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192.168.1.240\ppskania\__Zakázky 2021\08_Multifunční dům Muglinov\##SOUTĚŽ\dotaz č.15\"/>
    </mc:Choice>
  </mc:AlternateContent>
  <xr:revisionPtr revIDLastSave="0" documentId="13_ncr:1_{7F141AB5-0E73-4B41-B4B1-1C6081B87341}" xr6:coauthVersionLast="47" xr6:coauthVersionMax="47" xr10:uidLastSave="{00000000-0000-0000-0000-000000000000}"/>
  <bookViews>
    <workbookView xWindow="28710" yWindow="1770" windowWidth="25755" windowHeight="21810" activeTab="5" xr2:uid="{00000000-000D-0000-FFFF-FFFF00000000}"/>
  </bookViews>
  <sheets>
    <sheet name="Pokyny pro vyplnění" sheetId="11" r:id="rId1"/>
    <sheet name="Stavba" sheetId="1" r:id="rId2"/>
    <sheet name="VzorPolozky" sheetId="10" state="hidden" r:id="rId3"/>
    <sheet name="00 58230300 Naklady" sheetId="12" r:id="rId4"/>
    <sheet name="00. 58230300. Pol" sheetId="13" r:id="rId5"/>
    <sheet name="01 58230301A1 Pol" sheetId="14" r:id="rId6"/>
    <sheet name="01 58230301A2 Pol" sheetId="15" r:id="rId7"/>
    <sheet name="01 58230301A3 Pol" sheetId="16" r:id="rId8"/>
    <sheet name="01 58230301B Pol" sheetId="17" r:id="rId9"/>
    <sheet name="01 58230301C Pol" sheetId="18" r:id="rId10"/>
    <sheet name="01 58230301D Pol" sheetId="19" r:id="rId11"/>
    <sheet name="01 58230301E Pol" sheetId="20" r:id="rId12"/>
    <sheet name="01 58230301F Pol" sheetId="21" r:id="rId13"/>
    <sheet name="01 58230301G Pol" sheetId="22" r:id="rId14"/>
    <sheet name="01 58230301H Pol" sheetId="23" r:id="rId15"/>
    <sheet name="01 58230301I Pol" sheetId="24" r:id="rId16"/>
    <sheet name="01 58230301J Pol" sheetId="25" r:id="rId17"/>
    <sheet name="01 58230301K Pol" sheetId="26" r:id="rId18"/>
    <sheet name="02 58230302 Pol" sheetId="27" r:id="rId19"/>
    <sheet name="03 58230303 Pol" sheetId="28" r:id="rId20"/>
    <sheet name="04 58230304 Pol" sheetId="29" r:id="rId21"/>
    <sheet name="05 58230305A Pol" sheetId="30" r:id="rId22"/>
    <sheet name="05 58230305B Pol" sheetId="31" r:id="rId23"/>
    <sheet name="05 58230305C Pol" sheetId="32" r:id="rId24"/>
    <sheet name="I01 582303IO1 Pol" sheetId="33" r:id="rId25"/>
    <sheet name="IO2 582303IO2 Pol" sheetId="34" r:id="rId26"/>
    <sheet name="IO3 582303IO3 Pol" sheetId="35" r:id="rId27"/>
    <sheet name="IO4 582303IO4 Pol" sheetId="36" r:id="rId28"/>
    <sheet name="IO5 582303IO5 Pol" sheetId="37" r:id="rId29"/>
    <sheet name="IO6 582303IO6 Pol" sheetId="38" r:id="rId30"/>
    <sheet name="IO7 582303IO7 Pol" sheetId="39" r:id="rId31"/>
  </sheets>
  <externalReferences>
    <externalReference r:id="rId32"/>
    <externalReference r:id="rId33"/>
  </externalReferences>
  <definedNames>
    <definedName name="CelkemDPHVypocet" localSheetId="1">Stavba!$H$86</definedName>
    <definedName name="CenaCelkem">Stavba!$G$29</definedName>
    <definedName name="CenaCelkemBezDPH">Stavba!$G$28</definedName>
    <definedName name="CenaCelkemVypocet" localSheetId="1">Stavba!$I$86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58230300 Naklady'!$1:$7</definedName>
    <definedName name="_xlnm.Print_Titles" localSheetId="4">'00. 58230300. Pol'!$1:$7</definedName>
    <definedName name="_xlnm.Print_Titles" localSheetId="5">'01 58230301A1 Pol'!$1:$7</definedName>
    <definedName name="_xlnm.Print_Titles" localSheetId="6">'01 58230301A2 Pol'!$1:$7</definedName>
    <definedName name="_xlnm.Print_Titles" localSheetId="7">'01 58230301A3 Pol'!$1:$7</definedName>
    <definedName name="_xlnm.Print_Titles" localSheetId="8">'01 58230301B Pol'!$1:$7</definedName>
    <definedName name="_xlnm.Print_Titles" localSheetId="9">'01 58230301C Pol'!$1:$7</definedName>
    <definedName name="_xlnm.Print_Titles" localSheetId="10">'01 58230301D Pol'!$1:$7</definedName>
    <definedName name="_xlnm.Print_Titles" localSheetId="11">'01 58230301E Pol'!$1:$7</definedName>
    <definedName name="_xlnm.Print_Titles" localSheetId="12">'01 58230301F Pol'!$1:$7</definedName>
    <definedName name="_xlnm.Print_Titles" localSheetId="13">'01 58230301G Pol'!$1:$7</definedName>
    <definedName name="_xlnm.Print_Titles" localSheetId="14">'01 58230301H Pol'!$1:$7</definedName>
    <definedName name="_xlnm.Print_Titles" localSheetId="15">'01 58230301I Pol'!$1:$7</definedName>
    <definedName name="_xlnm.Print_Titles" localSheetId="16">'01 58230301J Pol'!$1:$7</definedName>
    <definedName name="_xlnm.Print_Titles" localSheetId="17">'01 58230301K Pol'!$1:$7</definedName>
    <definedName name="_xlnm.Print_Titles" localSheetId="18">'02 58230302 Pol'!$1:$7</definedName>
    <definedName name="_xlnm.Print_Titles" localSheetId="19">'03 58230303 Pol'!$1:$7</definedName>
    <definedName name="_xlnm.Print_Titles" localSheetId="20">'04 58230304 Pol'!$1:$7</definedName>
    <definedName name="_xlnm.Print_Titles" localSheetId="21">'05 58230305A Pol'!$1:$7</definedName>
    <definedName name="_xlnm.Print_Titles" localSheetId="22">'05 58230305B Pol'!$1:$7</definedName>
    <definedName name="_xlnm.Print_Titles" localSheetId="23">'05 58230305C Pol'!$1:$7</definedName>
    <definedName name="_xlnm.Print_Titles" localSheetId="24">'I01 582303IO1 Pol'!$1:$7</definedName>
    <definedName name="_xlnm.Print_Titles" localSheetId="25">'IO2 582303IO2 Pol'!$1:$7</definedName>
    <definedName name="_xlnm.Print_Titles" localSheetId="26">'IO3 582303IO3 Pol'!$1:$7</definedName>
    <definedName name="_xlnm.Print_Titles" localSheetId="27">'IO4 582303IO4 Pol'!$1:$7</definedName>
    <definedName name="_xlnm.Print_Titles" localSheetId="28">'IO5 582303IO5 Pol'!$1:$7</definedName>
    <definedName name="_xlnm.Print_Titles" localSheetId="29">'IO6 582303IO6 Pol'!$1:$7</definedName>
    <definedName name="_xlnm.Print_Titles" localSheetId="30">'IO7 582303IO7 Pol'!$1:$7</definedName>
    <definedName name="oadresa">Stavba!$D$6</definedName>
    <definedName name="Objednatel" localSheetId="1">Stavba!$D$5</definedName>
    <definedName name="Objekt" localSheetId="1">Stavba!$B$38</definedName>
    <definedName name="_xlnm.Print_Area" localSheetId="3">'00 58230300 Naklady'!$A$1:$AB$40</definedName>
    <definedName name="_xlnm.Print_Area" localSheetId="4">'00. 58230300. Pol'!$A$1:$AB$186</definedName>
    <definedName name="_xlnm.Print_Area" localSheetId="5">'01 58230301A1 Pol'!$A$1:$AB$2259</definedName>
    <definedName name="_xlnm.Print_Area" localSheetId="6">'01 58230301A2 Pol'!$A$1:$AB$11</definedName>
    <definedName name="_xlnm.Print_Area" localSheetId="7">'01 58230301A3 Pol'!$A$1:$AB$11</definedName>
    <definedName name="_xlnm.Print_Area" localSheetId="8">'01 58230301B Pol'!$A$1:$AB$11</definedName>
    <definedName name="_xlnm.Print_Area" localSheetId="9">'01 58230301C Pol'!$A$1:$AB$11</definedName>
    <definedName name="_xlnm.Print_Area" localSheetId="10">'01 58230301D Pol'!$A$1:$AB$11</definedName>
    <definedName name="_xlnm.Print_Area" localSheetId="11">'01 58230301E Pol'!$A$1:$AB$11</definedName>
    <definedName name="_xlnm.Print_Area" localSheetId="12">'01 58230301F Pol'!$A$1:$AB$11</definedName>
    <definedName name="_xlnm.Print_Area" localSheetId="13">'01 58230301G Pol'!$A$1:$AB$11</definedName>
    <definedName name="_xlnm.Print_Area" localSheetId="14">'01 58230301H Pol'!$A$1:$AB$11</definedName>
    <definedName name="_xlnm.Print_Area" localSheetId="15">'01 58230301I Pol'!$A$1:$AB$11</definedName>
    <definedName name="_xlnm.Print_Area" localSheetId="16">'01 58230301J Pol'!$A$1:$AB$11</definedName>
    <definedName name="_xlnm.Print_Area" localSheetId="17">'01 58230301K Pol'!$A$1:$AB$11</definedName>
    <definedName name="_xlnm.Print_Area" localSheetId="18">'02 58230302 Pol'!$A$1:$AB$11</definedName>
    <definedName name="_xlnm.Print_Area" localSheetId="19">'03 58230303 Pol'!$A$1:$AB$16</definedName>
    <definedName name="_xlnm.Print_Area" localSheetId="20">'04 58230304 Pol'!$A$1:$AB$11</definedName>
    <definedName name="_xlnm.Print_Area" localSheetId="21">'05 58230305A Pol'!$A$1:$AB$58</definedName>
    <definedName name="_xlnm.Print_Area" localSheetId="22">'05 58230305B Pol'!$A$1:$AB$64</definedName>
    <definedName name="_xlnm.Print_Area" localSheetId="23">'05 58230305C Pol'!$A$1:$AB$11</definedName>
    <definedName name="_xlnm.Print_Area" localSheetId="24">'I01 582303IO1 Pol'!$A$1:$AB$11</definedName>
    <definedName name="_xlnm.Print_Area" localSheetId="25">'IO2 582303IO2 Pol'!$A$1:$AB$11</definedName>
    <definedName name="_xlnm.Print_Area" localSheetId="26">'IO3 582303IO3 Pol'!$A$1:$AB$11</definedName>
    <definedName name="_xlnm.Print_Area" localSheetId="27">'IO4 582303IO4 Pol'!$A$1:$AB$11</definedName>
    <definedName name="_xlnm.Print_Area" localSheetId="28">'IO5 582303IO5 Pol'!$A$1:$AB$11</definedName>
    <definedName name="_xlnm.Print_Area" localSheetId="29">'IO6 582303IO6 Pol'!$A$1:$AB$11</definedName>
    <definedName name="_xlnm.Print_Area" localSheetId="30">'IO7 582303IO7 Pol'!$A$1:$AB$11</definedName>
    <definedName name="_xlnm.Print_Area" localSheetId="1">Stavba!$A$1:$J$278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Stavba!$F$86</definedName>
    <definedName name="ZakladDPHZakl">Stavba!$G$25</definedName>
    <definedName name="ZakladDPHZaklVypocet" localSheetId="1">Stavba!$G$86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1164" i="14" l="1"/>
  <c r="AA1164" i="14" s="1"/>
  <c r="AB1164" i="14" s="1"/>
  <c r="G1161" i="14"/>
  <c r="AA1161" i="14" s="1"/>
  <c r="AB1161" i="14" s="1"/>
  <c r="Q10" i="34"/>
  <c r="O10" i="34"/>
  <c r="K10" i="34"/>
  <c r="I10" i="34"/>
  <c r="G10" i="34"/>
  <c r="M10" i="34" s="1"/>
  <c r="F75" i="1"/>
  <c r="F74" i="1"/>
  <c r="AA20" i="12"/>
  <c r="AB20" i="12" s="1"/>
  <c r="AB18" i="12"/>
  <c r="AA18" i="12"/>
  <c r="AA16" i="12"/>
  <c r="AB16" i="12" s="1"/>
  <c r="AA13" i="12"/>
  <c r="AB13" i="12" s="1"/>
  <c r="AA11" i="12"/>
  <c r="AB11" i="12" s="1"/>
  <c r="V8" i="12"/>
  <c r="AA37" i="12"/>
  <c r="AB37" i="12" s="1"/>
  <c r="AB35" i="12"/>
  <c r="AA35" i="12"/>
  <c r="AA33" i="12"/>
  <c r="AB33" i="12" s="1"/>
  <c r="AA31" i="12"/>
  <c r="AB31" i="12" s="1"/>
  <c r="AA29" i="12"/>
  <c r="AB29" i="12" s="1"/>
  <c r="AA27" i="12"/>
  <c r="AB27" i="12" s="1"/>
  <c r="AA25" i="12"/>
  <c r="AB25" i="12" s="1"/>
  <c r="AA180" i="13"/>
  <c r="AB180" i="13" s="1"/>
  <c r="AA177" i="13"/>
  <c r="AB177" i="13" s="1"/>
  <c r="AA175" i="13"/>
  <c r="AB175" i="13" s="1"/>
  <c r="AA170" i="13"/>
  <c r="AB170" i="13" s="1"/>
  <c r="AA166" i="13"/>
  <c r="AB166" i="13" s="1"/>
  <c r="AA162" i="13"/>
  <c r="AB162" i="13" s="1"/>
  <c r="AA160" i="13"/>
  <c r="AB160" i="13" s="1"/>
  <c r="AA158" i="13"/>
  <c r="AB158" i="13" s="1"/>
  <c r="AA156" i="13"/>
  <c r="AB156" i="13" s="1"/>
  <c r="AA153" i="13"/>
  <c r="AB153" i="13" s="1"/>
  <c r="AA152" i="13"/>
  <c r="AB152" i="13" s="1"/>
  <c r="AA150" i="13"/>
  <c r="AB150" i="13" s="1"/>
  <c r="AA147" i="13"/>
  <c r="AB147" i="13" s="1"/>
  <c r="AA144" i="13"/>
  <c r="AB144" i="13" s="1"/>
  <c r="AA141" i="13"/>
  <c r="AB141" i="13" s="1"/>
  <c r="AA138" i="13"/>
  <c r="AB138" i="13" s="1"/>
  <c r="AA135" i="13"/>
  <c r="AB135" i="13" s="1"/>
  <c r="AA132" i="13"/>
  <c r="AB132" i="13" s="1"/>
  <c r="AA129" i="13"/>
  <c r="AB129" i="13" s="1"/>
  <c r="AA126" i="13"/>
  <c r="AB126" i="13" s="1"/>
  <c r="AA123" i="13"/>
  <c r="AB123" i="13" s="1"/>
  <c r="AA120" i="13"/>
  <c r="AB120" i="13" s="1"/>
  <c r="AA117" i="13"/>
  <c r="AB117" i="13" s="1"/>
  <c r="AA114" i="13"/>
  <c r="AB114" i="13" s="1"/>
  <c r="AA111" i="13"/>
  <c r="AB111" i="13" s="1"/>
  <c r="AA108" i="13"/>
  <c r="AB108" i="13" s="1"/>
  <c r="AA105" i="13"/>
  <c r="AB105" i="13" s="1"/>
  <c r="AA102" i="13"/>
  <c r="AB102" i="13" s="1"/>
  <c r="AA99" i="13"/>
  <c r="AB99" i="13" s="1"/>
  <c r="AA96" i="13"/>
  <c r="AB96" i="13" s="1"/>
  <c r="AA93" i="13"/>
  <c r="AB93" i="13" s="1"/>
  <c r="AA90" i="13"/>
  <c r="AB90" i="13" s="1"/>
  <c r="AA87" i="13"/>
  <c r="AB87" i="13" s="1"/>
  <c r="AA84" i="13"/>
  <c r="AB84" i="13" s="1"/>
  <c r="AA81" i="13"/>
  <c r="AB81" i="13" s="1"/>
  <c r="AA78" i="13"/>
  <c r="AB78" i="13" s="1"/>
  <c r="AA75" i="13"/>
  <c r="AB75" i="13" s="1"/>
  <c r="AA71" i="13"/>
  <c r="AB71" i="13" s="1"/>
  <c r="AA68" i="13"/>
  <c r="AB68" i="13" s="1"/>
  <c r="AA64" i="13"/>
  <c r="AB64" i="13" s="1"/>
  <c r="AA61" i="13"/>
  <c r="AB61" i="13" s="1"/>
  <c r="AA57" i="13"/>
  <c r="AB57" i="13" s="1"/>
  <c r="AA44" i="13"/>
  <c r="AB44" i="13" s="1"/>
  <c r="AA41" i="13"/>
  <c r="AB41" i="13" s="1"/>
  <c r="AA38" i="13"/>
  <c r="AB38" i="13" s="1"/>
  <c r="AA35" i="13"/>
  <c r="AB35" i="13" s="1"/>
  <c r="AA32" i="13"/>
  <c r="AB32" i="13" s="1"/>
  <c r="AA29" i="13"/>
  <c r="AB29" i="13" s="1"/>
  <c r="AA26" i="13"/>
  <c r="AB26" i="13" s="1"/>
  <c r="AA22" i="13"/>
  <c r="AB22" i="13" s="1"/>
  <c r="AA20" i="13"/>
  <c r="AB20" i="13" s="1"/>
  <c r="AA17" i="13"/>
  <c r="AB17" i="13" s="1"/>
  <c r="AA14" i="13"/>
  <c r="AB14" i="13" s="1"/>
  <c r="AA12" i="13"/>
  <c r="AB12" i="13" s="1"/>
  <c r="AA9" i="13"/>
  <c r="AA10" i="16"/>
  <c r="AB10" i="16" s="1"/>
  <c r="AB9" i="16"/>
  <c r="AB11" i="16" s="1"/>
  <c r="AA9" i="16"/>
  <c r="AA11" i="16" s="1"/>
  <c r="AA9" i="17"/>
  <c r="AB9" i="17" s="1"/>
  <c r="AB11" i="17" s="1"/>
  <c r="AA9" i="21"/>
  <c r="AA11" i="21" s="1"/>
  <c r="AA9" i="22"/>
  <c r="AB9" i="22" s="1"/>
  <c r="AB11" i="22" s="1"/>
  <c r="AA9" i="23"/>
  <c r="AA11" i="23" s="1"/>
  <c r="AA9" i="29"/>
  <c r="AA11" i="29" s="1"/>
  <c r="AA55" i="30"/>
  <c r="AB55" i="30" s="1"/>
  <c r="AA53" i="30"/>
  <c r="AB53" i="30" s="1"/>
  <c r="AA50" i="30"/>
  <c r="AB50" i="30" s="1"/>
  <c r="AA47" i="30"/>
  <c r="AB47" i="30" s="1"/>
  <c r="AA44" i="30"/>
  <c r="AB44" i="30" s="1"/>
  <c r="AA38" i="30"/>
  <c r="AB38" i="30" s="1"/>
  <c r="AA34" i="30"/>
  <c r="AB34" i="30" s="1"/>
  <c r="AA31" i="30"/>
  <c r="AB31" i="30" s="1"/>
  <c r="AA28" i="30"/>
  <c r="AB28" i="30" s="1"/>
  <c r="AA25" i="30"/>
  <c r="AB25" i="30" s="1"/>
  <c r="AA21" i="30"/>
  <c r="AB21" i="30" s="1"/>
  <c r="AA12" i="30"/>
  <c r="AB12" i="30" s="1"/>
  <c r="AA9" i="30"/>
  <c r="AA58" i="31"/>
  <c r="AB58" i="31" s="1"/>
  <c r="AA55" i="31"/>
  <c r="AB55" i="31" s="1"/>
  <c r="AA52" i="31"/>
  <c r="AB52" i="31" s="1"/>
  <c r="AA48" i="31"/>
  <c r="AB48" i="31" s="1"/>
  <c r="AA44" i="31"/>
  <c r="AB44" i="31" s="1"/>
  <c r="AA41" i="31"/>
  <c r="AB41" i="31" s="1"/>
  <c r="AA40" i="31"/>
  <c r="AB40" i="31" s="1"/>
  <c r="AA39" i="31"/>
  <c r="AB39" i="31" s="1"/>
  <c r="AA36" i="31"/>
  <c r="AB36" i="31" s="1"/>
  <c r="AA33" i="31"/>
  <c r="AB33" i="31" s="1"/>
  <c r="AA30" i="31"/>
  <c r="AB30" i="31" s="1"/>
  <c r="AA27" i="31"/>
  <c r="AB27" i="31" s="1"/>
  <c r="AA18" i="31"/>
  <c r="AB18" i="31" s="1"/>
  <c r="AA15" i="31"/>
  <c r="AB15" i="31" s="1"/>
  <c r="AA9" i="31"/>
  <c r="AB9" i="31" s="1"/>
  <c r="AA9" i="32"/>
  <c r="AA11" i="32" s="1"/>
  <c r="AA9" i="33"/>
  <c r="AA11" i="33" s="1"/>
  <c r="AA10" i="34" l="1"/>
  <c r="AB10" i="34"/>
  <c r="G74" i="1"/>
  <c r="G75" i="1"/>
  <c r="H75" i="1" s="1"/>
  <c r="I75" i="1" s="1"/>
  <c r="H74" i="1"/>
  <c r="I74" i="1" s="1"/>
  <c r="AB9" i="13"/>
  <c r="AA11" i="17"/>
  <c r="AB9" i="21"/>
  <c r="AB11" i="21" s="1"/>
  <c r="AA11" i="22"/>
  <c r="AB9" i="23"/>
  <c r="AB11" i="23" s="1"/>
  <c r="AB9" i="29"/>
  <c r="AB11" i="29" s="1"/>
  <c r="AB9" i="30"/>
  <c r="AB9" i="32"/>
  <c r="AB11" i="32" s="1"/>
  <c r="AB9" i="33"/>
  <c r="AB11" i="33" s="1"/>
  <c r="G11" i="28" l="1"/>
  <c r="AA11" i="28" s="1"/>
  <c r="G9" i="28"/>
  <c r="AA9" i="28" s="1"/>
  <c r="AB9" i="28" s="1"/>
  <c r="AB16" i="28" s="1"/>
  <c r="G8" i="16"/>
  <c r="G10" i="16"/>
  <c r="F71" i="1"/>
  <c r="F64" i="1"/>
  <c r="G49" i="1"/>
  <c r="G9" i="39"/>
  <c r="I9" i="39"/>
  <c r="I8" i="39" s="1"/>
  <c r="K9" i="39"/>
  <c r="K8" i="39" s="1"/>
  <c r="O9" i="39"/>
  <c r="O8" i="39" s="1"/>
  <c r="Q9" i="39"/>
  <c r="Q8" i="39" s="1"/>
  <c r="V9" i="39"/>
  <c r="V8" i="39" s="1"/>
  <c r="AE11" i="39"/>
  <c r="F84" i="1" s="1"/>
  <c r="G9" i="38"/>
  <c r="I9" i="38"/>
  <c r="I8" i="38" s="1"/>
  <c r="K9" i="38"/>
  <c r="K8" i="38" s="1"/>
  <c r="O9" i="38"/>
  <c r="O8" i="38" s="1"/>
  <c r="Q9" i="38"/>
  <c r="Q8" i="38" s="1"/>
  <c r="V9" i="38"/>
  <c r="V8" i="38" s="1"/>
  <c r="AE11" i="38"/>
  <c r="F83" i="1" s="1"/>
  <c r="G9" i="37"/>
  <c r="I9" i="37"/>
  <c r="I8" i="37" s="1"/>
  <c r="K9" i="37"/>
  <c r="K8" i="37" s="1"/>
  <c r="O9" i="37"/>
  <c r="O8" i="37" s="1"/>
  <c r="Q9" i="37"/>
  <c r="Q8" i="37" s="1"/>
  <c r="V9" i="37"/>
  <c r="V8" i="37" s="1"/>
  <c r="AE11" i="37"/>
  <c r="F81" i="1" s="1"/>
  <c r="V8" i="36"/>
  <c r="G9" i="36"/>
  <c r="I9" i="36"/>
  <c r="I8" i="36" s="1"/>
  <c r="K9" i="36"/>
  <c r="K8" i="36" s="1"/>
  <c r="M9" i="36"/>
  <c r="M8" i="36" s="1"/>
  <c r="O9" i="36"/>
  <c r="O8" i="36" s="1"/>
  <c r="Q9" i="36"/>
  <c r="Q8" i="36" s="1"/>
  <c r="V9" i="36"/>
  <c r="AE11" i="36"/>
  <c r="F78" i="1" s="1"/>
  <c r="G8" i="35"/>
  <c r="I238" i="1" s="1"/>
  <c r="K8" i="35"/>
  <c r="O8" i="35"/>
  <c r="V8" i="35"/>
  <c r="G9" i="35"/>
  <c r="I9" i="35"/>
  <c r="I8" i="35" s="1"/>
  <c r="K9" i="35"/>
  <c r="O9" i="35"/>
  <c r="Q9" i="35"/>
  <c r="Q8" i="35" s="1"/>
  <c r="V9" i="35"/>
  <c r="AE11" i="35"/>
  <c r="F77" i="1" s="1"/>
  <c r="O8" i="34"/>
  <c r="G9" i="34"/>
  <c r="G8" i="34" s="1"/>
  <c r="I9" i="34"/>
  <c r="I8" i="34" s="1"/>
  <c r="K9" i="34"/>
  <c r="K8" i="34" s="1"/>
  <c r="O9" i="34"/>
  <c r="Q9" i="34"/>
  <c r="Q8" i="34" s="1"/>
  <c r="V9" i="34"/>
  <c r="V8" i="34" s="1"/>
  <c r="AE11" i="34"/>
  <c r="F73" i="1" s="1"/>
  <c r="G11" i="33"/>
  <c r="G8" i="33"/>
  <c r="I236" i="1" s="1"/>
  <c r="O8" i="33"/>
  <c r="G9" i="33"/>
  <c r="I9" i="33"/>
  <c r="I8" i="33" s="1"/>
  <c r="K9" i="33"/>
  <c r="K8" i="33" s="1"/>
  <c r="M9" i="33"/>
  <c r="M8" i="33" s="1"/>
  <c r="O9" i="33"/>
  <c r="Q9" i="33"/>
  <c r="Q8" i="33" s="1"/>
  <c r="V9" i="33"/>
  <c r="V8" i="33" s="1"/>
  <c r="AE11" i="33"/>
  <c r="F70" i="1" s="1"/>
  <c r="AF11" i="33"/>
  <c r="G70" i="1" s="1"/>
  <c r="H70" i="1" s="1"/>
  <c r="I70" i="1" s="1"/>
  <c r="G8" i="32"/>
  <c r="G11" i="32" s="1"/>
  <c r="G9" i="32"/>
  <c r="AF11" i="32" s="1"/>
  <c r="G68" i="1" s="1"/>
  <c r="I9" i="32"/>
  <c r="I8" i="32" s="1"/>
  <c r="K9" i="32"/>
  <c r="K8" i="32" s="1"/>
  <c r="M9" i="32"/>
  <c r="M8" i="32" s="1"/>
  <c r="O9" i="32"/>
  <c r="O8" i="32" s="1"/>
  <c r="Q9" i="32"/>
  <c r="Q8" i="32" s="1"/>
  <c r="V9" i="32"/>
  <c r="V8" i="32" s="1"/>
  <c r="AE11" i="32"/>
  <c r="F68" i="1" s="1"/>
  <c r="BA59" i="31"/>
  <c r="BA42" i="31"/>
  <c r="BA34" i="31"/>
  <c r="BA31" i="31"/>
  <c r="BA10" i="31"/>
  <c r="G9" i="31"/>
  <c r="I9" i="31"/>
  <c r="K9" i="31"/>
  <c r="M9" i="31"/>
  <c r="O9" i="31"/>
  <c r="Q9" i="31"/>
  <c r="V9" i="31"/>
  <c r="G12" i="31"/>
  <c r="I12" i="31"/>
  <c r="K12" i="31"/>
  <c r="O12" i="31"/>
  <c r="Q12" i="31"/>
  <c r="V12" i="31"/>
  <c r="G15" i="31"/>
  <c r="M15" i="31" s="1"/>
  <c r="I15" i="31"/>
  <c r="K15" i="31"/>
  <c r="O15" i="31"/>
  <c r="Q15" i="31"/>
  <c r="V15" i="31"/>
  <c r="G18" i="31"/>
  <c r="M18" i="31" s="1"/>
  <c r="I18" i="31"/>
  <c r="K18" i="31"/>
  <c r="O18" i="31"/>
  <c r="Q18" i="31"/>
  <c r="V18" i="31"/>
  <c r="G21" i="31"/>
  <c r="I21" i="31"/>
  <c r="K21" i="31"/>
  <c r="O21" i="31"/>
  <c r="Q21" i="31"/>
  <c r="V21" i="31"/>
  <c r="G27" i="31"/>
  <c r="I27" i="31"/>
  <c r="K27" i="31"/>
  <c r="M27" i="31"/>
  <c r="O27" i="31"/>
  <c r="Q27" i="31"/>
  <c r="V27" i="31"/>
  <c r="G30" i="31"/>
  <c r="I30" i="31"/>
  <c r="K30" i="31"/>
  <c r="K29" i="31" s="1"/>
  <c r="O30" i="31"/>
  <c r="Q30" i="31"/>
  <c r="Q29" i="31" s="1"/>
  <c r="V30" i="31"/>
  <c r="V29" i="31" s="1"/>
  <c r="G33" i="31"/>
  <c r="M33" i="31" s="1"/>
  <c r="I33" i="31"/>
  <c r="K33" i="31"/>
  <c r="O33" i="31"/>
  <c r="Q33" i="31"/>
  <c r="V33" i="31"/>
  <c r="G36" i="31"/>
  <c r="M36" i="31" s="1"/>
  <c r="I36" i="31"/>
  <c r="K36" i="31"/>
  <c r="O36" i="31"/>
  <c r="Q36" i="31"/>
  <c r="V36" i="31"/>
  <c r="O38" i="31"/>
  <c r="G39" i="31"/>
  <c r="I39" i="31"/>
  <c r="K39" i="31"/>
  <c r="M39" i="31"/>
  <c r="O39" i="31"/>
  <c r="Q39" i="31"/>
  <c r="V39" i="31"/>
  <c r="G40" i="31"/>
  <c r="M40" i="31" s="1"/>
  <c r="I40" i="31"/>
  <c r="K40" i="31"/>
  <c r="O40" i="31"/>
  <c r="Q40" i="31"/>
  <c r="V40" i="31"/>
  <c r="G41" i="31"/>
  <c r="M41" i="31" s="1"/>
  <c r="I41" i="31"/>
  <c r="K41" i="31"/>
  <c r="O41" i="31"/>
  <c r="Q41" i="31"/>
  <c r="V41" i="31"/>
  <c r="G44" i="31"/>
  <c r="M44" i="31" s="1"/>
  <c r="I44" i="31"/>
  <c r="K44" i="31"/>
  <c r="O44" i="31"/>
  <c r="Q44" i="31"/>
  <c r="V44" i="31"/>
  <c r="G48" i="31"/>
  <c r="I48" i="31"/>
  <c r="K48" i="31"/>
  <c r="M48" i="31"/>
  <c r="O48" i="31"/>
  <c r="O43" i="31" s="1"/>
  <c r="Q48" i="31"/>
  <c r="V48" i="31"/>
  <c r="G52" i="31"/>
  <c r="G43" i="31" s="1"/>
  <c r="I52" i="31"/>
  <c r="K52" i="31"/>
  <c r="O52" i="31"/>
  <c r="Q52" i="31"/>
  <c r="V52" i="31"/>
  <c r="G55" i="31"/>
  <c r="M55" i="31" s="1"/>
  <c r="I55" i="31"/>
  <c r="K55" i="31"/>
  <c r="O55" i="31"/>
  <c r="Q55" i="31"/>
  <c r="V55" i="31"/>
  <c r="V43" i="31" s="1"/>
  <c r="G58" i="31"/>
  <c r="M58" i="31" s="1"/>
  <c r="M57" i="31" s="1"/>
  <c r="I58" i="31"/>
  <c r="I57" i="31" s="1"/>
  <c r="K58" i="31"/>
  <c r="K57" i="31" s="1"/>
  <c r="O58" i="31"/>
  <c r="O57" i="31" s="1"/>
  <c r="Q58" i="31"/>
  <c r="Q57" i="31" s="1"/>
  <c r="V58" i="31"/>
  <c r="V57" i="31" s="1"/>
  <c r="AE64" i="31"/>
  <c r="F67" i="1" s="1"/>
  <c r="BA39" i="30"/>
  <c r="BA10" i="30"/>
  <c r="K8" i="30"/>
  <c r="G9" i="30"/>
  <c r="M9" i="30" s="1"/>
  <c r="I9" i="30"/>
  <c r="K9" i="30"/>
  <c r="O9" i="30"/>
  <c r="Q9" i="30"/>
  <c r="V9" i="30"/>
  <c r="G12" i="30"/>
  <c r="M12" i="30" s="1"/>
  <c r="I12" i="30"/>
  <c r="K12" i="30"/>
  <c r="O12" i="30"/>
  <c r="Q12" i="30"/>
  <c r="V12" i="30"/>
  <c r="G15" i="30"/>
  <c r="AA15" i="30" s="1"/>
  <c r="I15" i="30"/>
  <c r="K15" i="30"/>
  <c r="O15" i="30"/>
  <c r="Q15" i="30"/>
  <c r="V15" i="30"/>
  <c r="G21" i="30"/>
  <c r="I21" i="30"/>
  <c r="K21" i="30"/>
  <c r="M21" i="30"/>
  <c r="O21" i="30"/>
  <c r="Q21" i="30"/>
  <c r="V21" i="30"/>
  <c r="K24" i="30"/>
  <c r="G25" i="30"/>
  <c r="M25" i="30" s="1"/>
  <c r="M24" i="30" s="1"/>
  <c r="I25" i="30"/>
  <c r="I24" i="30" s="1"/>
  <c r="K25" i="30"/>
  <c r="O25" i="30"/>
  <c r="O24" i="30" s="1"/>
  <c r="Q25" i="30"/>
  <c r="Q24" i="30" s="1"/>
  <c r="V25" i="30"/>
  <c r="V24" i="30" s="1"/>
  <c r="G28" i="30"/>
  <c r="M28" i="30" s="1"/>
  <c r="M27" i="30" s="1"/>
  <c r="I28" i="30"/>
  <c r="K28" i="30"/>
  <c r="K27" i="30" s="1"/>
  <c r="O28" i="30"/>
  <c r="Q28" i="30"/>
  <c r="Q27" i="30" s="1"/>
  <c r="V28" i="30"/>
  <c r="G31" i="30"/>
  <c r="I31" i="30"/>
  <c r="K31" i="30"/>
  <c r="M31" i="30"/>
  <c r="O31" i="30"/>
  <c r="Q31" i="30"/>
  <c r="V31" i="30"/>
  <c r="V27" i="30" s="1"/>
  <c r="G34" i="30"/>
  <c r="I34" i="30"/>
  <c r="K34" i="30"/>
  <c r="M34" i="30"/>
  <c r="O34" i="30"/>
  <c r="Q34" i="30"/>
  <c r="V34" i="30"/>
  <c r="G38" i="30"/>
  <c r="M38" i="30" s="1"/>
  <c r="M37" i="30" s="1"/>
  <c r="I38" i="30"/>
  <c r="I37" i="30" s="1"/>
  <c r="K38" i="30"/>
  <c r="K37" i="30" s="1"/>
  <c r="O38" i="30"/>
  <c r="O37" i="30" s="1"/>
  <c r="Q38" i="30"/>
  <c r="Q37" i="30" s="1"/>
  <c r="V38" i="30"/>
  <c r="V37" i="30" s="1"/>
  <c r="I43" i="30"/>
  <c r="G44" i="30"/>
  <c r="I44" i="30"/>
  <c r="K44" i="30"/>
  <c r="M44" i="30"/>
  <c r="O44" i="30"/>
  <c r="O43" i="30" s="1"/>
  <c r="Q44" i="30"/>
  <c r="Q43" i="30" s="1"/>
  <c r="V44" i="30"/>
  <c r="V43" i="30" s="1"/>
  <c r="G47" i="30"/>
  <c r="G43" i="30" s="1"/>
  <c r="I47" i="30"/>
  <c r="K47" i="30"/>
  <c r="M47" i="30"/>
  <c r="O47" i="30"/>
  <c r="Q47" i="30"/>
  <c r="V47" i="30"/>
  <c r="G50" i="30"/>
  <c r="I50" i="30"/>
  <c r="K50" i="30"/>
  <c r="O50" i="30"/>
  <c r="Q50" i="30"/>
  <c r="V50" i="30"/>
  <c r="G53" i="30"/>
  <c r="M53" i="30" s="1"/>
  <c r="I53" i="30"/>
  <c r="K53" i="30"/>
  <c r="O53" i="30"/>
  <c r="Q53" i="30"/>
  <c r="V53" i="30"/>
  <c r="G55" i="30"/>
  <c r="M55" i="30" s="1"/>
  <c r="I55" i="30"/>
  <c r="K55" i="30"/>
  <c r="O55" i="30"/>
  <c r="Q55" i="30"/>
  <c r="V55" i="30"/>
  <c r="AE58" i="30"/>
  <c r="F66" i="1" s="1"/>
  <c r="K8" i="29"/>
  <c r="G9" i="29"/>
  <c r="G8" i="29" s="1"/>
  <c r="I275" i="1" s="1"/>
  <c r="I9" i="29"/>
  <c r="I8" i="29" s="1"/>
  <c r="K9" i="29"/>
  <c r="M9" i="29"/>
  <c r="M8" i="29" s="1"/>
  <c r="O9" i="29"/>
  <c r="O8" i="29" s="1"/>
  <c r="Q9" i="29"/>
  <c r="Q8" i="29" s="1"/>
  <c r="V9" i="29"/>
  <c r="V8" i="29" s="1"/>
  <c r="AE11" i="29"/>
  <c r="F63" i="1" s="1"/>
  <c r="I9" i="28"/>
  <c r="K9" i="28"/>
  <c r="O9" i="28"/>
  <c r="Q9" i="28"/>
  <c r="V9" i="28"/>
  <c r="I11" i="28"/>
  <c r="K11" i="28"/>
  <c r="O11" i="28"/>
  <c r="Q11" i="28"/>
  <c r="V11" i="28"/>
  <c r="V8" i="28" s="1"/>
  <c r="G14" i="28"/>
  <c r="I14" i="28"/>
  <c r="I13" i="28" s="1"/>
  <c r="K14" i="28"/>
  <c r="K13" i="28" s="1"/>
  <c r="O14" i="28"/>
  <c r="O13" i="28" s="1"/>
  <c r="Q14" i="28"/>
  <c r="Q13" i="28" s="1"/>
  <c r="V14" i="28"/>
  <c r="V13" i="28" s="1"/>
  <c r="AE16" i="28"/>
  <c r="F62" i="1" s="1"/>
  <c r="K8" i="27"/>
  <c r="G9" i="27"/>
  <c r="M9" i="27" s="1"/>
  <c r="M8" i="27" s="1"/>
  <c r="I9" i="27"/>
  <c r="I8" i="27" s="1"/>
  <c r="K9" i="27"/>
  <c r="O9" i="27"/>
  <c r="O8" i="27" s="1"/>
  <c r="Q9" i="27"/>
  <c r="Q8" i="27" s="1"/>
  <c r="V9" i="27"/>
  <c r="V8" i="27" s="1"/>
  <c r="AE11" i="27"/>
  <c r="F60" i="1" s="1"/>
  <c r="K8" i="26"/>
  <c r="O8" i="26"/>
  <c r="G9" i="26"/>
  <c r="I9" i="26"/>
  <c r="I8" i="26" s="1"/>
  <c r="K9" i="26"/>
  <c r="O9" i="26"/>
  <c r="Q9" i="26"/>
  <c r="Q8" i="26" s="1"/>
  <c r="V9" i="26"/>
  <c r="V8" i="26" s="1"/>
  <c r="AE11" i="26"/>
  <c r="F58" i="1" s="1"/>
  <c r="V8" i="25"/>
  <c r="G9" i="25"/>
  <c r="I9" i="25"/>
  <c r="I8" i="25" s="1"/>
  <c r="K9" i="25"/>
  <c r="K8" i="25" s="1"/>
  <c r="O9" i="25"/>
  <c r="O8" i="25" s="1"/>
  <c r="Q9" i="25"/>
  <c r="Q8" i="25" s="1"/>
  <c r="V9" i="25"/>
  <c r="AE11" i="25"/>
  <c r="F57" i="1" s="1"/>
  <c r="O8" i="24"/>
  <c r="G9" i="24"/>
  <c r="M9" i="24" s="1"/>
  <c r="M8" i="24" s="1"/>
  <c r="I9" i="24"/>
  <c r="I8" i="24" s="1"/>
  <c r="K9" i="24"/>
  <c r="K8" i="24" s="1"/>
  <c r="O9" i="24"/>
  <c r="Q9" i="24"/>
  <c r="Q8" i="24" s="1"/>
  <c r="V9" i="24"/>
  <c r="V8" i="24" s="1"/>
  <c r="AE11" i="24"/>
  <c r="F56" i="1" s="1"/>
  <c r="AF11" i="24"/>
  <c r="G56" i="1" s="1"/>
  <c r="V8" i="23"/>
  <c r="G9" i="23"/>
  <c r="AF11" i="23" s="1"/>
  <c r="G55" i="1" s="1"/>
  <c r="I9" i="23"/>
  <c r="I8" i="23" s="1"/>
  <c r="K9" i="23"/>
  <c r="K8" i="23" s="1"/>
  <c r="O9" i="23"/>
  <c r="O8" i="23" s="1"/>
  <c r="Q9" i="23"/>
  <c r="Q8" i="23" s="1"/>
  <c r="V9" i="23"/>
  <c r="AE11" i="23"/>
  <c r="F55" i="1" s="1"/>
  <c r="G11" i="22"/>
  <c r="K8" i="22"/>
  <c r="V8" i="22"/>
  <c r="G9" i="22"/>
  <c r="G8" i="22" s="1"/>
  <c r="I268" i="1" s="1"/>
  <c r="I9" i="22"/>
  <c r="I8" i="22" s="1"/>
  <c r="K9" i="22"/>
  <c r="O9" i="22"/>
  <c r="O8" i="22" s="1"/>
  <c r="Q9" i="22"/>
  <c r="Q8" i="22" s="1"/>
  <c r="V9" i="22"/>
  <c r="AE11" i="22"/>
  <c r="F54" i="1" s="1"/>
  <c r="V8" i="21"/>
  <c r="G9" i="21"/>
  <c r="AF11" i="21" s="1"/>
  <c r="G53" i="1" s="1"/>
  <c r="I9" i="21"/>
  <c r="I8" i="21" s="1"/>
  <c r="K9" i="21"/>
  <c r="K8" i="21" s="1"/>
  <c r="O9" i="21"/>
  <c r="O8" i="21" s="1"/>
  <c r="Q9" i="21"/>
  <c r="Q8" i="21" s="1"/>
  <c r="V9" i="21"/>
  <c r="AE11" i="21"/>
  <c r="F53" i="1" s="1"/>
  <c r="O8" i="20"/>
  <c r="G9" i="20"/>
  <c r="M9" i="20" s="1"/>
  <c r="M8" i="20" s="1"/>
  <c r="I9" i="20"/>
  <c r="I8" i="20" s="1"/>
  <c r="K9" i="20"/>
  <c r="K8" i="20" s="1"/>
  <c r="O9" i="20"/>
  <c r="Q9" i="20"/>
  <c r="Q8" i="20" s="1"/>
  <c r="V9" i="20"/>
  <c r="V8" i="20" s="1"/>
  <c r="AE11" i="20"/>
  <c r="F52" i="1" s="1"/>
  <c r="V8" i="19"/>
  <c r="G9" i="19"/>
  <c r="I9" i="19"/>
  <c r="I8" i="19" s="1"/>
  <c r="K9" i="19"/>
  <c r="K8" i="19" s="1"/>
  <c r="O9" i="19"/>
  <c r="O8" i="19" s="1"/>
  <c r="Q9" i="19"/>
  <c r="Q8" i="19" s="1"/>
  <c r="V9" i="19"/>
  <c r="AE11" i="19"/>
  <c r="F51" i="1" s="1"/>
  <c r="G9" i="18"/>
  <c r="I9" i="18"/>
  <c r="I8" i="18" s="1"/>
  <c r="K9" i="18"/>
  <c r="K8" i="18" s="1"/>
  <c r="O9" i="18"/>
  <c r="O8" i="18" s="1"/>
  <c r="Q9" i="18"/>
  <c r="Q8" i="18" s="1"/>
  <c r="V9" i="18"/>
  <c r="V8" i="18" s="1"/>
  <c r="AE11" i="18"/>
  <c r="F50" i="1" s="1"/>
  <c r="AF11" i="18"/>
  <c r="G50" i="1" s="1"/>
  <c r="K8" i="17"/>
  <c r="O8" i="17"/>
  <c r="G9" i="17"/>
  <c r="G8" i="17" s="1"/>
  <c r="I246" i="1" s="1"/>
  <c r="I9" i="17"/>
  <c r="I8" i="17" s="1"/>
  <c r="K9" i="17"/>
  <c r="M9" i="17"/>
  <c r="M8" i="17" s="1"/>
  <c r="O9" i="17"/>
  <c r="Q9" i="17"/>
  <c r="Q8" i="17" s="1"/>
  <c r="V9" i="17"/>
  <c r="V8" i="17" s="1"/>
  <c r="AE11" i="17"/>
  <c r="F49" i="1" s="1"/>
  <c r="H49" i="1" s="1"/>
  <c r="I49" i="1" s="1"/>
  <c r="AF11" i="17"/>
  <c r="V8" i="16"/>
  <c r="G9" i="16"/>
  <c r="M9" i="16" s="1"/>
  <c r="M8" i="16" s="1"/>
  <c r="I9" i="16"/>
  <c r="I8" i="16" s="1"/>
  <c r="K9" i="16"/>
  <c r="K8" i="16" s="1"/>
  <c r="O9" i="16"/>
  <c r="O8" i="16" s="1"/>
  <c r="Q9" i="16"/>
  <c r="Q8" i="16" s="1"/>
  <c r="V9" i="16"/>
  <c r="AE11" i="16"/>
  <c r="F48" i="1" s="1"/>
  <c r="V8" i="15"/>
  <c r="G9" i="15"/>
  <c r="I9" i="15"/>
  <c r="I8" i="15" s="1"/>
  <c r="K9" i="15"/>
  <c r="K8" i="15" s="1"/>
  <c r="O9" i="15"/>
  <c r="O8" i="15" s="1"/>
  <c r="Q9" i="15"/>
  <c r="Q8" i="15" s="1"/>
  <c r="V9" i="15"/>
  <c r="AE11" i="15"/>
  <c r="F47" i="1" s="1"/>
  <c r="BA2076" i="14"/>
  <c r="BA2002" i="14"/>
  <c r="BA1984" i="14"/>
  <c r="BA1966" i="14"/>
  <c r="BA1959" i="14"/>
  <c r="BA1955" i="14"/>
  <c r="BA1949" i="14"/>
  <c r="BA1943" i="14"/>
  <c r="BA1481" i="14"/>
  <c r="BA1418" i="14"/>
  <c r="BA1402" i="14"/>
  <c r="BA1167" i="14"/>
  <c r="BA1146" i="14"/>
  <c r="BA1123" i="14"/>
  <c r="BA1110" i="14"/>
  <c r="BA1075" i="14"/>
  <c r="BA1064" i="14"/>
  <c r="BA1061" i="14"/>
  <c r="BA1047" i="14"/>
  <c r="BA967" i="14"/>
  <c r="BA962" i="14"/>
  <c r="BA943" i="14"/>
  <c r="BA938" i="14"/>
  <c r="BA934" i="14"/>
  <c r="BA924" i="14"/>
  <c r="BA917" i="14"/>
  <c r="BA912" i="14"/>
  <c r="BA901" i="14"/>
  <c r="BA890" i="14"/>
  <c r="BA536" i="14"/>
  <c r="BA516" i="14"/>
  <c r="BA508" i="14"/>
  <c r="BA499" i="14"/>
  <c r="BA496" i="14"/>
  <c r="BA390" i="14"/>
  <c r="BA387" i="14"/>
  <c r="BA355" i="14"/>
  <c r="BA336" i="14"/>
  <c r="BA327" i="14"/>
  <c r="BA319" i="14"/>
  <c r="BA316" i="14"/>
  <c r="BA313" i="14"/>
  <c r="BA307" i="14"/>
  <c r="BA300" i="14"/>
  <c r="BA297" i="14"/>
  <c r="BA262" i="14"/>
  <c r="BA252" i="14"/>
  <c r="BA242" i="14"/>
  <c r="BA205" i="14"/>
  <c r="BA160" i="14"/>
  <c r="BA157" i="14"/>
  <c r="BA146" i="14"/>
  <c r="BA138" i="14"/>
  <c r="BA121" i="14"/>
  <c r="BA118" i="14"/>
  <c r="BA17" i="14"/>
  <c r="BA13" i="14"/>
  <c r="BA10" i="14"/>
  <c r="G9" i="14"/>
  <c r="M9" i="14" s="1"/>
  <c r="I9" i="14"/>
  <c r="K9" i="14"/>
  <c r="O9" i="14"/>
  <c r="Q9" i="14"/>
  <c r="V9" i="14"/>
  <c r="G12" i="14"/>
  <c r="AA12" i="14" s="1"/>
  <c r="AB12" i="14" s="1"/>
  <c r="I12" i="14"/>
  <c r="K12" i="14"/>
  <c r="O12" i="14"/>
  <c r="Q12" i="14"/>
  <c r="V12" i="14"/>
  <c r="G16" i="14"/>
  <c r="AA16" i="14" s="1"/>
  <c r="AB16" i="14" s="1"/>
  <c r="I16" i="14"/>
  <c r="K16" i="14"/>
  <c r="O16" i="14"/>
  <c r="Q16" i="14"/>
  <c r="V16" i="14"/>
  <c r="G20" i="14"/>
  <c r="I20" i="14"/>
  <c r="K20" i="14"/>
  <c r="O20" i="14"/>
  <c r="Q20" i="14"/>
  <c r="V20" i="14"/>
  <c r="G22" i="14"/>
  <c r="I22" i="14"/>
  <c r="K22" i="14"/>
  <c r="O22" i="14"/>
  <c r="Q22" i="14"/>
  <c r="V22" i="14"/>
  <c r="G25" i="14"/>
  <c r="I25" i="14"/>
  <c r="K25" i="14"/>
  <c r="O25" i="14"/>
  <c r="Q25" i="14"/>
  <c r="V25" i="14"/>
  <c r="G29" i="14"/>
  <c r="I29" i="14"/>
  <c r="K29" i="14"/>
  <c r="O29" i="14"/>
  <c r="Q29" i="14"/>
  <c r="V29" i="14"/>
  <c r="G36" i="14"/>
  <c r="I36" i="14"/>
  <c r="K36" i="14"/>
  <c r="O36" i="14"/>
  <c r="Q36" i="14"/>
  <c r="V36" i="14"/>
  <c r="G42" i="14"/>
  <c r="AA42" i="14" s="1"/>
  <c r="I42" i="14"/>
  <c r="K42" i="14"/>
  <c r="O42" i="14"/>
  <c r="Q42" i="14"/>
  <c r="V42" i="14"/>
  <c r="G48" i="14"/>
  <c r="I48" i="14"/>
  <c r="K48" i="14"/>
  <c r="O48" i="14"/>
  <c r="Q48" i="14"/>
  <c r="V48" i="14"/>
  <c r="G52" i="14"/>
  <c r="AA52" i="14" s="1"/>
  <c r="AB52" i="14" s="1"/>
  <c r="I52" i="14"/>
  <c r="K52" i="14"/>
  <c r="O52" i="14"/>
  <c r="Q52" i="14"/>
  <c r="V52" i="14"/>
  <c r="G54" i="14"/>
  <c r="I54" i="14"/>
  <c r="K54" i="14"/>
  <c r="O54" i="14"/>
  <c r="O51" i="14" s="1"/>
  <c r="Q54" i="14"/>
  <c r="V54" i="14"/>
  <c r="G57" i="14"/>
  <c r="AA57" i="14" s="1"/>
  <c r="AB57" i="14" s="1"/>
  <c r="I57" i="14"/>
  <c r="K57" i="14"/>
  <c r="O57" i="14"/>
  <c r="Q57" i="14"/>
  <c r="V57" i="14"/>
  <c r="G59" i="14"/>
  <c r="I59" i="14"/>
  <c r="K59" i="14"/>
  <c r="O59" i="14"/>
  <c r="Q59" i="14"/>
  <c r="V59" i="14"/>
  <c r="G61" i="14"/>
  <c r="I61" i="14"/>
  <c r="K61" i="14"/>
  <c r="O61" i="14"/>
  <c r="Q61" i="14"/>
  <c r="V61" i="14"/>
  <c r="G63" i="14"/>
  <c r="AA63" i="14" s="1"/>
  <c r="AB63" i="14" s="1"/>
  <c r="I63" i="14"/>
  <c r="K63" i="14"/>
  <c r="M63" i="14"/>
  <c r="O63" i="14"/>
  <c r="Q63" i="14"/>
  <c r="V63" i="14"/>
  <c r="G66" i="14"/>
  <c r="AA66" i="14" s="1"/>
  <c r="AB66" i="14" s="1"/>
  <c r="I66" i="14"/>
  <c r="K66" i="14"/>
  <c r="O66" i="14"/>
  <c r="Q66" i="14"/>
  <c r="V66" i="14"/>
  <c r="G68" i="14"/>
  <c r="AA68" i="14" s="1"/>
  <c r="AB68" i="14" s="1"/>
  <c r="I68" i="14"/>
  <c r="K68" i="14"/>
  <c r="O68" i="14"/>
  <c r="Q68" i="14"/>
  <c r="V68" i="14"/>
  <c r="G71" i="14"/>
  <c r="I71" i="14"/>
  <c r="K71" i="14"/>
  <c r="O71" i="14"/>
  <c r="Q71" i="14"/>
  <c r="V71" i="14"/>
  <c r="G74" i="14"/>
  <c r="I74" i="14"/>
  <c r="K74" i="14"/>
  <c r="O74" i="14"/>
  <c r="Q74" i="14"/>
  <c r="V74" i="14"/>
  <c r="G78" i="14"/>
  <c r="AA78" i="14" s="1"/>
  <c r="AB78" i="14" s="1"/>
  <c r="I78" i="14"/>
  <c r="K78" i="14"/>
  <c r="O78" i="14"/>
  <c r="Q78" i="14"/>
  <c r="V78" i="14"/>
  <c r="G81" i="14"/>
  <c r="AA81" i="14" s="1"/>
  <c r="AB81" i="14" s="1"/>
  <c r="I81" i="14"/>
  <c r="K81" i="14"/>
  <c r="O81" i="14"/>
  <c r="Q81" i="14"/>
  <c r="V81" i="14"/>
  <c r="G89" i="14"/>
  <c r="I89" i="14"/>
  <c r="K89" i="14"/>
  <c r="O89" i="14"/>
  <c r="Q89" i="14"/>
  <c r="V89" i="14"/>
  <c r="G91" i="14"/>
  <c r="I91" i="14"/>
  <c r="K91" i="14"/>
  <c r="O91" i="14"/>
  <c r="Q91" i="14"/>
  <c r="V91" i="14"/>
  <c r="G94" i="14"/>
  <c r="I94" i="14"/>
  <c r="K94" i="14"/>
  <c r="O94" i="14"/>
  <c r="Q94" i="14"/>
  <c r="V94" i="14"/>
  <c r="G96" i="14"/>
  <c r="M96" i="14" s="1"/>
  <c r="I96" i="14"/>
  <c r="K96" i="14"/>
  <c r="O96" i="14"/>
  <c r="Q96" i="14"/>
  <c r="V96" i="14"/>
  <c r="G99" i="14"/>
  <c r="AA99" i="14" s="1"/>
  <c r="AB99" i="14" s="1"/>
  <c r="I99" i="14"/>
  <c r="K99" i="14"/>
  <c r="O99" i="14"/>
  <c r="Q99" i="14"/>
  <c r="V99" i="14"/>
  <c r="G102" i="14"/>
  <c r="AA102" i="14" s="1"/>
  <c r="AB102" i="14" s="1"/>
  <c r="I102" i="14"/>
  <c r="K102" i="14"/>
  <c r="O102" i="14"/>
  <c r="Q102" i="14"/>
  <c r="V102" i="14"/>
  <c r="G105" i="14"/>
  <c r="I105" i="14"/>
  <c r="K105" i="14"/>
  <c r="O105" i="14"/>
  <c r="Q105" i="14"/>
  <c r="V105" i="14"/>
  <c r="G107" i="14"/>
  <c r="I107" i="14"/>
  <c r="K107" i="14"/>
  <c r="O107" i="14"/>
  <c r="Q107" i="14"/>
  <c r="V107" i="14"/>
  <c r="G111" i="14"/>
  <c r="AA111" i="14" s="1"/>
  <c r="AB111" i="14" s="1"/>
  <c r="I111" i="14"/>
  <c r="K111" i="14"/>
  <c r="O111" i="14"/>
  <c r="Q111" i="14"/>
  <c r="V111" i="14"/>
  <c r="G117" i="14"/>
  <c r="I117" i="14"/>
  <c r="K117" i="14"/>
  <c r="O117" i="14"/>
  <c r="Q117" i="14"/>
  <c r="V117" i="14"/>
  <c r="G120" i="14"/>
  <c r="I120" i="14"/>
  <c r="K120" i="14"/>
  <c r="O120" i="14"/>
  <c r="Q120" i="14"/>
  <c r="V120" i="14"/>
  <c r="G124" i="14"/>
  <c r="I124" i="14"/>
  <c r="K124" i="14"/>
  <c r="O124" i="14"/>
  <c r="Q124" i="14"/>
  <c r="V124" i="14"/>
  <c r="G127" i="14"/>
  <c r="I127" i="14"/>
  <c r="K127" i="14"/>
  <c r="O127" i="14"/>
  <c r="Q127" i="14"/>
  <c r="V127" i="14"/>
  <c r="G137" i="14"/>
  <c r="I137" i="14"/>
  <c r="K137" i="14"/>
  <c r="O137" i="14"/>
  <c r="Q137" i="14"/>
  <c r="V137" i="14"/>
  <c r="G145" i="14"/>
  <c r="I145" i="14"/>
  <c r="K145" i="14"/>
  <c r="O145" i="14"/>
  <c r="Q145" i="14"/>
  <c r="V145" i="14"/>
  <c r="G149" i="14"/>
  <c r="I149" i="14"/>
  <c r="K149" i="14"/>
  <c r="O149" i="14"/>
  <c r="Q149" i="14"/>
  <c r="V149" i="14"/>
  <c r="G151" i="14"/>
  <c r="I151" i="14"/>
  <c r="K151" i="14"/>
  <c r="O151" i="14"/>
  <c r="Q151" i="14"/>
  <c r="V151" i="14"/>
  <c r="G156" i="14"/>
  <c r="I156" i="14"/>
  <c r="K156" i="14"/>
  <c r="O156" i="14"/>
  <c r="Q156" i="14"/>
  <c r="V156" i="14"/>
  <c r="G159" i="14"/>
  <c r="I159" i="14"/>
  <c r="K159" i="14"/>
  <c r="O159" i="14"/>
  <c r="Q159" i="14"/>
  <c r="V159" i="14"/>
  <c r="G163" i="14"/>
  <c r="I163" i="14"/>
  <c r="K163" i="14"/>
  <c r="O163" i="14"/>
  <c r="Q163" i="14"/>
  <c r="V163" i="14"/>
  <c r="G166" i="14"/>
  <c r="AA166" i="14" s="1"/>
  <c r="AB166" i="14" s="1"/>
  <c r="I166" i="14"/>
  <c r="K166" i="14"/>
  <c r="O166" i="14"/>
  <c r="Q166" i="14"/>
  <c r="V166" i="14"/>
  <c r="G169" i="14"/>
  <c r="M169" i="14" s="1"/>
  <c r="I169" i="14"/>
  <c r="K169" i="14"/>
  <c r="O169" i="14"/>
  <c r="Q169" i="14"/>
  <c r="V169" i="14"/>
  <c r="G180" i="14"/>
  <c r="I180" i="14"/>
  <c r="K180" i="14"/>
  <c r="O180" i="14"/>
  <c r="Q180" i="14"/>
  <c r="V180" i="14"/>
  <c r="G185" i="14"/>
  <c r="I185" i="14"/>
  <c r="K185" i="14"/>
  <c r="O185" i="14"/>
  <c r="Q185" i="14"/>
  <c r="V185" i="14"/>
  <c r="G187" i="14"/>
  <c r="I187" i="14"/>
  <c r="K187" i="14"/>
  <c r="O187" i="14"/>
  <c r="Q187" i="14"/>
  <c r="V187" i="14"/>
  <c r="G189" i="14"/>
  <c r="I189" i="14"/>
  <c r="K189" i="14"/>
  <c r="O189" i="14"/>
  <c r="Q189" i="14"/>
  <c r="V189" i="14"/>
  <c r="G191" i="14"/>
  <c r="AA191" i="14" s="1"/>
  <c r="AB191" i="14" s="1"/>
  <c r="I191" i="14"/>
  <c r="K191" i="14"/>
  <c r="O191" i="14"/>
  <c r="Q191" i="14"/>
  <c r="V191" i="14"/>
  <c r="G193" i="14"/>
  <c r="I193" i="14"/>
  <c r="K193" i="14"/>
  <c r="O193" i="14"/>
  <c r="Q193" i="14"/>
  <c r="V193" i="14"/>
  <c r="G195" i="14"/>
  <c r="I195" i="14"/>
  <c r="K195" i="14"/>
  <c r="O195" i="14"/>
  <c r="Q195" i="14"/>
  <c r="V195" i="14"/>
  <c r="G197" i="14"/>
  <c r="I197" i="14"/>
  <c r="K197" i="14"/>
  <c r="O197" i="14"/>
  <c r="Q197" i="14"/>
  <c r="V197" i="14"/>
  <c r="G202" i="14"/>
  <c r="I202" i="14"/>
  <c r="K202" i="14"/>
  <c r="O202" i="14"/>
  <c r="Q202" i="14"/>
  <c r="V202" i="14"/>
  <c r="G204" i="14"/>
  <c r="I204" i="14"/>
  <c r="K204" i="14"/>
  <c r="O204" i="14"/>
  <c r="Q204" i="14"/>
  <c r="V204" i="14"/>
  <c r="G230" i="14"/>
  <c r="AA230" i="14" s="1"/>
  <c r="AB230" i="14" s="1"/>
  <c r="I230" i="14"/>
  <c r="K230" i="14"/>
  <c r="O230" i="14"/>
  <c r="Q230" i="14"/>
  <c r="V230" i="14"/>
  <c r="G233" i="14"/>
  <c r="I233" i="14"/>
  <c r="K233" i="14"/>
  <c r="O233" i="14"/>
  <c r="Q233" i="14"/>
  <c r="V233" i="14"/>
  <c r="G236" i="14"/>
  <c r="I236" i="14"/>
  <c r="K236" i="14"/>
  <c r="O236" i="14"/>
  <c r="Q236" i="14"/>
  <c r="V236" i="14"/>
  <c r="G238" i="14"/>
  <c r="I238" i="14"/>
  <c r="K238" i="14"/>
  <c r="O238" i="14"/>
  <c r="Q238" i="14"/>
  <c r="V238" i="14"/>
  <c r="G241" i="14"/>
  <c r="I241" i="14"/>
  <c r="K241" i="14"/>
  <c r="O241" i="14"/>
  <c r="Q241" i="14"/>
  <c r="V241" i="14"/>
  <c r="G251" i="14"/>
  <c r="AA251" i="14" s="1"/>
  <c r="AB251" i="14" s="1"/>
  <c r="I251" i="14"/>
  <c r="K251" i="14"/>
  <c r="O251" i="14"/>
  <c r="Q251" i="14"/>
  <c r="V251" i="14"/>
  <c r="G261" i="14"/>
  <c r="AA261" i="14" s="1"/>
  <c r="AB261" i="14" s="1"/>
  <c r="I261" i="14"/>
  <c r="K261" i="14"/>
  <c r="O261" i="14"/>
  <c r="Q261" i="14"/>
  <c r="V261" i="14"/>
  <c r="G296" i="14"/>
  <c r="I296" i="14"/>
  <c r="K296" i="14"/>
  <c r="O296" i="14"/>
  <c r="Q296" i="14"/>
  <c r="V296" i="14"/>
  <c r="G299" i="14"/>
  <c r="I299" i="14"/>
  <c r="K299" i="14"/>
  <c r="O299" i="14"/>
  <c r="Q299" i="14"/>
  <c r="V299" i="14"/>
  <c r="G306" i="14"/>
  <c r="I306" i="14"/>
  <c r="K306" i="14"/>
  <c r="O306" i="14"/>
  <c r="Q306" i="14"/>
  <c r="V306" i="14"/>
  <c r="G312" i="14"/>
  <c r="I312" i="14"/>
  <c r="K312" i="14"/>
  <c r="O312" i="14"/>
  <c r="Q312" i="14"/>
  <c r="V312" i="14"/>
  <c r="G315" i="14"/>
  <c r="AA315" i="14" s="1"/>
  <c r="AB315" i="14" s="1"/>
  <c r="I315" i="14"/>
  <c r="K315" i="14"/>
  <c r="O315" i="14"/>
  <c r="Q315" i="14"/>
  <c r="V315" i="14"/>
  <c r="G318" i="14"/>
  <c r="I318" i="14"/>
  <c r="K318" i="14"/>
  <c r="O318" i="14"/>
  <c r="Q318" i="14"/>
  <c r="V318" i="14"/>
  <c r="G326" i="14"/>
  <c r="I326" i="14"/>
  <c r="K326" i="14"/>
  <c r="O326" i="14"/>
  <c r="Q326" i="14"/>
  <c r="V326" i="14"/>
  <c r="G335" i="14"/>
  <c r="I335" i="14"/>
  <c r="K335" i="14"/>
  <c r="O335" i="14"/>
  <c r="Q335" i="14"/>
  <c r="V335" i="14"/>
  <c r="G339" i="14"/>
  <c r="I339" i="14"/>
  <c r="K339" i="14"/>
  <c r="O339" i="14"/>
  <c r="Q339" i="14"/>
  <c r="V339" i="14"/>
  <c r="G344" i="14"/>
  <c r="I344" i="14"/>
  <c r="K344" i="14"/>
  <c r="O344" i="14"/>
  <c r="Q344" i="14"/>
  <c r="V344" i="14"/>
  <c r="G354" i="14"/>
  <c r="I354" i="14"/>
  <c r="K354" i="14"/>
  <c r="O354" i="14"/>
  <c r="Q354" i="14"/>
  <c r="V354" i="14"/>
  <c r="G386" i="14"/>
  <c r="I386" i="14"/>
  <c r="K386" i="14"/>
  <c r="O386" i="14"/>
  <c r="Q386" i="14"/>
  <c r="V386" i="14"/>
  <c r="G389" i="14"/>
  <c r="I389" i="14"/>
  <c r="K389" i="14"/>
  <c r="O389" i="14"/>
  <c r="Q389" i="14"/>
  <c r="V389" i="14"/>
  <c r="G396" i="14"/>
  <c r="I396" i="14"/>
  <c r="K396" i="14"/>
  <c r="O396" i="14"/>
  <c r="Q396" i="14"/>
  <c r="V396" i="14"/>
  <c r="G404" i="14"/>
  <c r="AA404" i="14" s="1"/>
  <c r="AB404" i="14" s="1"/>
  <c r="I404" i="14"/>
  <c r="K404" i="14"/>
  <c r="O404" i="14"/>
  <c r="Q404" i="14"/>
  <c r="V404" i="14"/>
  <c r="G408" i="14"/>
  <c r="AA408" i="14" s="1"/>
  <c r="AB408" i="14" s="1"/>
  <c r="I408" i="14"/>
  <c r="K408" i="14"/>
  <c r="O408" i="14"/>
  <c r="Q408" i="14"/>
  <c r="V408" i="14"/>
  <c r="G410" i="14"/>
  <c r="AA410" i="14" s="1"/>
  <c r="AB410" i="14" s="1"/>
  <c r="I410" i="14"/>
  <c r="K410" i="14"/>
  <c r="O410" i="14"/>
  <c r="Q410" i="14"/>
  <c r="V410" i="14"/>
  <c r="G414" i="14"/>
  <c r="I414" i="14"/>
  <c r="K414" i="14"/>
  <c r="O414" i="14"/>
  <c r="Q414" i="14"/>
  <c r="V414" i="14"/>
  <c r="G416" i="14"/>
  <c r="I416" i="14"/>
  <c r="K416" i="14"/>
  <c r="O416" i="14"/>
  <c r="Q416" i="14"/>
  <c r="V416" i="14"/>
  <c r="G421" i="14"/>
  <c r="AA421" i="14" s="1"/>
  <c r="AB421" i="14" s="1"/>
  <c r="I421" i="14"/>
  <c r="K421" i="14"/>
  <c r="O421" i="14"/>
  <c r="Q421" i="14"/>
  <c r="V421" i="14"/>
  <c r="G423" i="14"/>
  <c r="I423" i="14"/>
  <c r="K423" i="14"/>
  <c r="O423" i="14"/>
  <c r="Q423" i="14"/>
  <c r="V423" i="14"/>
  <c r="G430" i="14"/>
  <c r="I430" i="14"/>
  <c r="K430" i="14"/>
  <c r="O430" i="14"/>
  <c r="Q430" i="14"/>
  <c r="V430" i="14"/>
  <c r="G434" i="14"/>
  <c r="I434" i="14"/>
  <c r="K434" i="14"/>
  <c r="O434" i="14"/>
  <c r="Q434" i="14"/>
  <c r="V434" i="14"/>
  <c r="G448" i="14"/>
  <c r="I448" i="14"/>
  <c r="K448" i="14"/>
  <c r="O448" i="14"/>
  <c r="Q448" i="14"/>
  <c r="V448" i="14"/>
  <c r="G453" i="14"/>
  <c r="I453" i="14"/>
  <c r="K453" i="14"/>
  <c r="O453" i="14"/>
  <c r="Q453" i="14"/>
  <c r="V453" i="14"/>
  <c r="G457" i="14"/>
  <c r="AA457" i="14" s="1"/>
  <c r="AB457" i="14" s="1"/>
  <c r="I457" i="14"/>
  <c r="K457" i="14"/>
  <c r="O457" i="14"/>
  <c r="Q457" i="14"/>
  <c r="V457" i="14"/>
  <c r="G461" i="14"/>
  <c r="AA461" i="14" s="1"/>
  <c r="AB461" i="14" s="1"/>
  <c r="I461" i="14"/>
  <c r="K461" i="14"/>
  <c r="O461" i="14"/>
  <c r="Q461" i="14"/>
  <c r="V461" i="14"/>
  <c r="G469" i="14"/>
  <c r="I469" i="14"/>
  <c r="K469" i="14"/>
  <c r="O469" i="14"/>
  <c r="Q469" i="14"/>
  <c r="V469" i="14"/>
  <c r="G476" i="14"/>
  <c r="AA476" i="14" s="1"/>
  <c r="AB476" i="14" s="1"/>
  <c r="I476" i="14"/>
  <c r="K476" i="14"/>
  <c r="O476" i="14"/>
  <c r="Q476" i="14"/>
  <c r="V476" i="14"/>
  <c r="G479" i="14"/>
  <c r="I479" i="14"/>
  <c r="K479" i="14"/>
  <c r="O479" i="14"/>
  <c r="Q479" i="14"/>
  <c r="V479" i="14"/>
  <c r="G482" i="14"/>
  <c r="AA482" i="14" s="1"/>
  <c r="AB482" i="14" s="1"/>
  <c r="I482" i="14"/>
  <c r="K482" i="14"/>
  <c r="O482" i="14"/>
  <c r="Q482" i="14"/>
  <c r="V482" i="14"/>
  <c r="G485" i="14"/>
  <c r="I485" i="14"/>
  <c r="K485" i="14"/>
  <c r="O485" i="14"/>
  <c r="Q485" i="14"/>
  <c r="V485" i="14"/>
  <c r="G492" i="14"/>
  <c r="I492" i="14"/>
  <c r="K492" i="14"/>
  <c r="O492" i="14"/>
  <c r="Q492" i="14"/>
  <c r="V492" i="14"/>
  <c r="G495" i="14"/>
  <c r="I495" i="14"/>
  <c r="K495" i="14"/>
  <c r="O495" i="14"/>
  <c r="Q495" i="14"/>
  <c r="V495" i="14"/>
  <c r="G498" i="14"/>
  <c r="I498" i="14"/>
  <c r="K498" i="14"/>
  <c r="O498" i="14"/>
  <c r="Q498" i="14"/>
  <c r="V498" i="14"/>
  <c r="G507" i="14"/>
  <c r="I507" i="14"/>
  <c r="K507" i="14"/>
  <c r="O507" i="14"/>
  <c r="Q507" i="14"/>
  <c r="V507" i="14"/>
  <c r="G515" i="14"/>
  <c r="AA515" i="14" s="1"/>
  <c r="AB515" i="14" s="1"/>
  <c r="I515" i="14"/>
  <c r="K515" i="14"/>
  <c r="O515" i="14"/>
  <c r="Q515" i="14"/>
  <c r="V515" i="14"/>
  <c r="G518" i="14"/>
  <c r="I518" i="14"/>
  <c r="K518" i="14"/>
  <c r="O518" i="14"/>
  <c r="Q518" i="14"/>
  <c r="V518" i="14"/>
  <c r="G526" i="14"/>
  <c r="I526" i="14"/>
  <c r="K526" i="14"/>
  <c r="O526" i="14"/>
  <c r="Q526" i="14"/>
  <c r="V526" i="14"/>
  <c r="G529" i="14"/>
  <c r="I529" i="14"/>
  <c r="K529" i="14"/>
  <c r="O529" i="14"/>
  <c r="Q529" i="14"/>
  <c r="V529" i="14"/>
  <c r="G532" i="14"/>
  <c r="AA532" i="14" s="1"/>
  <c r="AB532" i="14" s="1"/>
  <c r="I532" i="14"/>
  <c r="K532" i="14"/>
  <c r="O532" i="14"/>
  <c r="Q532" i="14"/>
  <c r="V532" i="14"/>
  <c r="G535" i="14"/>
  <c r="I535" i="14"/>
  <c r="K535" i="14"/>
  <c r="O535" i="14"/>
  <c r="Q535" i="14"/>
  <c r="V535" i="14"/>
  <c r="G538" i="14"/>
  <c r="I538" i="14"/>
  <c r="K538" i="14"/>
  <c r="O538" i="14"/>
  <c r="Q538" i="14"/>
  <c r="V538" i="14"/>
  <c r="G542" i="14"/>
  <c r="AA542" i="14" s="1"/>
  <c r="AB542" i="14" s="1"/>
  <c r="I542" i="14"/>
  <c r="K542" i="14"/>
  <c r="O542" i="14"/>
  <c r="Q542" i="14"/>
  <c r="V542" i="14"/>
  <c r="G553" i="14"/>
  <c r="I553" i="14"/>
  <c r="K553" i="14"/>
  <c r="O553" i="14"/>
  <c r="Q553" i="14"/>
  <c r="V553" i="14"/>
  <c r="G559" i="14"/>
  <c r="I559" i="14"/>
  <c r="K559" i="14"/>
  <c r="O559" i="14"/>
  <c r="Q559" i="14"/>
  <c r="V559" i="14"/>
  <c r="G565" i="14"/>
  <c r="I565" i="14"/>
  <c r="K565" i="14"/>
  <c r="O565" i="14"/>
  <c r="Q565" i="14"/>
  <c r="V565" i="14"/>
  <c r="G571" i="14"/>
  <c r="AA571" i="14" s="1"/>
  <c r="AB571" i="14" s="1"/>
  <c r="I571" i="14"/>
  <c r="K571" i="14"/>
  <c r="O571" i="14"/>
  <c r="Q571" i="14"/>
  <c r="V571" i="14"/>
  <c r="G577" i="14"/>
  <c r="I577" i="14"/>
  <c r="K577" i="14"/>
  <c r="O577" i="14"/>
  <c r="Q577" i="14"/>
  <c r="V577" i="14"/>
  <c r="G579" i="14"/>
  <c r="AA579" i="14" s="1"/>
  <c r="AB579" i="14" s="1"/>
  <c r="I579" i="14"/>
  <c r="K579" i="14"/>
  <c r="O579" i="14"/>
  <c r="Q579" i="14"/>
  <c r="V579" i="14"/>
  <c r="G581" i="14"/>
  <c r="I581" i="14"/>
  <c r="K581" i="14"/>
  <c r="O581" i="14"/>
  <c r="Q581" i="14"/>
  <c r="V581" i="14"/>
  <c r="G583" i="14"/>
  <c r="AA583" i="14" s="1"/>
  <c r="AB583" i="14" s="1"/>
  <c r="I583" i="14"/>
  <c r="K583" i="14"/>
  <c r="O583" i="14"/>
  <c r="Q583" i="14"/>
  <c r="V583" i="14"/>
  <c r="G586" i="14"/>
  <c r="I586" i="14"/>
  <c r="K586" i="14"/>
  <c r="O586" i="14"/>
  <c r="Q586" i="14"/>
  <c r="V586" i="14"/>
  <c r="G588" i="14"/>
  <c r="I588" i="14"/>
  <c r="K588" i="14"/>
  <c r="O588" i="14"/>
  <c r="Q588" i="14"/>
  <c r="V588" i="14"/>
  <c r="G590" i="14"/>
  <c r="I590" i="14"/>
  <c r="K590" i="14"/>
  <c r="O590" i="14"/>
  <c r="Q590" i="14"/>
  <c r="V590" i="14"/>
  <c r="G592" i="14"/>
  <c r="I592" i="14"/>
  <c r="K592" i="14"/>
  <c r="O592" i="14"/>
  <c r="Q592" i="14"/>
  <c r="V592" i="14"/>
  <c r="G595" i="14"/>
  <c r="I595" i="14"/>
  <c r="K595" i="14"/>
  <c r="O595" i="14"/>
  <c r="Q595" i="14"/>
  <c r="V595" i="14"/>
  <c r="G599" i="14"/>
  <c r="I599" i="14"/>
  <c r="K599" i="14"/>
  <c r="O599" i="14"/>
  <c r="Q599" i="14"/>
  <c r="V599" i="14"/>
  <c r="G604" i="14"/>
  <c r="I604" i="14"/>
  <c r="K604" i="14"/>
  <c r="O604" i="14"/>
  <c r="Q604" i="14"/>
  <c r="V604" i="14"/>
  <c r="G609" i="14"/>
  <c r="I609" i="14"/>
  <c r="K609" i="14"/>
  <c r="O609" i="14"/>
  <c r="Q609" i="14"/>
  <c r="V609" i="14"/>
  <c r="G612" i="14"/>
  <c r="M612" i="14" s="1"/>
  <c r="I612" i="14"/>
  <c r="K612" i="14"/>
  <c r="O612" i="14"/>
  <c r="Q612" i="14"/>
  <c r="V612" i="14"/>
  <c r="G615" i="14"/>
  <c r="I615" i="14"/>
  <c r="K615" i="14"/>
  <c r="O615" i="14"/>
  <c r="Q615" i="14"/>
  <c r="V615" i="14"/>
  <c r="G620" i="14"/>
  <c r="I620" i="14"/>
  <c r="K620" i="14"/>
  <c r="O620" i="14"/>
  <c r="Q620" i="14"/>
  <c r="V620" i="14"/>
  <c r="G623" i="14"/>
  <c r="I623" i="14"/>
  <c r="K623" i="14"/>
  <c r="O623" i="14"/>
  <c r="Q623" i="14"/>
  <c r="V623" i="14"/>
  <c r="G627" i="14"/>
  <c r="I627" i="14"/>
  <c r="K627" i="14"/>
  <c r="O627" i="14"/>
  <c r="Q627" i="14"/>
  <c r="V627" i="14"/>
  <c r="G630" i="14"/>
  <c r="AA630" i="14" s="1"/>
  <c r="AB630" i="14" s="1"/>
  <c r="I630" i="14"/>
  <c r="K630" i="14"/>
  <c r="O630" i="14"/>
  <c r="Q630" i="14"/>
  <c r="V630" i="14"/>
  <c r="G632" i="14"/>
  <c r="I632" i="14"/>
  <c r="K632" i="14"/>
  <c r="O632" i="14"/>
  <c r="Q632" i="14"/>
  <c r="V632" i="14"/>
  <c r="G634" i="14"/>
  <c r="I634" i="14"/>
  <c r="K634" i="14"/>
  <c r="O634" i="14"/>
  <c r="Q634" i="14"/>
  <c r="V634" i="14"/>
  <c r="G637" i="14"/>
  <c r="I637" i="14"/>
  <c r="K637" i="14"/>
  <c r="O637" i="14"/>
  <c r="Q637" i="14"/>
  <c r="V637" i="14"/>
  <c r="G647" i="14"/>
  <c r="M647" i="14" s="1"/>
  <c r="I647" i="14"/>
  <c r="K647" i="14"/>
  <c r="O647" i="14"/>
  <c r="Q647" i="14"/>
  <c r="V647" i="14"/>
  <c r="G650" i="14"/>
  <c r="AA650" i="14" s="1"/>
  <c r="AB650" i="14" s="1"/>
  <c r="I650" i="14"/>
  <c r="K650" i="14"/>
  <c r="O650" i="14"/>
  <c r="Q650" i="14"/>
  <c r="V650" i="14"/>
  <c r="G817" i="14"/>
  <c r="I817" i="14"/>
  <c r="K817" i="14"/>
  <c r="O817" i="14"/>
  <c r="Q817" i="14"/>
  <c r="V817" i="14"/>
  <c r="G820" i="14"/>
  <c r="I820" i="14"/>
  <c r="K820" i="14"/>
  <c r="O820" i="14"/>
  <c r="Q820" i="14"/>
  <c r="V820" i="14"/>
  <c r="G833" i="14"/>
  <c r="AA833" i="14" s="1"/>
  <c r="AB833" i="14" s="1"/>
  <c r="I833" i="14"/>
  <c r="K833" i="14"/>
  <c r="O833" i="14"/>
  <c r="Q833" i="14"/>
  <c r="V833" i="14"/>
  <c r="G889" i="14"/>
  <c r="AA889" i="14" s="1"/>
  <c r="AB889" i="14" s="1"/>
  <c r="I889" i="14"/>
  <c r="K889" i="14"/>
  <c r="O889" i="14"/>
  <c r="Q889" i="14"/>
  <c r="V889" i="14"/>
  <c r="G892" i="14"/>
  <c r="I892" i="14"/>
  <c r="K892" i="14"/>
  <c r="O892" i="14"/>
  <c r="Q892" i="14"/>
  <c r="V892" i="14"/>
  <c r="G897" i="14"/>
  <c r="I897" i="14"/>
  <c r="K897" i="14"/>
  <c r="O897" i="14"/>
  <c r="Q897" i="14"/>
  <c r="V897" i="14"/>
  <c r="G899" i="14"/>
  <c r="I899" i="14"/>
  <c r="K899" i="14"/>
  <c r="O899" i="14"/>
  <c r="Q899" i="14"/>
  <c r="V899" i="14"/>
  <c r="G900" i="14"/>
  <c r="I900" i="14"/>
  <c r="K900" i="14"/>
  <c r="O900" i="14"/>
  <c r="Q900" i="14"/>
  <c r="V900" i="14"/>
  <c r="G911" i="14"/>
  <c r="I911" i="14"/>
  <c r="K911" i="14"/>
  <c r="O911" i="14"/>
  <c r="Q911" i="14"/>
  <c r="V911" i="14"/>
  <c r="G916" i="14"/>
  <c r="AA916" i="14" s="1"/>
  <c r="AB916" i="14" s="1"/>
  <c r="I916" i="14"/>
  <c r="K916" i="14"/>
  <c r="O916" i="14"/>
  <c r="Q916" i="14"/>
  <c r="V916" i="14"/>
  <c r="G923" i="14"/>
  <c r="M923" i="14" s="1"/>
  <c r="I923" i="14"/>
  <c r="K923" i="14"/>
  <c r="O923" i="14"/>
  <c r="Q923" i="14"/>
  <c r="V923" i="14"/>
  <c r="G927" i="14"/>
  <c r="I927" i="14"/>
  <c r="K927" i="14"/>
  <c r="O927" i="14"/>
  <c r="Q927" i="14"/>
  <c r="V927" i="14"/>
  <c r="G930" i="14"/>
  <c r="I930" i="14"/>
  <c r="K930" i="14"/>
  <c r="O930" i="14"/>
  <c r="Q930" i="14"/>
  <c r="V930" i="14"/>
  <c r="G933" i="14"/>
  <c r="I933" i="14"/>
  <c r="K933" i="14"/>
  <c r="O933" i="14"/>
  <c r="Q933" i="14"/>
  <c r="V933" i="14"/>
  <c r="G937" i="14"/>
  <c r="AA937" i="14" s="1"/>
  <c r="AB937" i="14" s="1"/>
  <c r="I937" i="14"/>
  <c r="K937" i="14"/>
  <c r="O937" i="14"/>
  <c r="Q937" i="14"/>
  <c r="V937" i="14"/>
  <c r="G942" i="14"/>
  <c r="I942" i="14"/>
  <c r="K942" i="14"/>
  <c r="O942" i="14"/>
  <c r="Q942" i="14"/>
  <c r="V942" i="14"/>
  <c r="G947" i="14"/>
  <c r="I947" i="14"/>
  <c r="K947" i="14"/>
  <c r="O947" i="14"/>
  <c r="Q947" i="14"/>
  <c r="V947" i="14"/>
  <c r="G955" i="14"/>
  <c r="I955" i="14"/>
  <c r="K955" i="14"/>
  <c r="O955" i="14"/>
  <c r="Q955" i="14"/>
  <c r="V955" i="14"/>
  <c r="G958" i="14"/>
  <c r="I958" i="14"/>
  <c r="K958" i="14"/>
  <c r="O958" i="14"/>
  <c r="Q958" i="14"/>
  <c r="V958" i="14"/>
  <c r="G961" i="14"/>
  <c r="I961" i="14"/>
  <c r="K961" i="14"/>
  <c r="O961" i="14"/>
  <c r="Q961" i="14"/>
  <c r="V961" i="14"/>
  <c r="G966" i="14"/>
  <c r="AA966" i="14" s="1"/>
  <c r="AB966" i="14" s="1"/>
  <c r="I966" i="14"/>
  <c r="K966" i="14"/>
  <c r="O966" i="14"/>
  <c r="Q966" i="14"/>
  <c r="V966" i="14"/>
  <c r="G995" i="14"/>
  <c r="AA995" i="14" s="1"/>
  <c r="AB995" i="14" s="1"/>
  <c r="I995" i="14"/>
  <c r="K995" i="14"/>
  <c r="O995" i="14"/>
  <c r="Q995" i="14"/>
  <c r="V995" i="14"/>
  <c r="G1007" i="14"/>
  <c r="M1007" i="14" s="1"/>
  <c r="I1007" i="14"/>
  <c r="K1007" i="14"/>
  <c r="O1007" i="14"/>
  <c r="Q1007" i="14"/>
  <c r="V1007" i="14"/>
  <c r="G1043" i="14"/>
  <c r="I1043" i="14"/>
  <c r="K1043" i="14"/>
  <c r="O1043" i="14"/>
  <c r="Q1043" i="14"/>
  <c r="V1043" i="14"/>
  <c r="G1046" i="14"/>
  <c r="I1046" i="14"/>
  <c r="K1046" i="14"/>
  <c r="O1046" i="14"/>
  <c r="Q1046" i="14"/>
  <c r="V1046" i="14"/>
  <c r="G1049" i="14"/>
  <c r="I1049" i="14"/>
  <c r="K1049" i="14"/>
  <c r="O1049" i="14"/>
  <c r="Q1049" i="14"/>
  <c r="V1049" i="14"/>
  <c r="G1050" i="14"/>
  <c r="I1050" i="14"/>
  <c r="K1050" i="14"/>
  <c r="O1050" i="14"/>
  <c r="Q1050" i="14"/>
  <c r="V1050" i="14"/>
  <c r="G1051" i="14"/>
  <c r="I1051" i="14"/>
  <c r="K1051" i="14"/>
  <c r="O1051" i="14"/>
  <c r="Q1051" i="14"/>
  <c r="V1051" i="14"/>
  <c r="G1055" i="14"/>
  <c r="M1055" i="14" s="1"/>
  <c r="I1055" i="14"/>
  <c r="K1055" i="14"/>
  <c r="O1055" i="14"/>
  <c r="Q1055" i="14"/>
  <c r="V1055" i="14"/>
  <c r="G1060" i="14"/>
  <c r="G1059" i="14" s="1"/>
  <c r="I1060" i="14"/>
  <c r="K1060" i="14"/>
  <c r="O1060" i="14"/>
  <c r="Q1060" i="14"/>
  <c r="V1060" i="14"/>
  <c r="G1063" i="14"/>
  <c r="AA1063" i="14" s="1"/>
  <c r="AB1063" i="14" s="1"/>
  <c r="I1063" i="14"/>
  <c r="K1063" i="14"/>
  <c r="O1063" i="14"/>
  <c r="Q1063" i="14"/>
  <c r="V1063" i="14"/>
  <c r="G1066" i="14"/>
  <c r="M1066" i="14" s="1"/>
  <c r="I1066" i="14"/>
  <c r="K1066" i="14"/>
  <c r="O1066" i="14"/>
  <c r="Q1066" i="14"/>
  <c r="V1066" i="14"/>
  <c r="G1071" i="14"/>
  <c r="AA1071" i="14" s="1"/>
  <c r="AB1071" i="14" s="1"/>
  <c r="I1071" i="14"/>
  <c r="K1071" i="14"/>
  <c r="O1071" i="14"/>
  <c r="Q1071" i="14"/>
  <c r="V1071" i="14"/>
  <c r="G1074" i="14"/>
  <c r="I1074" i="14"/>
  <c r="K1074" i="14"/>
  <c r="O1074" i="14"/>
  <c r="Q1074" i="14"/>
  <c r="V1074" i="14"/>
  <c r="G1077" i="14"/>
  <c r="I1077" i="14"/>
  <c r="K1077" i="14"/>
  <c r="O1077" i="14"/>
  <c r="Q1077" i="14"/>
  <c r="V1077" i="14"/>
  <c r="G1079" i="14"/>
  <c r="I1079" i="14"/>
  <c r="K1079" i="14"/>
  <c r="O1079" i="14"/>
  <c r="Q1079" i="14"/>
  <c r="V1079" i="14"/>
  <c r="G1082" i="14"/>
  <c r="I1082" i="14"/>
  <c r="K1082" i="14"/>
  <c r="O1082" i="14"/>
  <c r="Q1082" i="14"/>
  <c r="V1082" i="14"/>
  <c r="G1084" i="14"/>
  <c r="I1084" i="14"/>
  <c r="K1084" i="14"/>
  <c r="O1084" i="14"/>
  <c r="Q1084" i="14"/>
  <c r="V1084" i="14"/>
  <c r="G1086" i="14"/>
  <c r="AA1086" i="14" s="1"/>
  <c r="AB1086" i="14" s="1"/>
  <c r="I1086" i="14"/>
  <c r="K1086" i="14"/>
  <c r="O1086" i="14"/>
  <c r="Q1086" i="14"/>
  <c r="V1086" i="14"/>
  <c r="G1091" i="14"/>
  <c r="AA1091" i="14" s="1"/>
  <c r="AB1091" i="14" s="1"/>
  <c r="I1091" i="14"/>
  <c r="K1091" i="14"/>
  <c r="O1091" i="14"/>
  <c r="Q1091" i="14"/>
  <c r="V1091" i="14"/>
  <c r="G1093" i="14"/>
  <c r="I1093" i="14"/>
  <c r="K1093" i="14"/>
  <c r="O1093" i="14"/>
  <c r="Q1093" i="14"/>
  <c r="V1093" i="14"/>
  <c r="G1099" i="14"/>
  <c r="AA1099" i="14" s="1"/>
  <c r="AB1099" i="14" s="1"/>
  <c r="I1099" i="14"/>
  <c r="K1099" i="14"/>
  <c r="O1099" i="14"/>
  <c r="Q1099" i="14"/>
  <c r="V1099" i="14"/>
  <c r="G1104" i="14"/>
  <c r="I1104" i="14"/>
  <c r="K1104" i="14"/>
  <c r="O1104" i="14"/>
  <c r="Q1104" i="14"/>
  <c r="V1104" i="14"/>
  <c r="G1107" i="14"/>
  <c r="M1107" i="14" s="1"/>
  <c r="I1107" i="14"/>
  <c r="K1107" i="14"/>
  <c r="O1107" i="14"/>
  <c r="Q1107" i="14"/>
  <c r="V1107" i="14"/>
  <c r="G1109" i="14"/>
  <c r="I1109" i="14"/>
  <c r="K1109" i="14"/>
  <c r="O1109" i="14"/>
  <c r="Q1109" i="14"/>
  <c r="V1109" i="14"/>
  <c r="G1115" i="14"/>
  <c r="I1115" i="14"/>
  <c r="K1115" i="14"/>
  <c r="O1115" i="14"/>
  <c r="Q1115" i="14"/>
  <c r="V1115" i="14"/>
  <c r="G1122" i="14"/>
  <c r="I1122" i="14"/>
  <c r="K1122" i="14"/>
  <c r="O1122" i="14"/>
  <c r="Q1122" i="14"/>
  <c r="V1122" i="14"/>
  <c r="G1145" i="14"/>
  <c r="AA1145" i="14" s="1"/>
  <c r="AB1145" i="14" s="1"/>
  <c r="I1145" i="14"/>
  <c r="K1145" i="14"/>
  <c r="O1145" i="14"/>
  <c r="Q1145" i="14"/>
  <c r="V1145" i="14"/>
  <c r="G1148" i="14"/>
  <c r="I1148" i="14"/>
  <c r="K1148" i="14"/>
  <c r="O1148" i="14"/>
  <c r="Q1148" i="14"/>
  <c r="V1148" i="14"/>
  <c r="G1150" i="14"/>
  <c r="I1150" i="14"/>
  <c r="K1150" i="14"/>
  <c r="O1150" i="14"/>
  <c r="Q1150" i="14"/>
  <c r="V1150" i="14"/>
  <c r="G1152" i="14"/>
  <c r="AA1152" i="14" s="1"/>
  <c r="AB1152" i="14" s="1"/>
  <c r="I1152" i="14"/>
  <c r="K1152" i="14"/>
  <c r="O1152" i="14"/>
  <c r="Q1152" i="14"/>
  <c r="V1152" i="14"/>
  <c r="G1154" i="14"/>
  <c r="I1154" i="14"/>
  <c r="K1154" i="14"/>
  <c r="O1154" i="14"/>
  <c r="Q1154" i="14"/>
  <c r="V1154" i="14"/>
  <c r="G1157" i="14"/>
  <c r="I1157" i="14"/>
  <c r="K1157" i="14"/>
  <c r="O1157" i="14"/>
  <c r="Q1157" i="14"/>
  <c r="V1157" i="14"/>
  <c r="G1159" i="14"/>
  <c r="I1159" i="14"/>
  <c r="K1159" i="14"/>
  <c r="O1159" i="14"/>
  <c r="Q1159" i="14"/>
  <c r="V1159" i="14"/>
  <c r="G1168" i="14"/>
  <c r="AA1168" i="14" s="1"/>
  <c r="AB1168" i="14" s="1"/>
  <c r="I1168" i="14"/>
  <c r="K1168" i="14"/>
  <c r="O1168" i="14"/>
  <c r="Q1168" i="14"/>
  <c r="V1168" i="14"/>
  <c r="G1170" i="14"/>
  <c r="M1170" i="14" s="1"/>
  <c r="I1170" i="14"/>
  <c r="K1170" i="14"/>
  <c r="O1170" i="14"/>
  <c r="Q1170" i="14"/>
  <c r="V1170" i="14"/>
  <c r="G1172" i="14"/>
  <c r="AA1172" i="14" s="1"/>
  <c r="AB1172" i="14" s="1"/>
  <c r="I1172" i="14"/>
  <c r="K1172" i="14"/>
  <c r="O1172" i="14"/>
  <c r="Q1172" i="14"/>
  <c r="V1172" i="14"/>
  <c r="G1174" i="14"/>
  <c r="I1174" i="14"/>
  <c r="K1174" i="14"/>
  <c r="O1174" i="14"/>
  <c r="Q1174" i="14"/>
  <c r="V1174" i="14"/>
  <c r="G1176" i="14"/>
  <c r="I1176" i="14"/>
  <c r="K1176" i="14"/>
  <c r="O1176" i="14"/>
  <c r="Q1176" i="14"/>
  <c r="V1176" i="14"/>
  <c r="G1178" i="14"/>
  <c r="I1178" i="14"/>
  <c r="K1178" i="14"/>
  <c r="O1178" i="14"/>
  <c r="Q1178" i="14"/>
  <c r="V1178" i="14"/>
  <c r="G1180" i="14"/>
  <c r="I1180" i="14"/>
  <c r="K1180" i="14"/>
  <c r="O1180" i="14"/>
  <c r="Q1180" i="14"/>
  <c r="V1180" i="14"/>
  <c r="G1182" i="14"/>
  <c r="I1182" i="14"/>
  <c r="K1182" i="14"/>
  <c r="O1182" i="14"/>
  <c r="Q1182" i="14"/>
  <c r="V1182" i="14"/>
  <c r="G1184" i="14"/>
  <c r="I1184" i="14"/>
  <c r="K1184" i="14"/>
  <c r="O1184" i="14"/>
  <c r="Q1184" i="14"/>
  <c r="V1184" i="14"/>
  <c r="G1186" i="14"/>
  <c r="I1186" i="14"/>
  <c r="K1186" i="14"/>
  <c r="O1186" i="14"/>
  <c r="Q1186" i="14"/>
  <c r="V1186" i="14"/>
  <c r="G1188" i="14"/>
  <c r="I1188" i="14"/>
  <c r="K1188" i="14"/>
  <c r="O1188" i="14"/>
  <c r="Q1188" i="14"/>
  <c r="V1188" i="14"/>
  <c r="G1190" i="14"/>
  <c r="I1190" i="14"/>
  <c r="K1190" i="14"/>
  <c r="O1190" i="14"/>
  <c r="Q1190" i="14"/>
  <c r="V1190" i="14"/>
  <c r="G1192" i="14"/>
  <c r="I1192" i="14"/>
  <c r="K1192" i="14"/>
  <c r="O1192" i="14"/>
  <c r="Q1192" i="14"/>
  <c r="V1192" i="14"/>
  <c r="G1194" i="14"/>
  <c r="I1194" i="14"/>
  <c r="K1194" i="14"/>
  <c r="O1194" i="14"/>
  <c r="Q1194" i="14"/>
  <c r="V1194" i="14"/>
  <c r="G1196" i="14"/>
  <c r="AA1196" i="14" s="1"/>
  <c r="AB1196" i="14" s="1"/>
  <c r="I1196" i="14"/>
  <c r="K1196" i="14"/>
  <c r="O1196" i="14"/>
  <c r="Q1196" i="14"/>
  <c r="V1196" i="14"/>
  <c r="G1198" i="14"/>
  <c r="I1198" i="14"/>
  <c r="K1198" i="14"/>
  <c r="O1198" i="14"/>
  <c r="Q1198" i="14"/>
  <c r="V1198" i="14"/>
  <c r="G1200" i="14"/>
  <c r="I1200" i="14"/>
  <c r="K1200" i="14"/>
  <c r="O1200" i="14"/>
  <c r="Q1200" i="14"/>
  <c r="V1200" i="14"/>
  <c r="G1202" i="14"/>
  <c r="I1202" i="14"/>
  <c r="K1202" i="14"/>
  <c r="O1202" i="14"/>
  <c r="Q1202" i="14"/>
  <c r="V1202" i="14"/>
  <c r="G1204" i="14"/>
  <c r="AA1204" i="14" s="1"/>
  <c r="AB1204" i="14" s="1"/>
  <c r="I1204" i="14"/>
  <c r="K1204" i="14"/>
  <c r="O1204" i="14"/>
  <c r="Q1204" i="14"/>
  <c r="V1204" i="14"/>
  <c r="G1206" i="14"/>
  <c r="I1206" i="14"/>
  <c r="K1206" i="14"/>
  <c r="O1206" i="14"/>
  <c r="Q1206" i="14"/>
  <c r="V1206" i="14"/>
  <c r="G1208" i="14"/>
  <c r="I1208" i="14"/>
  <c r="K1208" i="14"/>
  <c r="O1208" i="14"/>
  <c r="Q1208" i="14"/>
  <c r="V1208" i="14"/>
  <c r="G1210" i="14"/>
  <c r="I1210" i="14"/>
  <c r="K1210" i="14"/>
  <c r="O1210" i="14"/>
  <c r="Q1210" i="14"/>
  <c r="V1210" i="14"/>
  <c r="G1212" i="14"/>
  <c r="I1212" i="14"/>
  <c r="K1212" i="14"/>
  <c r="O1212" i="14"/>
  <c r="Q1212" i="14"/>
  <c r="V1212" i="14"/>
  <c r="G1214" i="14"/>
  <c r="I1214" i="14"/>
  <c r="K1214" i="14"/>
  <c r="O1214" i="14"/>
  <c r="Q1214" i="14"/>
  <c r="V1214" i="14"/>
  <c r="G1216" i="14"/>
  <c r="I1216" i="14"/>
  <c r="K1216" i="14"/>
  <c r="O1216" i="14"/>
  <c r="Q1216" i="14"/>
  <c r="V1216" i="14"/>
  <c r="G1218" i="14"/>
  <c r="I1218" i="14"/>
  <c r="K1218" i="14"/>
  <c r="O1218" i="14"/>
  <c r="Q1218" i="14"/>
  <c r="V1218" i="14"/>
  <c r="G1220" i="14"/>
  <c r="AA1220" i="14" s="1"/>
  <c r="AB1220" i="14" s="1"/>
  <c r="I1220" i="14"/>
  <c r="K1220" i="14"/>
  <c r="O1220" i="14"/>
  <c r="Q1220" i="14"/>
  <c r="V1220" i="14"/>
  <c r="G1222" i="14"/>
  <c r="I1222" i="14"/>
  <c r="K1222" i="14"/>
  <c r="O1222" i="14"/>
  <c r="Q1222" i="14"/>
  <c r="V1222" i="14"/>
  <c r="G1224" i="14"/>
  <c r="I1224" i="14"/>
  <c r="K1224" i="14"/>
  <c r="O1224" i="14"/>
  <c r="Q1224" i="14"/>
  <c r="V1224" i="14"/>
  <c r="G1226" i="14"/>
  <c r="I1226" i="14"/>
  <c r="K1226" i="14"/>
  <c r="O1226" i="14"/>
  <c r="Q1226" i="14"/>
  <c r="V1226" i="14"/>
  <c r="G1228" i="14"/>
  <c r="AA1228" i="14" s="1"/>
  <c r="AB1228" i="14" s="1"/>
  <c r="I1228" i="14"/>
  <c r="K1228" i="14"/>
  <c r="O1228" i="14"/>
  <c r="Q1228" i="14"/>
  <c r="V1228" i="14"/>
  <c r="G1230" i="14"/>
  <c r="I1230" i="14"/>
  <c r="K1230" i="14"/>
  <c r="O1230" i="14"/>
  <c r="Q1230" i="14"/>
  <c r="V1230" i="14"/>
  <c r="G1232" i="14"/>
  <c r="I1232" i="14"/>
  <c r="K1232" i="14"/>
  <c r="O1232" i="14"/>
  <c r="Q1232" i="14"/>
  <c r="V1232" i="14"/>
  <c r="G1234" i="14"/>
  <c r="I1234" i="14"/>
  <c r="K1234" i="14"/>
  <c r="O1234" i="14"/>
  <c r="Q1234" i="14"/>
  <c r="V1234" i="14"/>
  <c r="G1238" i="14"/>
  <c r="I1238" i="14"/>
  <c r="K1238" i="14"/>
  <c r="O1238" i="14"/>
  <c r="Q1238" i="14"/>
  <c r="V1238" i="14"/>
  <c r="G1240" i="14"/>
  <c r="I1240" i="14"/>
  <c r="K1240" i="14"/>
  <c r="O1240" i="14"/>
  <c r="Q1240" i="14"/>
  <c r="V1240" i="14"/>
  <c r="G1242" i="14"/>
  <c r="I1242" i="14"/>
  <c r="K1242" i="14"/>
  <c r="O1242" i="14"/>
  <c r="Q1242" i="14"/>
  <c r="V1242" i="14"/>
  <c r="G1244" i="14"/>
  <c r="I1244" i="14"/>
  <c r="K1244" i="14"/>
  <c r="O1244" i="14"/>
  <c r="Q1244" i="14"/>
  <c r="V1244" i="14"/>
  <c r="G1246" i="14"/>
  <c r="I1246" i="14"/>
  <c r="K1246" i="14"/>
  <c r="O1246" i="14"/>
  <c r="Q1246" i="14"/>
  <c r="V1246" i="14"/>
  <c r="G1248" i="14"/>
  <c r="M1248" i="14" s="1"/>
  <c r="I1248" i="14"/>
  <c r="K1248" i="14"/>
  <c r="O1248" i="14"/>
  <c r="Q1248" i="14"/>
  <c r="V1248" i="14"/>
  <c r="G1254" i="14"/>
  <c r="I1254" i="14"/>
  <c r="K1254" i="14"/>
  <c r="O1254" i="14"/>
  <c r="Q1254" i="14"/>
  <c r="V1254" i="14"/>
  <c r="G1266" i="14"/>
  <c r="AA1266" i="14" s="1"/>
  <c r="AB1266" i="14" s="1"/>
  <c r="I1266" i="14"/>
  <c r="K1266" i="14"/>
  <c r="O1266" i="14"/>
  <c r="Q1266" i="14"/>
  <c r="V1266" i="14"/>
  <c r="G1269" i="14"/>
  <c r="I1269" i="14"/>
  <c r="K1269" i="14"/>
  <c r="O1269" i="14"/>
  <c r="Q1269" i="14"/>
  <c r="V1269" i="14"/>
  <c r="G1271" i="14"/>
  <c r="I1271" i="14"/>
  <c r="K1271" i="14"/>
  <c r="O1271" i="14"/>
  <c r="Q1271" i="14"/>
  <c r="V1271" i="14"/>
  <c r="G1273" i="14"/>
  <c r="I1273" i="14"/>
  <c r="K1273" i="14"/>
  <c r="O1273" i="14"/>
  <c r="Q1273" i="14"/>
  <c r="V1273" i="14"/>
  <c r="G1275" i="14"/>
  <c r="I1275" i="14"/>
  <c r="K1275" i="14"/>
  <c r="O1275" i="14"/>
  <c r="Q1275" i="14"/>
  <c r="V1275" i="14"/>
  <c r="G1277" i="14"/>
  <c r="M1277" i="14" s="1"/>
  <c r="I1277" i="14"/>
  <c r="K1277" i="14"/>
  <c r="O1277" i="14"/>
  <c r="Q1277" i="14"/>
  <c r="V1277" i="14"/>
  <c r="G1280" i="14"/>
  <c r="I1280" i="14"/>
  <c r="K1280" i="14"/>
  <c r="O1280" i="14"/>
  <c r="Q1280" i="14"/>
  <c r="V1280" i="14"/>
  <c r="G1282" i="14"/>
  <c r="AA1282" i="14" s="1"/>
  <c r="AB1282" i="14" s="1"/>
  <c r="I1282" i="14"/>
  <c r="K1282" i="14"/>
  <c r="O1282" i="14"/>
  <c r="Q1282" i="14"/>
  <c r="V1282" i="14"/>
  <c r="G1285" i="14"/>
  <c r="I1285" i="14"/>
  <c r="K1285" i="14"/>
  <c r="O1285" i="14"/>
  <c r="Q1285" i="14"/>
  <c r="V1285" i="14"/>
  <c r="G1287" i="14"/>
  <c r="AA1287" i="14" s="1"/>
  <c r="AB1287" i="14" s="1"/>
  <c r="I1287" i="14"/>
  <c r="K1287" i="14"/>
  <c r="O1287" i="14"/>
  <c r="Q1287" i="14"/>
  <c r="V1287" i="14"/>
  <c r="G1290" i="14"/>
  <c r="I1290" i="14"/>
  <c r="K1290" i="14"/>
  <c r="O1290" i="14"/>
  <c r="Q1290" i="14"/>
  <c r="V1290" i="14"/>
  <c r="G1292" i="14"/>
  <c r="I1292" i="14"/>
  <c r="K1292" i="14"/>
  <c r="O1292" i="14"/>
  <c r="Q1292" i="14"/>
  <c r="V1292" i="14"/>
  <c r="G1295" i="14"/>
  <c r="AA1295" i="14" s="1"/>
  <c r="AB1295" i="14" s="1"/>
  <c r="I1295" i="14"/>
  <c r="K1295" i="14"/>
  <c r="O1295" i="14"/>
  <c r="Q1295" i="14"/>
  <c r="V1295" i="14"/>
  <c r="G1298" i="14"/>
  <c r="I1298" i="14"/>
  <c r="K1298" i="14"/>
  <c r="O1298" i="14"/>
  <c r="Q1298" i="14"/>
  <c r="V1298" i="14"/>
  <c r="G1301" i="14"/>
  <c r="I1301" i="14"/>
  <c r="K1301" i="14"/>
  <c r="O1301" i="14"/>
  <c r="Q1301" i="14"/>
  <c r="V1301" i="14"/>
  <c r="G1304" i="14"/>
  <c r="AA1304" i="14" s="1"/>
  <c r="AB1304" i="14" s="1"/>
  <c r="I1304" i="14"/>
  <c r="K1304" i="14"/>
  <c r="O1304" i="14"/>
  <c r="Q1304" i="14"/>
  <c r="V1304" i="14"/>
  <c r="G1306" i="14"/>
  <c r="I1306" i="14"/>
  <c r="K1306" i="14"/>
  <c r="O1306" i="14"/>
  <c r="Q1306" i="14"/>
  <c r="V1306" i="14"/>
  <c r="G1309" i="14"/>
  <c r="M1309" i="14" s="1"/>
  <c r="I1309" i="14"/>
  <c r="K1309" i="14"/>
  <c r="O1309" i="14"/>
  <c r="Q1309" i="14"/>
  <c r="V1309" i="14"/>
  <c r="G1311" i="14"/>
  <c r="I1311" i="14"/>
  <c r="K1311" i="14"/>
  <c r="O1311" i="14"/>
  <c r="Q1311" i="14"/>
  <c r="V1311" i="14"/>
  <c r="G1314" i="14"/>
  <c r="AA1314" i="14" s="1"/>
  <c r="AB1314" i="14" s="1"/>
  <c r="I1314" i="14"/>
  <c r="K1314" i="14"/>
  <c r="O1314" i="14"/>
  <c r="Q1314" i="14"/>
  <c r="V1314" i="14"/>
  <c r="G1317" i="14"/>
  <c r="I1317" i="14"/>
  <c r="K1317" i="14"/>
  <c r="O1317" i="14"/>
  <c r="Q1317" i="14"/>
  <c r="V1317" i="14"/>
  <c r="G1320" i="14"/>
  <c r="I1320" i="14"/>
  <c r="K1320" i="14"/>
  <c r="O1320" i="14"/>
  <c r="Q1320" i="14"/>
  <c r="V1320" i="14"/>
  <c r="G1323" i="14"/>
  <c r="I1323" i="14"/>
  <c r="K1323" i="14"/>
  <c r="O1323" i="14"/>
  <c r="Q1323" i="14"/>
  <c r="V1323" i="14"/>
  <c r="G1325" i="14"/>
  <c r="I1325" i="14"/>
  <c r="K1325" i="14"/>
  <c r="O1325" i="14"/>
  <c r="Q1325" i="14"/>
  <c r="V1325" i="14"/>
  <c r="G1328" i="14"/>
  <c r="I1328" i="14"/>
  <c r="K1328" i="14"/>
  <c r="O1328" i="14"/>
  <c r="Q1328" i="14"/>
  <c r="V1328" i="14"/>
  <c r="G1330" i="14"/>
  <c r="I1330" i="14"/>
  <c r="K1330" i="14"/>
  <c r="O1330" i="14"/>
  <c r="Q1330" i="14"/>
  <c r="V1330" i="14"/>
  <c r="G1340" i="14"/>
  <c r="I1340" i="14"/>
  <c r="K1340" i="14"/>
  <c r="O1340" i="14"/>
  <c r="Q1340" i="14"/>
  <c r="V1340" i="14"/>
  <c r="G1347" i="14"/>
  <c r="AA1347" i="14" s="1"/>
  <c r="AB1347" i="14" s="1"/>
  <c r="I1347" i="14"/>
  <c r="K1347" i="14"/>
  <c r="O1347" i="14"/>
  <c r="Q1347" i="14"/>
  <c r="V1347" i="14"/>
  <c r="G1349" i="14"/>
  <c r="I1349" i="14"/>
  <c r="K1349" i="14"/>
  <c r="O1349" i="14"/>
  <c r="Q1349" i="14"/>
  <c r="V1349" i="14"/>
  <c r="G1351" i="14"/>
  <c r="AA1351" i="14" s="1"/>
  <c r="AB1351" i="14" s="1"/>
  <c r="I1351" i="14"/>
  <c r="K1351" i="14"/>
  <c r="O1351" i="14"/>
  <c r="Q1351" i="14"/>
  <c r="V1351" i="14"/>
  <c r="G1357" i="14"/>
  <c r="I1357" i="14"/>
  <c r="K1357" i="14"/>
  <c r="O1357" i="14"/>
  <c r="Q1357" i="14"/>
  <c r="V1357" i="14"/>
  <c r="G1360" i="14"/>
  <c r="AA1360" i="14" s="1"/>
  <c r="AB1360" i="14" s="1"/>
  <c r="I1360" i="14"/>
  <c r="K1360" i="14"/>
  <c r="O1360" i="14"/>
  <c r="Q1360" i="14"/>
  <c r="V1360" i="14"/>
  <c r="G1362" i="14"/>
  <c r="I1362" i="14"/>
  <c r="K1362" i="14"/>
  <c r="O1362" i="14"/>
  <c r="Q1362" i="14"/>
  <c r="V1362" i="14"/>
  <c r="G1364" i="14"/>
  <c r="AA1364" i="14" s="1"/>
  <c r="AB1364" i="14" s="1"/>
  <c r="I1364" i="14"/>
  <c r="K1364" i="14"/>
  <c r="O1364" i="14"/>
  <c r="Q1364" i="14"/>
  <c r="V1364" i="14"/>
  <c r="G1366" i="14"/>
  <c r="I1366" i="14"/>
  <c r="K1366" i="14"/>
  <c r="O1366" i="14"/>
  <c r="Q1366" i="14"/>
  <c r="V1366" i="14"/>
  <c r="G1369" i="14"/>
  <c r="AA1369" i="14" s="1"/>
  <c r="AB1369" i="14" s="1"/>
  <c r="I1369" i="14"/>
  <c r="K1369" i="14"/>
  <c r="O1369" i="14"/>
  <c r="Q1369" i="14"/>
  <c r="V1369" i="14"/>
  <c r="G1373" i="14"/>
  <c r="I1373" i="14"/>
  <c r="K1373" i="14"/>
  <c r="O1373" i="14"/>
  <c r="Q1373" i="14"/>
  <c r="V1373" i="14"/>
  <c r="G1375" i="14"/>
  <c r="AA1375" i="14" s="1"/>
  <c r="AB1375" i="14" s="1"/>
  <c r="I1375" i="14"/>
  <c r="K1375" i="14"/>
  <c r="O1375" i="14"/>
  <c r="Q1375" i="14"/>
  <c r="V1375" i="14"/>
  <c r="G1377" i="14"/>
  <c r="AA1377" i="14" s="1"/>
  <c r="AB1377" i="14" s="1"/>
  <c r="I1377" i="14"/>
  <c r="K1377" i="14"/>
  <c r="O1377" i="14"/>
  <c r="Q1377" i="14"/>
  <c r="V1377" i="14"/>
  <c r="G1380" i="14"/>
  <c r="I1380" i="14"/>
  <c r="K1380" i="14"/>
  <c r="O1380" i="14"/>
  <c r="Q1380" i="14"/>
  <c r="V1380" i="14"/>
  <c r="G1383" i="14"/>
  <c r="I1383" i="14"/>
  <c r="K1383" i="14"/>
  <c r="O1383" i="14"/>
  <c r="Q1383" i="14"/>
  <c r="V1383" i="14"/>
  <c r="G1388" i="14"/>
  <c r="I1388" i="14"/>
  <c r="K1388" i="14"/>
  <c r="O1388" i="14"/>
  <c r="Q1388" i="14"/>
  <c r="V1388" i="14"/>
  <c r="G1392" i="14"/>
  <c r="I1392" i="14"/>
  <c r="K1392" i="14"/>
  <c r="O1392" i="14"/>
  <c r="Q1392" i="14"/>
  <c r="V1392" i="14"/>
  <c r="G1396" i="14"/>
  <c r="I1396" i="14"/>
  <c r="K1396" i="14"/>
  <c r="O1396" i="14"/>
  <c r="Q1396" i="14"/>
  <c r="V1396" i="14"/>
  <c r="G1401" i="14"/>
  <c r="G1400" i="14" s="1"/>
  <c r="I1401" i="14"/>
  <c r="I1400" i="14" s="1"/>
  <c r="K1401" i="14"/>
  <c r="K1400" i="14" s="1"/>
  <c r="O1401" i="14"/>
  <c r="O1400" i="14" s="1"/>
  <c r="Q1401" i="14"/>
  <c r="Q1400" i="14" s="1"/>
  <c r="V1401" i="14"/>
  <c r="V1400" i="14" s="1"/>
  <c r="G1413" i="14"/>
  <c r="I1413" i="14"/>
  <c r="K1413" i="14"/>
  <c r="O1413" i="14"/>
  <c r="Q1413" i="14"/>
  <c r="V1413" i="14"/>
  <c r="G1417" i="14"/>
  <c r="I1417" i="14"/>
  <c r="K1417" i="14"/>
  <c r="O1417" i="14"/>
  <c r="Q1417" i="14"/>
  <c r="V1417" i="14"/>
  <c r="G1420" i="14"/>
  <c r="AA1420" i="14" s="1"/>
  <c r="AB1420" i="14" s="1"/>
  <c r="I1420" i="14"/>
  <c r="K1420" i="14"/>
  <c r="O1420" i="14"/>
  <c r="Q1420" i="14"/>
  <c r="V1420" i="14"/>
  <c r="G1427" i="14"/>
  <c r="I1427" i="14"/>
  <c r="K1427" i="14"/>
  <c r="O1427" i="14"/>
  <c r="Q1427" i="14"/>
  <c r="V1427" i="14"/>
  <c r="G1429" i="14"/>
  <c r="I1429" i="14"/>
  <c r="K1429" i="14"/>
  <c r="O1429" i="14"/>
  <c r="Q1429" i="14"/>
  <c r="V1429" i="14"/>
  <c r="G1431" i="14"/>
  <c r="I1431" i="14"/>
  <c r="K1431" i="14"/>
  <c r="O1431" i="14"/>
  <c r="Q1431" i="14"/>
  <c r="V1431" i="14"/>
  <c r="G1433" i="14"/>
  <c r="AA1433" i="14" s="1"/>
  <c r="AB1433" i="14" s="1"/>
  <c r="I1433" i="14"/>
  <c r="K1433" i="14"/>
  <c r="O1433" i="14"/>
  <c r="Q1433" i="14"/>
  <c r="V1433" i="14"/>
  <c r="G1435" i="14"/>
  <c r="M1435" i="14" s="1"/>
  <c r="I1435" i="14"/>
  <c r="K1435" i="14"/>
  <c r="O1435" i="14"/>
  <c r="Q1435" i="14"/>
  <c r="V1435" i="14"/>
  <c r="G1437" i="14"/>
  <c r="I1437" i="14"/>
  <c r="K1437" i="14"/>
  <c r="O1437" i="14"/>
  <c r="Q1437" i="14"/>
  <c r="V1437" i="14"/>
  <c r="G1443" i="14"/>
  <c r="I1443" i="14"/>
  <c r="K1443" i="14"/>
  <c r="O1443" i="14"/>
  <c r="Q1443" i="14"/>
  <c r="V1443" i="14"/>
  <c r="G1446" i="14"/>
  <c r="I1446" i="14"/>
  <c r="K1446" i="14"/>
  <c r="O1446" i="14"/>
  <c r="Q1446" i="14"/>
  <c r="V1446" i="14"/>
  <c r="G1448" i="14"/>
  <c r="I1448" i="14"/>
  <c r="K1448" i="14"/>
  <c r="O1448" i="14"/>
  <c r="Q1448" i="14"/>
  <c r="V1448" i="14"/>
  <c r="G1450" i="14"/>
  <c r="AA1450" i="14" s="1"/>
  <c r="AB1450" i="14" s="1"/>
  <c r="I1450" i="14"/>
  <c r="K1450" i="14"/>
  <c r="O1450" i="14"/>
  <c r="Q1450" i="14"/>
  <c r="V1450" i="14"/>
  <c r="G1470" i="14"/>
  <c r="M1470" i="14" s="1"/>
  <c r="I1470" i="14"/>
  <c r="K1470" i="14"/>
  <c r="O1470" i="14"/>
  <c r="Q1470" i="14"/>
  <c r="V1470" i="14"/>
  <c r="G1472" i="14"/>
  <c r="AA1472" i="14" s="1"/>
  <c r="AB1472" i="14" s="1"/>
  <c r="I1472" i="14"/>
  <c r="K1472" i="14"/>
  <c r="O1472" i="14"/>
  <c r="Q1472" i="14"/>
  <c r="V1472" i="14"/>
  <c r="G1474" i="14"/>
  <c r="I1474" i="14"/>
  <c r="K1474" i="14"/>
  <c r="O1474" i="14"/>
  <c r="Q1474" i="14"/>
  <c r="V1474" i="14"/>
  <c r="G1478" i="14"/>
  <c r="M1478" i="14" s="1"/>
  <c r="I1478" i="14"/>
  <c r="K1478" i="14"/>
  <c r="O1478" i="14"/>
  <c r="Q1478" i="14"/>
  <c r="V1478" i="14"/>
  <c r="G1492" i="14"/>
  <c r="I1492" i="14"/>
  <c r="K1492" i="14"/>
  <c r="O1492" i="14"/>
  <c r="Q1492" i="14"/>
  <c r="V1492" i="14"/>
  <c r="G1495" i="14"/>
  <c r="I1495" i="14"/>
  <c r="K1495" i="14"/>
  <c r="O1495" i="14"/>
  <c r="Q1495" i="14"/>
  <c r="V1495" i="14"/>
  <c r="G1498" i="14"/>
  <c r="I1498" i="14"/>
  <c r="K1498" i="14"/>
  <c r="O1498" i="14"/>
  <c r="Q1498" i="14"/>
  <c r="V1498" i="14"/>
  <c r="G1505" i="14"/>
  <c r="AA1505" i="14" s="1"/>
  <c r="AB1505" i="14" s="1"/>
  <c r="I1505" i="14"/>
  <c r="K1505" i="14"/>
  <c r="O1505" i="14"/>
  <c r="Q1505" i="14"/>
  <c r="V1505" i="14"/>
  <c r="G1511" i="14"/>
  <c r="AA1511" i="14" s="1"/>
  <c r="AB1511" i="14" s="1"/>
  <c r="I1511" i="14"/>
  <c r="K1511" i="14"/>
  <c r="O1511" i="14"/>
  <c r="Q1511" i="14"/>
  <c r="V1511" i="14"/>
  <c r="G1513" i="14"/>
  <c r="I1513" i="14"/>
  <c r="K1513" i="14"/>
  <c r="O1513" i="14"/>
  <c r="Q1513" i="14"/>
  <c r="V1513" i="14"/>
  <c r="G1515" i="14"/>
  <c r="AA1515" i="14" s="1"/>
  <c r="AB1515" i="14" s="1"/>
  <c r="I1515" i="14"/>
  <c r="K1515" i="14"/>
  <c r="O1515" i="14"/>
  <c r="Q1515" i="14"/>
  <c r="V1515" i="14"/>
  <c r="G1519" i="14"/>
  <c r="I1519" i="14"/>
  <c r="K1519" i="14"/>
  <c r="O1519" i="14"/>
  <c r="Q1519" i="14"/>
  <c r="V1519" i="14"/>
  <c r="G1525" i="14"/>
  <c r="I1525" i="14"/>
  <c r="K1525" i="14"/>
  <c r="O1525" i="14"/>
  <c r="Q1525" i="14"/>
  <c r="V1525" i="14"/>
  <c r="G1528" i="14"/>
  <c r="I1528" i="14"/>
  <c r="K1528" i="14"/>
  <c r="O1528" i="14"/>
  <c r="Q1528" i="14"/>
  <c r="V1528" i="14"/>
  <c r="G1531" i="14"/>
  <c r="AA1531" i="14" s="1"/>
  <c r="AB1531" i="14" s="1"/>
  <c r="I1531" i="14"/>
  <c r="K1531" i="14"/>
  <c r="O1531" i="14"/>
  <c r="Q1531" i="14"/>
  <c r="V1531" i="14"/>
  <c r="G1533" i="14"/>
  <c r="I1533" i="14"/>
  <c r="K1533" i="14"/>
  <c r="O1533" i="14"/>
  <c r="Q1533" i="14"/>
  <c r="V1533" i="14"/>
  <c r="G1537" i="14"/>
  <c r="I1537" i="14"/>
  <c r="K1537" i="14"/>
  <c r="O1537" i="14"/>
  <c r="Q1537" i="14"/>
  <c r="V1537" i="14"/>
  <c r="G1541" i="14"/>
  <c r="I1541" i="14"/>
  <c r="K1541" i="14"/>
  <c r="O1541" i="14"/>
  <c r="Q1541" i="14"/>
  <c r="V1541" i="14"/>
  <c r="G1544" i="14"/>
  <c r="I1544" i="14"/>
  <c r="K1544" i="14"/>
  <c r="O1544" i="14"/>
  <c r="Q1544" i="14"/>
  <c r="V1544" i="14"/>
  <c r="G1549" i="14"/>
  <c r="I1549" i="14"/>
  <c r="K1549" i="14"/>
  <c r="O1549" i="14"/>
  <c r="Q1549" i="14"/>
  <c r="V1549" i="14"/>
  <c r="G1553" i="14"/>
  <c r="AA1553" i="14" s="1"/>
  <c r="AB1553" i="14" s="1"/>
  <c r="I1553" i="14"/>
  <c r="K1553" i="14"/>
  <c r="O1553" i="14"/>
  <c r="Q1553" i="14"/>
  <c r="V1553" i="14"/>
  <c r="G1557" i="14"/>
  <c r="I1557" i="14"/>
  <c r="K1557" i="14"/>
  <c r="O1557" i="14"/>
  <c r="Q1557" i="14"/>
  <c r="V1557" i="14"/>
  <c r="G1561" i="14"/>
  <c r="I1561" i="14"/>
  <c r="K1561" i="14"/>
  <c r="O1561" i="14"/>
  <c r="Q1561" i="14"/>
  <c r="V1561" i="14"/>
  <c r="G1565" i="14"/>
  <c r="I1565" i="14"/>
  <c r="K1565" i="14"/>
  <c r="O1565" i="14"/>
  <c r="Q1565" i="14"/>
  <c r="V1565" i="14"/>
  <c r="G1569" i="14"/>
  <c r="M1569" i="14" s="1"/>
  <c r="I1569" i="14"/>
  <c r="K1569" i="14"/>
  <c r="O1569" i="14"/>
  <c r="Q1569" i="14"/>
  <c r="V1569" i="14"/>
  <c r="G1573" i="14"/>
  <c r="I1573" i="14"/>
  <c r="K1573" i="14"/>
  <c r="O1573" i="14"/>
  <c r="Q1573" i="14"/>
  <c r="V1573" i="14"/>
  <c r="G1577" i="14"/>
  <c r="I1577" i="14"/>
  <c r="K1577" i="14"/>
  <c r="O1577" i="14"/>
  <c r="Q1577" i="14"/>
  <c r="V1577" i="14"/>
  <c r="G1580" i="14"/>
  <c r="I1580" i="14"/>
  <c r="K1580" i="14"/>
  <c r="O1580" i="14"/>
  <c r="Q1580" i="14"/>
  <c r="V1580" i="14"/>
  <c r="G1586" i="14"/>
  <c r="I1586" i="14"/>
  <c r="K1586" i="14"/>
  <c r="O1586" i="14"/>
  <c r="Q1586" i="14"/>
  <c r="V1586" i="14"/>
  <c r="G1589" i="14"/>
  <c r="I1589" i="14"/>
  <c r="K1589" i="14"/>
  <c r="O1589" i="14"/>
  <c r="Q1589" i="14"/>
  <c r="V1589" i="14"/>
  <c r="G1595" i="14"/>
  <c r="I1595" i="14"/>
  <c r="K1595" i="14"/>
  <c r="O1595" i="14"/>
  <c r="Q1595" i="14"/>
  <c r="V1595" i="14"/>
  <c r="G1600" i="14"/>
  <c r="AA1600" i="14" s="1"/>
  <c r="AB1600" i="14" s="1"/>
  <c r="I1600" i="14"/>
  <c r="K1600" i="14"/>
  <c r="O1600" i="14"/>
  <c r="Q1600" i="14"/>
  <c r="V1600" i="14"/>
  <c r="G1602" i="14"/>
  <c r="I1602" i="14"/>
  <c r="K1602" i="14"/>
  <c r="O1602" i="14"/>
  <c r="Q1602" i="14"/>
  <c r="V1602" i="14"/>
  <c r="G1607" i="14"/>
  <c r="I1607" i="14"/>
  <c r="K1607" i="14"/>
  <c r="O1607" i="14"/>
  <c r="Q1607" i="14"/>
  <c r="V1607" i="14"/>
  <c r="G1609" i="14"/>
  <c r="I1609" i="14"/>
  <c r="K1609" i="14"/>
  <c r="O1609" i="14"/>
  <c r="Q1609" i="14"/>
  <c r="V1609" i="14"/>
  <c r="G1612" i="14"/>
  <c r="AA1612" i="14" s="1"/>
  <c r="AB1612" i="14" s="1"/>
  <c r="I1612" i="14"/>
  <c r="K1612" i="14"/>
  <c r="O1612" i="14"/>
  <c r="Q1612" i="14"/>
  <c r="V1612" i="14"/>
  <c r="G1614" i="14"/>
  <c r="I1614" i="14"/>
  <c r="K1614" i="14"/>
  <c r="O1614" i="14"/>
  <c r="Q1614" i="14"/>
  <c r="V1614" i="14"/>
  <c r="G1616" i="14"/>
  <c r="I1616" i="14"/>
  <c r="K1616" i="14"/>
  <c r="O1616" i="14"/>
  <c r="Q1616" i="14"/>
  <c r="V1616" i="14"/>
  <c r="G1621" i="14"/>
  <c r="I1621" i="14"/>
  <c r="K1621" i="14"/>
  <c r="O1621" i="14"/>
  <c r="Q1621" i="14"/>
  <c r="V1621" i="14"/>
  <c r="G1625" i="14"/>
  <c r="I1625" i="14"/>
  <c r="K1625" i="14"/>
  <c r="O1625" i="14"/>
  <c r="Q1625" i="14"/>
  <c r="V1625" i="14"/>
  <c r="G1630" i="14"/>
  <c r="I1630" i="14"/>
  <c r="K1630" i="14"/>
  <c r="O1630" i="14"/>
  <c r="Q1630" i="14"/>
  <c r="V1630" i="14"/>
  <c r="G1632" i="14"/>
  <c r="I1632" i="14"/>
  <c r="K1632" i="14"/>
  <c r="O1632" i="14"/>
  <c r="Q1632" i="14"/>
  <c r="V1632" i="14"/>
  <c r="G1638" i="14"/>
  <c r="I1638" i="14"/>
  <c r="K1638" i="14"/>
  <c r="O1638" i="14"/>
  <c r="Q1638" i="14"/>
  <c r="V1638" i="14"/>
  <c r="G1642" i="14"/>
  <c r="I1642" i="14"/>
  <c r="K1642" i="14"/>
  <c r="O1642" i="14"/>
  <c r="Q1642" i="14"/>
  <c r="V1642" i="14"/>
  <c r="G1644" i="14"/>
  <c r="I1644" i="14"/>
  <c r="K1644" i="14"/>
  <c r="O1644" i="14"/>
  <c r="Q1644" i="14"/>
  <c r="V1644" i="14"/>
  <c r="G1651" i="14"/>
  <c r="I1651" i="14"/>
  <c r="K1651" i="14"/>
  <c r="O1651" i="14"/>
  <c r="Q1651" i="14"/>
  <c r="V1651" i="14"/>
  <c r="G1657" i="14"/>
  <c r="AA1657" i="14" s="1"/>
  <c r="AB1657" i="14" s="1"/>
  <c r="I1657" i="14"/>
  <c r="K1657" i="14"/>
  <c r="O1657" i="14"/>
  <c r="Q1657" i="14"/>
  <c r="V1657" i="14"/>
  <c r="G1659" i="14"/>
  <c r="AA1659" i="14" s="1"/>
  <c r="AB1659" i="14" s="1"/>
  <c r="I1659" i="14"/>
  <c r="K1659" i="14"/>
  <c r="O1659" i="14"/>
  <c r="Q1659" i="14"/>
  <c r="V1659" i="14"/>
  <c r="G1662" i="14"/>
  <c r="I1662" i="14"/>
  <c r="K1662" i="14"/>
  <c r="O1662" i="14"/>
  <c r="Q1662" i="14"/>
  <c r="V1662" i="14"/>
  <c r="G1665" i="14"/>
  <c r="I1665" i="14"/>
  <c r="K1665" i="14"/>
  <c r="O1665" i="14"/>
  <c r="Q1665" i="14"/>
  <c r="V1665" i="14"/>
  <c r="G1669" i="14"/>
  <c r="I1669" i="14"/>
  <c r="K1669" i="14"/>
  <c r="O1669" i="14"/>
  <c r="Q1669" i="14"/>
  <c r="V1669" i="14"/>
  <c r="G1671" i="14"/>
  <c r="I1671" i="14"/>
  <c r="K1671" i="14"/>
  <c r="O1671" i="14"/>
  <c r="Q1671" i="14"/>
  <c r="V1671" i="14"/>
  <c r="G1674" i="14"/>
  <c r="I1674" i="14"/>
  <c r="K1674" i="14"/>
  <c r="O1674" i="14"/>
  <c r="Q1674" i="14"/>
  <c r="V1674" i="14"/>
  <c r="G1677" i="14"/>
  <c r="AA1677" i="14" s="1"/>
  <c r="AB1677" i="14" s="1"/>
  <c r="I1677" i="14"/>
  <c r="K1677" i="14"/>
  <c r="O1677" i="14"/>
  <c r="Q1677" i="14"/>
  <c r="V1677" i="14"/>
  <c r="G1681" i="14"/>
  <c r="I1681" i="14"/>
  <c r="K1681" i="14"/>
  <c r="O1681" i="14"/>
  <c r="Q1681" i="14"/>
  <c r="V1681" i="14"/>
  <c r="G1683" i="14"/>
  <c r="I1683" i="14"/>
  <c r="K1683" i="14"/>
  <c r="O1683" i="14"/>
  <c r="Q1683" i="14"/>
  <c r="V1683" i="14"/>
  <c r="G1686" i="14"/>
  <c r="I1686" i="14"/>
  <c r="K1686" i="14"/>
  <c r="O1686" i="14"/>
  <c r="Q1686" i="14"/>
  <c r="V1686" i="14"/>
  <c r="G1689" i="14"/>
  <c r="AA1689" i="14" s="1"/>
  <c r="AB1689" i="14" s="1"/>
  <c r="I1689" i="14"/>
  <c r="K1689" i="14"/>
  <c r="O1689" i="14"/>
  <c r="Q1689" i="14"/>
  <c r="V1689" i="14"/>
  <c r="G1691" i="14"/>
  <c r="AA1691" i="14" s="1"/>
  <c r="AB1691" i="14" s="1"/>
  <c r="I1691" i="14"/>
  <c r="K1691" i="14"/>
  <c r="O1691" i="14"/>
  <c r="Q1691" i="14"/>
  <c r="V1691" i="14"/>
  <c r="G1694" i="14"/>
  <c r="I1694" i="14"/>
  <c r="K1694" i="14"/>
  <c r="O1694" i="14"/>
  <c r="Q1694" i="14"/>
  <c r="V1694" i="14"/>
  <c r="G1696" i="14"/>
  <c r="I1696" i="14"/>
  <c r="K1696" i="14"/>
  <c r="O1696" i="14"/>
  <c r="Q1696" i="14"/>
  <c r="V1696" i="14"/>
  <c r="G1698" i="14"/>
  <c r="I1698" i="14"/>
  <c r="K1698" i="14"/>
  <c r="O1698" i="14"/>
  <c r="Q1698" i="14"/>
  <c r="V1698" i="14"/>
  <c r="G1700" i="14"/>
  <c r="AA1700" i="14" s="1"/>
  <c r="AB1700" i="14" s="1"/>
  <c r="I1700" i="14"/>
  <c r="K1700" i="14"/>
  <c r="O1700" i="14"/>
  <c r="Q1700" i="14"/>
  <c r="V1700" i="14"/>
  <c r="G1702" i="14"/>
  <c r="I1702" i="14"/>
  <c r="K1702" i="14"/>
  <c r="O1702" i="14"/>
  <c r="Q1702" i="14"/>
  <c r="V1702" i="14"/>
  <c r="G1704" i="14"/>
  <c r="I1704" i="14"/>
  <c r="K1704" i="14"/>
  <c r="O1704" i="14"/>
  <c r="Q1704" i="14"/>
  <c r="V1704" i="14"/>
  <c r="G1706" i="14"/>
  <c r="I1706" i="14"/>
  <c r="K1706" i="14"/>
  <c r="O1706" i="14"/>
  <c r="Q1706" i="14"/>
  <c r="V1706" i="14"/>
  <c r="G1708" i="14"/>
  <c r="I1708" i="14"/>
  <c r="K1708" i="14"/>
  <c r="O1708" i="14"/>
  <c r="Q1708" i="14"/>
  <c r="V1708" i="14"/>
  <c r="G1710" i="14"/>
  <c r="I1710" i="14"/>
  <c r="K1710" i="14"/>
  <c r="O1710" i="14"/>
  <c r="Q1710" i="14"/>
  <c r="V1710" i="14"/>
  <c r="G1712" i="14"/>
  <c r="AA1712" i="14" s="1"/>
  <c r="AB1712" i="14" s="1"/>
  <c r="I1712" i="14"/>
  <c r="K1712" i="14"/>
  <c r="O1712" i="14"/>
  <c r="Q1712" i="14"/>
  <c r="V1712" i="14"/>
  <c r="G1715" i="14"/>
  <c r="AA1715" i="14" s="1"/>
  <c r="AB1715" i="14" s="1"/>
  <c r="I1715" i="14"/>
  <c r="K1715" i="14"/>
  <c r="O1715" i="14"/>
  <c r="Q1715" i="14"/>
  <c r="V1715" i="14"/>
  <c r="G1717" i="14"/>
  <c r="I1717" i="14"/>
  <c r="K1717" i="14"/>
  <c r="O1717" i="14"/>
  <c r="Q1717" i="14"/>
  <c r="V1717" i="14"/>
  <c r="G1719" i="14"/>
  <c r="I1719" i="14"/>
  <c r="K1719" i="14"/>
  <c r="O1719" i="14"/>
  <c r="Q1719" i="14"/>
  <c r="V1719" i="14"/>
  <c r="G1723" i="14"/>
  <c r="I1723" i="14"/>
  <c r="K1723" i="14"/>
  <c r="O1723" i="14"/>
  <c r="Q1723" i="14"/>
  <c r="V1723" i="14"/>
  <c r="G1725" i="14"/>
  <c r="AA1725" i="14" s="1"/>
  <c r="AB1725" i="14" s="1"/>
  <c r="I1725" i="14"/>
  <c r="K1725" i="14"/>
  <c r="O1725" i="14"/>
  <c r="Q1725" i="14"/>
  <c r="V1725" i="14"/>
  <c r="G1727" i="14"/>
  <c r="I1727" i="14"/>
  <c r="K1727" i="14"/>
  <c r="O1727" i="14"/>
  <c r="Q1727" i="14"/>
  <c r="V1727" i="14"/>
  <c r="G1729" i="14"/>
  <c r="I1729" i="14"/>
  <c r="K1729" i="14"/>
  <c r="O1729" i="14"/>
  <c r="Q1729" i="14"/>
  <c r="V1729" i="14"/>
  <c r="G1731" i="14"/>
  <c r="I1731" i="14"/>
  <c r="K1731" i="14"/>
  <c r="O1731" i="14"/>
  <c r="Q1731" i="14"/>
  <c r="V1731" i="14"/>
  <c r="G1733" i="14"/>
  <c r="I1733" i="14"/>
  <c r="K1733" i="14"/>
  <c r="O1733" i="14"/>
  <c r="Q1733" i="14"/>
  <c r="V1733" i="14"/>
  <c r="G1735" i="14"/>
  <c r="I1735" i="14"/>
  <c r="K1735" i="14"/>
  <c r="O1735" i="14"/>
  <c r="Q1735" i="14"/>
  <c r="V1735" i="14"/>
  <c r="G1737" i="14"/>
  <c r="I1737" i="14"/>
  <c r="K1737" i="14"/>
  <c r="O1737" i="14"/>
  <c r="Q1737" i="14"/>
  <c r="V1737" i="14"/>
  <c r="G1739" i="14"/>
  <c r="I1739" i="14"/>
  <c r="K1739" i="14"/>
  <c r="O1739" i="14"/>
  <c r="Q1739" i="14"/>
  <c r="V1739" i="14"/>
  <c r="G1741" i="14"/>
  <c r="AA1741" i="14" s="1"/>
  <c r="AB1741" i="14" s="1"/>
  <c r="I1741" i="14"/>
  <c r="K1741" i="14"/>
  <c r="O1741" i="14"/>
  <c r="Q1741" i="14"/>
  <c r="V1741" i="14"/>
  <c r="G1743" i="14"/>
  <c r="I1743" i="14"/>
  <c r="K1743" i="14"/>
  <c r="O1743" i="14"/>
  <c r="Q1743" i="14"/>
  <c r="V1743" i="14"/>
  <c r="G1745" i="14"/>
  <c r="I1745" i="14"/>
  <c r="K1745" i="14"/>
  <c r="O1745" i="14"/>
  <c r="Q1745" i="14"/>
  <c r="V1745" i="14"/>
  <c r="G1747" i="14"/>
  <c r="I1747" i="14"/>
  <c r="K1747" i="14"/>
  <c r="O1747" i="14"/>
  <c r="Q1747" i="14"/>
  <c r="V1747" i="14"/>
  <c r="G1749" i="14"/>
  <c r="AA1749" i="14" s="1"/>
  <c r="AB1749" i="14" s="1"/>
  <c r="I1749" i="14"/>
  <c r="K1749" i="14"/>
  <c r="O1749" i="14"/>
  <c r="Q1749" i="14"/>
  <c r="V1749" i="14"/>
  <c r="G1751" i="14"/>
  <c r="AA1751" i="14" s="1"/>
  <c r="AB1751" i="14" s="1"/>
  <c r="I1751" i="14"/>
  <c r="K1751" i="14"/>
  <c r="O1751" i="14"/>
  <c r="Q1751" i="14"/>
  <c r="V1751" i="14"/>
  <c r="G1753" i="14"/>
  <c r="I1753" i="14"/>
  <c r="K1753" i="14"/>
  <c r="O1753" i="14"/>
  <c r="Q1753" i="14"/>
  <c r="V1753" i="14"/>
  <c r="G1755" i="14"/>
  <c r="I1755" i="14"/>
  <c r="K1755" i="14"/>
  <c r="O1755" i="14"/>
  <c r="Q1755" i="14"/>
  <c r="V1755" i="14"/>
  <c r="G1757" i="14"/>
  <c r="I1757" i="14"/>
  <c r="K1757" i="14"/>
  <c r="O1757" i="14"/>
  <c r="Q1757" i="14"/>
  <c r="V1757" i="14"/>
  <c r="G1759" i="14"/>
  <c r="I1759" i="14"/>
  <c r="K1759" i="14"/>
  <c r="O1759" i="14"/>
  <c r="Q1759" i="14"/>
  <c r="V1759" i="14"/>
  <c r="G1761" i="14"/>
  <c r="I1761" i="14"/>
  <c r="K1761" i="14"/>
  <c r="O1761" i="14"/>
  <c r="Q1761" i="14"/>
  <c r="V1761" i="14"/>
  <c r="G1763" i="14"/>
  <c r="AA1763" i="14" s="1"/>
  <c r="AB1763" i="14" s="1"/>
  <c r="I1763" i="14"/>
  <c r="K1763" i="14"/>
  <c r="O1763" i="14"/>
  <c r="Q1763" i="14"/>
  <c r="V1763" i="14"/>
  <c r="G1765" i="14"/>
  <c r="AA1765" i="14" s="1"/>
  <c r="AB1765" i="14" s="1"/>
  <c r="I1765" i="14"/>
  <c r="K1765" i="14"/>
  <c r="O1765" i="14"/>
  <c r="Q1765" i="14"/>
  <c r="V1765" i="14"/>
  <c r="G1767" i="14"/>
  <c r="I1767" i="14"/>
  <c r="K1767" i="14"/>
  <c r="O1767" i="14"/>
  <c r="Q1767" i="14"/>
  <c r="V1767" i="14"/>
  <c r="G1769" i="14"/>
  <c r="I1769" i="14"/>
  <c r="K1769" i="14"/>
  <c r="O1769" i="14"/>
  <c r="Q1769" i="14"/>
  <c r="V1769" i="14"/>
  <c r="G1771" i="14"/>
  <c r="I1771" i="14"/>
  <c r="K1771" i="14"/>
  <c r="O1771" i="14"/>
  <c r="Q1771" i="14"/>
  <c r="V1771" i="14"/>
  <c r="G1774" i="14"/>
  <c r="AA1774" i="14" s="1"/>
  <c r="AB1774" i="14" s="1"/>
  <c r="I1774" i="14"/>
  <c r="K1774" i="14"/>
  <c r="O1774" i="14"/>
  <c r="Q1774" i="14"/>
  <c r="V1774" i="14"/>
  <c r="G1781" i="14"/>
  <c r="I1781" i="14"/>
  <c r="K1781" i="14"/>
  <c r="O1781" i="14"/>
  <c r="Q1781" i="14"/>
  <c r="V1781" i="14"/>
  <c r="G1783" i="14"/>
  <c r="I1783" i="14"/>
  <c r="K1783" i="14"/>
  <c r="O1783" i="14"/>
  <c r="Q1783" i="14"/>
  <c r="V1783" i="14"/>
  <c r="G1785" i="14"/>
  <c r="I1785" i="14"/>
  <c r="K1785" i="14"/>
  <c r="O1785" i="14"/>
  <c r="Q1785" i="14"/>
  <c r="V1785" i="14"/>
  <c r="G1789" i="14"/>
  <c r="I1789" i="14"/>
  <c r="K1789" i="14"/>
  <c r="O1789" i="14"/>
  <c r="Q1789" i="14"/>
  <c r="V1789" i="14"/>
  <c r="G1792" i="14"/>
  <c r="I1792" i="14"/>
  <c r="K1792" i="14"/>
  <c r="O1792" i="14"/>
  <c r="Q1792" i="14"/>
  <c r="V1792" i="14"/>
  <c r="G1795" i="14"/>
  <c r="I1795" i="14"/>
  <c r="K1795" i="14"/>
  <c r="O1795" i="14"/>
  <c r="Q1795" i="14"/>
  <c r="V1795" i="14"/>
  <c r="G1832" i="14"/>
  <c r="AA1832" i="14" s="1"/>
  <c r="AB1832" i="14" s="1"/>
  <c r="I1832" i="14"/>
  <c r="K1832" i="14"/>
  <c r="O1832" i="14"/>
  <c r="Q1832" i="14"/>
  <c r="V1832" i="14"/>
  <c r="G1835" i="14"/>
  <c r="I1835" i="14"/>
  <c r="K1835" i="14"/>
  <c r="O1835" i="14"/>
  <c r="Q1835" i="14"/>
  <c r="V1835" i="14"/>
  <c r="G1839" i="14"/>
  <c r="I1839" i="14"/>
  <c r="K1839" i="14"/>
  <c r="O1839" i="14"/>
  <c r="Q1839" i="14"/>
  <c r="V1839" i="14"/>
  <c r="G1841" i="14"/>
  <c r="I1841" i="14"/>
  <c r="K1841" i="14"/>
  <c r="O1841" i="14"/>
  <c r="Q1841" i="14"/>
  <c r="V1841" i="14"/>
  <c r="G1843" i="14"/>
  <c r="M1843" i="14" s="1"/>
  <c r="I1843" i="14"/>
  <c r="K1843" i="14"/>
  <c r="O1843" i="14"/>
  <c r="Q1843" i="14"/>
  <c r="V1843" i="14"/>
  <c r="G1846" i="14"/>
  <c r="AA1846" i="14" s="1"/>
  <c r="AB1846" i="14" s="1"/>
  <c r="I1846" i="14"/>
  <c r="K1846" i="14"/>
  <c r="O1846" i="14"/>
  <c r="Q1846" i="14"/>
  <c r="V1846" i="14"/>
  <c r="G1851" i="14"/>
  <c r="AA1851" i="14" s="1"/>
  <c r="AB1851" i="14" s="1"/>
  <c r="I1851" i="14"/>
  <c r="K1851" i="14"/>
  <c r="O1851" i="14"/>
  <c r="Q1851" i="14"/>
  <c r="V1851" i="14"/>
  <c r="G1854" i="14"/>
  <c r="I1854" i="14"/>
  <c r="K1854" i="14"/>
  <c r="O1854" i="14"/>
  <c r="Q1854" i="14"/>
  <c r="V1854" i="14"/>
  <c r="G1873" i="14"/>
  <c r="I1873" i="14"/>
  <c r="K1873" i="14"/>
  <c r="O1873" i="14"/>
  <c r="Q1873" i="14"/>
  <c r="V1873" i="14"/>
  <c r="G1876" i="14"/>
  <c r="I1876" i="14"/>
  <c r="K1876" i="14"/>
  <c r="O1876" i="14"/>
  <c r="Q1876" i="14"/>
  <c r="V1876" i="14"/>
  <c r="G1878" i="14"/>
  <c r="I1878" i="14"/>
  <c r="K1878" i="14"/>
  <c r="O1878" i="14"/>
  <c r="Q1878" i="14"/>
  <c r="V1878" i="14"/>
  <c r="G1881" i="14"/>
  <c r="I1881" i="14"/>
  <c r="K1881" i="14"/>
  <c r="O1881" i="14"/>
  <c r="Q1881" i="14"/>
  <c r="V1881" i="14"/>
  <c r="G1884" i="14"/>
  <c r="AA1884" i="14" s="1"/>
  <c r="AB1884" i="14" s="1"/>
  <c r="I1884" i="14"/>
  <c r="K1884" i="14"/>
  <c r="O1884" i="14"/>
  <c r="Q1884" i="14"/>
  <c r="V1884" i="14"/>
  <c r="G1887" i="14"/>
  <c r="I1887" i="14"/>
  <c r="K1887" i="14"/>
  <c r="O1887" i="14"/>
  <c r="Q1887" i="14"/>
  <c r="V1887" i="14"/>
  <c r="G1888" i="14"/>
  <c r="I1888" i="14"/>
  <c r="K1888" i="14"/>
  <c r="O1888" i="14"/>
  <c r="Q1888" i="14"/>
  <c r="V1888" i="14"/>
  <c r="G1889" i="14"/>
  <c r="I1889" i="14"/>
  <c r="K1889" i="14"/>
  <c r="O1889" i="14"/>
  <c r="Q1889" i="14"/>
  <c r="V1889" i="14"/>
  <c r="G1892" i="14"/>
  <c r="M1892" i="14" s="1"/>
  <c r="I1892" i="14"/>
  <c r="K1892" i="14"/>
  <c r="O1892" i="14"/>
  <c r="Q1892" i="14"/>
  <c r="V1892" i="14"/>
  <c r="G1895" i="14"/>
  <c r="AA1895" i="14" s="1"/>
  <c r="AB1895" i="14" s="1"/>
  <c r="I1895" i="14"/>
  <c r="K1895" i="14"/>
  <c r="O1895" i="14"/>
  <c r="Q1895" i="14"/>
  <c r="V1895" i="14"/>
  <c r="G1897" i="14"/>
  <c r="I1897" i="14"/>
  <c r="K1897" i="14"/>
  <c r="O1897" i="14"/>
  <c r="Q1897" i="14"/>
  <c r="V1897" i="14"/>
  <c r="G1904" i="14"/>
  <c r="I1904" i="14"/>
  <c r="K1904" i="14"/>
  <c r="O1904" i="14"/>
  <c r="Q1904" i="14"/>
  <c r="V1904" i="14"/>
  <c r="G1907" i="14"/>
  <c r="I1907" i="14"/>
  <c r="K1907" i="14"/>
  <c r="O1907" i="14"/>
  <c r="Q1907" i="14"/>
  <c r="V1907" i="14"/>
  <c r="G1910" i="14"/>
  <c r="AA1910" i="14" s="1"/>
  <c r="AB1910" i="14" s="1"/>
  <c r="I1910" i="14"/>
  <c r="K1910" i="14"/>
  <c r="O1910" i="14"/>
  <c r="Q1910" i="14"/>
  <c r="V1910" i="14"/>
  <c r="G1913" i="14"/>
  <c r="I1913" i="14"/>
  <c r="K1913" i="14"/>
  <c r="O1913" i="14"/>
  <c r="Q1913" i="14"/>
  <c r="V1913" i="14"/>
  <c r="G1916" i="14"/>
  <c r="AA1916" i="14" s="1"/>
  <c r="AB1916" i="14" s="1"/>
  <c r="I1916" i="14"/>
  <c r="K1916" i="14"/>
  <c r="O1916" i="14"/>
  <c r="Q1916" i="14"/>
  <c r="V1916" i="14"/>
  <c r="G1918" i="14"/>
  <c r="I1918" i="14"/>
  <c r="K1918" i="14"/>
  <c r="O1918" i="14"/>
  <c r="Q1918" i="14"/>
  <c r="V1918" i="14"/>
  <c r="G1920" i="14"/>
  <c r="I1920" i="14"/>
  <c r="K1920" i="14"/>
  <c r="O1920" i="14"/>
  <c r="Q1920" i="14"/>
  <c r="V1920" i="14"/>
  <c r="G1923" i="14"/>
  <c r="AA1923" i="14" s="1"/>
  <c r="AB1923" i="14" s="1"/>
  <c r="I1923" i="14"/>
  <c r="K1923" i="14"/>
  <c r="O1923" i="14"/>
  <c r="Q1923" i="14"/>
  <c r="V1923" i="14"/>
  <c r="G1929" i="14"/>
  <c r="AA1929" i="14" s="1"/>
  <c r="AB1929" i="14" s="1"/>
  <c r="I1929" i="14"/>
  <c r="K1929" i="14"/>
  <c r="O1929" i="14"/>
  <c r="Q1929" i="14"/>
  <c r="V1929" i="14"/>
  <c r="G1932" i="14"/>
  <c r="I1932" i="14"/>
  <c r="K1932" i="14"/>
  <c r="O1932" i="14"/>
  <c r="Q1932" i="14"/>
  <c r="V1932" i="14"/>
  <c r="G1936" i="14"/>
  <c r="I1936" i="14"/>
  <c r="K1936" i="14"/>
  <c r="O1936" i="14"/>
  <c r="Q1936" i="14"/>
  <c r="V1936" i="14"/>
  <c r="G1939" i="14"/>
  <c r="I1939" i="14"/>
  <c r="K1939" i="14"/>
  <c r="O1939" i="14"/>
  <c r="Q1939" i="14"/>
  <c r="V1939" i="14"/>
  <c r="G1942" i="14"/>
  <c r="AA1942" i="14" s="1"/>
  <c r="AB1942" i="14" s="1"/>
  <c r="I1942" i="14"/>
  <c r="K1942" i="14"/>
  <c r="O1942" i="14"/>
  <c r="Q1942" i="14"/>
  <c r="V1942" i="14"/>
  <c r="G1945" i="14"/>
  <c r="AA1945" i="14" s="1"/>
  <c r="AB1945" i="14" s="1"/>
  <c r="I1945" i="14"/>
  <c r="K1945" i="14"/>
  <c r="O1945" i="14"/>
  <c r="Q1945" i="14"/>
  <c r="V1945" i="14"/>
  <c r="G1948" i="14"/>
  <c r="I1948" i="14"/>
  <c r="K1948" i="14"/>
  <c r="O1948" i="14"/>
  <c r="Q1948" i="14"/>
  <c r="V1948" i="14"/>
  <c r="G1951" i="14"/>
  <c r="I1951" i="14"/>
  <c r="K1951" i="14"/>
  <c r="O1951" i="14"/>
  <c r="Q1951" i="14"/>
  <c r="V1951" i="14"/>
  <c r="G1954" i="14"/>
  <c r="I1954" i="14"/>
  <c r="K1954" i="14"/>
  <c r="O1954" i="14"/>
  <c r="Q1954" i="14"/>
  <c r="V1954" i="14"/>
  <c r="G1957" i="14"/>
  <c r="I1957" i="14"/>
  <c r="K1957" i="14"/>
  <c r="O1957" i="14"/>
  <c r="Q1957" i="14"/>
  <c r="V1957" i="14"/>
  <c r="G1961" i="14"/>
  <c r="I1961" i="14"/>
  <c r="K1961" i="14"/>
  <c r="O1961" i="14"/>
  <c r="Q1961" i="14"/>
  <c r="V1961" i="14"/>
  <c r="G1963" i="14"/>
  <c r="I1963" i="14"/>
  <c r="K1963" i="14"/>
  <c r="O1963" i="14"/>
  <c r="Q1963" i="14"/>
  <c r="V1963" i="14"/>
  <c r="G1965" i="14"/>
  <c r="I1965" i="14"/>
  <c r="K1965" i="14"/>
  <c r="O1965" i="14"/>
  <c r="Q1965" i="14"/>
  <c r="V1965" i="14"/>
  <c r="G1983" i="14"/>
  <c r="I1983" i="14"/>
  <c r="K1983" i="14"/>
  <c r="O1983" i="14"/>
  <c r="Q1983" i="14"/>
  <c r="V1983" i="14"/>
  <c r="G2001" i="14"/>
  <c r="I2001" i="14"/>
  <c r="K2001" i="14"/>
  <c r="O2001" i="14"/>
  <c r="Q2001" i="14"/>
  <c r="V2001" i="14"/>
  <c r="G2005" i="14"/>
  <c r="I2005" i="14"/>
  <c r="K2005" i="14"/>
  <c r="O2005" i="14"/>
  <c r="Q2005" i="14"/>
  <c r="V2005" i="14"/>
  <c r="G2006" i="14"/>
  <c r="AA2006" i="14" s="1"/>
  <c r="AB2006" i="14" s="1"/>
  <c r="I2006" i="14"/>
  <c r="K2006" i="14"/>
  <c r="O2006" i="14"/>
  <c r="Q2006" i="14"/>
  <c r="V2006" i="14"/>
  <c r="G2009" i="14"/>
  <c r="I2009" i="14"/>
  <c r="K2009" i="14"/>
  <c r="O2009" i="14"/>
  <c r="Q2009" i="14"/>
  <c r="V2009" i="14"/>
  <c r="G2012" i="14"/>
  <c r="I2012" i="14"/>
  <c r="K2012" i="14"/>
  <c r="O2012" i="14"/>
  <c r="Q2012" i="14"/>
  <c r="V2012" i="14"/>
  <c r="G2015" i="14"/>
  <c r="I2015" i="14"/>
  <c r="K2015" i="14"/>
  <c r="O2015" i="14"/>
  <c r="Q2015" i="14"/>
  <c r="V2015" i="14"/>
  <c r="G2018" i="14"/>
  <c r="I2018" i="14"/>
  <c r="K2018" i="14"/>
  <c r="O2018" i="14"/>
  <c r="Q2018" i="14"/>
  <c r="V2018" i="14"/>
  <c r="G2075" i="14"/>
  <c r="I2075" i="14"/>
  <c r="K2075" i="14"/>
  <c r="O2075" i="14"/>
  <c r="Q2075" i="14"/>
  <c r="V2075" i="14"/>
  <c r="G2078" i="14"/>
  <c r="AA2078" i="14" s="1"/>
  <c r="AB2078" i="14" s="1"/>
  <c r="I2078" i="14"/>
  <c r="K2078" i="14"/>
  <c r="O2078" i="14"/>
  <c r="Q2078" i="14"/>
  <c r="V2078" i="14"/>
  <c r="G2101" i="14"/>
  <c r="I2101" i="14"/>
  <c r="K2101" i="14"/>
  <c r="O2101" i="14"/>
  <c r="Q2101" i="14"/>
  <c r="V2101" i="14"/>
  <c r="G2107" i="14"/>
  <c r="I2107" i="14"/>
  <c r="K2107" i="14"/>
  <c r="O2107" i="14"/>
  <c r="Q2107" i="14"/>
  <c r="V2107" i="14"/>
  <c r="G2109" i="14"/>
  <c r="I2109" i="14"/>
  <c r="K2109" i="14"/>
  <c r="O2109" i="14"/>
  <c r="Q2109" i="14"/>
  <c r="V2109" i="14"/>
  <c r="G2111" i="14"/>
  <c r="G2110" i="14" s="1"/>
  <c r="I259" i="1" s="1"/>
  <c r="I2111" i="14"/>
  <c r="I2110" i="14" s="1"/>
  <c r="K2111" i="14"/>
  <c r="K2110" i="14" s="1"/>
  <c r="O2111" i="14"/>
  <c r="O2110" i="14" s="1"/>
  <c r="Q2111" i="14"/>
  <c r="Q2110" i="14" s="1"/>
  <c r="V2111" i="14"/>
  <c r="V2110" i="14" s="1"/>
  <c r="G2114" i="14"/>
  <c r="AA2114" i="14" s="1"/>
  <c r="AB2114" i="14" s="1"/>
  <c r="I2114" i="14"/>
  <c r="K2114" i="14"/>
  <c r="O2114" i="14"/>
  <c r="Q2114" i="14"/>
  <c r="V2114" i="14"/>
  <c r="G2116" i="14"/>
  <c r="I2116" i="14"/>
  <c r="K2116" i="14"/>
  <c r="O2116" i="14"/>
  <c r="Q2116" i="14"/>
  <c r="V2116" i="14"/>
  <c r="G2237" i="14"/>
  <c r="I2237" i="14"/>
  <c r="K2237" i="14"/>
  <c r="O2237" i="14"/>
  <c r="Q2237" i="14"/>
  <c r="V2237" i="14"/>
  <c r="G2239" i="14"/>
  <c r="I2239" i="14"/>
  <c r="I2238" i="14" s="1"/>
  <c r="K2239" i="14"/>
  <c r="K2238" i="14" s="1"/>
  <c r="O2239" i="14"/>
  <c r="O2238" i="14" s="1"/>
  <c r="Q2239" i="14"/>
  <c r="Q2238" i="14" s="1"/>
  <c r="V2239" i="14"/>
  <c r="V2238" i="14" s="1"/>
  <c r="G2251" i="14"/>
  <c r="I2251" i="14"/>
  <c r="K2251" i="14"/>
  <c r="O2251" i="14"/>
  <c r="Q2251" i="14"/>
  <c r="V2251" i="14"/>
  <c r="G2252" i="14"/>
  <c r="I2252" i="14"/>
  <c r="K2252" i="14"/>
  <c r="O2252" i="14"/>
  <c r="Q2252" i="14"/>
  <c r="V2252" i="14"/>
  <c r="G2253" i="14"/>
  <c r="I2253" i="14"/>
  <c r="K2253" i="14"/>
  <c r="O2253" i="14"/>
  <c r="Q2253" i="14"/>
  <c r="V2253" i="14"/>
  <c r="G2254" i="14"/>
  <c r="AA2254" i="14" s="1"/>
  <c r="AB2254" i="14" s="1"/>
  <c r="I2254" i="14"/>
  <c r="K2254" i="14"/>
  <c r="O2254" i="14"/>
  <c r="Q2254" i="14"/>
  <c r="V2254" i="14"/>
  <c r="G2255" i="14"/>
  <c r="AA2255" i="14" s="1"/>
  <c r="AB2255" i="14" s="1"/>
  <c r="I2255" i="14"/>
  <c r="K2255" i="14"/>
  <c r="O2255" i="14"/>
  <c r="Q2255" i="14"/>
  <c r="V2255" i="14"/>
  <c r="AE2259" i="14"/>
  <c r="BA94" i="13"/>
  <c r="BA91" i="13"/>
  <c r="BA88" i="13"/>
  <c r="BA85" i="13"/>
  <c r="BA82" i="13"/>
  <c r="BA79" i="13"/>
  <c r="BA65" i="13"/>
  <c r="BA36" i="13"/>
  <c r="BA33" i="13"/>
  <c r="BA30" i="13"/>
  <c r="BA27" i="13"/>
  <c r="BA23" i="13"/>
  <c r="BA15" i="13"/>
  <c r="BA13" i="13"/>
  <c r="BA10" i="13"/>
  <c r="G9" i="13"/>
  <c r="M9" i="13" s="1"/>
  <c r="I9" i="13"/>
  <c r="K9" i="13"/>
  <c r="O9" i="13"/>
  <c r="Q9" i="13"/>
  <c r="V9" i="13"/>
  <c r="G12" i="13"/>
  <c r="M12" i="13" s="1"/>
  <c r="I12" i="13"/>
  <c r="K12" i="13"/>
  <c r="O12" i="13"/>
  <c r="Q12" i="13"/>
  <c r="V12" i="13"/>
  <c r="G14" i="13"/>
  <c r="I14" i="13"/>
  <c r="K14" i="13"/>
  <c r="M14" i="13"/>
  <c r="O14" i="13"/>
  <c r="Q14" i="13"/>
  <c r="V14" i="13"/>
  <c r="G17" i="13"/>
  <c r="M17" i="13" s="1"/>
  <c r="I17" i="13"/>
  <c r="K17" i="13"/>
  <c r="O17" i="13"/>
  <c r="Q17" i="13"/>
  <c r="V17" i="13"/>
  <c r="G20" i="13"/>
  <c r="M20" i="13" s="1"/>
  <c r="I20" i="13"/>
  <c r="K20" i="13"/>
  <c r="O20" i="13"/>
  <c r="Q20" i="13"/>
  <c r="V20" i="13"/>
  <c r="G22" i="13"/>
  <c r="M22" i="13" s="1"/>
  <c r="I22" i="13"/>
  <c r="K22" i="13"/>
  <c r="O22" i="13"/>
  <c r="Q22" i="13"/>
  <c r="V22" i="13"/>
  <c r="G26" i="13"/>
  <c r="M26" i="13" s="1"/>
  <c r="I26" i="13"/>
  <c r="K26" i="13"/>
  <c r="O26" i="13"/>
  <c r="Q26" i="13"/>
  <c r="V26" i="13"/>
  <c r="G29" i="13"/>
  <c r="I29" i="13"/>
  <c r="K29" i="13"/>
  <c r="M29" i="13"/>
  <c r="O29" i="13"/>
  <c r="Q29" i="13"/>
  <c r="V29" i="13"/>
  <c r="G32" i="13"/>
  <c r="I32" i="13"/>
  <c r="K32" i="13"/>
  <c r="M32" i="13"/>
  <c r="O32" i="13"/>
  <c r="Q32" i="13"/>
  <c r="V32" i="13"/>
  <c r="G35" i="13"/>
  <c r="I35" i="13"/>
  <c r="K35" i="13"/>
  <c r="M35" i="13"/>
  <c r="O35" i="13"/>
  <c r="Q35" i="13"/>
  <c r="V35" i="13"/>
  <c r="G38" i="13"/>
  <c r="M38" i="13" s="1"/>
  <c r="I38" i="13"/>
  <c r="K38" i="13"/>
  <c r="O38" i="13"/>
  <c r="Q38" i="13"/>
  <c r="V38" i="13"/>
  <c r="G41" i="13"/>
  <c r="M41" i="13" s="1"/>
  <c r="I41" i="13"/>
  <c r="K41" i="13"/>
  <c r="O41" i="13"/>
  <c r="Q41" i="13"/>
  <c r="V41" i="13"/>
  <c r="G44" i="13"/>
  <c r="M44" i="13" s="1"/>
  <c r="I44" i="13"/>
  <c r="K44" i="13"/>
  <c r="O44" i="13"/>
  <c r="Q44" i="13"/>
  <c r="V44" i="13"/>
  <c r="G51" i="13"/>
  <c r="AA51" i="13" s="1"/>
  <c r="I51" i="13"/>
  <c r="K51" i="13"/>
  <c r="M51" i="13"/>
  <c r="O51" i="13"/>
  <c r="Q51" i="13"/>
  <c r="V51" i="13"/>
  <c r="G57" i="13"/>
  <c r="M57" i="13" s="1"/>
  <c r="I57" i="13"/>
  <c r="K57" i="13"/>
  <c r="O57" i="13"/>
  <c r="Q57" i="13"/>
  <c r="V57" i="13"/>
  <c r="G61" i="13"/>
  <c r="M61" i="13" s="1"/>
  <c r="I61" i="13"/>
  <c r="K61" i="13"/>
  <c r="O61" i="13"/>
  <c r="Q61" i="13"/>
  <c r="V61" i="13"/>
  <c r="G64" i="13"/>
  <c r="M64" i="13" s="1"/>
  <c r="I64" i="13"/>
  <c r="K64" i="13"/>
  <c r="O64" i="13"/>
  <c r="Q64" i="13"/>
  <c r="V64" i="13"/>
  <c r="G68" i="13"/>
  <c r="I68" i="13"/>
  <c r="K68" i="13"/>
  <c r="M68" i="13"/>
  <c r="O68" i="13"/>
  <c r="Q68" i="13"/>
  <c r="V68" i="13"/>
  <c r="G71" i="13"/>
  <c r="I71" i="13"/>
  <c r="K71" i="13"/>
  <c r="M71" i="13"/>
  <c r="O71" i="13"/>
  <c r="Q71" i="13"/>
  <c r="V71" i="13"/>
  <c r="G75" i="13"/>
  <c r="I75" i="13"/>
  <c r="K75" i="13"/>
  <c r="M75" i="13"/>
  <c r="O75" i="13"/>
  <c r="Q75" i="13"/>
  <c r="V75" i="13"/>
  <c r="G78" i="13"/>
  <c r="M78" i="13" s="1"/>
  <c r="I78" i="13"/>
  <c r="K78" i="13"/>
  <c r="O78" i="13"/>
  <c r="Q78" i="13"/>
  <c r="V78" i="13"/>
  <c r="G81" i="13"/>
  <c r="M81" i="13" s="1"/>
  <c r="I81" i="13"/>
  <c r="K81" i="13"/>
  <c r="O81" i="13"/>
  <c r="Q81" i="13"/>
  <c r="V81" i="13"/>
  <c r="G84" i="13"/>
  <c r="M84" i="13" s="1"/>
  <c r="I84" i="13"/>
  <c r="K84" i="13"/>
  <c r="O84" i="13"/>
  <c r="Q84" i="13"/>
  <c r="V84" i="13"/>
  <c r="G87" i="13"/>
  <c r="I87" i="13"/>
  <c r="K87" i="13"/>
  <c r="M87" i="13"/>
  <c r="O87" i="13"/>
  <c r="Q87" i="13"/>
  <c r="V87" i="13"/>
  <c r="G90" i="13"/>
  <c r="M90" i="13" s="1"/>
  <c r="I90" i="13"/>
  <c r="K90" i="13"/>
  <c r="O90" i="13"/>
  <c r="Q90" i="13"/>
  <c r="V90" i="13"/>
  <c r="G93" i="13"/>
  <c r="M93" i="13" s="1"/>
  <c r="I93" i="13"/>
  <c r="K93" i="13"/>
  <c r="O93" i="13"/>
  <c r="Q93" i="13"/>
  <c r="V93" i="13"/>
  <c r="G96" i="13"/>
  <c r="M96" i="13" s="1"/>
  <c r="I96" i="13"/>
  <c r="K96" i="13"/>
  <c r="O96" i="13"/>
  <c r="Q96" i="13"/>
  <c r="V96" i="13"/>
  <c r="G99" i="13"/>
  <c r="M99" i="13" s="1"/>
  <c r="I99" i="13"/>
  <c r="K99" i="13"/>
  <c r="O99" i="13"/>
  <c r="Q99" i="13"/>
  <c r="V99" i="13"/>
  <c r="G102" i="13"/>
  <c r="M102" i="13" s="1"/>
  <c r="I102" i="13"/>
  <c r="K102" i="13"/>
  <c r="O102" i="13"/>
  <c r="Q102" i="13"/>
  <c r="V102" i="13"/>
  <c r="G105" i="13"/>
  <c r="I105" i="13"/>
  <c r="K105" i="13"/>
  <c r="M105" i="13"/>
  <c r="O105" i="13"/>
  <c r="Q105" i="13"/>
  <c r="V105" i="13"/>
  <c r="G108" i="13"/>
  <c r="M108" i="13" s="1"/>
  <c r="I108" i="13"/>
  <c r="K108" i="13"/>
  <c r="O108" i="13"/>
  <c r="Q108" i="13"/>
  <c r="V108" i="13"/>
  <c r="G111" i="13"/>
  <c r="M111" i="13" s="1"/>
  <c r="I111" i="13"/>
  <c r="K111" i="13"/>
  <c r="O111" i="13"/>
  <c r="Q111" i="13"/>
  <c r="V111" i="13"/>
  <c r="G114" i="13"/>
  <c r="M114" i="13" s="1"/>
  <c r="I114" i="13"/>
  <c r="K114" i="13"/>
  <c r="O114" i="13"/>
  <c r="Q114" i="13"/>
  <c r="V114" i="13"/>
  <c r="G117" i="13"/>
  <c r="M117" i="13" s="1"/>
  <c r="I117" i="13"/>
  <c r="K117" i="13"/>
  <c r="O117" i="13"/>
  <c r="Q117" i="13"/>
  <c r="V117" i="13"/>
  <c r="G120" i="13"/>
  <c r="M120" i="13" s="1"/>
  <c r="I120" i="13"/>
  <c r="K120" i="13"/>
  <c r="O120" i="13"/>
  <c r="Q120" i="13"/>
  <c r="V120" i="13"/>
  <c r="G123" i="13"/>
  <c r="M123" i="13" s="1"/>
  <c r="I123" i="13"/>
  <c r="K123" i="13"/>
  <c r="O123" i="13"/>
  <c r="Q123" i="13"/>
  <c r="V123" i="13"/>
  <c r="G126" i="13"/>
  <c r="I126" i="13"/>
  <c r="K126" i="13"/>
  <c r="M126" i="13"/>
  <c r="O126" i="13"/>
  <c r="Q126" i="13"/>
  <c r="V126" i="13"/>
  <c r="G129" i="13"/>
  <c r="M129" i="13" s="1"/>
  <c r="I129" i="13"/>
  <c r="K129" i="13"/>
  <c r="O129" i="13"/>
  <c r="Q129" i="13"/>
  <c r="V129" i="13"/>
  <c r="G132" i="13"/>
  <c r="M132" i="13" s="1"/>
  <c r="I132" i="13"/>
  <c r="K132" i="13"/>
  <c r="O132" i="13"/>
  <c r="Q132" i="13"/>
  <c r="V132" i="13"/>
  <c r="G135" i="13"/>
  <c r="M135" i="13" s="1"/>
  <c r="I135" i="13"/>
  <c r="K135" i="13"/>
  <c r="O135" i="13"/>
  <c r="Q135" i="13"/>
  <c r="V135" i="13"/>
  <c r="G138" i="13"/>
  <c r="M138" i="13" s="1"/>
  <c r="I138" i="13"/>
  <c r="K138" i="13"/>
  <c r="O138" i="13"/>
  <c r="Q138" i="13"/>
  <c r="V138" i="13"/>
  <c r="G141" i="13"/>
  <c r="I141" i="13"/>
  <c r="K141" i="13"/>
  <c r="M141" i="13"/>
  <c r="O141" i="13"/>
  <c r="Q141" i="13"/>
  <c r="V141" i="13"/>
  <c r="G144" i="13"/>
  <c r="I144" i="13"/>
  <c r="K144" i="13"/>
  <c r="M144" i="13"/>
  <c r="O144" i="13"/>
  <c r="Q144" i="13"/>
  <c r="V144" i="13"/>
  <c r="G147" i="13"/>
  <c r="I147" i="13"/>
  <c r="K147" i="13"/>
  <c r="M147" i="13"/>
  <c r="O147" i="13"/>
  <c r="Q147" i="13"/>
  <c r="V147" i="13"/>
  <c r="G150" i="13"/>
  <c r="M150" i="13" s="1"/>
  <c r="I150" i="13"/>
  <c r="K150" i="13"/>
  <c r="O150" i="13"/>
  <c r="Q150" i="13"/>
  <c r="V150" i="13"/>
  <c r="G152" i="13"/>
  <c r="M152" i="13" s="1"/>
  <c r="I152" i="13"/>
  <c r="I151" i="13" s="1"/>
  <c r="K152" i="13"/>
  <c r="K151" i="13" s="1"/>
  <c r="O152" i="13"/>
  <c r="O151" i="13" s="1"/>
  <c r="Q152" i="13"/>
  <c r="V152" i="13"/>
  <c r="V151" i="13" s="1"/>
  <c r="G153" i="13"/>
  <c r="M153" i="13" s="1"/>
  <c r="I153" i="13"/>
  <c r="K153" i="13"/>
  <c r="O153" i="13"/>
  <c r="Q153" i="13"/>
  <c r="V153" i="13"/>
  <c r="G156" i="13"/>
  <c r="M156" i="13" s="1"/>
  <c r="I156" i="13"/>
  <c r="I155" i="13" s="1"/>
  <c r="K156" i="13"/>
  <c r="O156" i="13"/>
  <c r="Q156" i="13"/>
  <c r="Q155" i="13" s="1"/>
  <c r="V156" i="13"/>
  <c r="G158" i="13"/>
  <c r="I158" i="13"/>
  <c r="K158" i="13"/>
  <c r="O158" i="13"/>
  <c r="Q158" i="13"/>
  <c r="V158" i="13"/>
  <c r="V155" i="13" s="1"/>
  <c r="G160" i="13"/>
  <c r="M160" i="13" s="1"/>
  <c r="I160" i="13"/>
  <c r="K160" i="13"/>
  <c r="O160" i="13"/>
  <c r="Q160" i="13"/>
  <c r="V160" i="13"/>
  <c r="G162" i="13"/>
  <c r="M162" i="13" s="1"/>
  <c r="I162" i="13"/>
  <c r="K162" i="13"/>
  <c r="O162" i="13"/>
  <c r="Q162" i="13"/>
  <c r="V162" i="13"/>
  <c r="G166" i="13"/>
  <c r="I166" i="13"/>
  <c r="K166" i="13"/>
  <c r="M166" i="13"/>
  <c r="O166" i="13"/>
  <c r="Q166" i="13"/>
  <c r="V166" i="13"/>
  <c r="G170" i="13"/>
  <c r="M170" i="13" s="1"/>
  <c r="I170" i="13"/>
  <c r="K170" i="13"/>
  <c r="O170" i="13"/>
  <c r="Q170" i="13"/>
  <c r="V170" i="13"/>
  <c r="G175" i="13"/>
  <c r="G174" i="13" s="1"/>
  <c r="I229" i="1" s="1"/>
  <c r="I175" i="13"/>
  <c r="K175" i="13"/>
  <c r="K174" i="13" s="1"/>
  <c r="O175" i="13"/>
  <c r="Q175" i="13"/>
  <c r="V175" i="13"/>
  <c r="G177" i="13"/>
  <c r="M177" i="13" s="1"/>
  <c r="I177" i="13"/>
  <c r="K177" i="13"/>
  <c r="O177" i="13"/>
  <c r="Q177" i="13"/>
  <c r="V177" i="13"/>
  <c r="G179" i="13"/>
  <c r="O179" i="13"/>
  <c r="V179" i="13"/>
  <c r="G180" i="13"/>
  <c r="M180" i="13" s="1"/>
  <c r="M179" i="13" s="1"/>
  <c r="I180" i="13"/>
  <c r="I179" i="13" s="1"/>
  <c r="K180" i="13"/>
  <c r="K179" i="13" s="1"/>
  <c r="O180" i="13"/>
  <c r="Q180" i="13"/>
  <c r="Q179" i="13" s="1"/>
  <c r="V180" i="13"/>
  <c r="AE186" i="13"/>
  <c r="F44" i="1" s="1"/>
  <c r="BA38" i="12"/>
  <c r="BA36" i="12"/>
  <c r="BA34" i="12"/>
  <c r="BA32" i="12"/>
  <c r="BA30" i="12"/>
  <c r="BA26" i="12"/>
  <c r="BA24" i="12"/>
  <c r="BA19" i="12"/>
  <c r="BA17" i="12"/>
  <c r="BA15" i="12"/>
  <c r="BA12" i="12"/>
  <c r="BA10" i="12"/>
  <c r="G9" i="12"/>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3" i="12"/>
  <c r="I23" i="12"/>
  <c r="K23" i="12"/>
  <c r="O23" i="12"/>
  <c r="Q23" i="12"/>
  <c r="V23" i="12"/>
  <c r="V22" i="12" s="1"/>
  <c r="G25" i="12"/>
  <c r="I25" i="12"/>
  <c r="K25" i="12"/>
  <c r="M25" i="12"/>
  <c r="O25" i="12"/>
  <c r="Q25" i="12"/>
  <c r="V25" i="12"/>
  <c r="G27" i="12"/>
  <c r="M27" i="12" s="1"/>
  <c r="I27" i="12"/>
  <c r="K27" i="12"/>
  <c r="O27" i="12"/>
  <c r="Q27" i="12"/>
  <c r="V27" i="12"/>
  <c r="G29" i="12"/>
  <c r="I29" i="12"/>
  <c r="I22" i="12" s="1"/>
  <c r="K29" i="12"/>
  <c r="M29" i="12"/>
  <c r="O29" i="12"/>
  <c r="Q29" i="12"/>
  <c r="V29" i="12"/>
  <c r="G31" i="12"/>
  <c r="M31" i="12" s="1"/>
  <c r="I31" i="12"/>
  <c r="K31" i="12"/>
  <c r="O31" i="12"/>
  <c r="Q31" i="12"/>
  <c r="V31" i="12"/>
  <c r="G33" i="12"/>
  <c r="M33" i="12" s="1"/>
  <c r="I33" i="12"/>
  <c r="K33" i="12"/>
  <c r="O33" i="12"/>
  <c r="Q33" i="12"/>
  <c r="V33" i="12"/>
  <c r="G35" i="12"/>
  <c r="M35" i="12" s="1"/>
  <c r="I35" i="12"/>
  <c r="K35" i="12"/>
  <c r="O35" i="12"/>
  <c r="Q35" i="12"/>
  <c r="V35" i="12"/>
  <c r="G37" i="12"/>
  <c r="M37" i="12" s="1"/>
  <c r="I37" i="12"/>
  <c r="K37" i="12"/>
  <c r="O37" i="12"/>
  <c r="Q37" i="12"/>
  <c r="V37" i="12"/>
  <c r="AE40" i="12"/>
  <c r="F41" i="1" s="1"/>
  <c r="AZ161" i="1"/>
  <c r="AZ159" i="1"/>
  <c r="AZ158" i="1"/>
  <c r="AZ156" i="1"/>
  <c r="AZ155" i="1"/>
  <c r="AZ153" i="1"/>
  <c r="AZ152" i="1"/>
  <c r="AZ150" i="1"/>
  <c r="AZ148" i="1"/>
  <c r="AZ147" i="1"/>
  <c r="AZ146" i="1"/>
  <c r="AZ144" i="1"/>
  <c r="AZ141" i="1"/>
  <c r="AZ139" i="1"/>
  <c r="AZ135" i="1"/>
  <c r="AZ134" i="1"/>
  <c r="AZ132" i="1"/>
  <c r="AZ131" i="1"/>
  <c r="AZ129" i="1"/>
  <c r="AZ128" i="1"/>
  <c r="AZ127" i="1"/>
  <c r="AZ125" i="1"/>
  <c r="AZ124" i="1"/>
  <c r="AZ122" i="1"/>
  <c r="AZ120" i="1"/>
  <c r="AZ119" i="1"/>
  <c r="AZ117" i="1"/>
  <c r="AZ115" i="1"/>
  <c r="AZ114" i="1"/>
  <c r="AZ112" i="1"/>
  <c r="AZ111" i="1"/>
  <c r="AZ109" i="1"/>
  <c r="AZ108" i="1"/>
  <c r="AZ106" i="1"/>
  <c r="AZ104" i="1"/>
  <c r="AZ103" i="1"/>
  <c r="AZ102" i="1"/>
  <c r="AZ101" i="1"/>
  <c r="AZ100" i="1"/>
  <c r="AZ99" i="1"/>
  <c r="AZ96" i="1"/>
  <c r="AZ94" i="1"/>
  <c r="AZ93" i="1"/>
  <c r="AZ91" i="1"/>
  <c r="AZ89" i="1"/>
  <c r="H69" i="1"/>
  <c r="H42" i="1"/>
  <c r="G8" i="15" l="1"/>
  <c r="AA9" i="15"/>
  <c r="AA11" i="15" s="1"/>
  <c r="M261" i="14"/>
  <c r="O2113" i="14"/>
  <c r="O1289" i="14"/>
  <c r="Q51" i="14"/>
  <c r="M1287" i="14"/>
  <c r="M1691" i="14"/>
  <c r="M1377" i="14"/>
  <c r="M1763" i="14"/>
  <c r="M1099" i="14"/>
  <c r="M404" i="14"/>
  <c r="M315" i="14"/>
  <c r="M1314" i="14"/>
  <c r="V51" i="14"/>
  <c r="M1895" i="14"/>
  <c r="M1282" i="14"/>
  <c r="M916" i="14"/>
  <c r="M78" i="14"/>
  <c r="I2113" i="14"/>
  <c r="M1846" i="14"/>
  <c r="M1515" i="14"/>
  <c r="M1196" i="14"/>
  <c r="K51" i="14"/>
  <c r="M1749" i="14"/>
  <c r="M937" i="14"/>
  <c r="M81" i="14"/>
  <c r="M1612" i="14"/>
  <c r="M1910" i="14"/>
  <c r="M1751" i="14"/>
  <c r="M1600" i="14"/>
  <c r="K1289" i="14"/>
  <c r="M461" i="14"/>
  <c r="O2008" i="14"/>
  <c r="M1657" i="14"/>
  <c r="M1172" i="14"/>
  <c r="M579" i="14"/>
  <c r="V420" i="14"/>
  <c r="M52" i="14"/>
  <c r="M1923" i="14"/>
  <c r="O1915" i="14"/>
  <c r="M1433" i="14"/>
  <c r="I1368" i="14"/>
  <c r="M1152" i="14"/>
  <c r="M571" i="14"/>
  <c r="V343" i="14"/>
  <c r="M16" i="14"/>
  <c r="I51" i="14"/>
  <c r="M1741" i="14"/>
  <c r="M1511" i="14"/>
  <c r="M889" i="14"/>
  <c r="I93" i="14"/>
  <c r="M2254" i="14"/>
  <c r="M2078" i="14"/>
  <c r="M1832" i="14"/>
  <c r="M1347" i="14"/>
  <c r="I598" i="14"/>
  <c r="M191" i="14"/>
  <c r="M1216" i="14"/>
  <c r="AA1216" i="14"/>
  <c r="AB1216" i="14" s="1"/>
  <c r="M1212" i="14"/>
  <c r="AA1212" i="14"/>
  <c r="AB1212" i="14" s="1"/>
  <c r="M1208" i="14"/>
  <c r="AA1208" i="14"/>
  <c r="AB1208" i="14" s="1"/>
  <c r="M1150" i="14"/>
  <c r="AA1150" i="14"/>
  <c r="AB1150" i="14" s="1"/>
  <c r="M933" i="14"/>
  <c r="AA933" i="14"/>
  <c r="AB933" i="14" s="1"/>
  <c r="M927" i="14"/>
  <c r="AA927" i="14"/>
  <c r="AB927" i="14" s="1"/>
  <c r="M609" i="14"/>
  <c r="AA609" i="14"/>
  <c r="AB609" i="14" s="1"/>
  <c r="M599" i="14"/>
  <c r="AA599" i="14"/>
  <c r="AB599" i="14" s="1"/>
  <c r="M592" i="14"/>
  <c r="AA592" i="14"/>
  <c r="AB592" i="14" s="1"/>
  <c r="M588" i="14"/>
  <c r="AA588" i="14"/>
  <c r="AB588" i="14" s="1"/>
  <c r="Q240" i="14"/>
  <c r="AA193" i="14"/>
  <c r="AB193" i="14" s="1"/>
  <c r="M94" i="14"/>
  <c r="AA94" i="14"/>
  <c r="AB94" i="14" s="1"/>
  <c r="M89" i="14"/>
  <c r="AA89" i="14"/>
  <c r="AB89" i="14" s="1"/>
  <c r="M48" i="14"/>
  <c r="AA48" i="14"/>
  <c r="AB48" i="14" s="1"/>
  <c r="M36" i="14"/>
  <c r="AA36" i="14"/>
  <c r="AB36" i="14" s="1"/>
  <c r="M25" i="14"/>
  <c r="AA25" i="14"/>
  <c r="AB25" i="14" s="1"/>
  <c r="M20" i="14"/>
  <c r="AA20" i="14"/>
  <c r="AB20" i="14" s="1"/>
  <c r="M1392" i="14"/>
  <c r="AA1392" i="14"/>
  <c r="AB1392" i="14" s="1"/>
  <c r="AA1383" i="14"/>
  <c r="AB1383" i="14" s="1"/>
  <c r="M1285" i="14"/>
  <c r="AA1285" i="14"/>
  <c r="AB1285" i="14" s="1"/>
  <c r="M1200" i="14"/>
  <c r="AA1200" i="14"/>
  <c r="AB1200" i="14" s="1"/>
  <c r="M1115" i="14"/>
  <c r="AA1115" i="14"/>
  <c r="AB1115" i="14" s="1"/>
  <c r="M1091" i="14"/>
  <c r="M650" i="14"/>
  <c r="Q636" i="14"/>
  <c r="Q625" i="14"/>
  <c r="M396" i="14"/>
  <c r="AA396" i="14"/>
  <c r="AB396" i="14" s="1"/>
  <c r="M386" i="14"/>
  <c r="AA386" i="14"/>
  <c r="AB386" i="14" s="1"/>
  <c r="M344" i="14"/>
  <c r="AA344" i="14"/>
  <c r="AB344" i="14" s="1"/>
  <c r="M335" i="14"/>
  <c r="AA335" i="14"/>
  <c r="AB335" i="14" s="1"/>
  <c r="M318" i="14"/>
  <c r="AA318" i="14"/>
  <c r="AB318" i="14" s="1"/>
  <c r="M189" i="14"/>
  <c r="AA189" i="14"/>
  <c r="AB189" i="14" s="1"/>
  <c r="M185" i="14"/>
  <c r="AA185" i="14"/>
  <c r="AB185" i="14" s="1"/>
  <c r="I168" i="14"/>
  <c r="I70" i="14"/>
  <c r="M66" i="14"/>
  <c r="M1537" i="14"/>
  <c r="AA1537" i="14"/>
  <c r="AB1537" i="14" s="1"/>
  <c r="M2075" i="14"/>
  <c r="AA2075" i="14"/>
  <c r="AB2075" i="14" s="1"/>
  <c r="AA2015" i="14"/>
  <c r="AB2015" i="14" s="1"/>
  <c r="G2008" i="14"/>
  <c r="I256" i="1" s="1"/>
  <c r="AA2009" i="14"/>
  <c r="AB2009" i="14" s="1"/>
  <c r="M1904" i="14"/>
  <c r="AA1904" i="14"/>
  <c r="AB1904" i="14" s="1"/>
  <c r="AA1843" i="14"/>
  <c r="AB1843" i="14" s="1"/>
  <c r="M1839" i="14"/>
  <c r="AA1839" i="14"/>
  <c r="AB1839" i="14" s="1"/>
  <c r="M1745" i="14"/>
  <c r="AA1745" i="14"/>
  <c r="AB1745" i="14" s="1"/>
  <c r="M1715" i="14"/>
  <c r="V1579" i="14"/>
  <c r="M1607" i="14"/>
  <c r="AA1607" i="14"/>
  <c r="AB1607" i="14" s="1"/>
  <c r="M1330" i="14"/>
  <c r="AA1330" i="14"/>
  <c r="AB1330" i="14" s="1"/>
  <c r="M1325" i="14"/>
  <c r="AA1325" i="14"/>
  <c r="AB1325" i="14" s="1"/>
  <c r="M1320" i="14"/>
  <c r="AA1320" i="14"/>
  <c r="AB1320" i="14" s="1"/>
  <c r="M1304" i="14"/>
  <c r="M1280" i="14"/>
  <c r="AA1280" i="14"/>
  <c r="AB1280" i="14" s="1"/>
  <c r="M1192" i="14"/>
  <c r="AA1192" i="14"/>
  <c r="AB1192" i="14" s="1"/>
  <c r="M1188" i="14"/>
  <c r="AA1188" i="14"/>
  <c r="AB1188" i="14" s="1"/>
  <c r="M1184" i="14"/>
  <c r="AA1184" i="14"/>
  <c r="AB1184" i="14" s="1"/>
  <c r="M1180" i="14"/>
  <c r="AA1180" i="14"/>
  <c r="AB1180" i="14" s="1"/>
  <c r="M1168" i="14"/>
  <c r="AA1107" i="14"/>
  <c r="AB1107" i="14" s="1"/>
  <c r="AA1055" i="14"/>
  <c r="AB1055" i="14" s="1"/>
  <c r="M1050" i="14"/>
  <c r="AA1050" i="14"/>
  <c r="AB1050" i="14" s="1"/>
  <c r="M1046" i="14"/>
  <c r="AA1046" i="14"/>
  <c r="AB1046" i="14" s="1"/>
  <c r="M966" i="14"/>
  <c r="AA900" i="14"/>
  <c r="AB900" i="14" s="1"/>
  <c r="M897" i="14"/>
  <c r="AA897" i="14"/>
  <c r="AB897" i="14" s="1"/>
  <c r="M410" i="14"/>
  <c r="M312" i="14"/>
  <c r="AA312" i="14"/>
  <c r="AB312" i="14" s="1"/>
  <c r="M299" i="14"/>
  <c r="AA299" i="14"/>
  <c r="AB299" i="14" s="1"/>
  <c r="M230" i="14"/>
  <c r="AA169" i="14"/>
  <c r="AB169" i="14" s="1"/>
  <c r="M71" i="14"/>
  <c r="AA71" i="14"/>
  <c r="AB71" i="14" s="1"/>
  <c r="M1873" i="14"/>
  <c r="AA1873" i="14"/>
  <c r="AB1873" i="14" s="1"/>
  <c r="M1761" i="14"/>
  <c r="AA1761" i="14"/>
  <c r="AB1761" i="14" s="1"/>
  <c r="M1708" i="14"/>
  <c r="AA1708" i="14"/>
  <c r="AB1708" i="14" s="1"/>
  <c r="O2241" i="14"/>
  <c r="M2109" i="14"/>
  <c r="AA2109" i="14"/>
  <c r="AB2109" i="14" s="1"/>
  <c r="M2101" i="14"/>
  <c r="AA2101" i="14"/>
  <c r="AB2101" i="14" s="1"/>
  <c r="M1945" i="14"/>
  <c r="M1920" i="14"/>
  <c r="AA1920" i="14"/>
  <c r="AB1920" i="14" s="1"/>
  <c r="M1725" i="14"/>
  <c r="M1696" i="14"/>
  <c r="AA1696" i="14"/>
  <c r="AB1696" i="14" s="1"/>
  <c r="AA1651" i="14"/>
  <c r="AB1651" i="14" s="1"/>
  <c r="M1642" i="14"/>
  <c r="AA1642" i="14"/>
  <c r="AB1642" i="14" s="1"/>
  <c r="M1632" i="14"/>
  <c r="AA1632" i="14"/>
  <c r="AB1632" i="14" s="1"/>
  <c r="M1625" i="14"/>
  <c r="AA1625" i="14"/>
  <c r="AB1625" i="14" s="1"/>
  <c r="M1616" i="14"/>
  <c r="AA1616" i="14"/>
  <c r="AB1616" i="14" s="1"/>
  <c r="AA1525" i="14"/>
  <c r="AB1525" i="14" s="1"/>
  <c r="M1446" i="14"/>
  <c r="AA1446" i="14"/>
  <c r="AB1446" i="14" s="1"/>
  <c r="M1437" i="14"/>
  <c r="AA1437" i="14"/>
  <c r="AB1437" i="14" s="1"/>
  <c r="M1420" i="14"/>
  <c r="M2005" i="14"/>
  <c r="AA2005" i="14"/>
  <c r="AB2005" i="14" s="1"/>
  <c r="M1983" i="14"/>
  <c r="AA1983" i="14"/>
  <c r="AB1983" i="14" s="1"/>
  <c r="M1963" i="14"/>
  <c r="AA1963" i="14"/>
  <c r="AB1963" i="14" s="1"/>
  <c r="M1957" i="14"/>
  <c r="AA1957" i="14"/>
  <c r="AB1957" i="14" s="1"/>
  <c r="M1951" i="14"/>
  <c r="AA1951" i="14"/>
  <c r="AB1951" i="14" s="1"/>
  <c r="M1792" i="14"/>
  <c r="AA1792" i="14"/>
  <c r="AB1792" i="14" s="1"/>
  <c r="M1785" i="14"/>
  <c r="AA1785" i="14"/>
  <c r="AB1785" i="14" s="1"/>
  <c r="G1773" i="14"/>
  <c r="I252" i="1" s="1"/>
  <c r="AA1781" i="14"/>
  <c r="AB1781" i="14" s="1"/>
  <c r="M1737" i="14"/>
  <c r="AA1737" i="14"/>
  <c r="AB1737" i="14" s="1"/>
  <c r="M1733" i="14"/>
  <c r="AA1733" i="14"/>
  <c r="AB1733" i="14" s="1"/>
  <c r="M1729" i="14"/>
  <c r="AA1729" i="14"/>
  <c r="AB1729" i="14" s="1"/>
  <c r="M1686" i="14"/>
  <c r="AA1686" i="14"/>
  <c r="AB1686" i="14" s="1"/>
  <c r="M1681" i="14"/>
  <c r="AA1681" i="14"/>
  <c r="AB1681" i="14" s="1"/>
  <c r="M1589" i="14"/>
  <c r="AA1589" i="14"/>
  <c r="AB1589" i="14" s="1"/>
  <c r="M1580" i="14"/>
  <c r="AA1580" i="14"/>
  <c r="AB1580" i="14" s="1"/>
  <c r="M1573" i="14"/>
  <c r="AA1573" i="14"/>
  <c r="AB1573" i="14" s="1"/>
  <c r="M1498" i="14"/>
  <c r="AA1498" i="14"/>
  <c r="AB1498" i="14" s="1"/>
  <c r="M1492" i="14"/>
  <c r="AA1492" i="14"/>
  <c r="AB1492" i="14" s="1"/>
  <c r="M1429" i="14"/>
  <c r="AA1429" i="14"/>
  <c r="AB1429" i="14" s="1"/>
  <c r="M1373" i="14"/>
  <c r="AA1373" i="14"/>
  <c r="AB1373" i="14" s="1"/>
  <c r="M1275" i="14"/>
  <c r="AA1275" i="14"/>
  <c r="AB1275" i="14" s="1"/>
  <c r="M1271" i="14"/>
  <c r="AA1271" i="14"/>
  <c r="AB1271" i="14" s="1"/>
  <c r="AA1007" i="14"/>
  <c r="AB1007" i="14" s="1"/>
  <c r="M820" i="14"/>
  <c r="AA820" i="14"/>
  <c r="AB820" i="14" s="1"/>
  <c r="K625" i="14"/>
  <c r="M559" i="14"/>
  <c r="AA559" i="14"/>
  <c r="AB559" i="14" s="1"/>
  <c r="M535" i="14"/>
  <c r="AA535" i="14"/>
  <c r="AB535" i="14" s="1"/>
  <c r="M453" i="14"/>
  <c r="AA453" i="14"/>
  <c r="AB453" i="14" s="1"/>
  <c r="M434" i="14"/>
  <c r="AA434" i="14"/>
  <c r="AB434" i="14" s="1"/>
  <c r="M423" i="14"/>
  <c r="AA423" i="14"/>
  <c r="AB423" i="14" s="1"/>
  <c r="M163" i="14"/>
  <c r="AA163" i="14"/>
  <c r="AB163" i="14" s="1"/>
  <c r="M156" i="14"/>
  <c r="AA156" i="14"/>
  <c r="AB156" i="14" s="1"/>
  <c r="M149" i="14"/>
  <c r="AA149" i="14"/>
  <c r="AB149" i="14" s="1"/>
  <c r="M137" i="14"/>
  <c r="AA137" i="14"/>
  <c r="AB137" i="14" s="1"/>
  <c r="M124" i="14"/>
  <c r="AA124" i="14"/>
  <c r="AB124" i="14" s="1"/>
  <c r="M117" i="14"/>
  <c r="AA117" i="14"/>
  <c r="AB117" i="14" s="1"/>
  <c r="M1719" i="14"/>
  <c r="AA1719" i="14"/>
  <c r="AB1719" i="14" s="1"/>
  <c r="M1557" i="14"/>
  <c r="AA1557" i="14"/>
  <c r="AB1557" i="14" s="1"/>
  <c r="AA1248" i="14"/>
  <c r="AB1248" i="14" s="1"/>
  <c r="M518" i="14"/>
  <c r="AA518" i="14"/>
  <c r="AB518" i="14" s="1"/>
  <c r="M416" i="14"/>
  <c r="AA416" i="14"/>
  <c r="AB416" i="14" s="1"/>
  <c r="M241" i="14"/>
  <c r="AA241" i="14"/>
  <c r="AB241" i="14" s="1"/>
  <c r="M107" i="14"/>
  <c r="AA107" i="14"/>
  <c r="AB107" i="14" s="1"/>
  <c r="M1936" i="14"/>
  <c r="AA1936" i="14"/>
  <c r="AB1936" i="14" s="1"/>
  <c r="M1878" i="14"/>
  <c r="AA1878" i="14"/>
  <c r="AB1878" i="14" s="1"/>
  <c r="M1704" i="14"/>
  <c r="AA1704" i="14"/>
  <c r="AB1704" i="14" s="1"/>
  <c r="M1674" i="14"/>
  <c r="AA1674" i="14"/>
  <c r="AB1674" i="14" s="1"/>
  <c r="AA1309" i="14"/>
  <c r="AB1309" i="14" s="1"/>
  <c r="M1230" i="14"/>
  <c r="AA1230" i="14"/>
  <c r="AB1230" i="14" s="1"/>
  <c r="M236" i="14"/>
  <c r="AA236" i="14"/>
  <c r="AB236" i="14" s="1"/>
  <c r="AA1932" i="14"/>
  <c r="AB1932" i="14" s="1"/>
  <c r="M1854" i="14"/>
  <c r="AA1854" i="14"/>
  <c r="AB1854" i="14" s="1"/>
  <c r="M1549" i="14"/>
  <c r="AA1549" i="14"/>
  <c r="AB1549" i="14" s="1"/>
  <c r="M1541" i="14"/>
  <c r="AA1541" i="14"/>
  <c r="AB1541" i="14" s="1"/>
  <c r="M1533" i="14"/>
  <c r="AA1533" i="14"/>
  <c r="AB1533" i="14" s="1"/>
  <c r="K1379" i="14"/>
  <c r="M1362" i="14"/>
  <c r="AA1362" i="14"/>
  <c r="AB1362" i="14" s="1"/>
  <c r="M1298" i="14"/>
  <c r="AA1298" i="14"/>
  <c r="AB1298" i="14" s="1"/>
  <c r="G1289" i="14"/>
  <c r="I231" i="1" s="1"/>
  <c r="AA1292" i="14"/>
  <c r="AB1292" i="14" s="1"/>
  <c r="M1226" i="14"/>
  <c r="AA1226" i="14"/>
  <c r="AB1226" i="14" s="1"/>
  <c r="M1222" i="14"/>
  <c r="AA1222" i="14"/>
  <c r="AB1222" i="14" s="1"/>
  <c r="M1157" i="14"/>
  <c r="AA1157" i="14"/>
  <c r="AB1157" i="14" s="1"/>
  <c r="M1084" i="14"/>
  <c r="AA1084" i="14"/>
  <c r="AB1084" i="14" s="1"/>
  <c r="M1079" i="14"/>
  <c r="AA1079" i="14"/>
  <c r="AB1079" i="14" s="1"/>
  <c r="M1074" i="14"/>
  <c r="AA1074" i="14"/>
  <c r="AB1074" i="14" s="1"/>
  <c r="M958" i="14"/>
  <c r="AA958" i="14"/>
  <c r="AB958" i="14" s="1"/>
  <c r="M947" i="14"/>
  <c r="AA947" i="14"/>
  <c r="AB947" i="14" s="1"/>
  <c r="M637" i="14"/>
  <c r="AA637" i="14"/>
  <c r="AB637" i="14" s="1"/>
  <c r="M632" i="14"/>
  <c r="AA632" i="14"/>
  <c r="AB632" i="14" s="1"/>
  <c r="M627" i="14"/>
  <c r="AA627" i="14"/>
  <c r="AB627" i="14" s="1"/>
  <c r="M620" i="14"/>
  <c r="AA620" i="14"/>
  <c r="AB620" i="14" s="1"/>
  <c r="M507" i="14"/>
  <c r="AA507" i="14"/>
  <c r="AB507" i="14" s="1"/>
  <c r="M495" i="14"/>
  <c r="AA495" i="14"/>
  <c r="AB495" i="14" s="1"/>
  <c r="M485" i="14"/>
  <c r="AA485" i="14"/>
  <c r="AB485" i="14" s="1"/>
  <c r="M202" i="14"/>
  <c r="AA202" i="14"/>
  <c r="AB202" i="14" s="1"/>
  <c r="M195" i="14"/>
  <c r="AA195" i="14"/>
  <c r="AB195" i="14" s="1"/>
  <c r="M61" i="14"/>
  <c r="AA61" i="14"/>
  <c r="AB61" i="14" s="1"/>
  <c r="M2237" i="14"/>
  <c r="AA2237" i="14"/>
  <c r="AB2237" i="14" s="1"/>
  <c r="M1413" i="14"/>
  <c r="AA1413" i="14"/>
  <c r="AB1413" i="14" s="1"/>
  <c r="M1366" i="14"/>
  <c r="AA1366" i="14"/>
  <c r="AB1366" i="14" s="1"/>
  <c r="M2111" i="14"/>
  <c r="M2110" i="14" s="1"/>
  <c r="AA2111" i="14"/>
  <c r="AB2111" i="14" s="1"/>
  <c r="M1939" i="14"/>
  <c r="AA1939" i="14"/>
  <c r="AB1939" i="14" s="1"/>
  <c r="M1881" i="14"/>
  <c r="AA1881" i="14"/>
  <c r="AB1881" i="14" s="1"/>
  <c r="M2255" i="14"/>
  <c r="Q2241" i="14"/>
  <c r="K2008" i="14"/>
  <c r="M2006" i="14"/>
  <c r="M1759" i="14"/>
  <c r="AA1759" i="14"/>
  <c r="AB1759" i="14" s="1"/>
  <c r="M1755" i="14"/>
  <c r="AA1755" i="14"/>
  <c r="AB1755" i="14" s="1"/>
  <c r="M1710" i="14"/>
  <c r="AA1710" i="14"/>
  <c r="AB1710" i="14" s="1"/>
  <c r="M1706" i="14"/>
  <c r="AA1706" i="14"/>
  <c r="AB1706" i="14" s="1"/>
  <c r="M1702" i="14"/>
  <c r="AA1702" i="14"/>
  <c r="AB1702" i="14" s="1"/>
  <c r="M1689" i="14"/>
  <c r="M1528" i="14"/>
  <c r="AA1528" i="14"/>
  <c r="AB1528" i="14" s="1"/>
  <c r="AA1470" i="14"/>
  <c r="AB1470" i="14" s="1"/>
  <c r="M1375" i="14"/>
  <c r="M1357" i="14"/>
  <c r="AA1357" i="14"/>
  <c r="AB1357" i="14" s="1"/>
  <c r="M1218" i="14"/>
  <c r="AA1218" i="14"/>
  <c r="AB1218" i="14" s="1"/>
  <c r="M1214" i="14"/>
  <c r="AA1214" i="14"/>
  <c r="AB1214" i="14" s="1"/>
  <c r="M1210" i="14"/>
  <c r="AA1210" i="14"/>
  <c r="AB1210" i="14" s="1"/>
  <c r="M1206" i="14"/>
  <c r="AA1206" i="14"/>
  <c r="AB1206" i="14" s="1"/>
  <c r="M1148" i="14"/>
  <c r="AA1148" i="14"/>
  <c r="AB1148" i="14" s="1"/>
  <c r="M930" i="14"/>
  <c r="AA930" i="14"/>
  <c r="AB930" i="14" s="1"/>
  <c r="AA612" i="14"/>
  <c r="AB612" i="14" s="1"/>
  <c r="M604" i="14"/>
  <c r="AA604" i="14"/>
  <c r="AB604" i="14" s="1"/>
  <c r="M595" i="14"/>
  <c r="AA595" i="14"/>
  <c r="AB595" i="14" s="1"/>
  <c r="M590" i="14"/>
  <c r="AA590" i="14"/>
  <c r="AB590" i="14" s="1"/>
  <c r="M586" i="14"/>
  <c r="AA586" i="14"/>
  <c r="AB586" i="14" s="1"/>
  <c r="M479" i="14"/>
  <c r="AA479" i="14"/>
  <c r="AB479" i="14" s="1"/>
  <c r="M457" i="14"/>
  <c r="M166" i="14"/>
  <c r="AA96" i="14"/>
  <c r="AB96" i="14" s="1"/>
  <c r="M91" i="14"/>
  <c r="AA91" i="14"/>
  <c r="AB91" i="14" s="1"/>
  <c r="M68" i="14"/>
  <c r="M29" i="14"/>
  <c r="AA29" i="14"/>
  <c r="AB29" i="14" s="1"/>
  <c r="M22" i="14"/>
  <c r="AA22" i="14"/>
  <c r="AB22" i="14" s="1"/>
  <c r="M1771" i="14"/>
  <c r="AA1771" i="14"/>
  <c r="AB1771" i="14" s="1"/>
  <c r="M1474" i="14"/>
  <c r="AA1474" i="14"/>
  <c r="AB1474" i="14" s="1"/>
  <c r="M2107" i="14"/>
  <c r="AA2107" i="14"/>
  <c r="AB2107" i="14" s="1"/>
  <c r="I2014" i="14"/>
  <c r="M1918" i="14"/>
  <c r="AA1918" i="14"/>
  <c r="AB1918" i="14" s="1"/>
  <c r="M1913" i="14"/>
  <c r="AA1913" i="14"/>
  <c r="AB1913" i="14" s="1"/>
  <c r="M1774" i="14"/>
  <c r="M1698" i="14"/>
  <c r="AA1698" i="14"/>
  <c r="AB1698" i="14" s="1"/>
  <c r="M1694" i="14"/>
  <c r="AA1694" i="14"/>
  <c r="AB1694" i="14" s="1"/>
  <c r="M1677" i="14"/>
  <c r="M1644" i="14"/>
  <c r="AA1644" i="14"/>
  <c r="AB1644" i="14" s="1"/>
  <c r="M1638" i="14"/>
  <c r="AA1638" i="14"/>
  <c r="AB1638" i="14" s="1"/>
  <c r="M1630" i="14"/>
  <c r="AA1630" i="14"/>
  <c r="AB1630" i="14" s="1"/>
  <c r="M1621" i="14"/>
  <c r="AA1621" i="14"/>
  <c r="AB1621" i="14" s="1"/>
  <c r="M1614" i="14"/>
  <c r="AA1614" i="14"/>
  <c r="AB1614" i="14" s="1"/>
  <c r="M1519" i="14"/>
  <c r="AA1519" i="14"/>
  <c r="AB1519" i="14" s="1"/>
  <c r="M1448" i="14"/>
  <c r="AA1448" i="14"/>
  <c r="AB1448" i="14" s="1"/>
  <c r="M1443" i="14"/>
  <c r="AA1443" i="14"/>
  <c r="AB1443" i="14" s="1"/>
  <c r="M1396" i="14"/>
  <c r="AA1396" i="14"/>
  <c r="AB1396" i="14" s="1"/>
  <c r="M1388" i="14"/>
  <c r="AA1388" i="14"/>
  <c r="AB1388" i="14" s="1"/>
  <c r="M1380" i="14"/>
  <c r="AA1380" i="14"/>
  <c r="AB1380" i="14" s="1"/>
  <c r="K1368" i="14"/>
  <c r="M1349" i="14"/>
  <c r="AA1349" i="14"/>
  <c r="AB1349" i="14" s="1"/>
  <c r="M1202" i="14"/>
  <c r="AA1202" i="14"/>
  <c r="AB1202" i="14" s="1"/>
  <c r="M1198" i="14"/>
  <c r="AA1198" i="14"/>
  <c r="AB1198" i="14" s="1"/>
  <c r="M1122" i="14"/>
  <c r="AA1122" i="14"/>
  <c r="AB1122" i="14" s="1"/>
  <c r="M1109" i="14"/>
  <c r="AA1109" i="14"/>
  <c r="AB1109" i="14" s="1"/>
  <c r="AA1066" i="14"/>
  <c r="AB1066" i="14" s="1"/>
  <c r="M1060" i="14"/>
  <c r="AA1060" i="14"/>
  <c r="AB1060" i="14" s="1"/>
  <c r="M995" i="14"/>
  <c r="AA923" i="14"/>
  <c r="AB923" i="14" s="1"/>
  <c r="V598" i="14"/>
  <c r="M581" i="14"/>
  <c r="AA581" i="14"/>
  <c r="AB581" i="14" s="1"/>
  <c r="M532" i="14"/>
  <c r="M469" i="14"/>
  <c r="AA469" i="14"/>
  <c r="AB469" i="14" s="1"/>
  <c r="M421" i="14"/>
  <c r="M389" i="14"/>
  <c r="AA389" i="14"/>
  <c r="AB389" i="14" s="1"/>
  <c r="M354" i="14"/>
  <c r="AA354" i="14"/>
  <c r="AB354" i="14" s="1"/>
  <c r="M339" i="14"/>
  <c r="AA339" i="14"/>
  <c r="AB339" i="14" s="1"/>
  <c r="M326" i="14"/>
  <c r="AA326" i="14"/>
  <c r="AB326" i="14" s="1"/>
  <c r="M251" i="14"/>
  <c r="M187" i="14"/>
  <c r="AA187" i="14"/>
  <c r="AB187" i="14" s="1"/>
  <c r="M180" i="14"/>
  <c r="AA180" i="14"/>
  <c r="AB180" i="14" s="1"/>
  <c r="M111" i="14"/>
  <c r="M1544" i="14"/>
  <c r="AA1544" i="14"/>
  <c r="AB1544" i="14" s="1"/>
  <c r="M1757" i="14"/>
  <c r="AA1757" i="14"/>
  <c r="AB1757" i="14" s="1"/>
  <c r="M1889" i="14"/>
  <c r="AA1889" i="14"/>
  <c r="AB1889" i="14" s="1"/>
  <c r="M1234" i="14"/>
  <c r="AA1234" i="14"/>
  <c r="AB1234" i="14" s="1"/>
  <c r="M529" i="14"/>
  <c r="AA529" i="14"/>
  <c r="AB529" i="14" s="1"/>
  <c r="M2116" i="14"/>
  <c r="AA2116" i="14"/>
  <c r="AB2116" i="14" s="1"/>
  <c r="M1876" i="14"/>
  <c r="AA1876" i="14"/>
  <c r="AB1876" i="14" s="1"/>
  <c r="M2018" i="14"/>
  <c r="AA2018" i="14"/>
  <c r="AB2018" i="14" s="1"/>
  <c r="M2012" i="14"/>
  <c r="AA2012" i="14"/>
  <c r="AB2012" i="14" s="1"/>
  <c r="M1942" i="14"/>
  <c r="M1907" i="14"/>
  <c r="AA1907" i="14"/>
  <c r="AB1907" i="14" s="1"/>
  <c r="M1897" i="14"/>
  <c r="AA1897" i="14"/>
  <c r="AB1897" i="14" s="1"/>
  <c r="K1891" i="14"/>
  <c r="M1884" i="14"/>
  <c r="M1841" i="14"/>
  <c r="AA1841" i="14"/>
  <c r="AB1841" i="14" s="1"/>
  <c r="M1835" i="14"/>
  <c r="AA1835" i="14"/>
  <c r="AB1835" i="14" s="1"/>
  <c r="M1765" i="14"/>
  <c r="M1747" i="14"/>
  <c r="AA1747" i="14"/>
  <c r="AB1747" i="14" s="1"/>
  <c r="M1743" i="14"/>
  <c r="AA1743" i="14"/>
  <c r="AB1743" i="14" s="1"/>
  <c r="M1659" i="14"/>
  <c r="M1609" i="14"/>
  <c r="AA1609" i="14"/>
  <c r="AB1609" i="14" s="1"/>
  <c r="M1602" i="14"/>
  <c r="AA1602" i="14"/>
  <c r="AB1602" i="14" s="1"/>
  <c r="M1553" i="14"/>
  <c r="M1513" i="14"/>
  <c r="AA1513" i="14"/>
  <c r="AB1513" i="14" s="1"/>
  <c r="M1472" i="14"/>
  <c r="AA1435" i="14"/>
  <c r="AB1435" i="14" s="1"/>
  <c r="M1364" i="14"/>
  <c r="M1340" i="14"/>
  <c r="AA1340" i="14"/>
  <c r="AB1340" i="14" s="1"/>
  <c r="M1328" i="14"/>
  <c r="AA1328" i="14"/>
  <c r="AB1328" i="14" s="1"/>
  <c r="M1323" i="14"/>
  <c r="AA1323" i="14"/>
  <c r="AB1323" i="14" s="1"/>
  <c r="M1317" i="14"/>
  <c r="AA1317" i="14"/>
  <c r="AB1317" i="14" s="1"/>
  <c r="M1228" i="14"/>
  <c r="M1194" i="14"/>
  <c r="AA1194" i="14"/>
  <c r="AB1194" i="14" s="1"/>
  <c r="M1190" i="14"/>
  <c r="AA1190" i="14"/>
  <c r="AB1190" i="14" s="1"/>
  <c r="M1186" i="14"/>
  <c r="AA1186" i="14"/>
  <c r="AB1186" i="14" s="1"/>
  <c r="M1182" i="14"/>
  <c r="AA1182" i="14"/>
  <c r="AB1182" i="14" s="1"/>
  <c r="M1178" i="14"/>
  <c r="AA1178" i="14"/>
  <c r="AB1178" i="14" s="1"/>
  <c r="M1174" i="14"/>
  <c r="AA1174" i="14"/>
  <c r="AB1174" i="14" s="1"/>
  <c r="M1104" i="14"/>
  <c r="AA1104" i="14"/>
  <c r="AB1104" i="14" s="1"/>
  <c r="M1086" i="14"/>
  <c r="M1051" i="14"/>
  <c r="AA1051" i="14"/>
  <c r="AB1051" i="14" s="1"/>
  <c r="M1049" i="14"/>
  <c r="AA1049" i="14"/>
  <c r="AB1049" i="14" s="1"/>
  <c r="M1043" i="14"/>
  <c r="AA1043" i="14"/>
  <c r="AB1043" i="14" s="1"/>
  <c r="M911" i="14"/>
  <c r="AA911" i="14"/>
  <c r="AB911" i="14" s="1"/>
  <c r="M899" i="14"/>
  <c r="AA899" i="14"/>
  <c r="AB899" i="14" s="1"/>
  <c r="M892" i="14"/>
  <c r="AA892" i="14"/>
  <c r="AB892" i="14" s="1"/>
  <c r="M577" i="14"/>
  <c r="AA577" i="14"/>
  <c r="AB577" i="14" s="1"/>
  <c r="M515" i="14"/>
  <c r="V460" i="14"/>
  <c r="K420" i="14"/>
  <c r="M306" i="14"/>
  <c r="AA306" i="14"/>
  <c r="AB306" i="14" s="1"/>
  <c r="M296" i="14"/>
  <c r="AA296" i="14"/>
  <c r="AB296" i="14" s="1"/>
  <c r="V168" i="14"/>
  <c r="M99" i="14"/>
  <c r="M74" i="14"/>
  <c r="AA74" i="14"/>
  <c r="AB74" i="14" s="1"/>
  <c r="AF2259" i="14"/>
  <c r="M2239" i="14"/>
  <c r="M2238" i="14" s="1"/>
  <c r="AA2239" i="14"/>
  <c r="AB2239" i="14" s="1"/>
  <c r="M1887" i="14"/>
  <c r="AA1887" i="14"/>
  <c r="AB1887" i="14" s="1"/>
  <c r="M1767" i="14"/>
  <c r="AA1767" i="14"/>
  <c r="AB1767" i="14" s="1"/>
  <c r="M1669" i="14"/>
  <c r="AA1669" i="14"/>
  <c r="AB1669" i="14" s="1"/>
  <c r="M1244" i="14"/>
  <c r="AA1244" i="14"/>
  <c r="AB1244" i="14" s="1"/>
  <c r="K2113" i="14"/>
  <c r="V2014" i="14"/>
  <c r="M2001" i="14"/>
  <c r="AA2001" i="14"/>
  <c r="AB2001" i="14" s="1"/>
  <c r="M1965" i="14"/>
  <c r="AA1965" i="14"/>
  <c r="AB1965" i="14" s="1"/>
  <c r="M1961" i="14"/>
  <c r="AA1961" i="14"/>
  <c r="AB1961" i="14" s="1"/>
  <c r="M1954" i="14"/>
  <c r="AA1954" i="14"/>
  <c r="AB1954" i="14" s="1"/>
  <c r="M1948" i="14"/>
  <c r="AA1948" i="14"/>
  <c r="AB1948" i="14" s="1"/>
  <c r="M1929" i="14"/>
  <c r="Q1915" i="14"/>
  <c r="M1851" i="14"/>
  <c r="M1795" i="14"/>
  <c r="AA1795" i="14"/>
  <c r="AB1795" i="14" s="1"/>
  <c r="M1789" i="14"/>
  <c r="AA1789" i="14"/>
  <c r="AB1789" i="14" s="1"/>
  <c r="M1783" i="14"/>
  <c r="AA1783" i="14"/>
  <c r="AB1783" i="14" s="1"/>
  <c r="M1739" i="14"/>
  <c r="AA1739" i="14"/>
  <c r="AB1739" i="14" s="1"/>
  <c r="M1735" i="14"/>
  <c r="AA1735" i="14"/>
  <c r="AB1735" i="14" s="1"/>
  <c r="M1731" i="14"/>
  <c r="AA1731" i="14"/>
  <c r="AB1731" i="14" s="1"/>
  <c r="M1727" i="14"/>
  <c r="AA1727" i="14"/>
  <c r="AB1727" i="14" s="1"/>
  <c r="M1712" i="14"/>
  <c r="M1683" i="14"/>
  <c r="AA1683" i="14"/>
  <c r="AB1683" i="14" s="1"/>
  <c r="M1595" i="14"/>
  <c r="AA1595" i="14"/>
  <c r="AB1595" i="14" s="1"/>
  <c r="M1586" i="14"/>
  <c r="AA1586" i="14"/>
  <c r="AB1586" i="14" s="1"/>
  <c r="M1577" i="14"/>
  <c r="AA1577" i="14"/>
  <c r="AB1577" i="14" s="1"/>
  <c r="M1531" i="14"/>
  <c r="M1495" i="14"/>
  <c r="AA1495" i="14"/>
  <c r="AB1495" i="14" s="1"/>
  <c r="M1431" i="14"/>
  <c r="AA1431" i="14"/>
  <c r="AB1431" i="14" s="1"/>
  <c r="M1427" i="14"/>
  <c r="AA1427" i="14"/>
  <c r="AB1427" i="14" s="1"/>
  <c r="M1360" i="14"/>
  <c r="M1311" i="14"/>
  <c r="AA1311" i="14"/>
  <c r="AB1311" i="14" s="1"/>
  <c r="AA1277" i="14"/>
  <c r="AB1277" i="14" s="1"/>
  <c r="M1273" i="14"/>
  <c r="AA1273" i="14"/>
  <c r="AB1273" i="14" s="1"/>
  <c r="M1269" i="14"/>
  <c r="AA1269" i="14"/>
  <c r="AB1269" i="14" s="1"/>
  <c r="M1254" i="14"/>
  <c r="AA1254" i="14"/>
  <c r="AB1254" i="14" s="1"/>
  <c r="M1220" i="14"/>
  <c r="M1093" i="14"/>
  <c r="AA1093" i="14"/>
  <c r="AB1093" i="14" s="1"/>
  <c r="M1071" i="14"/>
  <c r="V636" i="14"/>
  <c r="M817" i="14"/>
  <c r="AA817" i="14"/>
  <c r="AB817" i="14" s="1"/>
  <c r="M565" i="14"/>
  <c r="AA565" i="14"/>
  <c r="AB565" i="14" s="1"/>
  <c r="M553" i="14"/>
  <c r="AA553" i="14"/>
  <c r="AB553" i="14" s="1"/>
  <c r="M538" i="14"/>
  <c r="AA538" i="14"/>
  <c r="AB538" i="14" s="1"/>
  <c r="M482" i="14"/>
  <c r="M448" i="14"/>
  <c r="AA448" i="14"/>
  <c r="AB448" i="14" s="1"/>
  <c r="M430" i="14"/>
  <c r="AA430" i="14"/>
  <c r="AB430" i="14" s="1"/>
  <c r="M408" i="14"/>
  <c r="M193" i="14"/>
  <c r="M159" i="14"/>
  <c r="AA159" i="14"/>
  <c r="AB159" i="14" s="1"/>
  <c r="M151" i="14"/>
  <c r="AA151" i="14"/>
  <c r="AB151" i="14" s="1"/>
  <c r="M145" i="14"/>
  <c r="AA145" i="14"/>
  <c r="AB145" i="14" s="1"/>
  <c r="M127" i="14"/>
  <c r="AA127" i="14"/>
  <c r="AB127" i="14" s="1"/>
  <c r="M120" i="14"/>
  <c r="AA120" i="14"/>
  <c r="AB120" i="14" s="1"/>
  <c r="AA9" i="14"/>
  <c r="AB9" i="14" s="1"/>
  <c r="M1753" i="14"/>
  <c r="AA1753" i="14"/>
  <c r="AB1753" i="14" s="1"/>
  <c r="M2252" i="14"/>
  <c r="AA2252" i="14"/>
  <c r="AB2252" i="14" s="1"/>
  <c r="AA1662" i="14"/>
  <c r="AB1662" i="14" s="1"/>
  <c r="M1565" i="14"/>
  <c r="AA1565" i="14"/>
  <c r="AB1565" i="14" s="1"/>
  <c r="M1240" i="14"/>
  <c r="AA1240" i="14"/>
  <c r="AB1240" i="14" s="1"/>
  <c r="M2253" i="14"/>
  <c r="AA2253" i="14"/>
  <c r="AB2253" i="14" s="1"/>
  <c r="M2251" i="14"/>
  <c r="AA2251" i="14"/>
  <c r="AB2251" i="14" s="1"/>
  <c r="AA1892" i="14"/>
  <c r="AB1892" i="14" s="1"/>
  <c r="M1888" i="14"/>
  <c r="AA1888" i="14"/>
  <c r="AB1888" i="14" s="1"/>
  <c r="M1769" i="14"/>
  <c r="AA1769" i="14"/>
  <c r="AB1769" i="14" s="1"/>
  <c r="M1723" i="14"/>
  <c r="AA1723" i="14"/>
  <c r="AB1723" i="14" s="1"/>
  <c r="M1717" i="14"/>
  <c r="AA1717" i="14"/>
  <c r="AB1717" i="14" s="1"/>
  <c r="M1700" i="14"/>
  <c r="M1671" i="14"/>
  <c r="AA1671" i="14"/>
  <c r="AB1671" i="14" s="1"/>
  <c r="M1665" i="14"/>
  <c r="AA1665" i="14"/>
  <c r="AB1665" i="14" s="1"/>
  <c r="M1651" i="14"/>
  <c r="AA1569" i="14"/>
  <c r="AB1569" i="14" s="1"/>
  <c r="M1561" i="14"/>
  <c r="AA1561" i="14"/>
  <c r="AB1561" i="14" s="1"/>
  <c r="M1525" i="14"/>
  <c r="AA1478" i="14"/>
  <c r="AB1478" i="14" s="1"/>
  <c r="M1450" i="14"/>
  <c r="M1417" i="14"/>
  <c r="AA1417" i="14"/>
  <c r="AB1417" i="14" s="1"/>
  <c r="M1401" i="14"/>
  <c r="M1400" i="14" s="1"/>
  <c r="AA1401" i="14"/>
  <c r="AB1401" i="14" s="1"/>
  <c r="M1351" i="14"/>
  <c r="M1306" i="14"/>
  <c r="AA1306" i="14"/>
  <c r="AB1306" i="14" s="1"/>
  <c r="I1289" i="14"/>
  <c r="M1246" i="14"/>
  <c r="AA1246" i="14"/>
  <c r="AB1246" i="14" s="1"/>
  <c r="M1242" i="14"/>
  <c r="AA1242" i="14"/>
  <c r="AB1242" i="14" s="1"/>
  <c r="M1238" i="14"/>
  <c r="AA1238" i="14"/>
  <c r="AB1238" i="14" s="1"/>
  <c r="M1232" i="14"/>
  <c r="AA1232" i="14"/>
  <c r="AB1232" i="14" s="1"/>
  <c r="M1204" i="14"/>
  <c r="AA1170" i="14"/>
  <c r="AB1170" i="14" s="1"/>
  <c r="M1145" i="14"/>
  <c r="M583" i="14"/>
  <c r="V541" i="14"/>
  <c r="M526" i="14"/>
  <c r="AA526" i="14"/>
  <c r="AB526" i="14" s="1"/>
  <c r="M476" i="14"/>
  <c r="M414" i="14"/>
  <c r="AA414" i="14"/>
  <c r="AB414" i="14" s="1"/>
  <c r="M238" i="14"/>
  <c r="AA238" i="14"/>
  <c r="AB238" i="14" s="1"/>
  <c r="M233" i="14"/>
  <c r="AA233" i="14"/>
  <c r="AB233" i="14" s="1"/>
  <c r="M105" i="14"/>
  <c r="AA105" i="14"/>
  <c r="AB105" i="14" s="1"/>
  <c r="K93" i="14"/>
  <c r="M1301" i="14"/>
  <c r="AA1301" i="14"/>
  <c r="AB1301" i="14" s="1"/>
  <c r="M1290" i="14"/>
  <c r="AA1290" i="14"/>
  <c r="AB1290" i="14" s="1"/>
  <c r="M1224" i="14"/>
  <c r="AA1224" i="14"/>
  <c r="AB1224" i="14" s="1"/>
  <c r="M1159" i="14"/>
  <c r="AA1159" i="14"/>
  <c r="AB1159" i="14" s="1"/>
  <c r="M1154" i="14"/>
  <c r="AA1154" i="14"/>
  <c r="AB1154" i="14" s="1"/>
  <c r="M1082" i="14"/>
  <c r="AA1082" i="14"/>
  <c r="AB1082" i="14" s="1"/>
  <c r="M1077" i="14"/>
  <c r="AA1077" i="14"/>
  <c r="AB1077" i="14" s="1"/>
  <c r="M961" i="14"/>
  <c r="AA961" i="14"/>
  <c r="AB961" i="14" s="1"/>
  <c r="M955" i="14"/>
  <c r="AA955" i="14"/>
  <c r="AB955" i="14" s="1"/>
  <c r="M942" i="14"/>
  <c r="AA942" i="14"/>
  <c r="AB942" i="14" s="1"/>
  <c r="AA647" i="14"/>
  <c r="AB647" i="14" s="1"/>
  <c r="M634" i="14"/>
  <c r="AA634" i="14"/>
  <c r="AB634" i="14" s="1"/>
  <c r="M623" i="14"/>
  <c r="AA623" i="14"/>
  <c r="AB623" i="14" s="1"/>
  <c r="M615" i="14"/>
  <c r="AA615" i="14"/>
  <c r="AB615" i="14" s="1"/>
  <c r="Q541" i="14"/>
  <c r="M498" i="14"/>
  <c r="AA498" i="14"/>
  <c r="AB498" i="14" s="1"/>
  <c r="M492" i="14"/>
  <c r="AA492" i="14"/>
  <c r="AB492" i="14" s="1"/>
  <c r="V240" i="14"/>
  <c r="M204" i="14"/>
  <c r="AA204" i="14"/>
  <c r="AB204" i="14" s="1"/>
  <c r="M197" i="14"/>
  <c r="AA197" i="14"/>
  <c r="AB197" i="14" s="1"/>
  <c r="V101" i="14"/>
  <c r="V93" i="14" s="1"/>
  <c r="M59" i="14"/>
  <c r="AA59" i="14"/>
  <c r="AB59" i="14" s="1"/>
  <c r="G51" i="14"/>
  <c r="AA54" i="14"/>
  <c r="AB54" i="14" s="1"/>
  <c r="M12" i="14"/>
  <c r="M1176" i="14"/>
  <c r="AA1176" i="14"/>
  <c r="AB1176" i="14" s="1"/>
  <c r="AB51" i="13"/>
  <c r="AB186" i="13" s="1"/>
  <c r="AA186" i="13"/>
  <c r="M21" i="31"/>
  <c r="AA21" i="31"/>
  <c r="AB21" i="31" s="1"/>
  <c r="I8" i="31"/>
  <c r="AB15" i="30"/>
  <c r="AB58" i="30" s="1"/>
  <c r="AA58" i="30"/>
  <c r="M15" i="30"/>
  <c r="M42" i="14"/>
  <c r="AB42" i="14"/>
  <c r="H53" i="1"/>
  <c r="I53" i="1" s="1"/>
  <c r="H50" i="1"/>
  <c r="AA23" i="12"/>
  <c r="AB23" i="12" s="1"/>
  <c r="M9" i="12"/>
  <c r="AA9" i="12"/>
  <c r="AA40" i="12" s="1"/>
  <c r="G8" i="18"/>
  <c r="AA9" i="18"/>
  <c r="AA11" i="18" s="1"/>
  <c r="AF11" i="19"/>
  <c r="G51" i="1" s="1"/>
  <c r="H51" i="1" s="1"/>
  <c r="I51" i="1" s="1"/>
  <c r="AA9" i="19"/>
  <c r="AF11" i="20"/>
  <c r="G52" i="1" s="1"/>
  <c r="H52" i="1"/>
  <c r="I52" i="1" s="1"/>
  <c r="G8" i="20"/>
  <c r="AA9" i="20"/>
  <c r="AA11" i="20" s="1"/>
  <c r="G8" i="24"/>
  <c r="AA9" i="24"/>
  <c r="AF11" i="25"/>
  <c r="G57" i="1" s="1"/>
  <c r="AA9" i="25"/>
  <c r="AA11" i="25" s="1"/>
  <c r="G8" i="26"/>
  <c r="AA9" i="26"/>
  <c r="AA11" i="26" s="1"/>
  <c r="G8" i="27"/>
  <c r="I241" i="1" s="1"/>
  <c r="AA9" i="27"/>
  <c r="AA11" i="27" s="1"/>
  <c r="AB9" i="27"/>
  <c r="AB11" i="27" s="1"/>
  <c r="M14" i="28"/>
  <c r="M13" i="28" s="1"/>
  <c r="AA14" i="28"/>
  <c r="AB14" i="28" s="1"/>
  <c r="AB11" i="28"/>
  <c r="AA16" i="28"/>
  <c r="M9" i="28"/>
  <c r="M12" i="31"/>
  <c r="AA12" i="31"/>
  <c r="AF11" i="34"/>
  <c r="G73" i="1" s="1"/>
  <c r="H73" i="1" s="1"/>
  <c r="I73" i="1" s="1"/>
  <c r="AA9" i="34"/>
  <c r="M9" i="35"/>
  <c r="M8" i="35" s="1"/>
  <c r="AA9" i="35"/>
  <c r="AF11" i="35"/>
  <c r="AF11" i="36"/>
  <c r="AA9" i="36"/>
  <c r="AA11" i="36" s="1"/>
  <c r="AB9" i="36"/>
  <c r="AB11" i="36" s="1"/>
  <c r="F79" i="1"/>
  <c r="G8" i="37"/>
  <c r="G11" i="37" s="1"/>
  <c r="AA9" i="37"/>
  <c r="M9" i="38"/>
  <c r="M8" i="38" s="1"/>
  <c r="AA9" i="38"/>
  <c r="AA11" i="38" s="1"/>
  <c r="AF11" i="39"/>
  <c r="G84" i="1" s="1"/>
  <c r="H84" i="1" s="1"/>
  <c r="I84" i="1" s="1"/>
  <c r="AA9" i="39"/>
  <c r="AA11" i="39" s="1"/>
  <c r="O8" i="28"/>
  <c r="Q8" i="28"/>
  <c r="I274" i="1"/>
  <c r="G78" i="1"/>
  <c r="H78" i="1" s="1"/>
  <c r="I78" i="1" s="1"/>
  <c r="G79" i="1"/>
  <c r="H79" i="1" s="1"/>
  <c r="I79" i="1" s="1"/>
  <c r="H68" i="1"/>
  <c r="I68" i="1" s="1"/>
  <c r="H55" i="1"/>
  <c r="I55" i="1" s="1"/>
  <c r="I1693" i="14"/>
  <c r="G541" i="14"/>
  <c r="I221" i="1" s="1"/>
  <c r="G8" i="28"/>
  <c r="K43" i="31"/>
  <c r="M151" i="13"/>
  <c r="Q60" i="13"/>
  <c r="V2008" i="14"/>
  <c r="K1931" i="14"/>
  <c r="Q1773" i="14"/>
  <c r="V1773" i="14"/>
  <c r="I1773" i="14"/>
  <c r="I1714" i="14"/>
  <c r="V1661" i="14"/>
  <c r="V1412" i="14"/>
  <c r="O1412" i="14"/>
  <c r="Q1289" i="14"/>
  <c r="G1265" i="14"/>
  <c r="I230" i="1" s="1"/>
  <c r="O240" i="14"/>
  <c r="O168" i="14"/>
  <c r="G168" i="14"/>
  <c r="I101" i="14"/>
  <c r="O93" i="14"/>
  <c r="V8" i="14"/>
  <c r="K8" i="14"/>
  <c r="AF11" i="16"/>
  <c r="G11" i="17"/>
  <c r="K49" i="30"/>
  <c r="V8" i="30"/>
  <c r="Q38" i="31"/>
  <c r="I29" i="31"/>
  <c r="V8" i="31"/>
  <c r="G11" i="35"/>
  <c r="G8" i="36"/>
  <c r="G71" i="1"/>
  <c r="H71" i="1" s="1"/>
  <c r="I71" i="1" s="1"/>
  <c r="Q898" i="14"/>
  <c r="Q151" i="13"/>
  <c r="O60" i="13"/>
  <c r="K2241" i="14"/>
  <c r="O2014" i="14"/>
  <c r="G1891" i="14"/>
  <c r="I253" i="1" s="1"/>
  <c r="V1693" i="14"/>
  <c r="O1294" i="14"/>
  <c r="O598" i="14"/>
  <c r="I460" i="14"/>
  <c r="O420" i="14"/>
  <c r="O343" i="14"/>
  <c r="I8" i="14"/>
  <c r="I49" i="30"/>
  <c r="M43" i="30"/>
  <c r="G27" i="30"/>
  <c r="Q8" i="30"/>
  <c r="G29" i="31"/>
  <c r="F40" i="1"/>
  <c r="F59" i="1"/>
  <c r="F65" i="1"/>
  <c r="F72" i="1"/>
  <c r="F80" i="1"/>
  <c r="AF11" i="38"/>
  <c r="K22" i="12"/>
  <c r="K155" i="13"/>
  <c r="Q8" i="13"/>
  <c r="G2238" i="14"/>
  <c r="I272" i="1" s="1"/>
  <c r="G1931" i="14"/>
  <c r="I255" i="1" s="1"/>
  <c r="O1714" i="14"/>
  <c r="G1714" i="14"/>
  <c r="I251" i="1" s="1"/>
  <c r="Q1693" i="14"/>
  <c r="O625" i="14"/>
  <c r="K598" i="14"/>
  <c r="K541" i="14"/>
  <c r="O460" i="14"/>
  <c r="G460" i="14"/>
  <c r="M54" i="14"/>
  <c r="AF11" i="15"/>
  <c r="G47" i="1" s="1"/>
  <c r="H47" i="1" s="1"/>
  <c r="I47" i="1" s="1"/>
  <c r="G49" i="30"/>
  <c r="I258" i="1" s="1"/>
  <c r="K43" i="30"/>
  <c r="O8" i="30"/>
  <c r="M38" i="31"/>
  <c r="AF11" i="37"/>
  <c r="K1773" i="14"/>
  <c r="F39" i="1"/>
  <c r="F85" i="1"/>
  <c r="O22" i="12"/>
  <c r="I174" i="13"/>
  <c r="Q8" i="12"/>
  <c r="V174" i="13"/>
  <c r="I60" i="13"/>
  <c r="I8" i="13"/>
  <c r="V2113" i="14"/>
  <c r="M2009" i="14"/>
  <c r="I1915" i="14"/>
  <c r="M1781" i="14"/>
  <c r="Q1714" i="14"/>
  <c r="K1661" i="14"/>
  <c r="Q460" i="14"/>
  <c r="K343" i="14"/>
  <c r="K168" i="14"/>
  <c r="Q101" i="14"/>
  <c r="Q70" i="14"/>
  <c r="I56" i="14"/>
  <c r="O8" i="14"/>
  <c r="M9" i="19"/>
  <c r="M8" i="19" s="1"/>
  <c r="M9" i="21"/>
  <c r="M8" i="21" s="1"/>
  <c r="M9" i="23"/>
  <c r="M8" i="23" s="1"/>
  <c r="M9" i="25"/>
  <c r="M8" i="25" s="1"/>
  <c r="I27" i="30"/>
  <c r="M52" i="31"/>
  <c r="Q43" i="31"/>
  <c r="K38" i="31"/>
  <c r="M9" i="34"/>
  <c r="M8" i="34" s="1"/>
  <c r="M9" i="39"/>
  <c r="M8" i="39" s="1"/>
  <c r="Q1368" i="14"/>
  <c r="G625" i="14"/>
  <c r="I223" i="1" s="1"/>
  <c r="O541" i="14"/>
  <c r="G22" i="12"/>
  <c r="I277" i="1" s="1"/>
  <c r="I20" i="1" s="1"/>
  <c r="Q174" i="13"/>
  <c r="G155" i="13"/>
  <c r="I224" i="1" s="1"/>
  <c r="Q2113" i="14"/>
  <c r="G2014" i="14"/>
  <c r="I257" i="1" s="1"/>
  <c r="O1891" i="14"/>
  <c r="K1693" i="14"/>
  <c r="O1497" i="14"/>
  <c r="V1497" i="14"/>
  <c r="Q1059" i="14"/>
  <c r="K898" i="14"/>
  <c r="O636" i="14"/>
  <c r="I420" i="14"/>
  <c r="Q343" i="14"/>
  <c r="I343" i="14"/>
  <c r="O101" i="14"/>
  <c r="Q93" i="14"/>
  <c r="O70" i="14"/>
  <c r="K8" i="28"/>
  <c r="I8" i="30"/>
  <c r="I38" i="31"/>
  <c r="O29" i="31"/>
  <c r="I271" i="1"/>
  <c r="O155" i="13"/>
  <c r="Q22" i="12"/>
  <c r="O174" i="13"/>
  <c r="K60" i="13"/>
  <c r="V60" i="13"/>
  <c r="Q2014" i="14"/>
  <c r="I2008" i="14"/>
  <c r="O1931" i="14"/>
  <c r="V1915" i="14"/>
  <c r="K1714" i="14"/>
  <c r="G1661" i="14"/>
  <c r="I249" i="1" s="1"/>
  <c r="I1379" i="14"/>
  <c r="V1368" i="14"/>
  <c r="V1289" i="14"/>
  <c r="V625" i="14"/>
  <c r="I625" i="14"/>
  <c r="Q598" i="14"/>
  <c r="K460" i="14"/>
  <c r="K101" i="14"/>
  <c r="V56" i="14"/>
  <c r="G13" i="28"/>
  <c r="I242" i="1" s="1"/>
  <c r="I8" i="28"/>
  <c r="O49" i="30"/>
  <c r="V38" i="31"/>
  <c r="F43" i="1"/>
  <c r="F61" i="1"/>
  <c r="F76" i="1"/>
  <c r="F82" i="1"/>
  <c r="Q56" i="14"/>
  <c r="I8" i="12"/>
  <c r="Q2008" i="14"/>
  <c r="I1931" i="14"/>
  <c r="Q1891" i="14"/>
  <c r="V1891" i="14"/>
  <c r="I1891" i="14"/>
  <c r="V1379" i="14"/>
  <c r="O1368" i="14"/>
  <c r="I1294" i="14"/>
  <c r="V1166" i="14"/>
  <c r="Q420" i="14"/>
  <c r="Q168" i="14"/>
  <c r="G101" i="14"/>
  <c r="O56" i="14"/>
  <c r="G11" i="29"/>
  <c r="O27" i="30"/>
  <c r="I43" i="31"/>
  <c r="O8" i="31"/>
  <c r="Q8" i="31"/>
  <c r="V8" i="13"/>
  <c r="I2241" i="14"/>
  <c r="G2113" i="14"/>
  <c r="I260" i="1" s="1"/>
  <c r="K2014" i="14"/>
  <c r="K1915" i="14"/>
  <c r="V1714" i="14"/>
  <c r="M630" i="14"/>
  <c r="M542" i="14"/>
  <c r="K70" i="14"/>
  <c r="V70" i="14"/>
  <c r="K56" i="14"/>
  <c r="G8" i="38"/>
  <c r="I263" i="1"/>
  <c r="K8" i="12"/>
  <c r="V1931" i="14"/>
  <c r="O1773" i="14"/>
  <c r="O1693" i="14"/>
  <c r="K1059" i="14"/>
  <c r="K240" i="14"/>
  <c r="Q8" i="14"/>
  <c r="G8" i="19"/>
  <c r="G8" i="21"/>
  <c r="G8" i="23"/>
  <c r="G8" i="25"/>
  <c r="V49" i="30"/>
  <c r="M8" i="31"/>
  <c r="G8" i="39"/>
  <c r="O8" i="12"/>
  <c r="K8" i="13"/>
  <c r="O8" i="13"/>
  <c r="V2241" i="14"/>
  <c r="Q1931" i="14"/>
  <c r="G1915" i="14"/>
  <c r="I254" i="1" s="1"/>
  <c r="G1166" i="14"/>
  <c r="I228" i="1" s="1"/>
  <c r="I541" i="14"/>
  <c r="G343" i="14"/>
  <c r="I218" i="1" s="1"/>
  <c r="I240" i="14"/>
  <c r="G56" i="14"/>
  <c r="I211" i="1" s="1"/>
  <c r="Q49" i="30"/>
  <c r="K8" i="31"/>
  <c r="H57" i="1"/>
  <c r="I57" i="1" s="1"/>
  <c r="H56" i="1"/>
  <c r="I56" i="1" s="1"/>
  <c r="I50" i="1"/>
  <c r="M9" i="37"/>
  <c r="M8" i="37" s="1"/>
  <c r="M43" i="31"/>
  <c r="AF64" i="31"/>
  <c r="G67" i="1" s="1"/>
  <c r="H67" i="1" s="1"/>
  <c r="I67" i="1" s="1"/>
  <c r="G38" i="31"/>
  <c r="M30" i="31"/>
  <c r="M29" i="31" s="1"/>
  <c r="G8" i="31"/>
  <c r="G57" i="31"/>
  <c r="M8" i="30"/>
  <c r="M50" i="30"/>
  <c r="M49" i="30" s="1"/>
  <c r="G37" i="30"/>
  <c r="I235" i="1" s="1"/>
  <c r="G24" i="30"/>
  <c r="G8" i="30"/>
  <c r="AF58" i="30"/>
  <c r="AF11" i="29"/>
  <c r="M11" i="28"/>
  <c r="AF16" i="28"/>
  <c r="AF11" i="27"/>
  <c r="M9" i="26"/>
  <c r="M8" i="26" s="1"/>
  <c r="AF11" i="26"/>
  <c r="G58" i="1" s="1"/>
  <c r="H58" i="1" s="1"/>
  <c r="I58" i="1" s="1"/>
  <c r="M9" i="22"/>
  <c r="M8" i="22" s="1"/>
  <c r="AF11" i="22"/>
  <c r="G54" i="1" s="1"/>
  <c r="H54" i="1" s="1"/>
  <c r="I54" i="1" s="1"/>
  <c r="M9" i="18"/>
  <c r="M8" i="18" s="1"/>
  <c r="M9" i="15"/>
  <c r="M8" i="15" s="1"/>
  <c r="G2241" i="14"/>
  <c r="I270" i="1" s="1"/>
  <c r="M2015" i="14"/>
  <c r="M2114" i="14"/>
  <c r="M1932" i="14"/>
  <c r="M1916" i="14"/>
  <c r="M1662" i="14"/>
  <c r="G1497" i="14"/>
  <c r="I244" i="1" s="1"/>
  <c r="I1497" i="14"/>
  <c r="M1383" i="14"/>
  <c r="M1379" i="14" s="1"/>
  <c r="G1379" i="14"/>
  <c r="I234" i="1" s="1"/>
  <c r="I1265" i="14"/>
  <c r="O1166" i="14"/>
  <c r="Q1166" i="14"/>
  <c r="V1059" i="14"/>
  <c r="I898" i="14"/>
  <c r="I636" i="14"/>
  <c r="K636" i="14"/>
  <c r="Q1579" i="14"/>
  <c r="I1412" i="14"/>
  <c r="M900" i="14"/>
  <c r="G898" i="14"/>
  <c r="I226" i="1" s="1"/>
  <c r="I1661" i="14"/>
  <c r="O1579" i="14"/>
  <c r="G1579" i="14"/>
  <c r="I245" i="1" s="1"/>
  <c r="Q1497" i="14"/>
  <c r="Q1379" i="14"/>
  <c r="K1294" i="14"/>
  <c r="V1265" i="14"/>
  <c r="O1059" i="14"/>
  <c r="V898" i="14"/>
  <c r="K1579" i="14"/>
  <c r="Q1412" i="14"/>
  <c r="O1379" i="14"/>
  <c r="Q1265" i="14"/>
  <c r="K1166" i="14"/>
  <c r="G1693" i="14"/>
  <c r="I250" i="1" s="1"/>
  <c r="Q1661" i="14"/>
  <c r="K1497" i="14"/>
  <c r="G1412" i="14"/>
  <c r="I243" i="1" s="1"/>
  <c r="M1369" i="14"/>
  <c r="M1368" i="14" s="1"/>
  <c r="G1368" i="14"/>
  <c r="I233" i="1" s="1"/>
  <c r="M1295" i="14"/>
  <c r="G1294" i="14"/>
  <c r="I232" i="1" s="1"/>
  <c r="O1265" i="14"/>
  <c r="I1166" i="14"/>
  <c r="I1059" i="14"/>
  <c r="O898" i="14"/>
  <c r="O1661" i="14"/>
  <c r="I1579" i="14"/>
  <c r="K1412" i="14"/>
  <c r="Q1294" i="14"/>
  <c r="V1294" i="14"/>
  <c r="K1265" i="14"/>
  <c r="M1063" i="14"/>
  <c r="M833" i="14"/>
  <c r="G636" i="14"/>
  <c r="I225" i="1" s="1"/>
  <c r="M1505" i="14"/>
  <c r="M1292" i="14"/>
  <c r="M1289" i="14" s="1"/>
  <c r="M1266" i="14"/>
  <c r="M102" i="14"/>
  <c r="M57" i="14"/>
  <c r="G420" i="14"/>
  <c r="I219" i="1" s="1"/>
  <c r="G240" i="14"/>
  <c r="I217" i="1" s="1"/>
  <c r="G8" i="14"/>
  <c r="G598" i="14"/>
  <c r="I222" i="1" s="1"/>
  <c r="G93" i="14"/>
  <c r="I214" i="1" s="1"/>
  <c r="G70" i="14"/>
  <c r="I212" i="1" s="1"/>
  <c r="M60" i="13"/>
  <c r="M8" i="13"/>
  <c r="M175" i="13"/>
  <c r="M174" i="13" s="1"/>
  <c r="M158" i="13"/>
  <c r="M155" i="13" s="1"/>
  <c r="G151" i="13"/>
  <c r="I213" i="1" s="1"/>
  <c r="G8" i="13"/>
  <c r="G60" i="13"/>
  <c r="I209" i="1" s="1"/>
  <c r="AF186" i="13"/>
  <c r="M8" i="12"/>
  <c r="G8" i="12"/>
  <c r="AF40" i="12"/>
  <c r="M23" i="12"/>
  <c r="M22" i="12" s="1"/>
  <c r="J28" i="1"/>
  <c r="J26" i="1"/>
  <c r="G38" i="1"/>
  <c r="F38" i="1"/>
  <c r="J23" i="1"/>
  <c r="J24" i="1"/>
  <c r="J25" i="1"/>
  <c r="J27" i="1"/>
  <c r="E24" i="1"/>
  <c r="E26" i="1"/>
  <c r="AB9" i="15" l="1"/>
  <c r="AB11" i="15" s="1"/>
  <c r="I273" i="1"/>
  <c r="G11" i="15"/>
  <c r="M2008" i="14"/>
  <c r="M51" i="14"/>
  <c r="M1714" i="14"/>
  <c r="M2241" i="14"/>
  <c r="M598" i="14"/>
  <c r="M1891" i="14"/>
  <c r="M70" i="14"/>
  <c r="M93" i="14"/>
  <c r="M8" i="14"/>
  <c r="M1412" i="14"/>
  <c r="M1579" i="14"/>
  <c r="M168" i="14"/>
  <c r="M460" i="14"/>
  <c r="M420" i="14"/>
  <c r="M56" i="14"/>
  <c r="M1693" i="14"/>
  <c r="M636" i="14"/>
  <c r="M240" i="14"/>
  <c r="M1265" i="14"/>
  <c r="M2113" i="14"/>
  <c r="M541" i="14"/>
  <c r="M1773" i="14"/>
  <c r="M101" i="14"/>
  <c r="M2014" i="14"/>
  <c r="M1497" i="14"/>
  <c r="M1166" i="14"/>
  <c r="M343" i="14"/>
  <c r="M1059" i="14"/>
  <c r="M1931" i="14"/>
  <c r="M1661" i="14"/>
  <c r="M1915" i="14"/>
  <c r="M1294" i="14"/>
  <c r="M898" i="14"/>
  <c r="AA2259" i="14"/>
  <c r="M625" i="14"/>
  <c r="AB2259" i="14"/>
  <c r="G72" i="1"/>
  <c r="AB9" i="12"/>
  <c r="AB40" i="12" s="1"/>
  <c r="AB9" i="18"/>
  <c r="AB11" i="18" s="1"/>
  <c r="I269" i="1"/>
  <c r="G11" i="18"/>
  <c r="AB9" i="19"/>
  <c r="AB11" i="19" s="1"/>
  <c r="AA11" i="19"/>
  <c r="AB9" i="20"/>
  <c r="AB11" i="20" s="1"/>
  <c r="G11" i="20"/>
  <c r="I266" i="1"/>
  <c r="AB9" i="24"/>
  <c r="AB11" i="24" s="1"/>
  <c r="AA11" i="24"/>
  <c r="I248" i="1"/>
  <c r="G11" i="24"/>
  <c r="AB9" i="25"/>
  <c r="AB11" i="25" s="1"/>
  <c r="AB9" i="26"/>
  <c r="AB11" i="26" s="1"/>
  <c r="I262" i="1"/>
  <c r="G11" i="26"/>
  <c r="G11" i="27"/>
  <c r="M8" i="28"/>
  <c r="AB12" i="31"/>
  <c r="AB64" i="31" s="1"/>
  <c r="AA64" i="31"/>
  <c r="AB9" i="34"/>
  <c r="AB11" i="34" s="1"/>
  <c r="AA11" i="34"/>
  <c r="H72" i="1"/>
  <c r="G77" i="1"/>
  <c r="H77" i="1" s="1"/>
  <c r="I77" i="1" s="1"/>
  <c r="G76" i="1"/>
  <c r="H76" i="1" s="1"/>
  <c r="I76" i="1" s="1"/>
  <c r="AB9" i="35"/>
  <c r="AB11" i="35" s="1"/>
  <c r="AA11" i="35"/>
  <c r="AB9" i="37"/>
  <c r="AB11" i="37" s="1"/>
  <c r="AA11" i="37"/>
  <c r="AB9" i="38"/>
  <c r="AB11" i="38" s="1"/>
  <c r="G85" i="1"/>
  <c r="H85" i="1"/>
  <c r="I85" i="1" s="1"/>
  <c r="AB9" i="39"/>
  <c r="AB11" i="39" s="1"/>
  <c r="G11" i="16"/>
  <c r="G48" i="1" s="1"/>
  <c r="G61" i="1"/>
  <c r="H61" i="1" s="1"/>
  <c r="I61" i="1" s="1"/>
  <c r="G62" i="1"/>
  <c r="H62" i="1" s="1"/>
  <c r="I62" i="1" s="1"/>
  <c r="G11" i="19"/>
  <c r="I247" i="1"/>
  <c r="G16" i="28"/>
  <c r="I210" i="1"/>
  <c r="G11" i="25"/>
  <c r="I261" i="1"/>
  <c r="I17" i="1"/>
  <c r="I220" i="1"/>
  <c r="G60" i="1"/>
  <c r="H60" i="1" s="1"/>
  <c r="I60" i="1" s="1"/>
  <c r="G59" i="1"/>
  <c r="H59" i="1" s="1"/>
  <c r="I59" i="1" s="1"/>
  <c r="G63" i="1"/>
  <c r="H63" i="1" s="1"/>
  <c r="I63" i="1" s="1"/>
  <c r="G64" i="1"/>
  <c r="H64" i="1" s="1"/>
  <c r="I64" i="1" s="1"/>
  <c r="G41" i="1"/>
  <c r="H41" i="1" s="1"/>
  <c r="I41" i="1" s="1"/>
  <c r="G40" i="1"/>
  <c r="G39" i="1"/>
  <c r="H39" i="1" s="1"/>
  <c r="G66" i="1"/>
  <c r="H66" i="1" s="1"/>
  <c r="I66" i="1" s="1"/>
  <c r="G65" i="1"/>
  <c r="H65" i="1" s="1"/>
  <c r="I65" i="1" s="1"/>
  <c r="F86" i="1"/>
  <c r="G83" i="1"/>
  <c r="H83" i="1" s="1"/>
  <c r="I83" i="1" s="1"/>
  <c r="G82" i="1"/>
  <c r="H82" i="1" s="1"/>
  <c r="I82" i="1" s="1"/>
  <c r="G64" i="31"/>
  <c r="G11" i="21"/>
  <c r="I267" i="1"/>
  <c r="I227" i="1"/>
  <c r="G58" i="30"/>
  <c r="G11" i="23"/>
  <c r="I240" i="1"/>
  <c r="I264" i="1"/>
  <c r="I18" i="1" s="1"/>
  <c r="G11" i="38"/>
  <c r="I276" i="1"/>
  <c r="I19" i="1" s="1"/>
  <c r="G40" i="12"/>
  <c r="G2259" i="14"/>
  <c r="G46" i="1" s="1"/>
  <c r="H46" i="1" s="1"/>
  <c r="I46" i="1" s="1"/>
  <c r="I265" i="1"/>
  <c r="G11" i="39"/>
  <c r="G81" i="1"/>
  <c r="H81" i="1" s="1"/>
  <c r="I81" i="1" s="1"/>
  <c r="G80" i="1"/>
  <c r="H80" i="1" s="1"/>
  <c r="I80" i="1" s="1"/>
  <c r="I239" i="1"/>
  <c r="G11" i="36"/>
  <c r="G11" i="34"/>
  <c r="I237" i="1"/>
  <c r="G44" i="1"/>
  <c r="H44" i="1" s="1"/>
  <c r="I44" i="1" s="1"/>
  <c r="G43" i="1"/>
  <c r="H43" i="1" s="1"/>
  <c r="I43" i="1" s="1"/>
  <c r="I216" i="1"/>
  <c r="G186" i="13"/>
  <c r="I208" i="1"/>
  <c r="I215" i="1"/>
  <c r="G45" i="1" l="1"/>
  <c r="H45" i="1" s="1"/>
  <c r="I45" i="1" s="1"/>
  <c r="G86" i="1"/>
  <c r="G25" i="1" s="1"/>
  <c r="A25" i="1" s="1"/>
  <c r="A26" i="1" s="1"/>
  <c r="G26" i="1" s="1"/>
  <c r="I72" i="1"/>
  <c r="I86" i="1" s="1"/>
  <c r="H86" i="1"/>
  <c r="H48" i="1"/>
  <c r="I48" i="1" s="1"/>
  <c r="H40" i="1"/>
  <c r="I40" i="1" s="1"/>
  <c r="I39" i="1"/>
  <c r="I16" i="1"/>
  <c r="I21" i="1" s="1"/>
  <c r="I278" i="1"/>
  <c r="A23" i="1"/>
  <c r="A24" i="1" s="1"/>
  <c r="G24" i="1" s="1"/>
  <c r="J74" i="1" l="1"/>
  <c r="J75" i="1"/>
  <c r="A27" i="1"/>
  <c r="A29" i="1" s="1"/>
  <c r="G29" i="1" s="1"/>
  <c r="G27" i="1" s="1"/>
  <c r="G28" i="1"/>
  <c r="J210" i="1"/>
  <c r="J260" i="1"/>
  <c r="J232" i="1"/>
  <c r="J226" i="1"/>
  <c r="J265" i="1"/>
  <c r="J271" i="1"/>
  <c r="J241" i="1"/>
  <c r="J253" i="1"/>
  <c r="J274" i="1"/>
  <c r="J217" i="1"/>
  <c r="J262" i="1"/>
  <c r="J216" i="1"/>
  <c r="J221" i="1"/>
  <c r="J236" i="1"/>
  <c r="J263" i="1"/>
  <c r="J224" i="1"/>
  <c r="J239" i="1"/>
  <c r="J229" i="1"/>
  <c r="J233" i="1"/>
  <c r="J257" i="1"/>
  <c r="J228" i="1"/>
  <c r="J266" i="1"/>
  <c r="J277" i="1"/>
  <c r="J247" i="1"/>
  <c r="J215" i="1"/>
  <c r="J256" i="1"/>
  <c r="J238" i="1"/>
  <c r="J244" i="1"/>
  <c r="J275" i="1"/>
  <c r="J231" i="1"/>
  <c r="J213" i="1"/>
  <c r="J251" i="1"/>
  <c r="J223" i="1"/>
  <c r="J261" i="1"/>
  <c r="J276" i="1"/>
  <c r="J273" i="1"/>
  <c r="J245" i="1"/>
  <c r="J220" i="1"/>
  <c r="J211" i="1"/>
  <c r="J240" i="1"/>
  <c r="J252" i="1"/>
  <c r="J264" i="1"/>
  <c r="J249" i="1"/>
  <c r="J254" i="1"/>
  <c r="J212" i="1"/>
  <c r="J250" i="1"/>
  <c r="J235" i="1"/>
  <c r="J243" i="1"/>
  <c r="J258" i="1"/>
  <c r="J255" i="1"/>
  <c r="J270" i="1"/>
  <c r="J237" i="1"/>
  <c r="J269" i="1"/>
  <c r="J225" i="1"/>
  <c r="J230" i="1"/>
  <c r="J208" i="1"/>
  <c r="J218" i="1"/>
  <c r="J267" i="1"/>
  <c r="J242" i="1"/>
  <c r="J222" i="1"/>
  <c r="J219" i="1"/>
  <c r="J234" i="1"/>
  <c r="J227" i="1"/>
  <c r="J246" i="1"/>
  <c r="J272" i="1"/>
  <c r="J209" i="1"/>
  <c r="J268" i="1"/>
  <c r="J248" i="1"/>
  <c r="J214" i="1"/>
  <c r="J259" i="1"/>
  <c r="J76" i="1"/>
  <c r="J49" i="1"/>
  <c r="J68" i="1"/>
  <c r="J72" i="1"/>
  <c r="J47" i="1"/>
  <c r="J70" i="1"/>
  <c r="J64" i="1"/>
  <c r="J79" i="1"/>
  <c r="J77" i="1"/>
  <c r="J80" i="1"/>
  <c r="J66" i="1"/>
  <c r="J81" i="1"/>
  <c r="J57" i="1"/>
  <c r="J46" i="1"/>
  <c r="J71" i="1"/>
  <c r="J45" i="1"/>
  <c r="J52" i="1"/>
  <c r="J84" i="1"/>
  <c r="J67" i="1"/>
  <c r="J43" i="1"/>
  <c r="J62" i="1"/>
  <c r="J85" i="1"/>
  <c r="J61" i="1"/>
  <c r="J54" i="1"/>
  <c r="J59" i="1"/>
  <c r="J48" i="1"/>
  <c r="J53" i="1"/>
  <c r="J51" i="1"/>
  <c r="J65" i="1"/>
  <c r="J40" i="1"/>
  <c r="J60" i="1"/>
  <c r="J56" i="1"/>
  <c r="J58" i="1"/>
  <c r="J83" i="1"/>
  <c r="J39" i="1"/>
  <c r="J50" i="1"/>
  <c r="J63" i="1"/>
  <c r="J82" i="1"/>
  <c r="J44" i="1"/>
  <c r="J41" i="1"/>
  <c r="J55" i="1"/>
  <c r="J73" i="1"/>
  <c r="J78" i="1"/>
  <c r="J86" i="1" l="1"/>
  <c r="J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5E87A665-BC14-4256-9B2F-0DA782923178}">
      <text>
        <r>
          <rPr>
            <sz val="9"/>
            <color indexed="81"/>
            <rFont val="Tahoma"/>
            <family val="2"/>
            <charset val="238"/>
          </rPr>
          <t>Jedná se o informaci, zda se jedná o položku, která je do rozpočtu zadána z cenové soustavy RTS, nebo vlastní.</t>
        </r>
      </text>
    </comment>
    <comment ref="T6" authorId="0" shapeId="0" xr:uid="{95F626E8-2FE2-4E21-9B26-57E9BEAD556E}">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CE5FC66-EEEE-47A8-9850-BD16C963F09A}">
      <text>
        <r>
          <rPr>
            <sz val="9"/>
            <color indexed="81"/>
            <rFont val="Tahoma"/>
            <family val="2"/>
            <charset val="238"/>
          </rPr>
          <t>Jedná se o informaci, zda se jedná o položku, která je do rozpočtu zadána z cenové soustavy RTS, nebo vlastní.</t>
        </r>
      </text>
    </comment>
    <comment ref="T6" authorId="0" shapeId="0" xr:uid="{0BACFD05-191B-4DD6-8F0E-8109A5620E3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38C2F2-1D37-4404-B677-955F4931E3C1}">
      <text>
        <r>
          <rPr>
            <sz val="9"/>
            <color indexed="81"/>
            <rFont val="Tahoma"/>
            <family val="2"/>
            <charset val="238"/>
          </rPr>
          <t>Jedná se o informaci, zda se jedná o položku, která je do rozpočtu zadána z cenové soustavy RTS, nebo vlastní.</t>
        </r>
      </text>
    </comment>
    <comment ref="T6" authorId="0" shapeId="0" xr:uid="{CBADC8B8-C7D2-4FA2-AFC8-CBB1EFDC2176}">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64E2165-037C-456C-BA48-A4F40EFFBC7E}">
      <text>
        <r>
          <rPr>
            <sz val="9"/>
            <color indexed="81"/>
            <rFont val="Tahoma"/>
            <family val="2"/>
            <charset val="238"/>
          </rPr>
          <t>Jedná se o informaci, zda se jedná o položku, která je do rozpočtu zadána z cenové soustavy RTS, nebo vlastní.</t>
        </r>
      </text>
    </comment>
    <comment ref="T6" authorId="0" shapeId="0" xr:uid="{C56B223F-36F8-4912-96BB-DBACE68A191B}">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0BB576-DAE6-4EDF-94FE-AC6F253A0C0C}">
      <text>
        <r>
          <rPr>
            <sz val="9"/>
            <color indexed="81"/>
            <rFont val="Tahoma"/>
            <family val="2"/>
            <charset val="238"/>
          </rPr>
          <t>Jedná se o informaci, zda se jedná o položku, která je do rozpočtu zadána z cenové soustavy RTS, nebo vlastní.</t>
        </r>
      </text>
    </comment>
    <comment ref="T6" authorId="0" shapeId="0" xr:uid="{7F38A18C-7EA5-4BA2-8C03-E154F83D70AC}">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8F45475-FBE3-47A5-A143-C333B18EED5A}">
      <text>
        <r>
          <rPr>
            <sz val="9"/>
            <color indexed="81"/>
            <rFont val="Tahoma"/>
            <family val="2"/>
            <charset val="238"/>
          </rPr>
          <t>Jedná se o informaci, zda se jedná o položku, která je do rozpočtu zadána z cenové soustavy RTS, nebo vlastní.</t>
        </r>
      </text>
    </comment>
    <comment ref="T6" authorId="0" shapeId="0" xr:uid="{2F347566-8CB3-45F9-A926-F0348C3BEDBC}">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B6B0129-E786-460F-8606-C156D6F3B63B}">
      <text>
        <r>
          <rPr>
            <sz val="9"/>
            <color indexed="81"/>
            <rFont val="Tahoma"/>
            <family val="2"/>
            <charset val="238"/>
          </rPr>
          <t>Jedná se o informaci, zda se jedná o položku, která je do rozpočtu zadána z cenové soustavy RTS, nebo vlastní.</t>
        </r>
      </text>
    </comment>
    <comment ref="T6" authorId="0" shapeId="0" xr:uid="{637A094B-C99F-4F27-9A3E-543172697534}">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D2FA43-F601-4A47-96AF-FBD928C549B3}">
      <text>
        <r>
          <rPr>
            <sz val="9"/>
            <color indexed="81"/>
            <rFont val="Tahoma"/>
            <family val="2"/>
            <charset val="238"/>
          </rPr>
          <t>Jedná se o informaci, zda se jedná o položku, která je do rozpočtu zadána z cenové soustavy RTS, nebo vlastní.</t>
        </r>
      </text>
    </comment>
    <comment ref="T6" authorId="0" shapeId="0" xr:uid="{B8138E89-F488-4D87-B763-737FFAF5CF18}">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3E822F9-746F-47E8-9768-4F7FB49A6DAC}">
      <text>
        <r>
          <rPr>
            <sz val="9"/>
            <color indexed="81"/>
            <rFont val="Tahoma"/>
            <family val="2"/>
            <charset val="238"/>
          </rPr>
          <t>Jedná se o informaci, zda se jedná o položku, která je do rozpočtu zadána z cenové soustavy RTS, nebo vlastní.</t>
        </r>
      </text>
    </comment>
    <comment ref="T6" authorId="0" shapeId="0" xr:uid="{1146B592-4E79-46CE-895D-CFAAB7B44CF6}">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0ABCB4B-1CAC-4D04-9C10-1B65DABF2175}">
      <text>
        <r>
          <rPr>
            <sz val="9"/>
            <color indexed="81"/>
            <rFont val="Tahoma"/>
            <family val="2"/>
            <charset val="238"/>
          </rPr>
          <t>Jedná se o informaci, zda se jedná o položku, která je do rozpočtu zadána z cenové soustavy RTS, nebo vlastní.</t>
        </r>
      </text>
    </comment>
    <comment ref="T6" authorId="0" shapeId="0" xr:uid="{69CFF97A-8F73-4C84-A444-52F17D6A2653}">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85E1A4DA-843C-458E-A7F6-0E74F3E3D9B9}">
      <text>
        <r>
          <rPr>
            <sz val="9"/>
            <color indexed="81"/>
            <rFont val="Tahoma"/>
            <family val="2"/>
            <charset val="238"/>
          </rPr>
          <t>Jedná se o informaci, zda se jedná o položku, která je do rozpočtu zadána z cenové soustavy RTS, nebo vlastní.</t>
        </r>
      </text>
    </comment>
    <comment ref="T6" authorId="0" shapeId="0" xr:uid="{6775661E-7342-4DEE-ACF7-BD62B48EB53E}">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1993A03-76F6-4FBF-B72D-665D574C38BB}">
      <text>
        <r>
          <rPr>
            <sz val="9"/>
            <color indexed="81"/>
            <rFont val="Tahoma"/>
            <family val="2"/>
            <charset val="238"/>
          </rPr>
          <t>Jedná se o informaci, zda se jedná o položku, která je do rozpočtu zadána z cenové soustavy RTS, nebo vlastní.</t>
        </r>
      </text>
    </comment>
    <comment ref="T6" authorId="0" shapeId="0" xr:uid="{52AA294A-E49C-48A1-83A3-7516AAFE9475}">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414DC52-6F52-431B-B820-748349ECFDDB}">
      <text>
        <r>
          <rPr>
            <sz val="9"/>
            <color indexed="81"/>
            <rFont val="Tahoma"/>
            <family val="2"/>
            <charset val="238"/>
          </rPr>
          <t>Jedná se o informaci, zda se jedná o položku, která je do rozpočtu zadána z cenové soustavy RTS, nebo vlastní.</t>
        </r>
      </text>
    </comment>
    <comment ref="T6" authorId="0" shapeId="0" xr:uid="{D00080B4-B0A0-4D84-94C3-41790BA61CFB}">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6A9E594-F4CB-4507-8F3A-20C574867BC4}">
      <text>
        <r>
          <rPr>
            <sz val="9"/>
            <color indexed="81"/>
            <rFont val="Tahoma"/>
            <family val="2"/>
            <charset val="238"/>
          </rPr>
          <t>Jedná se o informaci, zda se jedná o položku, která je do rozpočtu zadána z cenové soustavy RTS, nebo vlastní.</t>
        </r>
      </text>
    </comment>
    <comment ref="T6" authorId="0" shapeId="0" xr:uid="{848CB433-EB8B-49D4-9214-6E032D73002A}">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6D1C9DF-D437-4E5D-90EF-09056FE0BC8C}">
      <text>
        <r>
          <rPr>
            <sz val="9"/>
            <color indexed="81"/>
            <rFont val="Tahoma"/>
            <family val="2"/>
            <charset val="238"/>
          </rPr>
          <t>Jedná se o informaci, zda se jedná o položku, která je do rozpočtu zadána z cenové soustavy RTS, nebo vlastní.</t>
        </r>
      </text>
    </comment>
    <comment ref="T6" authorId="0" shapeId="0" xr:uid="{E9C8E43F-5FF6-404F-9DD9-4A0CD1662755}">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760C32B-0A13-42A5-ADE5-D7F913C1D7AB}">
      <text>
        <r>
          <rPr>
            <sz val="9"/>
            <color indexed="81"/>
            <rFont val="Tahoma"/>
            <family val="2"/>
            <charset val="238"/>
          </rPr>
          <t>Jedná se o informaci, zda se jedná o položku, která je do rozpočtu zadána z cenové soustavy RTS, nebo vlastní.</t>
        </r>
      </text>
    </comment>
    <comment ref="T6" authorId="0" shapeId="0" xr:uid="{821DD90E-FDCA-4E53-9E79-948AB95F0445}">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C789F9F1-FB0F-400A-8A96-6A059232BBCA}">
      <text>
        <r>
          <rPr>
            <sz val="9"/>
            <color indexed="81"/>
            <rFont val="Tahoma"/>
            <family val="2"/>
            <charset val="238"/>
          </rPr>
          <t>Jedná se o informaci, zda se jedná o položku, která je do rozpočtu zadána z cenové soustavy RTS, nebo vlastní.</t>
        </r>
      </text>
    </comment>
    <comment ref="T6" authorId="0" shapeId="0" xr:uid="{BECA130B-DFCF-4EC7-971A-B8AD1521A181}">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162176D-9C4A-4416-A529-05E09857D9A7}">
      <text>
        <r>
          <rPr>
            <sz val="9"/>
            <color indexed="81"/>
            <rFont val="Tahoma"/>
            <family val="2"/>
            <charset val="238"/>
          </rPr>
          <t>Jedná se o informaci, zda se jedná o položku, která je do rozpočtu zadána z cenové soustavy RTS, nebo vlastní.</t>
        </r>
      </text>
    </comment>
    <comment ref="T6" authorId="0" shapeId="0" xr:uid="{081676CE-77AA-436C-A53A-F9CFD93CA6A6}">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C698D05-3D74-4505-9E28-14457F0CD378}">
      <text>
        <r>
          <rPr>
            <sz val="9"/>
            <color indexed="81"/>
            <rFont val="Tahoma"/>
            <family val="2"/>
            <charset val="238"/>
          </rPr>
          <t>Jedná se o informaci, zda se jedná o položku, která je do rozpočtu zadána z cenové soustavy RTS, nebo vlastní.</t>
        </r>
      </text>
    </comment>
    <comment ref="T6" authorId="0" shapeId="0" xr:uid="{8260AB97-B37A-40BB-BB7D-22B6FCA4DAC4}">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2B384FA8-8C0F-4717-A6B7-8BBC907AA34F}">
      <text>
        <r>
          <rPr>
            <sz val="9"/>
            <color indexed="81"/>
            <rFont val="Tahoma"/>
            <family val="2"/>
            <charset val="238"/>
          </rPr>
          <t>Jedná se o informaci, zda se jedná o položku, která je do rozpočtu zadána z cenové soustavy RTS, nebo vlastní.</t>
        </r>
      </text>
    </comment>
    <comment ref="T6" authorId="0" shapeId="0" xr:uid="{230A2650-0BE4-49E4-94D2-8B15D2D32C05}">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F195546-29B1-47DB-8576-B8F98AD8C1A5}">
      <text>
        <r>
          <rPr>
            <sz val="9"/>
            <color indexed="81"/>
            <rFont val="Tahoma"/>
            <family val="2"/>
            <charset val="238"/>
          </rPr>
          <t>Jedná se o informaci, zda se jedná o položku, která je do rozpočtu zadána z cenové soustavy RTS, nebo vlastní.</t>
        </r>
      </text>
    </comment>
    <comment ref="T6" authorId="0" shapeId="0" xr:uid="{967D7183-2018-452E-8DBB-0C6DAD7275B7}">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0B877FA7-828E-4E9C-A3B9-CFD01A8C3260}">
      <text>
        <r>
          <rPr>
            <sz val="9"/>
            <color indexed="81"/>
            <rFont val="Tahoma"/>
            <family val="2"/>
            <charset val="238"/>
          </rPr>
          <t>Jedná se o informaci, zda se jedná o položku, která je do rozpočtu zadána z cenové soustavy RTS, nebo vlastní.</t>
        </r>
      </text>
    </comment>
    <comment ref="T6" authorId="0" shapeId="0" xr:uid="{2A818903-29E8-4D1A-915D-DF42D142611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D9DAD2F0-EE5B-441B-9831-FD8539E20AB3}">
      <text>
        <r>
          <rPr>
            <sz val="9"/>
            <color indexed="81"/>
            <rFont val="Tahoma"/>
            <family val="2"/>
            <charset val="238"/>
          </rPr>
          <t>Jedná se o informaci, zda se jedná o položku, která je do rozpočtu zadána z cenové soustavy RTS, nebo vlastní.</t>
        </r>
      </text>
    </comment>
    <comment ref="T6" authorId="0" shapeId="0" xr:uid="{EDBE9B0C-DBB4-4FFF-90F7-7D2FC2DD1636}">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E8BC28D-412E-482E-ADA8-97F1F0069C59}">
      <text>
        <r>
          <rPr>
            <sz val="9"/>
            <color indexed="81"/>
            <rFont val="Tahoma"/>
            <family val="2"/>
            <charset val="238"/>
          </rPr>
          <t>Jedná se o informaci, zda se jedná o položku, která je do rozpočtu zadána z cenové soustavy RTS, nebo vlastní.</t>
        </r>
      </text>
    </comment>
    <comment ref="T6" authorId="0" shapeId="0" xr:uid="{311FE8D7-FFD6-4B38-A8F9-4A813DF3055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4579804D-8D62-4E17-B484-84204FBD4043}">
      <text>
        <r>
          <rPr>
            <sz val="9"/>
            <color indexed="81"/>
            <rFont val="Tahoma"/>
            <family val="2"/>
            <charset val="238"/>
          </rPr>
          <t>Jedná se o informaci, zda se jedná o položku, která je do rozpočtu zadána z cenové soustavy RTS, nebo vlastní.</t>
        </r>
      </text>
    </comment>
    <comment ref="T6" authorId="0" shapeId="0" xr:uid="{D56E3875-B00A-433D-8292-1C84AB8F82E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7FB1A74A-D305-4BF6-9550-E6D8BA8D7313}">
      <text>
        <r>
          <rPr>
            <sz val="9"/>
            <color indexed="81"/>
            <rFont val="Tahoma"/>
            <family val="2"/>
            <charset val="238"/>
          </rPr>
          <t>Jedná se o informaci, zda se jedná o položku, která je do rozpočtu zadána z cenové soustavy RTS, nebo vlastní.</t>
        </r>
      </text>
    </comment>
    <comment ref="T6" authorId="0" shapeId="0" xr:uid="{06D97420-186E-4BA5-8D38-04B150307A9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77C4263-F6CD-4441-8DEC-10F1A1AE9B75}">
      <text>
        <r>
          <rPr>
            <sz val="9"/>
            <color indexed="81"/>
            <rFont val="Tahoma"/>
            <family val="2"/>
            <charset val="238"/>
          </rPr>
          <t>Jedná se o informaci, zda se jedná o položku, která je do rozpočtu zadána z cenové soustavy RTS, nebo vlastní.</t>
        </r>
      </text>
    </comment>
    <comment ref="T6" authorId="0" shapeId="0" xr:uid="{586C5CF8-EE9C-48EC-972F-094D93FA3CF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A128D3E-6655-4848-89F5-E923C7C7CA7E}">
      <text>
        <r>
          <rPr>
            <sz val="9"/>
            <color indexed="81"/>
            <rFont val="Tahoma"/>
            <family val="2"/>
            <charset val="238"/>
          </rPr>
          <t>Jedná se o informaci, zda se jedná o položku, která je do rozpočtu zadána z cenové soustavy RTS, nebo vlastní.</t>
        </r>
      </text>
    </comment>
    <comment ref="T6" authorId="0" shapeId="0" xr:uid="{439677D2-3B4E-4FA7-B748-B4019389A29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<sst xmlns="http://schemas.openxmlformats.org/spreadsheetml/2006/main" count="11039" uniqueCount="2973">
  <si>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</si>
  <si>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</si>
  <si>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</si>
  <si>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</si>
  <si>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</si>
  <si>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</si>
  <si>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</si>
  <si>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</si>
  <si>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</si>
  <si>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</si>
  <si>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</si>
  <si>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</si>
  <si>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</si>
  <si>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</si>
  <si>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</si>
  <si>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</si>
  <si>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</si>
  <si>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</si>
  <si>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</si>
  <si>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</si>
  <si>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</si>
  <si>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</si>
  <si>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</si>
  <si>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</si>
  <si>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</si>
  <si>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</si>
  <si>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</si>
  <si>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</si>
  <si>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</si>
  <si>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</si>
  <si>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</si>
  <si>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</si>
  <si>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</si>
  <si>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</si>
  <si>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</si>
  <si>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</si>
  <si>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</si>
  <si>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</si>
  <si>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</si>
  <si>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</si>
  <si>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</si>
  <si>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</si>
  <si>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</si>
  <si>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582303</t>
  </si>
  <si>
    <t>Multifunkční dům Muglinov</t>
  </si>
  <si>
    <t>Statutární město Ostrava</t>
  </si>
  <si>
    <t>Prokešovo náměstí 1803/8</t>
  </si>
  <si>
    <t>Ostrava-Moravská Ostrava</t>
  </si>
  <si>
    <t>70200</t>
  </si>
  <si>
    <t>00845451</t>
  </si>
  <si>
    <t>CZ00845451</t>
  </si>
  <si>
    <t>PPS Kania s.r.o.</t>
  </si>
  <si>
    <t>Nivnická 665/10</t>
  </si>
  <si>
    <t>Ostrava-Mariánské Hory</t>
  </si>
  <si>
    <t>70900</t>
  </si>
  <si>
    <t>26821940</t>
  </si>
  <si>
    <t>CZ26821940</t>
  </si>
  <si>
    <t>Stavba</t>
  </si>
  <si>
    <t>Ostatní a vedlejší náklady</t>
  </si>
  <si>
    <t>58230300</t>
  </si>
  <si>
    <t>Vedlejší a ostatní náklady</t>
  </si>
  <si>
    <t>Stavební objekt</t>
  </si>
  <si>
    <t>00.</t>
  </si>
  <si>
    <t>Příprava území</t>
  </si>
  <si>
    <t>58230300.</t>
  </si>
  <si>
    <t>01</t>
  </si>
  <si>
    <t>Multifunkční dům</t>
  </si>
  <si>
    <t>58230301A1</t>
  </si>
  <si>
    <t>Stavební část</t>
  </si>
  <si>
    <t>58230301A2</t>
  </si>
  <si>
    <t>Prostorová akustika</t>
  </si>
  <si>
    <t>58230301A3</t>
  </si>
  <si>
    <t>Divadelní technika</t>
  </si>
  <si>
    <t>58230301B</t>
  </si>
  <si>
    <t>Zdravotně technická instalace</t>
  </si>
  <si>
    <t>58230301C</t>
  </si>
  <si>
    <t>Vzduchotechnika</t>
  </si>
  <si>
    <t>58230301D</t>
  </si>
  <si>
    <t xml:space="preserve">Zařízení pro vytápění staveb				</t>
  </si>
  <si>
    <t>58230301E</t>
  </si>
  <si>
    <t xml:space="preserve">Silnoproudá elektrotechnika	</t>
  </si>
  <si>
    <t>58230301F</t>
  </si>
  <si>
    <t xml:space="preserve">Slaboproudá elektrotechnika	</t>
  </si>
  <si>
    <t>58230301G</t>
  </si>
  <si>
    <t>MaR</t>
  </si>
  <si>
    <t>58230301H</t>
  </si>
  <si>
    <t>Zařízení pro odvod kouře a tepla (ZOKT)</t>
  </si>
  <si>
    <t>58230301I</t>
  </si>
  <si>
    <t>Plynoinstalace</t>
  </si>
  <si>
    <t>58230301J</t>
  </si>
  <si>
    <t>Interiér</t>
  </si>
  <si>
    <t>58230301K</t>
  </si>
  <si>
    <t>Závory</t>
  </si>
  <si>
    <t>02</t>
  </si>
  <si>
    <t>Zpevněné plochy</t>
  </si>
  <si>
    <t>58230302</t>
  </si>
  <si>
    <t>03</t>
  </si>
  <si>
    <t>Sadové úpravy</t>
  </si>
  <si>
    <t>58230303</t>
  </si>
  <si>
    <t>04</t>
  </si>
  <si>
    <t>Venkovní osvětlení</t>
  </si>
  <si>
    <t>58230304</t>
  </si>
  <si>
    <t>05</t>
  </si>
  <si>
    <t xml:space="preserve">Vodní prvek </t>
  </si>
  <si>
    <t>58230305A</t>
  </si>
  <si>
    <t>Deska vodního prvku</t>
  </si>
  <si>
    <t>58230305B</t>
  </si>
  <si>
    <t>Strojovna technologie stavební část</t>
  </si>
  <si>
    <t>58230305C</t>
  </si>
  <si>
    <t xml:space="preserve">Technologická část </t>
  </si>
  <si>
    <t>Inženýrský objekt</t>
  </si>
  <si>
    <t>I01</t>
  </si>
  <si>
    <t>Vodovodní přípojka</t>
  </si>
  <si>
    <t>582303IO1</t>
  </si>
  <si>
    <t>IO2</t>
  </si>
  <si>
    <t>Splašková kanalizace včetně přípojky</t>
  </si>
  <si>
    <t>582303IO2</t>
  </si>
  <si>
    <t>IO3</t>
  </si>
  <si>
    <t>Dešťová kanalizace, vsak</t>
  </si>
  <si>
    <t>582303IO3</t>
  </si>
  <si>
    <t>IO4</t>
  </si>
  <si>
    <t>Přípojka plynu</t>
  </si>
  <si>
    <t>582303IO4</t>
  </si>
  <si>
    <t>IO5</t>
  </si>
  <si>
    <t>Datová přípojka</t>
  </si>
  <si>
    <t>582303IO5</t>
  </si>
  <si>
    <t>IO6</t>
  </si>
  <si>
    <t>Přípojka elektro (ČEZ)</t>
  </si>
  <si>
    <t>582303IO6</t>
  </si>
  <si>
    <t>IO7</t>
  </si>
  <si>
    <t>Přeložka VO</t>
  </si>
  <si>
    <t>582303IO7</t>
  </si>
  <si>
    <t>Celkem za stavbu</t>
  </si>
  <si>
    <t>CZK</t>
  </si>
  <si>
    <t>#POPS</t>
  </si>
  <si>
    <t>Popis stavby: 582303 - Multifunkční dům Muglinov</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</si>
  <si>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</si>
  <si>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</si>
  <si>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</si>
  <si>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</si>
  <si>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</si>
  <si>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</si>
  <si>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</si>
  <si>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</si>
  <si>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</si>
  <si>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</si>
  <si>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</si>
  <si>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</si>
  <si>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</si>
  <si>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</si>
  <si>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</si>
  <si>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</si>
  <si>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</si>
  <si>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</si>
  <si>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</si>
  <si>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</si>
  <si>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</si>
  <si>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</si>
  <si>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</si>
  <si>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</si>
  <si>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</si>
  <si>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</si>
  <si>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</si>
  <si>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</si>
  <si>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</si>
  <si>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</si>
  <si>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</si>
  <si>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</si>
  <si>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</si>
  <si>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</si>
  <si>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</si>
  <si>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</si>
  <si>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</si>
  <si>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</si>
  <si>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</si>
  <si>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</si>
  <si>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</si>
  <si>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</si>
  <si>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</si>
  <si>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</si>
  <si>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</si>
  <si>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</si>
  <si>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VN a ON pro SO 02 zpevněné plochy zahrnuty v rozpočtu SO 02</t>
  </si>
  <si>
    <t>#POPR</t>
  </si>
  <si>
    <t>Popis rozpočtu: 58230300 - Vedlejší a ostatní náklady</t>
  </si>
  <si>
    <t>Popis objektu: 00. - Příprava území</t>
  </si>
  <si>
    <t>Popis rozpočtu: 58230300. - Příprava území</t>
  </si>
  <si>
    <t>Popis objektu: 01 - Multifunkční dům</t>
  </si>
  <si>
    <t>Popis rozpočtu: 58230301A1 - Stavební část</t>
  </si>
  <si>
    <t>Popis rozpočtu: 58230301A2 - Prostorová akustika</t>
  </si>
  <si>
    <t>Popis rozpočtu: 58230301A3 - Divadelní technika</t>
  </si>
  <si>
    <t>Popis rozpočtu: 58230301B - Zdravotně technická instalace</t>
  </si>
  <si>
    <t>Popis rozpočtu: 58230301C - Vzduchotechnika</t>
  </si>
  <si>
    <t xml:space="preserve">Popis rozpočtu: 58230301D - Zařízení pro vytápění staveb				</t>
  </si>
  <si>
    <t xml:space="preserve">Popis rozpočtu: 58230301E - Silnoproudá elektrotechnika	</t>
  </si>
  <si>
    <t xml:space="preserve">Popis rozpočtu: 58230301F - Slaboproudá elektrotechnika	</t>
  </si>
  <si>
    <t>Popis rozpočtu: 58230301G - MaR</t>
  </si>
  <si>
    <t>Popis rozpočtu: 58230301H - Zařízení pro odvod kouře a tepla (ZOKT)</t>
  </si>
  <si>
    <t>Popis rozpočtu: 58230301I - Plynoinstalace</t>
  </si>
  <si>
    <t>Popis rozpočtu: 58230301J - Interiér</t>
  </si>
  <si>
    <t>Popis rozpočtu: 58230301K - Závory</t>
  </si>
  <si>
    <t>Popis objektu: 02 - Zpevněné plochy</t>
  </si>
  <si>
    <t>Popis rozpočtu: 58230302 - Zpevněné plochy</t>
  </si>
  <si>
    <t>Popis objektu: 03 - Sadové úpravy</t>
  </si>
  <si>
    <t>Popis rozpočtu: 58230303 - Sadové úpravy</t>
  </si>
  <si>
    <t>Popis objektu: 04 - Venkovní osvětlení</t>
  </si>
  <si>
    <t>Popis rozpočtu: 58230304 - Venkovní osvětlení</t>
  </si>
  <si>
    <t xml:space="preserve">Popis objektu: 05 - Vodní prvek </t>
  </si>
  <si>
    <t>Popis rozpočtu: 58230305A - Deska vodního prvku</t>
  </si>
  <si>
    <t>Popis rozpočtu: 58230305B - Strojovna technologie stavební část</t>
  </si>
  <si>
    <t xml:space="preserve">Popis rozpočtu: 58230305C - Technologická část </t>
  </si>
  <si>
    <t>Popis objektu: I01 - Vodovodní přípojka</t>
  </si>
  <si>
    <t>Popis rozpočtu: 582303IO1 - Vodovodní přípojka</t>
  </si>
  <si>
    <t>Popis objektu: IO2 - Splašková kanalizace včetně přípojky</t>
  </si>
  <si>
    <t>Popis rozpočtu: 582303IO2 - Splašková kanalizace včetně přípojky</t>
  </si>
  <si>
    <t>Popis objektu: IO3 - Dešťová kanalizace, vsak</t>
  </si>
  <si>
    <t>Popis rozpočtu: 582303IO3 - Dešťová kanalizace, vsak</t>
  </si>
  <si>
    <t>Popis objektu: IO4 - Přípojka plynu</t>
  </si>
  <si>
    <t>Popis rozpočtu: 582303IO4 - Přípojka plynu</t>
  </si>
  <si>
    <t>Popis objektu: IO5 - Datová přípojka</t>
  </si>
  <si>
    <t>Popis rozpočtu: 582303IO5 - Datová přípojka</t>
  </si>
  <si>
    <t>Popis objektu: IO6 - Přípojka elektro (ČEZ)</t>
  </si>
  <si>
    <t>Popis rozpočtu: 582303IO6 - Přípojka elektro (ČEZ)</t>
  </si>
  <si>
    <t>Popis objektu: IO7 - Přeložka VO</t>
  </si>
  <si>
    <t>Popis rozpočtu: 582303IO7 - Přeložka VO</t>
  </si>
  <si>
    <t>Rekapitulace dílů</t>
  </si>
  <si>
    <t>Typ dílu</t>
  </si>
  <si>
    <t>1</t>
  </si>
  <si>
    <t>Zemní práce</t>
  </si>
  <si>
    <t>11</t>
  </si>
  <si>
    <t>Přípravné a přidružené práce</t>
  </si>
  <si>
    <t>18</t>
  </si>
  <si>
    <t>Povrchové úpravy terénu</t>
  </si>
  <si>
    <t>21</t>
  </si>
  <si>
    <t>Úprava podloží a základ.spáry</t>
  </si>
  <si>
    <t>22</t>
  </si>
  <si>
    <t>Piloty</t>
  </si>
  <si>
    <t>23</t>
  </si>
  <si>
    <t>Štětové stěny</t>
  </si>
  <si>
    <t>26</t>
  </si>
  <si>
    <t>Vrty</t>
  </si>
  <si>
    <t>27</t>
  </si>
  <si>
    <t>Základy</t>
  </si>
  <si>
    <t>3</t>
  </si>
  <si>
    <t>Svislé a kompletní konstrukce</t>
  </si>
  <si>
    <t>31</t>
  </si>
  <si>
    <t>Zdi podpěrné a volné</t>
  </si>
  <si>
    <t>33</t>
  </si>
  <si>
    <t>Sloupy a pilíře,stožáry,stojky</t>
  </si>
  <si>
    <t>342</t>
  </si>
  <si>
    <t>Stěny a příčky montované lehké</t>
  </si>
  <si>
    <t>4</t>
  </si>
  <si>
    <t>Vodorovné konstrukce</t>
  </si>
  <si>
    <t>416</t>
  </si>
  <si>
    <t>Podhledy a mezistropy montované lehké</t>
  </si>
  <si>
    <t>43</t>
  </si>
  <si>
    <t>Schodiště</t>
  </si>
  <si>
    <t>430</t>
  </si>
  <si>
    <t>Venkovní schodiště a rampy</t>
  </si>
  <si>
    <t>56</t>
  </si>
  <si>
    <t>Podkladní vrstvy komunikací a zpevněných ploch</t>
  </si>
  <si>
    <t>61</t>
  </si>
  <si>
    <t>Úpravy povrchů vnitřní</t>
  </si>
  <si>
    <t>62</t>
  </si>
  <si>
    <t>Úpravy povrchů vnější</t>
  </si>
  <si>
    <t>63</t>
  </si>
  <si>
    <t>Podlahy a podlahové konstrukce</t>
  </si>
  <si>
    <t>64</t>
  </si>
  <si>
    <t>Výplně otvorů</t>
  </si>
  <si>
    <t>89</t>
  </si>
  <si>
    <t>Ostatní konstrukce na trubním vedení</t>
  </si>
  <si>
    <t>91</t>
  </si>
  <si>
    <t>Doplňující práce na komunikaci</t>
  </si>
  <si>
    <t>931</t>
  </si>
  <si>
    <t>Osazovací prvky betonových konstrukcí</t>
  </si>
  <si>
    <t>94</t>
  </si>
  <si>
    <t>Lešení a stavební výtahy</t>
  </si>
  <si>
    <t>95</t>
  </si>
  <si>
    <t>Dokončovací konstrukce na pozemních stavbách</t>
  </si>
  <si>
    <t>96</t>
  </si>
  <si>
    <t>Bourání konstrukcí</t>
  </si>
  <si>
    <t>99</t>
  </si>
  <si>
    <t>Staveništní přesun hmot</t>
  </si>
  <si>
    <t>IO1</t>
  </si>
  <si>
    <t>M241</t>
  </si>
  <si>
    <t>Zařízení pro odvod kouře a tepla</t>
  </si>
  <si>
    <t>SO02</t>
  </si>
  <si>
    <t>Komunikace</t>
  </si>
  <si>
    <t>SO03</t>
  </si>
  <si>
    <t>711</t>
  </si>
  <si>
    <t>Izolace proti vodě</t>
  </si>
  <si>
    <t>712</t>
  </si>
  <si>
    <t>Povlakové krytiny</t>
  </si>
  <si>
    <t>713</t>
  </si>
  <si>
    <t>Izolace tepelné</t>
  </si>
  <si>
    <t>720</t>
  </si>
  <si>
    <t>Zdravotechnická instalace</t>
  </si>
  <si>
    <t>730</t>
  </si>
  <si>
    <t>733</t>
  </si>
  <si>
    <t>764</t>
  </si>
  <si>
    <t>Konstrukce klempířské</t>
  </si>
  <si>
    <t>766</t>
  </si>
  <si>
    <t>Konstrukce truhlářské</t>
  </si>
  <si>
    <t>767</t>
  </si>
  <si>
    <t>Konstrukce zámečnické</t>
  </si>
  <si>
    <t>771</t>
  </si>
  <si>
    <t>Podlahy z dlaždic a obklady</t>
  </si>
  <si>
    <t>771A</t>
  </si>
  <si>
    <t>Dlažba venkovního schodiště a rampy</t>
  </si>
  <si>
    <t>775</t>
  </si>
  <si>
    <t>Podlahy vlysové a parketové</t>
  </si>
  <si>
    <t>776</t>
  </si>
  <si>
    <t>Podlahy povlakové</t>
  </si>
  <si>
    <t>777</t>
  </si>
  <si>
    <t>Podlahy ze syntetických hmot</t>
  </si>
  <si>
    <t>781</t>
  </si>
  <si>
    <t>Obklady keramické</t>
  </si>
  <si>
    <t>782</t>
  </si>
  <si>
    <t>Konstrukce z přírodního kamene</t>
  </si>
  <si>
    <t>783</t>
  </si>
  <si>
    <t>Nátěry</t>
  </si>
  <si>
    <t>784</t>
  </si>
  <si>
    <t>Malby</t>
  </si>
  <si>
    <t>790</t>
  </si>
  <si>
    <t>F1013</t>
  </si>
  <si>
    <t>Brány a závory</t>
  </si>
  <si>
    <t>M21</t>
  </si>
  <si>
    <t>Elektromontáže</t>
  </si>
  <si>
    <t>M22</t>
  </si>
  <si>
    <t>Slaboproudá elektrotechnika</t>
  </si>
  <si>
    <t>M220</t>
  </si>
  <si>
    <t>M24</t>
  </si>
  <si>
    <t>Montáže vzduchotechnických zařízení</t>
  </si>
  <si>
    <t>M33</t>
  </si>
  <si>
    <t>Výtahy</t>
  </si>
  <si>
    <t>M35</t>
  </si>
  <si>
    <t>Vybavení jímky a trysky</t>
  </si>
  <si>
    <t>M43</t>
  </si>
  <si>
    <t>Montáže ocelových konstrukcí</t>
  </si>
  <si>
    <t>M471</t>
  </si>
  <si>
    <t>M472</t>
  </si>
  <si>
    <t>SO04</t>
  </si>
  <si>
    <t>VN</t>
  </si>
  <si>
    <t>ON</t>
  </si>
  <si>
    <t>Soupis vedlejších a ostatních nákladů</t>
  </si>
  <si>
    <t>#TypZaznamu#</t>
  </si>
  <si>
    <t>STA</t>
  </si>
  <si>
    <t>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</si>
  <si>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</si>
  <si>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</si>
  <si>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</si>
  <si>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</si>
  <si>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</si>
  <si>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</si>
  <si>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</si>
  <si>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</si>
  <si>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</si>
  <si>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</si>
  <si>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</si>
  <si>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</si>
  <si>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</si>
  <si>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</si>
  <si>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</si>
  <si>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</si>
  <si>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</si>
  <si>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</si>
  <si>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</si>
  <si>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</si>
  <si>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</si>
  <si>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</si>
  <si>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</si>
  <si>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</si>
  <si>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</si>
  <si>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</si>
  <si>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</si>
  <si>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004111010R</t>
  </si>
  <si>
    <t xml:space="preserve">Průzkumné práce </t>
  </si>
  <si>
    <t>Soubor</t>
  </si>
  <si>
    <t>RTS 23/ II</t>
  </si>
  <si>
    <t>Indiv</t>
  </si>
  <si>
    <t>VRN</t>
  </si>
  <si>
    <t>Běžná</t>
  </si>
  <si>
    <t>POL99_8</t>
  </si>
  <si>
    <t>POP</t>
  </si>
  <si>
    <t>004111020R</t>
  </si>
  <si>
    <t xml:space="preserve">Vypracování projektové dokumentace </t>
  </si>
  <si>
    <t>005111020R</t>
  </si>
  <si>
    <t>Vytyčení stavby</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</si>
  <si>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</si>
  <si>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</si>
  <si>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</si>
  <si>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</si>
  <si>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005121010T</t>
  </si>
  <si>
    <t>Zařízení staveniště</t>
  </si>
  <si>
    <t>Vlastní</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</si>
  <si>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</si>
  <si>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</si>
  <si>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</si>
  <si>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</si>
  <si>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</si>
  <si>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</si>
  <si>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</si>
  <si>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</si>
  <si>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 Zkoušky hutnění pláně.</t>
  </si>
  <si>
    <t>005231005R</t>
  </si>
  <si>
    <t>Fotodokumentace</t>
  </si>
  <si>
    <t>soubor</t>
  </si>
  <si>
    <t>Fotodokumentace průběhu realizace. Fotodokumentace dokončení díla.</t>
  </si>
  <si>
    <t>00901ON</t>
  </si>
  <si>
    <t>Kompletační čínnost</t>
  </si>
  <si>
    <t>00905ON</t>
  </si>
  <si>
    <t>Vzorkování materiálu a výrobků</t>
  </si>
  <si>
    <t>Náklady spojené se schválením materiálů, výrobků a barevným řešením, odsouhlasení se zástupci investora a generálním projektantem.</t>
  </si>
  <si>
    <t>00907ON</t>
  </si>
  <si>
    <t>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t>
  </si>
  <si>
    <t>005241020R</t>
  </si>
  <si>
    <t xml:space="preserve">Geodetické zaměření skutečného provedení  </t>
  </si>
  <si>
    <t>Náklady na provedení skutečného zaměření stavby v rozsahu nezbytném pro zápis změny do katastru nemovitostí.</t>
  </si>
  <si>
    <t>005241010R</t>
  </si>
  <si>
    <t xml:space="preserve">Dokumentace skutečného provedení </t>
  </si>
  <si>
    <t>Náklady na vyhotovení dokumentace skutečného provedení stavby a její předání objednateli v požadované formě a požadovaném počtu.</t>
  </si>
  <si>
    <t>SUM</t>
  </si>
  <si>
    <t>Geodetické zaměření rohů stavby, stabilizace bodů a sestavení laviček.</t>
  </si>
  <si>
    <t>END</t>
  </si>
  <si>
    <t>Položkový soupis prací a dodávek</t>
  </si>
  <si>
    <t>115101201R00</t>
  </si>
  <si>
    <t>Čerpání vody na dopravní výšku do 10 m  s uvažovaným průměrným přítokem do 500 l/min</t>
  </si>
  <si>
    <t>h</t>
  </si>
  <si>
    <t>800-1</t>
  </si>
  <si>
    <t>Práce</t>
  </si>
  <si>
    <t>Červená</t>
  </si>
  <si>
    <t>POL1_</t>
  </si>
  <si>
    <t>na vzdálenost od hladiny vody v jímce po výšku roviny proložené osou nejvyššího bodu výtlačného potrubí. Včetně odpadní potrubí v délce do 20 m.</t>
  </si>
  <si>
    <t>SPI</t>
  </si>
  <si>
    <t>odhad - fakturovat dle skutečnosti : 1000</t>
  </si>
  <si>
    <t>VV</t>
  </si>
  <si>
    <t>115101301R00</t>
  </si>
  <si>
    <t>Pohotovost záložní čerpací soupravy na dopravní výšku do 10 m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</si>
  <si>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</si>
  <si>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</si>
  <si>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</si>
  <si>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</si>
  <si>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</si>
  <si>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</si>
  <si>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viz TZ : 5950,0*0,1</t>
  </si>
  <si>
    <t>162701105R00</t>
  </si>
  <si>
    <t>Vodorovné přemístění výkopku z horniny 1 až 4, na vzdálenost přes 9 000  do 10 000 m</t>
  </si>
  <si>
    <t>po suchu, bez naložení výkopku, avšak se složením bez rozhrnutí, zpáteční cesta vozidla.</t>
  </si>
  <si>
    <t>Odkaz na mn. položky pořadí 3 : 595,00000</t>
  </si>
  <si>
    <t>199000001R00</t>
  </si>
  <si>
    <t xml:space="preserve">Poplatky za skládku ornice,  </t>
  </si>
  <si>
    <t>131201113R00</t>
  </si>
  <si>
    <t>Hloubení nezapažených jam a zářezů do 10000 m3, v hornině 3, hloubení strojně</t>
  </si>
  <si>
    <t>Modrá</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</si>
  <si>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</si>
  <si>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výkop na úr. -4,17 : 5400,0</t>
  </si>
  <si>
    <t>Odkaz na mn. položky pořadí 7 : 650,00000*-1</t>
  </si>
  <si>
    <t>131201203R00</t>
  </si>
  <si>
    <t>Hloubení zapažených jam a zářezů do 10000 m3, v hornině 3, strojně, s ručním dočištěním</t>
  </si>
  <si>
    <t>s urovnáním dna do předepsaného profilu a spádu, s případně nutným přemístěním výkopku ve výkopišti a dále buď s přemístěním výkopku na přilehlém terénu na vzdálenost do 3 m od kraje jámy nebo s naložením na dopravní prostředek</t>
  </si>
  <si>
    <t>výkop na úr. -4,17 zapažená část výkopů : 650,0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</si>
  <si>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</si>
  <si>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</si>
  <si>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</si>
  <si>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dočasné odvodnění staveniště : 50,0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</si>
  <si>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</si>
  <si>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</si>
  <si>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</si>
  <si>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dočasné odvodnění staveniště : 22,0</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</si>
  <si>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</si>
  <si>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</si>
  <si>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</si>
  <si>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8 : 50,00000</t>
  </si>
  <si>
    <t>162301101R00</t>
  </si>
  <si>
    <t>Vodorovné přemístění výkopku z horniny 1 až 4, na vzdálenost přes 50  do 500 m</t>
  </si>
  <si>
    <t>Zelená</t>
  </si>
  <si>
    <t>výkop vytříděné zeminy na meziskládku pro zásypy v SO01 : 1130,0</t>
  </si>
  <si>
    <t>171201201R00</t>
  </si>
  <si>
    <t>Uložení sypaniny na dočasnou skládku tak, že na 1 m2 plochy připadá přes 2 m3 výkopku nebo ornice</t>
  </si>
  <si>
    <t xml:space="preserve">uložení vytříděného výkopu na meziskládku pro zásypy : </t>
  </si>
  <si>
    <t>Odkaz na mn. položky pořadí 11 : 1130,00000</t>
  </si>
  <si>
    <t>Žlutá</t>
  </si>
  <si>
    <t>Odkaz na mn. položky pořadí 6 : 4750,00000</t>
  </si>
  <si>
    <t>Odkaz na mn. položky pořadí 7 : 650,00000</t>
  </si>
  <si>
    <t>Odkaz na mn. položky pořadí 9 : 22,00000</t>
  </si>
  <si>
    <t>Odkaz na mn. položky pořadí 11 : 1130,00000*-1</t>
  </si>
  <si>
    <t>199000002R00</t>
  </si>
  <si>
    <t>Poplatky za skládku horniny 1- 4, skupina 17 05 04 z Katalogu odpadů</t>
  </si>
  <si>
    <t>t</t>
  </si>
  <si>
    <t>801-3</t>
  </si>
  <si>
    <t>181101102R00</t>
  </si>
  <si>
    <t>Úprava pláně v zářezech v hornině 1 až 4, se zhutněním</t>
  </si>
  <si>
    <t>m2</t>
  </si>
  <si>
    <t>vyrovnáním výškových rozdílů, ploch vodorovných a ploch do sklonu 1 : 5.</t>
  </si>
  <si>
    <t>odměřeno z DWG : 1985,0</t>
  </si>
  <si>
    <t>111104111R00</t>
  </si>
  <si>
    <t>Pokosení trávníku trávník parterový, v rovině nebo na svahu do 1:5, odvoz do 20 km se složením</t>
  </si>
  <si>
    <t>823-1</t>
  </si>
  <si>
    <t>s případným naložením shrabků na dopravní prostředek, odvozem do 20 km a se složením,</t>
  </si>
  <si>
    <t>viz TZ : 5950,0</t>
  </si>
  <si>
    <t>111201101R00</t>
  </si>
  <si>
    <t>Odstranění křovin a stromů o průměru do 10 cm při celkové ploše do 1 000 m2</t>
  </si>
  <si>
    <t>s odstraněním kořenů a s případným nutným odklizením křovin a stromů na hromady na vzdálenost do 50 m nebo s naložením na dopravní prostředek, do sklonu terénu 1 : 5,</t>
  </si>
  <si>
    <t xml:space="preserve">tabulka dendrologického průzkumu : </t>
  </si>
  <si>
    <t>64,0+80,0+56,0+4,0+16,0+42,0+30,0+20,0+25,0+3,0+35,0+6,0+45,0+250,0+50,0+222,0</t>
  </si>
  <si>
    <t>162301501R00</t>
  </si>
  <si>
    <t>Vodorovné přemístění křovin nma vzdálenost do 5 000 m</t>
  </si>
  <si>
    <t>o průměru kmene do 10 cm na vzdálenost, složení z dopravního porstředku.</t>
  </si>
  <si>
    <t>Odkaz na mn. položky pořadí 18 : 948,00000</t>
  </si>
  <si>
    <t>111201401R00</t>
  </si>
  <si>
    <t>Spálení odstraněných křovin a stromů o průměru kmene do 100 mm, na hromadách, pro jakoukoliv plochu</t>
  </si>
  <si>
    <t>Včetně očištění spáleniště, uložení popela a zbytků na hromadu.</t>
  </si>
  <si>
    <t>Včetně nákladů na přihrnování křovin, očištění spáleniště, uložení popela a zbytků na hromadu.</t>
  </si>
  <si>
    <t>111201501R00</t>
  </si>
  <si>
    <t>Spálení větví o průměru kmene přes 100 mm, na hromadách, pro všechny druhy stromů</t>
  </si>
  <si>
    <t>kus</t>
  </si>
  <si>
    <t>Včetně nákladů na přihrnování větví, očištění spáleniště, uložení popela a zbytků na hromadu.</t>
  </si>
  <si>
    <t>112101101R00</t>
  </si>
  <si>
    <t>Kácení stromů listnatých  o průměru kmene přes 100 do 300 mm</t>
  </si>
  <si>
    <t>s odřezáním kmene a odvětvením, včetně případného odklizení kmene a větví na oddělené hromady na vzdálenost do 50 m nebo s naložením na dopravní prostředek,</t>
  </si>
  <si>
    <t>tabulka dendrologického průzkumu : 40</t>
  </si>
  <si>
    <t>112101102R00</t>
  </si>
  <si>
    <t>Kácení stromů listnatých  o průměru kmene přes 300 do 500 mm</t>
  </si>
  <si>
    <t>tabulka dendrologického průzkumu : 14</t>
  </si>
  <si>
    <t>112101103R00</t>
  </si>
  <si>
    <t>Kácení stromů listnatých  o průměru kmene přes 500 do 700 mm</t>
  </si>
  <si>
    <t>tabulka dendrologického průzkumu : 6</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</si>
  <si>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</si>
  <si>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</si>
  <si>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</si>
  <si>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22 : 40,00000</t>
  </si>
  <si>
    <t>112201102R00</t>
  </si>
  <si>
    <t>Odstranění pařezů pod úrovní terénu vykopáním  o průměru přes 300 do 500 mm</t>
  </si>
  <si>
    <t>Odkaz na mn. položky pořadí 23 : 14,00000</t>
  </si>
  <si>
    <t>112201103R00</t>
  </si>
  <si>
    <t>Odstranění pařezů pod úrovní terénu vykopáním  o průměru přes 500 do 700 mm</t>
  </si>
  <si>
    <t>Odkaz na mn. položky pořadí 24 : 6,00000</t>
  </si>
  <si>
    <t>162301401R00</t>
  </si>
  <si>
    <t>Vodorovné přemístění větví, kmenů, nebo pařezů větví stromů listnatých, průměru kmene přes 100 do 300 mm, na vzdálenost do 5 000 m</t>
  </si>
  <si>
    <t xml:space="preserve"> s naložením, složením a dopravou,</t>
  </si>
  <si>
    <t>162301402R00</t>
  </si>
  <si>
    <t>Vodorovné přemístění větví, kmenů, nebo pařezů větví stromů listnatých, průměru kmene přes 300 do 500 mm, na vzdálenost do 5 000 m</t>
  </si>
  <si>
    <t>162301403R00</t>
  </si>
  <si>
    <t>Vodorovné přemístění větví, kmenů, nebo pařezů větví stromů listnatých, průměru kmene přes 500 do 700 mm, na vzdálenost do 5 000 m</t>
  </si>
  <si>
    <t>162301411R00</t>
  </si>
  <si>
    <t>Vodorovné přemístění větví, kmenů, nebo pařezů kmenů stromů listnatých, průměru kmene přes 100 do 300 mm, na vzdálenost do 5 000 m</t>
  </si>
  <si>
    <t>162301412R00</t>
  </si>
  <si>
    <t>Vodorovné přemístění větví, kmenů, nebo pařezů kmenů stromů listnatých, průměru kmene přes 300 do 500 mm, na vzdálenost do 5 000 m</t>
  </si>
  <si>
    <t>162301413R00</t>
  </si>
  <si>
    <t>Vodorovné přemístění větví, kmenů, nebo pařezů kmenů stromů listnatých, průměru kmene přes 500 do 700 mm, na vzdálenost do 5 000 m</t>
  </si>
  <si>
    <t>162301421R00</t>
  </si>
  <si>
    <t>Vodorovné přemístění větví, kmenů, nebo pařezů pařezů, průměru kmene přes 100 do 300 mm, na vzdálenost do 5 000 m</t>
  </si>
  <si>
    <t>162301422R00</t>
  </si>
  <si>
    <t>Vodorovné přemístění větví, kmenů, nebo pařezů pařezů, průměru kmene přes 300 do 500 mm, na vzdálenost do 5 000 m</t>
  </si>
  <si>
    <t>162301423R00</t>
  </si>
  <si>
    <t>Vodorovné přemístění větví, kmenů, nebo pařezů pařezů, průměru kmene přes 500 do 700 mm, na vzdálenost do 5 000 m</t>
  </si>
  <si>
    <t>162301901R00</t>
  </si>
  <si>
    <t>Vodorovné přemístění větví, kmenů, nebo pařezů příplatek k cenám za každých dalších i započatých 5 000 m přes 5 000 m  větví stromů listnatých, průměru kmene přes 100 do 300 mm</t>
  </si>
  <si>
    <t>162301902R00</t>
  </si>
  <si>
    <t>Vodorovné přemístění větví, kmenů, nebo pařezů příplatek k cenám za každých dalších i započatých 5 000 m přes 5 000 m  větví stromů listnatých, průměru kmene přes 300 do 500 mm</t>
  </si>
  <si>
    <t>162301903R00</t>
  </si>
  <si>
    <t>Vodorovné přemístění větví, kmenů, nebo pařezů příplatek k cenám za každých dalších i započatých 5 000 m přes 5 000 m  větví stromů listnatých, průměru kmene přes 500 do 700 mm</t>
  </si>
  <si>
    <t>162301911R00</t>
  </si>
  <si>
    <t>Vodorovné přemístění větví, kmenů, nebo pařezů příplatek k cenám za každých dalších i započatých 5 000 m přes 5 000 m  kmenů stromů listnatých, průměru kmene přes 100 do 300 mm</t>
  </si>
  <si>
    <t>162301912R00</t>
  </si>
  <si>
    <t>Vodorovné přemístění větví, kmenů, nebo pařezů příplatek k cenám za každých dalších i započatých 5 000 m přes 5 000 m  kmenů stromů listnatých, průměru kmene přes 300 do 500 mm</t>
  </si>
  <si>
    <t>162301913R00</t>
  </si>
  <si>
    <t>Vodorovné přemístění větví, kmenů, nebo pařezů příplatek k cenám za každých dalších i započatých 5 000 m přes 5 000 m  kmenů stromů listnatých, průměru kmene přes 500 do 700 mm</t>
  </si>
  <si>
    <t>162301921R00</t>
  </si>
  <si>
    <t>Vodorovné přemístění větví, kmenů, nebo pařezů příplatek k cenám za každých dalších i započatých 5 000 m přes 5 000 m  pařezů, průměru kmene přes 100 do 300 mm</t>
  </si>
  <si>
    <t>162301922R00</t>
  </si>
  <si>
    <t>Vodorovné přemístění větví, kmenů, nebo pařezů příplatek k cenám za každých dalších i započatých 5 000 m přes 5 000 m  pařezů, průměru kmene přes 300 do 500 mm</t>
  </si>
  <si>
    <t>162301923R00</t>
  </si>
  <si>
    <t>Vodorovné přemístění větví, kmenů, nebo pařezů příplatek k cenám za každých dalších i započatých 5 000 m přes 5 000 m  pařezů, průměru kmene přes 500 do 700 mm</t>
  </si>
  <si>
    <t>162702292R00</t>
  </si>
  <si>
    <t>Poplatek za skládku větví a kulatin</t>
  </si>
  <si>
    <t>23217AOA0</t>
  </si>
  <si>
    <t>ŠTĚTOVÉ STĚNY BERANĚNÉ Z KOVOVÝCH DÍLCŮ DOČASNÉ (PLOCHA)</t>
  </si>
  <si>
    <t>M2</t>
  </si>
  <si>
    <t>EXP 23</t>
  </si>
  <si>
    <t>Agregovaná položka</t>
  </si>
  <si>
    <t>POL2_</t>
  </si>
  <si>
    <t>23717AOA0</t>
  </si>
  <si>
    <t>ODSTRANĚNÍ ŠTĚTOVÝCH STĚN Z KOVOVÝCH DÍLCŮ V PLOŠE</t>
  </si>
  <si>
    <t>EXP 22</t>
  </si>
  <si>
    <t>Odkaz na mn. položky pořadí 47 : 553,00000</t>
  </si>
  <si>
    <t>289970111R01</t>
  </si>
  <si>
    <t>Geotextílie separační, filtrační, zpevňující Vrstva geotextilie Geofiltex 150g/m2</t>
  </si>
  <si>
    <t>800-2</t>
  </si>
  <si>
    <t>plocha na úr. -4,17 : 1985,0</t>
  </si>
  <si>
    <t>564861111RT4</t>
  </si>
  <si>
    <t>Podklad ze štěrkodrti s rozprostřením a zhutněním frakce 0-63 mm, tloušťka po zhutnění 200 mm</t>
  </si>
  <si>
    <t>822-1</t>
  </si>
  <si>
    <t>vč D11b úprava pláně pro pilotáž ŠD frakce 32/63 : 1985,0</t>
  </si>
  <si>
    <t>113107620R00</t>
  </si>
  <si>
    <t>Odstranění podkladů nebo krytů z kameniva hrubého drceného, v ploše jednotlivě nad 50 m2, tloušťka vrstvy 200 mm</t>
  </si>
  <si>
    <t>Odkaz na mn. položky pořadí 50 : 1985,00000</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</si>
  <si>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</si>
  <si>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</si>
  <si>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</si>
  <si>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</si>
  <si>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</si>
  <si>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51, : </t>
  </si>
  <si>
    <t>Součet: : 873,40000</t>
  </si>
  <si>
    <t>979082219R00</t>
  </si>
  <si>
    <t>Vodorovná doprava suti po suchu příplatek k ceně za každý další i započatý 1 km přes 1 km</t>
  </si>
  <si>
    <t>Součet: : 16594,60000</t>
  </si>
  <si>
    <t>979999973R00</t>
  </si>
  <si>
    <t>Poplatek za skládku za uložení, zemina a kamení,  , skupina 17 05 04 z Katalogu odpadů</t>
  </si>
  <si>
    <t>894423114R01</t>
  </si>
  <si>
    <t>Osaz. bet. dílců šachet, do 5,0 t</t>
  </si>
  <si>
    <t>dočasné odvodnění staveniště : 4</t>
  </si>
  <si>
    <t>592249001</t>
  </si>
  <si>
    <t>Skruž šachtová DN 2200/1500 mm</t>
  </si>
  <si>
    <t>Specifikace</t>
  </si>
  <si>
    <t>POL3_</t>
  </si>
  <si>
    <t>998222011R00</t>
  </si>
  <si>
    <t>Přesun hmot pozemních komunikací, kryt z kameniva jakékoliv délky objektu</t>
  </si>
  <si>
    <t>Přesun hmot</t>
  </si>
  <si>
    <t>POL7_</t>
  </si>
  <si>
    <t>vodorovně do 200 m</t>
  </si>
  <si>
    <t xml:space="preserve">Hmotnosti z položek s pořadovými čísly: : </t>
  </si>
  <si>
    <t xml:space="preserve">20,21,25,26,27,49,50,56, : </t>
  </si>
  <si>
    <t>Součet: : 894,25030</t>
  </si>
  <si>
    <t>131201110R00</t>
  </si>
  <si>
    <t>Hloubení nezapažených jam a zářezů do 50 m3, v hornině 3, hloubení strojně</t>
  </si>
  <si>
    <t>samostatné výkopy od úr. -4,17 na úr. -4,55, -5,05 : 88,26</t>
  </si>
  <si>
    <t>131201111R00</t>
  </si>
  <si>
    <t>Hloubení nezapažených jam a zářezů do 100 m3, v hornině 3, hloubení strojně</t>
  </si>
  <si>
    <t>samostatné výkopy od úr. - 4,17 na úr. -4,55 : 319,0</t>
  </si>
  <si>
    <t>samostatné výkopy pro přístupové schodiště a rampu : 203,0</t>
  </si>
  <si>
    <t>131201112R00</t>
  </si>
  <si>
    <t>Hloubení nezapažených jam a zářezů do 1000 m3, v hornině 3, hloubení strojně</t>
  </si>
  <si>
    <t>výkopy pro gabiony : 285,5</t>
  </si>
  <si>
    <t>samostatné výkopy pro přístupový chodník : 200,0</t>
  </si>
  <si>
    <t>167101101R00</t>
  </si>
  <si>
    <t>Nakládání, skládání, překládání neulehlého výkopku nakládání výkopku  do 100 m3, z horniny 1 až 4</t>
  </si>
  <si>
    <t>zemina pro zásypy na meziskládce : 1130,0</t>
  </si>
  <si>
    <t>dovoz zeminy z meziskládky pro zásypy : 1130,0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</si>
  <si>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</si>
  <si>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</si>
  <si>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</si>
  <si>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</si>
  <si>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zásypy zeminou kolem objektu z výkopů viz SO 00 příprava území : 1130,0</t>
  </si>
  <si>
    <t xml:space="preserve">výtlak piloty : </t>
  </si>
  <si>
    <t>PL1 : 113,1</t>
  </si>
  <si>
    <t>PL2 : 282,74</t>
  </si>
  <si>
    <t>PL3 : 94,25</t>
  </si>
  <si>
    <t>PL.4 : 175,93</t>
  </si>
  <si>
    <t>rezerva pro piloty : 66,6</t>
  </si>
  <si>
    <t>Odkaz na mn. položky pořadí 1 : 88,26000</t>
  </si>
  <si>
    <t>Odkaz na mn. položky pořadí 2 : 522,00000</t>
  </si>
  <si>
    <t>Odkaz na mn. položky pořadí 3 : 485,50000</t>
  </si>
  <si>
    <t>Odkaz na mn. položky pořadí 7 : 732,62000</t>
  </si>
  <si>
    <t>181201111R00</t>
  </si>
  <si>
    <t>Úprava pláně v násypech bez rozlišení horniny, se zhutněním - ručně</t>
  </si>
  <si>
    <t>Nachový</t>
  </si>
  <si>
    <t>vyrovnání výškových rozdílů, plochy vodorovné a plochy do sklonu 1 : 5,</t>
  </si>
  <si>
    <t>zeminová deska : 1554,2</t>
  </si>
  <si>
    <t>180407111R00</t>
  </si>
  <si>
    <t>Položení travního koberce se zalitím koberce po položení , bez dodávky koberce</t>
  </si>
  <si>
    <t>skladba střechy 01 : 13,2*11,44+13,2*11,54+17,2*11,54+9,2*11,44</t>
  </si>
  <si>
    <t>00590031R</t>
  </si>
  <si>
    <t>Koberec travní složení: rozchodník, kokosová rohož, PP síťka; tl. 25 až 40 mm</t>
  </si>
  <si>
    <t>SPCM</t>
  </si>
  <si>
    <t>Odkaz na mn. položky pořadí 12 : 607,07200*1,05</t>
  </si>
  <si>
    <t>212312111R00</t>
  </si>
  <si>
    <t>Lože pro trativody z betonu prostého</t>
  </si>
  <si>
    <t>viz TZ : 176,0*0,6*0,15</t>
  </si>
  <si>
    <t>212753116R00</t>
  </si>
  <si>
    <t>Plastové drenážní trubky montáž ohebné plastové drenážní trubky do rýhy, DN 160, bez lože</t>
  </si>
  <si>
    <t>m</t>
  </si>
  <si>
    <t>827-1</t>
  </si>
  <si>
    <t>drenáž kolem základových konstrukcí : 176,0</t>
  </si>
  <si>
    <t>28611235R</t>
  </si>
  <si>
    <t>Trubka plastová drenážní spoj: západkový; potrubí: jednovrstvé; materiál: PVC-U; povrch: korugovaný; ohebná; DN = 160; perforování: TP; vsakovací plocha = 50,7 cm2/m</t>
  </si>
  <si>
    <t>Odkaz na mn. položky pořadí 15 : 176,00000*1,01</t>
  </si>
  <si>
    <t>212971121R00</t>
  </si>
  <si>
    <t>Zřízení opláštění odvod. trativodů z geotextilie o sklonu přes 1:2,5, při rozvinuté šířce opláštění od 0 do 2,5 m</t>
  </si>
  <si>
    <t>v rýze nebo v zářezu se stěnami,</t>
  </si>
  <si>
    <t>176,0*2,3</t>
  </si>
  <si>
    <t>69366198R</t>
  </si>
  <si>
    <t>geotextilie PP; funkce separační, ochranná, výztužná, filtrační; plošná hmotnost 300 g/m2; zpevněná oboustranně</t>
  </si>
  <si>
    <t>Odkaz na mn. položky pořadí 17 : 404,80000*1,02</t>
  </si>
  <si>
    <t>212571111R01</t>
  </si>
  <si>
    <t>Výplň odvodňov. trativodů TK 16-22 praný</t>
  </si>
  <si>
    <t>drenáž kolem základových konstrukcí : 176,0*0,7*0,4</t>
  </si>
  <si>
    <t>224383112R00</t>
  </si>
  <si>
    <t>Zřízení výplně pilot ze ŽB s vytažením pažnic hloubka do 10 m, průměr přes 650 do 1250 mm</t>
  </si>
  <si>
    <t>svislých, zapažených,</t>
  </si>
  <si>
    <t>PL.4 : 8,0*28</t>
  </si>
  <si>
    <t>224383122R00</t>
  </si>
  <si>
    <t>Zřízení výplně pilot ze ŽB s vytažením pažnic hloubka do 20 m, průměr přes 650 do 1250 mm</t>
  </si>
  <si>
    <t>PL2 : 18,0*20</t>
  </si>
  <si>
    <t>PL3 : 12,0*10</t>
  </si>
  <si>
    <t>224383132R00</t>
  </si>
  <si>
    <t>Zřízení výplně pilot ze ŽB s vytažením pažnic hloubka do 30 m, průměr přes 650 do 1250 mm</t>
  </si>
  <si>
    <t>PL1 : 24,0*6</t>
  </si>
  <si>
    <t>224311211R01</t>
  </si>
  <si>
    <t>Výplň pilot z C 30/37</t>
  </si>
  <si>
    <t>XC2, XA2</t>
  </si>
  <si>
    <t xml:space="preserve">PD D12c vč 01 : </t>
  </si>
  <si>
    <t>224361116R00</t>
  </si>
  <si>
    <t>Výztuž pilot betonových do země z oceli B500B</t>
  </si>
  <si>
    <t>PD D12c vč 11 : 152810,0*0,001</t>
  </si>
  <si>
    <t>22436900</t>
  </si>
  <si>
    <t>Doplňující výztuž pilot</t>
  </si>
  <si>
    <t>kg</t>
  </si>
  <si>
    <t>PD D12c vč 11 patní kříže : 780,0</t>
  </si>
  <si>
    <t>264322112R00</t>
  </si>
  <si>
    <t>Vrty velkoprůměrové zapažené, svislé průměr přes 850 do 1050 mm, hloubka od 0 do 10 m, hornina třídy 3</t>
  </si>
  <si>
    <t>264322113R00</t>
  </si>
  <si>
    <t>Vrty velkoprůměrové zapažené, svislé průměr přes 850 do 1050 mm, hloubka od 0 do 20 m, hornina třídy 3</t>
  </si>
  <si>
    <t>264322114R00</t>
  </si>
  <si>
    <t>Vrty velkoprůměrové zapažené, svislé průměr přes 850 do 1050 mm, hloubka od 0 do 30 m, hornina třídy 3</t>
  </si>
  <si>
    <t>271531111R00</t>
  </si>
  <si>
    <t>Polštáře zhutněné pod základy kamenivo hrubé, drcené, frakce 16 - 63 mm</t>
  </si>
  <si>
    <t>doplnění ŠD do rozšířených základů u pilot na úr. -4,17 : 59,98</t>
  </si>
  <si>
    <t>zeminová deska ŠD 250mm frakce 0-63 mm : 1554,2*0,25</t>
  </si>
  <si>
    <t>271571111R00</t>
  </si>
  <si>
    <t xml:space="preserve">Polštáře zhutněné pod základy štěrkopísek tříděný,  </t>
  </si>
  <si>
    <t>zeminová deska ŠP 20mm frakce 0-8, ŠP 225mm frakce 0-32mm : 1554,2*(0,02+0,225)</t>
  </si>
  <si>
    <t>273313511R00</t>
  </si>
  <si>
    <t>Beton základových desek prostý třídy C 12/15</t>
  </si>
  <si>
    <t>801-1</t>
  </si>
  <si>
    <t>dodávka a uložení betonu do připravené konstrukce,</t>
  </si>
  <si>
    <t>X0</t>
  </si>
  <si>
    <t>doplnění podkladního betonu u rozšíření výkopů úr. -4,54 na -4,17 : 57,2</t>
  </si>
  <si>
    <t>273323611RV1</t>
  </si>
  <si>
    <t>Beton základových desek železový vodostavební třídy C 30/37, stupeň chemické odolnosti  X0,XC1-4,XD1-2,XF1,XA1-2</t>
  </si>
  <si>
    <t>bez dodávky a uložení výztuže</t>
  </si>
  <si>
    <t>XC2, XA1</t>
  </si>
  <si>
    <t>Zd1 : 2,85*2,2*0,3*4</t>
  </si>
  <si>
    <t>Zd2 : (5,3*5,3-2,85*2,2)*0,3*4</t>
  </si>
  <si>
    <t>273351215R00</t>
  </si>
  <si>
    <t>Bednění stěn základových desek zřízení</t>
  </si>
  <si>
    <t>svislé nebo šikmé (odkloněné) , půdorysně přímé nebo zalomené, stěn základových desek ve volných nebo zapažených jámách, rýhách, šachtách, včetně případných vzpěr,</t>
  </si>
  <si>
    <t>Zd1 : (2,85+2,2)*2*0,3*4</t>
  </si>
  <si>
    <t>273351216R00</t>
  </si>
  <si>
    <t>Bednění stěn základových desek odstranění</t>
  </si>
  <si>
    <t>Včetně očištění, vytřídění a uložení bednicího materiálu.</t>
  </si>
  <si>
    <t>Odkaz na mn. položky pořadí 33 : 12,12000</t>
  </si>
  <si>
    <t>273361821R00</t>
  </si>
  <si>
    <t>Výztuž základových desek z betonářské oceli 10 505(R)</t>
  </si>
  <si>
    <t>včetně distančních prvků</t>
  </si>
  <si>
    <t>PD D12c vč 12 : 6,975</t>
  </si>
  <si>
    <t>274321711R00</t>
  </si>
  <si>
    <t>Beton základových pasů železový třídy C 35/45</t>
  </si>
  <si>
    <t>včetně dodávky a uložení betonu, bez výztuže</t>
  </si>
  <si>
    <t>ZP1 : 77,6*0,5*0,6</t>
  </si>
  <si>
    <t>ZP2 : 46,4*0,3*0,6</t>
  </si>
  <si>
    <t>ZP3 : 101,2*0,5*0,6</t>
  </si>
  <si>
    <t>ZP4 : 53,5*0,4*0,8</t>
  </si>
  <si>
    <t>Zs : 35,76*0,3*1,1</t>
  </si>
  <si>
    <t>základ schodiště : 8,0*0,25*0,4</t>
  </si>
  <si>
    <t>274351215R00</t>
  </si>
  <si>
    <t>Bednění stěn základových pasů zřízení</t>
  </si>
  <si>
    <t>svislé nebo šikmé (odkloněné), půdorysně přímé nebo zalomené, stěn základových pasů ve volných nebo zapažených jámách, rýhách, šachtách, včetně případných vzpěr,</t>
  </si>
  <si>
    <t>ZP1 : 77,6*0,6*2</t>
  </si>
  <si>
    <t>ZP2 : 46,4*0,6*2</t>
  </si>
  <si>
    <t>ZP3 : 101,2*0,6*2</t>
  </si>
  <si>
    <t>ZP4 : 53,5*0,8*2</t>
  </si>
  <si>
    <t>Zs : 35,76*0,8*2</t>
  </si>
  <si>
    <t>základ schodiště : 8,0*0,4*2</t>
  </si>
  <si>
    <t>274351216R00</t>
  </si>
  <si>
    <t>Bednění stěn základových pasů odstranění</t>
  </si>
  <si>
    <t>Odkaz na mn. položky pořadí 37 : 419,45600</t>
  </si>
  <si>
    <t>274361821R00</t>
  </si>
  <si>
    <t xml:space="preserve">Výztuž základových pasů z betonářské oceli výztuž, z oceli 10505,  ,  </t>
  </si>
  <si>
    <t>PD D12c vč 12 : 18,982</t>
  </si>
  <si>
    <t>275321611R00</t>
  </si>
  <si>
    <t>Beton základových patek železový třídy C 30/37</t>
  </si>
  <si>
    <t>hlavice pilot : 1,0*1,0*0,6*64</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</si>
  <si>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</si>
  <si>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</si>
  <si>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</si>
  <si>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hlavice pilot : 1,0*4*0,6*64</t>
  </si>
  <si>
    <t>275351216R00</t>
  </si>
  <si>
    <t>Bednění stěn základových patek odstranění</t>
  </si>
  <si>
    <t>Včetně očištění, vytřídění a uložení bednícího materiálu.</t>
  </si>
  <si>
    <t>Odkaz na mn. položky pořadí 41 : 153,60000</t>
  </si>
  <si>
    <t>275361821R00</t>
  </si>
  <si>
    <t xml:space="preserve">Výztuž základových patek z betonářské oceli z prutové oceli, 10505,  ,  ,  </t>
  </si>
  <si>
    <t>PD D12c vč 12 : 7,948</t>
  </si>
  <si>
    <t>275320050RA1</t>
  </si>
  <si>
    <t>Základová patka ŽB</t>
  </si>
  <si>
    <t>kotvení schodiště Z/10 11 ks patek pr. 300mm v.1,1m : (3,14*0,15*0,15*1,1)*15</t>
  </si>
  <si>
    <t>311237422R00</t>
  </si>
  <si>
    <t xml:space="preserve">Zdivo nosné z cihel a tvarovek pálených tloušťky 200 mm,  , charakteristická pevnost v tlaku fk = 2,90 MPa, součinitel prostupu tepla U = 1,05 W/m2.K, hodnota pro zdivo bez omítky při vlhkosti 1%,  </t>
  </si>
  <si>
    <t xml:space="preserve">1PP : </t>
  </si>
  <si>
    <t>(5,6+5,6+5,45)*2,8-1,6*2,1</t>
  </si>
  <si>
    <t>(5,6+5,6+5,6+5,6)*2,8-0,9*2,1</t>
  </si>
  <si>
    <t>6,0*3,3-0,9*2,1</t>
  </si>
  <si>
    <t>(5,6+5,45)*2,8-1,6*2,1</t>
  </si>
  <si>
    <t xml:space="preserve">1NP : </t>
  </si>
  <si>
    <t>(5,6*6+3,7+2,7*2+3,4*3)*4,71</t>
  </si>
  <si>
    <t>(5,45*10+5,6*3+11,9+5,8)*5,21</t>
  </si>
  <si>
    <t>5,6*5,26*3+5,6*4,76+5,9*5,76</t>
  </si>
  <si>
    <t>-0,8*2,1*10-0,9*2,1*2-1,1*2,1-1,6*2,1*4-1,8*2,3*2</t>
  </si>
  <si>
    <t>311237527R00</t>
  </si>
  <si>
    <t xml:space="preserve">Zdivo nosné z cihel a tvarovek pálených tloušťky 300 mm,  , charakteristická pevnost v tlaku fk = 1,25 MPa, součinitel prostupu tepla U = 0,53 W/m2.K , hodnota pro zdivo bez omítky při vlhkosti 1%,  </t>
  </si>
  <si>
    <t>5,6*19*4,91</t>
  </si>
  <si>
    <t>(3,3*2+5,4)*4,71</t>
  </si>
  <si>
    <t>-1,0*4,76*43-5,0*4,76*3-1,2*4,76-1,4*4,76-1,9*2,45</t>
  </si>
  <si>
    <t>317167131R00</t>
  </si>
  <si>
    <t>Překlady keramické montáž a dodávka nenosné, délky 1000 mm, šířky 145 mm, výšky 71 mm</t>
  </si>
  <si>
    <t>P1P : 1</t>
  </si>
  <si>
    <t>317167132R00</t>
  </si>
  <si>
    <t>Překlady keramické montáž a dodávka nenosné, délky 1250 mm, šířky 145 mm, výšky 71 mm</t>
  </si>
  <si>
    <t>P2P : 83</t>
  </si>
  <si>
    <t>317167211R00</t>
  </si>
  <si>
    <t>Překlady keramické montáž a dodávka nosné, délky 1250 mm, šířky 70 mm, výšky 238 mm</t>
  </si>
  <si>
    <t>P2 : 28</t>
  </si>
  <si>
    <t>317167212R00</t>
  </si>
  <si>
    <t>Překlady keramické montáž a dodávka nosné, délky 1500 mm, šířky 70 mm, výšky 238 mm</t>
  </si>
  <si>
    <t>P3 : 6</t>
  </si>
  <si>
    <t>317167216R00</t>
  </si>
  <si>
    <t>Překlady keramické montáž a dodávka nosné, délky 2500 mm, šířky 70 mm, výšky 238 mm</t>
  </si>
  <si>
    <t>P6 : 10</t>
  </si>
  <si>
    <t>317167217R00</t>
  </si>
  <si>
    <t>Překlady keramické montáž a dodávka nosné, délky 2750 mm, šířky 70 mm, výšky 238 mm</t>
  </si>
  <si>
    <t>P7 : 11</t>
  </si>
  <si>
    <t>317998111R00</t>
  </si>
  <si>
    <t>Překlady keramické izolace vkládaná mezi překlady tloušťky 50 mm</t>
  </si>
  <si>
    <t>P2 : 1,25*14</t>
  </si>
  <si>
    <t>P3 : 1,5*3</t>
  </si>
  <si>
    <t>P6 : 2,5*5</t>
  </si>
  <si>
    <t>P7 : 2,75*4</t>
  </si>
  <si>
    <t>317998113R00</t>
  </si>
  <si>
    <t>Překlady keramické izolace vkládaná mezi překlady tloušťky 80 mm</t>
  </si>
  <si>
    <t>P7 : 2,75</t>
  </si>
  <si>
    <t>342247542R00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</si>
  <si>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</si>
  <si>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</si>
  <si>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(1,5*3,5-0,8*2,1)*4</t>
  </si>
  <si>
    <t>2,8*3,5-0,8*2,1</t>
  </si>
  <si>
    <t>(2,2*2+5,9+3,96*2+11,9+3,95+3,44+2,101+4,11*2+1,6+6,0*2+2,1+2,16*2+3,6+3,64)*5,76</t>
  </si>
  <si>
    <t>(5,6+6,1+5,6)*4,71</t>
  </si>
  <si>
    <t>(2,2*2+3,96+4,7+3,6*2)*5,21</t>
  </si>
  <si>
    <t>(5,8+5,6)*5,26</t>
  </si>
  <si>
    <t>-0,8*2,1*20-0,7*2,1</t>
  </si>
  <si>
    <t xml:space="preserve">věž č.1 2NP-5NP : </t>
  </si>
  <si>
    <t>((5,8+3,99+1,66+5,8+5,86+2,3)*3,25-2,44*0,5)*4</t>
  </si>
  <si>
    <t>(-0,8*2,1*4-1,6*2,1)*4</t>
  </si>
  <si>
    <t xml:space="preserve">věž č.2 2NP-3NP : </t>
  </si>
  <si>
    <t>((5,8+3,99+1,66+5,8+5,86+2,3)*3,25-2,44*0,5)*2</t>
  </si>
  <si>
    <t>(-0,8*2,1*4-1,6*2,1)*2</t>
  </si>
  <si>
    <t xml:space="preserve">věž č.3 2NP-5NP : </t>
  </si>
  <si>
    <t xml:space="preserve">věž č.4 2NP : </t>
  </si>
  <si>
    <t>(11,8+3,66*2+2,0*3+5,8+0,675+1,85+2,34)*3,25-7,8*0,5</t>
  </si>
  <si>
    <t>-0,8*2,1*4-0,9*2,1*4</t>
  </si>
  <si>
    <t xml:space="preserve">věž č.4 3NP : </t>
  </si>
  <si>
    <t>(5,8+5,86+2,6*2)*3,25-5,8*0,5</t>
  </si>
  <si>
    <t>-0,8*2,1*3-1,6*2,1</t>
  </si>
  <si>
    <t>342948111R00</t>
  </si>
  <si>
    <t>Kotvení příček ke konstrukci kotvami na hmoždinky</t>
  </si>
  <si>
    <t>Včetně dodávky kotev a spojovacího materiálu.</t>
  </si>
  <si>
    <t>Včetně dodávky kotev i spojovacího materiálu.</t>
  </si>
  <si>
    <t>342948112R00</t>
  </si>
  <si>
    <t>Kotvení příček ke konstrukci přistřelenými kotvami</t>
  </si>
  <si>
    <t>318216113RT2A</t>
  </si>
  <si>
    <t>Gabiony š.300 mm, oko 100x50 mm, včetně dodávky kamene (lámaný čedič)</t>
  </si>
  <si>
    <t>gabionové zídky vč 18 specifikace viz TZ : 85,0</t>
  </si>
  <si>
    <t>318216115RT2A</t>
  </si>
  <si>
    <t>Gabiony š.500 mm, oko 100x50 mm, včetně dodávky kamene (lámaný čedič)</t>
  </si>
  <si>
    <t>gabionové zídky vč 18 specifikace viz TZ : 156,0+173,0</t>
  </si>
  <si>
    <t>311321412R00</t>
  </si>
  <si>
    <t>Beton nadzákladových zdí železový třídy C 30/37</t>
  </si>
  <si>
    <t>nosných, výplňových, obkladových, půdních, štítových, poprsních apod. (bez výztuže), s pomocným lešením o výšce podlahy do 1900 mm a pro zatížení 1,5 kPa,</t>
  </si>
  <si>
    <t>XC4, XF2</t>
  </si>
  <si>
    <t>PD D12c vč 02 jádro : 31,0</t>
  </si>
  <si>
    <t>PD D12c vč 03 jádro : 47,0</t>
  </si>
  <si>
    <t>PD D12c vč 04 jádro : 26,0</t>
  </si>
  <si>
    <t>PD D12c vč 05 jádro : 26,0</t>
  </si>
  <si>
    <t>PD D12c vč 06 jádro : 13,0</t>
  </si>
  <si>
    <t>PD D12c vč 07 jádro : 13,0</t>
  </si>
  <si>
    <t>jádro střecha : ((2,85*2+2,25*4)*1,75*0,2)*4</t>
  </si>
  <si>
    <t>311321414R00</t>
  </si>
  <si>
    <t>Beton nadzákladových zdí železový třídy C 35/45</t>
  </si>
  <si>
    <t>PD D12c vč 02 (obvodové zdi mč 109, 105) : (5,6*3,0*0,2)*3</t>
  </si>
  <si>
    <t>PD D12c vč 02 věž : 47,95+14,18</t>
  </si>
  <si>
    <t>PD D12c vč 03 věž : 79,0</t>
  </si>
  <si>
    <t>PD D12c vč 04 věž : 53,0</t>
  </si>
  <si>
    <t>PD D12c vč 05 věž : 53,0</t>
  </si>
  <si>
    <t>PD D12c vč 06 věž : 27,0</t>
  </si>
  <si>
    <t>PD D12c vč 07 věž : 27,0</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</si>
  <si>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</si>
  <si>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</si>
  <si>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</si>
  <si>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PD D12c vč 02 (obvodové zdi mč 109, 105) : </t>
  </si>
  <si>
    <t>(5,6*3,0*2)*3</t>
  </si>
  <si>
    <t xml:space="preserve">PD D12c vč 02 věž : </t>
  </si>
  <si>
    <t>(5,4*3,7*2)*12</t>
  </si>
  <si>
    <t>(5,3*3,7*2)*4</t>
  </si>
  <si>
    <t>-0,9*2,1*2*4</t>
  </si>
  <si>
    <t xml:space="preserve">PD D12c vč 02 jádro : </t>
  </si>
  <si>
    <t>((2,85*2+2,65*2+0,85*2+1,6*2+2,25*2)*4,0-1,18*2,32*2)*4</t>
  </si>
  <si>
    <t xml:space="preserve">PD D12c vč 03 věž : </t>
  </si>
  <si>
    <t>(5,4*5,96*2)*8</t>
  </si>
  <si>
    <t>(5,3*5,96*2)*8</t>
  </si>
  <si>
    <t>-0,9*2,1*2*4-1,0*4,76*2*6*4-1,2*4,76*2*4</t>
  </si>
  <si>
    <t xml:space="preserve">PD D12c vč 03 jádro : </t>
  </si>
  <si>
    <t>((2,85*2+2,65*2+0,85*2+1,6*2+2,25*2)*5,96-1,18*2,32*2)*4</t>
  </si>
  <si>
    <t xml:space="preserve">PD D12c vč 04 věž : </t>
  </si>
  <si>
    <t>(5,48*3,45*2)*16</t>
  </si>
  <si>
    <t>-0,9*2,1*2*4-1,0*2,6*2*3*4</t>
  </si>
  <si>
    <t xml:space="preserve">PD D12c vč 04 jádro : </t>
  </si>
  <si>
    <t>((2,85*2+2,65*2+0,85*2+1,6*2+2,25*2)*3,45-1,18*2,32*2)*4</t>
  </si>
  <si>
    <t xml:space="preserve">PD D12c vč 05 věž : </t>
  </si>
  <si>
    <t xml:space="preserve">PD D12c vč 05 jádro : </t>
  </si>
  <si>
    <t xml:space="preserve">PD D12c vč 06 věž : </t>
  </si>
  <si>
    <t>(5,48*3,45*2)*8</t>
  </si>
  <si>
    <t xml:space="preserve">PD D12c vč 06 jádro : </t>
  </si>
  <si>
    <t>((2,85*2+2,65*2+0,85*2+1,6*2+2,25*2)*3,45-1,18*2,32*2)*2</t>
  </si>
  <si>
    <t xml:space="preserve">PD D12c vč 07 věž : </t>
  </si>
  <si>
    <t xml:space="preserve">PD D12c vč 07 jádro : </t>
  </si>
  <si>
    <t xml:space="preserve">jádro střecha : </t>
  </si>
  <si>
    <t>((2,82*2+2,65*2+0,65*2+1,6*2+2,25*4)*1,75)*4</t>
  </si>
  <si>
    <t>311351106R00</t>
  </si>
  <si>
    <t>Bednění nadzákladových zdí oboustranné za každou stranu odstranění</t>
  </si>
  <si>
    <t>Odkaz na mn. položky pořadí 62 : 4909,46400</t>
  </si>
  <si>
    <t>311321826R00</t>
  </si>
  <si>
    <t>Beton nadzákladových zdí železový pohledový třídy PB 2 v přírodní barvě drtí a přísad z betonu třídy C 30/37</t>
  </si>
  <si>
    <t>Spárořez viditelných spár bednění bude řešen v rámci výrobní dokumentace s AD</t>
  </si>
  <si>
    <t xml:space="preserve">PD D12c vč 02 (obvodové zdi viz stavební část) : </t>
  </si>
  <si>
    <t>(5,6*3,0*0,2)*15</t>
  </si>
  <si>
    <t>-(5,6*0,45*4+5,6*2,0*3+5,6*1,2*2+5,6*1,0*3)*0,2</t>
  </si>
  <si>
    <t>311351805R00</t>
  </si>
  <si>
    <t>Bednění nadzákladových zdí oboustranné za každou stranu pro beton pohledový, zřízení</t>
  </si>
  <si>
    <t>(5,6*3,0*2)*15</t>
  </si>
  <si>
    <t>-(5,6*0,45*4+5,6*2,0*3+5,6*1,2*2+5,6*1,0*3)*2</t>
  </si>
  <si>
    <t>(5,6+2,0)*2*0,2*3</t>
  </si>
  <si>
    <t>311351806R00</t>
  </si>
  <si>
    <t>Bednění nadzákladových zdí oboustranné za každou stranu pro beton pohledový, odstranění</t>
  </si>
  <si>
    <t>Odkaz na mn. položky pořadí 65 : 365,28000</t>
  </si>
  <si>
    <t>311351901R00</t>
  </si>
  <si>
    <t>Bednění nadzákladových zdí bednění otvoru plochy do 0,5 m2</t>
  </si>
  <si>
    <t>1PP mřížky : 2</t>
  </si>
  <si>
    <t>311351903R00</t>
  </si>
  <si>
    <t>Bednění nadzákladových zdí bednění otvoru plochy do 2,25 m2</t>
  </si>
  <si>
    <t>PD D12c vč 02 věž : 4</t>
  </si>
  <si>
    <t>PD D12c vč 03 věž : 4</t>
  </si>
  <si>
    <t>PD D12c vč 04 věž : 4</t>
  </si>
  <si>
    <t>PD D12c vč 05 věž : 4</t>
  </si>
  <si>
    <t>PD D12c vč 06 věž : 2</t>
  </si>
  <si>
    <t>PD D12c vč 07 věž : 2</t>
  </si>
  <si>
    <t>311351904R00</t>
  </si>
  <si>
    <t>Bednění nadzákladových zdí bednění otvoru plochy do 3,6 m2</t>
  </si>
  <si>
    <t>PD D12c vč 02 (obvodové zdi viz stavební část) : 4</t>
  </si>
  <si>
    <t>PD D12c vč 02 jádro : 4</t>
  </si>
  <si>
    <t>PD D12c vč 03 jádro+věž : 4</t>
  </si>
  <si>
    <t>PD D12c vč 04 jádro+věž : 4+3*4</t>
  </si>
  <si>
    <t>PD D12c vč 05 jádro+věž : 4+3*4</t>
  </si>
  <si>
    <t>PD D12c vč 06 jádro+věž : 2+3*2</t>
  </si>
  <si>
    <t>PD D12c vč 07 jádro+věž : 2+3*2</t>
  </si>
  <si>
    <t>311351905R00</t>
  </si>
  <si>
    <t>Bednění nadzákladových zdí bednění otvoru plochy do 9,0 m2</t>
  </si>
  <si>
    <t>PD D12c vč 02 (obvodové zdi viz stavební část) : 5</t>
  </si>
  <si>
    <t>PD D12c vč 03 věž : 6*4</t>
  </si>
  <si>
    <t>311361821R00</t>
  </si>
  <si>
    <t>Výztuž nadzákladových zdí z betonářské oceli 10 505(R)</t>
  </si>
  <si>
    <t>PD D12c vč 13 : 187,57</t>
  </si>
  <si>
    <t>jádro střecha - odhad : ((2,85*2+2,25*4)*1,75*0,2)*4*0,36</t>
  </si>
  <si>
    <t>330321411R01</t>
  </si>
  <si>
    <t>Beton sloupů a pilířů železový C 35/45</t>
  </si>
  <si>
    <t>XC1</t>
  </si>
  <si>
    <t>PD D12c vč 02 : 50,0</t>
  </si>
  <si>
    <t>PD D12c vč 03 : 74,0</t>
  </si>
  <si>
    <t>PD D12c vč 04 : 29,0</t>
  </si>
  <si>
    <t>PD D12c vč 05 : 29,0</t>
  </si>
  <si>
    <t>PD D12c vč 06 : 15,0</t>
  </si>
  <si>
    <t>PD D12c vč 07 : 15,0</t>
  </si>
  <si>
    <t xml:space="preserve">odpočet pohledového betonu : </t>
  </si>
  <si>
    <t>Odkaz na mn. položky pořadí 76 : 25,81195*-1</t>
  </si>
  <si>
    <t>331351101R00</t>
  </si>
  <si>
    <t>Bednění hranatých sloupů průřezu pravoúhlého čtyřúhelníka  zřízení</t>
  </si>
  <si>
    <t>(pilířů), rámových stojek, táhel nebo vzpěr svislých nebo šikmých (odkloněných) o výšce do 4 m včetně vzepření</t>
  </si>
  <si>
    <t xml:space="preserve">PD D12c vč 02 : </t>
  </si>
  <si>
    <t>S3 : (0,4*4*3,7)*17</t>
  </si>
  <si>
    <t>S4 : (0,5*4*3,7)*22</t>
  </si>
  <si>
    <t xml:space="preserve">PD D12 vč 03 : </t>
  </si>
  <si>
    <t>S5.1 : (0,5*4*5,96)*20</t>
  </si>
  <si>
    <t>S5.2 : (0,5*4*5,96)*4</t>
  </si>
  <si>
    <t>S6.1 : (0,4*4*5,21)*24</t>
  </si>
  <si>
    <t>S6.2 : (0,4*4*5,96)*12</t>
  </si>
  <si>
    <t xml:space="preserve">PD D12 vč 04 : </t>
  </si>
  <si>
    <t>S6.2 : (0,5*4*3,45)*12</t>
  </si>
  <si>
    <t>S7.1 : (0,4*4*3,45)*4</t>
  </si>
  <si>
    <t>S7.2 : (0,5*4*3,45)*12</t>
  </si>
  <si>
    <t>S7.3 : ((0,3+0,6)*2*3,45)*8</t>
  </si>
  <si>
    <t xml:space="preserve">PD D12 vč 05 : </t>
  </si>
  <si>
    <t xml:space="preserve">PD D12 vč 06 : </t>
  </si>
  <si>
    <t>S6.2 : (0,5*4*3,45)*6</t>
  </si>
  <si>
    <t>S7.1 : (0,4*4*3,45)*2</t>
  </si>
  <si>
    <t>S7.2 : (0,5*4*3,45)*6</t>
  </si>
  <si>
    <t>S7.3 : ((0,3+0,6)*2*3,45)*4</t>
  </si>
  <si>
    <t xml:space="preserve">PD D12 vč 07 : </t>
  </si>
  <si>
    <t>Odkaz na mn. položky pořadí 77 : 103,60000*-1</t>
  </si>
  <si>
    <t>331351102R00</t>
  </si>
  <si>
    <t>Bednění hranatých sloupů průřezu pravoúhlého čtyřúhelníka  odstranění</t>
  </si>
  <si>
    <t>Odkaz na mn. položky pořadí 73 : 1472,49600</t>
  </si>
  <si>
    <t>331351108R00</t>
  </si>
  <si>
    <t>Bednění hranatých sloupů příplatek za vzepření celé výměry  při výšce 4 - 6 m</t>
  </si>
  <si>
    <t>330321411RP1</t>
  </si>
  <si>
    <t>Beton sloupů a pilířů železový C 35/45 pohledový</t>
  </si>
  <si>
    <t>S1 : 3,5*3,14*0,2*0,2*17</t>
  </si>
  <si>
    <t>S2 : 3,5*3,14*0,25*0,25*10</t>
  </si>
  <si>
    <t>S3 : 0,4*0,4*3,7*10</t>
  </si>
  <si>
    <t>S4 : 0,5*0,5*3,7*6</t>
  </si>
  <si>
    <t>331351101RP1</t>
  </si>
  <si>
    <t>Bednění sloupů čtyřúhelníkového průřezu - zřízení, pohledový</t>
  </si>
  <si>
    <t>S3 : (0,4*4*3,7)*10</t>
  </si>
  <si>
    <t>S4 : (0,5*4*3,7)*6</t>
  </si>
  <si>
    <t>331351102RP1</t>
  </si>
  <si>
    <t>Bednění sloupů čtyřúhelníkového průřezu - odstranění, pohledový</t>
  </si>
  <si>
    <t>Odkaz na mn. položky pořadí 77 : 103,60000</t>
  </si>
  <si>
    <t>332351101RP1</t>
  </si>
  <si>
    <t>Bednění sloupů oblých - zřízení, pohledový</t>
  </si>
  <si>
    <t>S1 : 3,14*0,4*3,5*17</t>
  </si>
  <si>
    <t>S2 : 3,14*0,5*3,5*10</t>
  </si>
  <si>
    <t>332351102RP1</t>
  </si>
  <si>
    <t>Bednění sloupů oblých - odstranění, pohledový</t>
  </si>
  <si>
    <t>Odkaz na mn. položky pořadí 79 : 129,68200</t>
  </si>
  <si>
    <t>331361821R00</t>
  </si>
  <si>
    <t>Výztuž hranatých sloupů z betonářské oceli  10 505(R)</t>
  </si>
  <si>
    <t>pilířů, rámových stojek, vzpěr, věšáků nebo táhel svislých nebo šikmých. Včetně distančních prvků.</t>
  </si>
  <si>
    <t>včetně sloupů oblých</t>
  </si>
  <si>
    <t>PD D12c vč 13 : 70,010</t>
  </si>
  <si>
    <t>347016121R00</t>
  </si>
  <si>
    <t>Předstěny opláštěné sádrokartonovými deskami volně stojící, bez izolace 1x nosná ocelová konstrukce CW 75, jednoduše opláštěná, desky standard, tloušťky 12,5 mm, tloušťka stěny 90 mm, požární odolnost EI 15</t>
  </si>
  <si>
    <t>3NP mč 328 : 3,06*3,45</t>
  </si>
  <si>
    <t>347016121R01</t>
  </si>
  <si>
    <t>Předstěny opláštěné sádrokartonovými deskami volně stojící, bez izolace 1x nosná ocelová konstrukce CW 75, jednoduše opláštěná, desky standard, tloušťky 12,5 mm</t>
  </si>
  <si>
    <t>kotveno na ocelové příčle 2,25m, jekl 50/100/4 s přírubou pro montáž do stěn</t>
  </si>
  <si>
    <t xml:space="preserve">1PP poznámka 1 : </t>
  </si>
  <si>
    <t>výtah věž 1 : 1,25*22,86</t>
  </si>
  <si>
    <t>výtah věž 2 : 2,25*16,0</t>
  </si>
  <si>
    <t>výtah věž 3 : 2,25*22,86</t>
  </si>
  <si>
    <t>výtah věž 4 : 1,25*16,0</t>
  </si>
  <si>
    <t>347016211R01</t>
  </si>
  <si>
    <t>Předstěny opláštěné sádrokartonovými deskami volně stojící, bez izolace nosná ocelová konstrukce, dvojité opláštění, 1x desky standard, tloušťky 12,5 mm, 1x deska z plochých třísek (OSB) typ: 3; tl. = 12,0 mm</t>
  </si>
  <si>
    <t xml:space="preserve">1NP poznámka 3 : </t>
  </si>
  <si>
    <t>(6,3+0,3*2+6,3+3,96+2,2+6,3+0,3*2+5,7+0,3*2)*5,61+3,66*5,06-0,9*2,1*2</t>
  </si>
  <si>
    <t>(0,2*2+0,4)*5,06*2</t>
  </si>
  <si>
    <t>347016213R01</t>
  </si>
  <si>
    <t>Předstěny opláštěné sádrokartonovými deskami volně stojící, bez izolace 1x nosná ocelová konstrukce, dvojité opláštění, desky impregnované, tloušťky 12,5 mm, včetně výdřevy pro kotvení zařizovacích předmětů</t>
  </si>
  <si>
    <t xml:space="preserve">1NP poznámka 2 : </t>
  </si>
  <si>
    <t>(1,22+1,2+1,26+6,0*3+1,8+1,0+2,82)*5,06</t>
  </si>
  <si>
    <t>(3,45+2,41+3,6*2+2,16+2,28+1,8+1,5)*5,61</t>
  </si>
  <si>
    <t xml:space="preserve">2NP poznámka 4 : </t>
  </si>
  <si>
    <t>(3,32+2,65)*3,45*3</t>
  </si>
  <si>
    <t>(3,38+2,18+0,15+3,51+0,215+2,2)*3,45</t>
  </si>
  <si>
    <t xml:space="preserve">3NP poznámka 4 : </t>
  </si>
  <si>
    <t>(2,63+1,5+1,85)*3,45</t>
  </si>
  <si>
    <t xml:space="preserve">4NP poznámka 4 : </t>
  </si>
  <si>
    <t>((3,32+2,65)*3,25)*2</t>
  </si>
  <si>
    <t xml:space="preserve">5NP poznámka 4 : </t>
  </si>
  <si>
    <t>347016225R01</t>
  </si>
  <si>
    <t>Předstěny opláštěné sádrokartonovými deskami volně stojící, bez izolace 1x nosná ocelová konstrukce CW 75, dvojité opláštění, desky protipožární, tloušťky 15 mm, požární odolnost EI 60</t>
  </si>
  <si>
    <t>výtah věž 1 : (1,0+0,85)*22,86</t>
  </si>
  <si>
    <t>výtah věž 4 : (1,0+0,85)*16,0</t>
  </si>
  <si>
    <t>347015215R01</t>
  </si>
  <si>
    <t>Předstěna SDK, ocel. kce CW, 2x MA 12,5 mm, MW 60 mm akustická, Rw min.  57 dB</t>
  </si>
  <si>
    <t xml:space="preserve">1NP poznámka : </t>
  </si>
  <si>
    <t>mč 106 : 32,22</t>
  </si>
  <si>
    <t>mč 117,119,122,135,137 : 79,27</t>
  </si>
  <si>
    <t>347015111R01</t>
  </si>
  <si>
    <t>SDK kaslík 1x ocelová konstrukce, tloušťka desky 12,5, standard, tl. izolace 50 mm</t>
  </si>
  <si>
    <t xml:space="preserve">poznámka 2 2NP, 3NP, 4NP, 5NP : </t>
  </si>
  <si>
    <t>((0,65+0,3+0,3*2+0,4)*3,45*3)*4</t>
  </si>
  <si>
    <t>411321515R00</t>
  </si>
  <si>
    <t>Beton stropů železový stropů deskových, desek plochých střech, desek balkónových, desek hřibových stropů včetně hlavic hřibových sloupů, železový (bez výztuže) třídy C 30/37</t>
  </si>
  <si>
    <t>PD D12c vč 02 : 331,0+93,0</t>
  </si>
  <si>
    <t>PD D12c vč 03 : 269,0+93,0</t>
  </si>
  <si>
    <t>PD D12c vč 04 : 93,0+8,0</t>
  </si>
  <si>
    <t>PD D12c vč 05 : 108,0+4,0</t>
  </si>
  <si>
    <t>PD D12c vč 06 : 47,0+4,0</t>
  </si>
  <si>
    <t>PD D12c vč 07 : 62,0</t>
  </si>
  <si>
    <t>411351201R00</t>
  </si>
  <si>
    <t>Bednění stropů deskových včetně podpěrné konstrukce výšky do 3,5 m do 5kPa, - zřízení</t>
  </si>
  <si>
    <t>s pomocným lešením</t>
  </si>
  <si>
    <t>PD D12c vč 02 : 1653,75+178,8*2,3</t>
  </si>
  <si>
    <t>PD D12c vč 04 : 461,28+41,122</t>
  </si>
  <si>
    <t>PD D12c vč 05 : 538,16+20,561</t>
  </si>
  <si>
    <t>PD D12c vč 06 : 230,64+20,561</t>
  </si>
  <si>
    <t>PD D12c vč 07 : 307,52</t>
  </si>
  <si>
    <t>411351202R00</t>
  </si>
  <si>
    <t>Bednění stropů deskových včetně podpěrné konstrukce výšky do 3,5 m do 5kPa, - odstranění</t>
  </si>
  <si>
    <t>Odkaz na mn. položky pořadí 90 : 3684,83400</t>
  </si>
  <si>
    <t>411351211R00</t>
  </si>
  <si>
    <t>Bednění stropů deskových včetně podpěrné konstrukce výšky do 5,9 m do 5 kPa, - zřízení</t>
  </si>
  <si>
    <t>PD D12c vč 03 : 1344,0+178,8*2,3</t>
  </si>
  <si>
    <t>411351212R00</t>
  </si>
  <si>
    <t>Bednění stropů deskových včetně podpěrné konstrukce výšky do 5,9 m do 5 kPa, - odstranění</t>
  </si>
  <si>
    <t>Odkaz na mn. položky pořadí 92 : 1755,24000</t>
  </si>
  <si>
    <t>411351801R00</t>
  </si>
  <si>
    <t>Bednění stropů bednění svislých ploch zřízení</t>
  </si>
  <si>
    <t>PD D12c vč 02 : 47,0*4</t>
  </si>
  <si>
    <t>PD D12c vč 03 : 47,0*4</t>
  </si>
  <si>
    <t>PD D12c vč 05 : 11,44*2</t>
  </si>
  <si>
    <t>PD D12c vč 06 : 11,44*2</t>
  </si>
  <si>
    <t>jádro střecha : (2,85+2,65)*2*4</t>
  </si>
  <si>
    <t>411351802R00</t>
  </si>
  <si>
    <t>Bednění stropů bednění svislých ploch odstranění</t>
  </si>
  <si>
    <t>Odkaz na mn. položky pořadí 94 : 465,76000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</si>
  <si>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</si>
  <si>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</si>
  <si>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</si>
  <si>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PD D12c vč 14 : 130,060</t>
  </si>
  <si>
    <t>413321515R00</t>
  </si>
  <si>
    <t>Beton nosníků železový třídy C 30/37</t>
  </si>
  <si>
    <t>včetně stěnových, nosníků jeřábových drah, volných trámů, průvlaků, rámových příčlí, ztužidel, konzol, vodorovných táhel a podobných tyčových konstrukcí,</t>
  </si>
  <si>
    <t>PD D12c vč 02 : 87,0</t>
  </si>
  <si>
    <t>PD D12c vč 03 : 103,0</t>
  </si>
  <si>
    <t>413351101R00</t>
  </si>
  <si>
    <t>Bednění nosníků zřízení bednění nosníků š.do 600 mm, v.do 600 mm</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</si>
  <si>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</si>
  <si>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PD D12c vč 02 : 579,0</t>
  </si>
  <si>
    <t>PD D12c vč 03 : 81,0*6,0+10,4+3,85</t>
  </si>
  <si>
    <t>PD D12c vč 04 : 192,0</t>
  </si>
  <si>
    <t>PD D12c vč 05 : 192,0</t>
  </si>
  <si>
    <t>PD D12c vč 06 : 96,0</t>
  </si>
  <si>
    <t>PD D12c vč 07 : 96,0</t>
  </si>
  <si>
    <t>413351103R00</t>
  </si>
  <si>
    <t>Bednění nosníků odstranění bednění nosníků š.do 600 mm, v.do 600 mm</t>
  </si>
  <si>
    <t>Odkaz na mn. položky pořadí 98 : 1655,25000</t>
  </si>
  <si>
    <t>413351211R00</t>
  </si>
  <si>
    <t>Podpěrná konstrukce bednění nosníků do 5 kPa, zřízení</t>
  </si>
  <si>
    <t>a jiných tyčových konstrukcí výšky do 4 m a se zesílením dna bednění, na plochu půdorysu</t>
  </si>
  <si>
    <t>PD D12c vč 02 : 579,0*0,3</t>
  </si>
  <si>
    <t>PD D12c vč 03 : 81,0*0,3+10,4*0,4+3,85*0,4</t>
  </si>
  <si>
    <t>PD D12c vč 04 : 192,0*0,3</t>
  </si>
  <si>
    <t>PD D12c vč 05 : 192,0*0,3</t>
  </si>
  <si>
    <t>PD D12c vč 06 : 96,0*0,3</t>
  </si>
  <si>
    <t>PD D12c vč 07 : 96,0*0,3</t>
  </si>
  <si>
    <t>413351212R00</t>
  </si>
  <si>
    <t>Podpěrná konstrukce bednění nosníků do 5 kPa, odstranění</t>
  </si>
  <si>
    <t>Odkaz na mn. položky pořadí 100 : 376,50000</t>
  </si>
  <si>
    <t>413351231R00</t>
  </si>
  <si>
    <t>Podpěrná konstrukce bednění nosníků příplatek za podpěrnou konstrukci křížově zpevněnou pro výšku přes 4 do 6 m podle hodnoty zatížení betonovou směsí a výztuží do 5 kPa, - zřízení</t>
  </si>
  <si>
    <t>413351232R00</t>
  </si>
  <si>
    <t>Podpěrná konstrukce bednění nosníků příplatek za podpěrnou konstrukci křížově zpevněnou pro výšku přes 4 do 6 m podle hodnoty zatížení betonovou směsí a výztuží do 5 kPa, - odstranění</t>
  </si>
  <si>
    <t>Odkaz na mn. položky pořadí 102 : 30,00000</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</si>
  <si>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</si>
  <si>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</si>
  <si>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</si>
  <si>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PD D12c vč 14 : 108,150</t>
  </si>
  <si>
    <t>411364173R01</t>
  </si>
  <si>
    <t>Výztuž k přerušení tepelného mostu předsazených konstrukcí mezi monolitickou stropní a balkonovou deskou Prvek pro balkony zasahující do stropní desky, pro stropní desky výšky 160 až 280 mm, délka 1,0 m</t>
  </si>
  <si>
    <t>usazení, srovnání polohy a zajištění prvku v poloze</t>
  </si>
  <si>
    <t>PD D12c vč 14 : 8*6,0</t>
  </si>
  <si>
    <t>416064412R01</t>
  </si>
  <si>
    <t>Kazetový podhled s AL roštem , kazeta 600 x 600 mm</t>
  </si>
  <si>
    <t xml:space="preserve">provoz restaurace : </t>
  </si>
  <si>
    <t>138a : 10,54</t>
  </si>
  <si>
    <t>138b : 10,55</t>
  </si>
  <si>
    <t>139 : 8,75</t>
  </si>
  <si>
    <t>140 : 5,85</t>
  </si>
  <si>
    <t>143 : 32,5</t>
  </si>
  <si>
    <t>144 : 9,88</t>
  </si>
  <si>
    <t>145 : 3,16</t>
  </si>
  <si>
    <t>146 : 3,15</t>
  </si>
  <si>
    <t>147 : 6,56</t>
  </si>
  <si>
    <t>416022121R00</t>
  </si>
  <si>
    <t>Podhledy na kovové konstrukci opláštěné deskami sádrokartonovými dvouúrovňový křížový rošt z profilů CD zavěšený 1x deska, tloušťky 12,5 mm, standard,  , bez izolace</t>
  </si>
  <si>
    <t>1NP : 17,12+16,23+12,28+8,0+31,7+12,05+76,62+20,51+23,35+17,89+3,43+5,04+16,19</t>
  </si>
  <si>
    <t>2NP : (46,44+15,96+1,99+5,52+17,48)*3+26,27+7,71+3,9+6,22+12,83+14,6*2</t>
  </si>
  <si>
    <t>3NP : (46,44+15,96+1,99+5,52+17,48)*3+67,6+5,8+15,92+3,44</t>
  </si>
  <si>
    <t>4NP : (46,44+15,96+1,99+5,52+17,48)*2</t>
  </si>
  <si>
    <t>5NP : (46,44+15,96+1,99+5,52+17,48)*2</t>
  </si>
  <si>
    <t>416022123R00</t>
  </si>
  <si>
    <t>Podhledy na kovové konstrukci opláštěné deskami sádrokartonovými dvouúrovňový křížový rošt z profilů CD zavěšený 1x deska, tloušťky 12,5 mm, impregnovaná,  , bez izolace</t>
  </si>
  <si>
    <t>1NP : 2,26+2,16+2,64+31,69+33,51+4,35+6,2+1,79+4,17+13,74+12,25+3,22+2,69</t>
  </si>
  <si>
    <t>2NP : (3,6+6,66)*3+4,06+3,86</t>
  </si>
  <si>
    <t>3NP : (3,6+6,66)*3+4,25</t>
  </si>
  <si>
    <t>4NP : (3,6+6,66)*2</t>
  </si>
  <si>
    <t>5NP : (3,6+6,66)*2</t>
  </si>
  <si>
    <t>416091082R00</t>
  </si>
  <si>
    <t>Příplatky k podhledům sádrokartonovým příplatek k podhledu sádrokartonovému za plochu přes 2 do 5 m2</t>
  </si>
  <si>
    <t>1NP : 33,02</t>
  </si>
  <si>
    <t>2NP : 28,59</t>
  </si>
  <si>
    <t>3NP : 24,46</t>
  </si>
  <si>
    <t>4NP : 11,18</t>
  </si>
  <si>
    <t>5NP : 11,18</t>
  </si>
  <si>
    <t>416091083R00</t>
  </si>
  <si>
    <t>Příplatky k podhledům sádrokartonovým příplatek k podhledu sádrokartonovému za plochu přes 5 do 10 m2</t>
  </si>
  <si>
    <t>1NP : 56,59</t>
  </si>
  <si>
    <t>2NP : 50,47</t>
  </si>
  <si>
    <t>3NP : 31,3</t>
  </si>
  <si>
    <t>4NP : 24,36</t>
  </si>
  <si>
    <t>5NP : 24,36</t>
  </si>
  <si>
    <t>416093111R00</t>
  </si>
  <si>
    <t>Doplňkové práce čelo podhledu SDK výšky do 200 mm, z desek standard, tloušťky 12,5 mm</t>
  </si>
  <si>
    <t>1NP : 14,41</t>
  </si>
  <si>
    <t>416093131R00</t>
  </si>
  <si>
    <t>Doplňkové práce čelo podhledu SDK výšky od 500 do 800 mm, z desek standard, tloušťky 12,5 mm</t>
  </si>
  <si>
    <t>1NP : 44,805</t>
  </si>
  <si>
    <t>416093141R00</t>
  </si>
  <si>
    <t>Doplňkové práce čelo podhledu SDK výšky od 800 do 1250 mm, z desek standard, tloušťky 12,5 mm</t>
  </si>
  <si>
    <t>1NP : 14,86</t>
  </si>
  <si>
    <t>416093141R01</t>
  </si>
  <si>
    <t>Doplňkové práce čelo podhledu SDK výšky od 1250 mm, z desek standard, tloušťky 12,5 mm</t>
  </si>
  <si>
    <t>1NP : 88,084</t>
  </si>
  <si>
    <t>světlíky : 71,0</t>
  </si>
  <si>
    <t>416093143R00</t>
  </si>
  <si>
    <t>Doplňkové práce čelo podhledu SDK výšky od 800 do 1250 mm, z impregnovaných desek proti vlhkosti , tloušťky 12,5 mm</t>
  </si>
  <si>
    <t>1NP : 11,9</t>
  </si>
  <si>
    <t>416072121R01</t>
  </si>
  <si>
    <t>Podhled SDK,ocel.dvouúrov.kříž.rošt, 2x MA 12,5 mm s minerální izolací tl. 60 mm, akustický min. 57 dB</t>
  </si>
  <si>
    <t>Oranžová</t>
  </si>
  <si>
    <t>1NP poznámka 5 mč 106, 116, 117 : 11,6*2,2+31,7+12,05</t>
  </si>
  <si>
    <t>416072122R01</t>
  </si>
  <si>
    <t>Podhled SDK,ocel.dvouúrov.kříž.rošt, 2xMAI 12,5 mm s minerální izolací tl. 60 mm, akustický min. 57 dB</t>
  </si>
  <si>
    <t>1NP poznámka 5 mč 119,122, 135, 137 : 4,35+6,2+4,17+13,25</t>
  </si>
  <si>
    <t>342264101R01</t>
  </si>
  <si>
    <t>Osazení reviz. dvířek do SDK podhledu, do 0,25 m2, včetně dodávky dvířek 200/200mm</t>
  </si>
  <si>
    <t>s vyřezáním otvoru, osazením rámu s dvířky, prošroubováním a úpravou parotěsné zábrany,</t>
  </si>
  <si>
    <t>viz TZ str.9 : 35</t>
  </si>
  <si>
    <t>342264102R01</t>
  </si>
  <si>
    <t>Osazení reviz. dvířek do SDK podhledu, do 0,50 m2, včetně dodávky dvířek 600/600m</t>
  </si>
  <si>
    <t>viz TZ str.9 : 25</t>
  </si>
  <si>
    <t>430321514R00</t>
  </si>
  <si>
    <t>Beton schodišťových konstrukcí (stupňů, schodnic, ramen, podest s nosníky) železový třídy C 30/37</t>
  </si>
  <si>
    <t>XC1, XA1</t>
  </si>
  <si>
    <t xml:space="preserve">PD D12c vč 08 : </t>
  </si>
  <si>
    <t>věž č. 1, 3 ramena a podesty : 85,0-9,5</t>
  </si>
  <si>
    <t>věž č. 2, 4 ramena a podesty : 54,0-6,18</t>
  </si>
  <si>
    <t>431351121R00</t>
  </si>
  <si>
    <t>Bednění podest a podstupňových desek přímočarých zřízení</t>
  </si>
  <si>
    <t>včetně podpěrné konstrukce o výšce do 4 m</t>
  </si>
  <si>
    <t>věž č. 1, 3 ramena a podesty : (4,4*2+3,08*8+4,29*12+4,28*10+2,96*4)*1,5+6,0*12*1,75</t>
  </si>
  <si>
    <t>věž č. 2, 4 ramena a podesty : (4,4*2+3,08*4+4,29*6+4,28*6+2,96*4)*1,5+6,0*8*1,75</t>
  </si>
  <si>
    <t>431351122R00</t>
  </si>
  <si>
    <t>Bednění podest a podstupňových desek přímočarých odstranění</t>
  </si>
  <si>
    <t>Odkaz na mn. položky pořadí 121 : 545,91000</t>
  </si>
  <si>
    <t>430361821R00</t>
  </si>
  <si>
    <t>Výztuž schodišťových konstrukcí  (stupňů, schodnic, ramen, podest s nosníky) z betonářské oceli 10505</t>
  </si>
  <si>
    <t>Včetně distančních prvků.</t>
  </si>
  <si>
    <t>PD D12c vč 15 : 49,070</t>
  </si>
  <si>
    <t>434311116R01</t>
  </si>
  <si>
    <t>Stupně dusané na terén, na desku, z betonu C 30/37</t>
  </si>
  <si>
    <t xml:space="preserve">vč D12c vč 08 : </t>
  </si>
  <si>
    <t>věž č. 1, 3 : 252*1,5</t>
  </si>
  <si>
    <t>věž č. 2, 4 : 164*1,5</t>
  </si>
  <si>
    <t>434351141R00</t>
  </si>
  <si>
    <t>Bednění stupňů betonovaných na podstupňové desce nebo na terénu přímočarých zřízení</t>
  </si>
  <si>
    <t>věž č. 1, 3 : 252*1,5*(0,32+0,1568)</t>
  </si>
  <si>
    <t>věž č. 2, 4 : 164*1,5*(0,32+0,1568)</t>
  </si>
  <si>
    <t>434351142R00</t>
  </si>
  <si>
    <t>Bednění stupňů betonovaných na podstupňové desce nebo na terénu přímočarých odstranění</t>
  </si>
  <si>
    <t>Odkaz na mn. položky pořadí 125 : 297,52320</t>
  </si>
  <si>
    <t>Specifikace kopletní konstrukce viz TZ str. 10</t>
  </si>
  <si>
    <t>229940010RAA</t>
  </si>
  <si>
    <t>Trubkové mikropiloty 89/10 (11 523), kompletní konstrukce</t>
  </si>
  <si>
    <t>Specifikace pilot viz TZ str. 10</t>
  </si>
  <si>
    <t>vč 16, 17 schodiště a rampa : (38+38+30+60)*6,0</t>
  </si>
  <si>
    <t>vč 16, 17 schodiště a rampa hlavy pilot : 239,4+239,4+169,0+378,0</t>
  </si>
  <si>
    <t>274320050RAB1</t>
  </si>
  <si>
    <t>Základový pas ŽB z betonu C 34/450, vč. bednění, výztuž do 120 kg/m3, kompletní konstrukce</t>
  </si>
  <si>
    <t>vč 16, 17 schodiště a rampa - základové prahy : (10,1+10,1+8,8+8,9)*1,05</t>
  </si>
  <si>
    <t>430320040RAB1</t>
  </si>
  <si>
    <t>Schodišťová konstrukce ŽB beton C 35/45, pohledový beton včetně povrchové úpravy, bednění, výztuž do 120 kg/m3, kompletní konstrukce</t>
  </si>
  <si>
    <t>vč 16, 17 schodiště a rampa - konstrukce schodiště : (42,3+43,1+21,8+28,5)*1,05</t>
  </si>
  <si>
    <t>601011261RT5</t>
  </si>
  <si>
    <t xml:space="preserve">Omítka stropů a podhledů z hotových směsí jednovrstvá, sádrová, filcovaná, tloušťka vrstvy 20 mm,  </t>
  </si>
  <si>
    <t>po jednotlivých vrstvách</t>
  </si>
  <si>
    <t>Včetně pomocného lešení.</t>
  </si>
  <si>
    <t>1PP : 53,25+10,6+17,92+34,2+5,56</t>
  </si>
  <si>
    <t xml:space="preserve">schodiště 1PP-5NP : </t>
  </si>
  <si>
    <t>podesty mezipodesty : 10,6*20+4,18*24+3,5*16</t>
  </si>
  <si>
    <t>stropy 3NP,5NP : (5,85*5,85-2,85*2,65)*4</t>
  </si>
  <si>
    <t>schodišťové desky : 130,0*1,5</t>
  </si>
  <si>
    <t xml:space="preserve">průvlaky pod úr. podhledu : </t>
  </si>
  <si>
    <t>202, 210, 218, 302, 310, 318, 402, 410, 502, 510 : ((5,8+3,36)*2*0,5)*10</t>
  </si>
  <si>
    <t>601011191R00</t>
  </si>
  <si>
    <t>Omítka stropů a podhledů z hotových směsí Doplňkové práce pro omítky stropů z hotových směsí podkladní nátěr stropů pod tenkovrstvé omítky</t>
  </si>
  <si>
    <t>Odkaz na mn. položky pořadí 131 : 883,13000</t>
  </si>
  <si>
    <t>602011261RT5</t>
  </si>
  <si>
    <t xml:space="preserve">Omítka stěn z hotových směsí jednovrstvá, sádrová, hlazená, tloušťka vrstvy 20 mm,  </t>
  </si>
  <si>
    <t>(5,85+5,85+2,85+2,65)*2*15,96-2,25*15,96*2</t>
  </si>
  <si>
    <t>(5,85+5,85+2,85+2,65)*2*22,86-2,25*22,86*2</t>
  </si>
  <si>
    <t>1,5*3,1*2*4</t>
  </si>
  <si>
    <t>-0,8*2,1*4*2-0,9*2,1*20</t>
  </si>
  <si>
    <t>-1,18*2,32*20+5,82*0,2*20</t>
  </si>
  <si>
    <t>-0,9*2,3*4+5,5*0,2*4</t>
  </si>
  <si>
    <t>-1,0*4,7*20+10,4*0,2*20</t>
  </si>
  <si>
    <t>-1,0*2,6*36+6,2*0,2*36</t>
  </si>
  <si>
    <t>(2,25*3+1,6*2+0,85*2)*15,96*2</t>
  </si>
  <si>
    <t>(2,25*3+1,6*2+0,85*2)*22,86*2</t>
  </si>
  <si>
    <t>-1,18*2,32*20</t>
  </si>
  <si>
    <t>105 : (5,9+11,9+0,15*2)*2*3,12</t>
  </si>
  <si>
    <t>-1,6*2,1</t>
  </si>
  <si>
    <t>107 : (2,0+2,8)*2*3,12</t>
  </si>
  <si>
    <t>-0,9*2,1</t>
  </si>
  <si>
    <t>108 : (6,0+3,0)*2*3,12</t>
  </si>
  <si>
    <t>-0,9*2,1*2+5,2*0,15*2</t>
  </si>
  <si>
    <t>109 : (5,9+5,9)*2*3,12</t>
  </si>
  <si>
    <t>110 : (3,85+2,8)*2*3,12</t>
  </si>
  <si>
    <t>-0,9*2,1*2</t>
  </si>
  <si>
    <t>105 : (5,6+2,86*2)*5,06</t>
  </si>
  <si>
    <t>-5,0*4,76+14,52*0,2</t>
  </si>
  <si>
    <t>106 : (41,8+8,84+2,2+0,5*2)*2*5,06-15,1*5,06+0,1*5,06*12</t>
  </si>
  <si>
    <t>-5,6*5,06-5,6*4,61*2-1,8*2,3*2</t>
  </si>
  <si>
    <t>-0,8*2,1*2-1,0*4,76*6+10,52*0,25</t>
  </si>
  <si>
    <t>107 : (2,0*2+1,26)*(5,06-2,1)</t>
  </si>
  <si>
    <t>108 : (2,0*2+1,2)*(5,06+2,1)</t>
  </si>
  <si>
    <t>109 : (2,0*2+1,22)*(5,06-2,1)</t>
  </si>
  <si>
    <t>-1,0*2,66+6,32*0,25</t>
  </si>
  <si>
    <t>110 : (4,02+3,96+0,2)*2*5,06</t>
  </si>
  <si>
    <t>-0,8*2,1-1,0*4,76*2+10,52*0,25*2</t>
  </si>
  <si>
    <t>111 : (2,999+3,96)*2*5,61</t>
  </si>
  <si>
    <t>112 : (1,961+3,96*2)*5,61</t>
  </si>
  <si>
    <t>-0,5*2,1-1,0*4,76+10,52*0,25-3,6*0,65</t>
  </si>
  <si>
    <t>113 : (5,3+0,14+3,6)*2*(5,06-2,1)</t>
  </si>
  <si>
    <t>114 : (5,5*2+6,0+3,6*2+0,14*2)*(5,06-2,1)</t>
  </si>
  <si>
    <t>-1,0*2,66*3+6,32*0,25*3</t>
  </si>
  <si>
    <t>115 : (11,9+8,031+0,4*2+0,2+0,1)*2*5,06</t>
  </si>
  <si>
    <t>-5,6*4,61-5,0*4,76-6,0*4,51-0,8*2,1*2-1,6*2,1</t>
  </si>
  <si>
    <t>116 : (6,0+5,289+0,2*2)*2*5,06+8,86*0,6</t>
  </si>
  <si>
    <t>-6,0*4,51</t>
  </si>
  <si>
    <t>117 : (6,0+2,0)*2*5,61</t>
  </si>
  <si>
    <t>-0,8*2,1*3-0,9*2,1*2-3,0*0,65</t>
  </si>
  <si>
    <t>118 : (5,7+9,469+0,2+0,1)*2*5,06-5,0*5,06+5,5*0,6*2</t>
  </si>
  <si>
    <t>-1,6*2,1-0,9*2,1-1,0*4,76*5+10,52*0,25*5</t>
  </si>
  <si>
    <t>119 : (2,41+1,8*2)*(5,61-2,1)</t>
  </si>
  <si>
    <t>120 : (11,6+5,9+0,2*2)*5,06+5,6*0,6*2+5,9*0,6</t>
  </si>
  <si>
    <t>-5,6*4,61*2-1,0*4,76*6+10,52*0,25*6</t>
  </si>
  <si>
    <t>122 : (3,45+1,8*2)*(5,61-2,1)</t>
  </si>
  <si>
    <t>123 : (17,6+18,0+0,2*4)*2*5,83</t>
  </si>
  <si>
    <t>-5,6*5,06*3-5,6*4,61-10,0*3,56-1,6*2,1-1,8*2,3*2-1,1*2,1</t>
  </si>
  <si>
    <t>124 : (12,9+5,8+0,2)*2*5,06</t>
  </si>
  <si>
    <t>-10,0*3,56+17,12*0,4-1,6*2,1-0,9*2,1</t>
  </si>
  <si>
    <t>125 : (11,9+1,7)*2*5,61</t>
  </si>
  <si>
    <t>-1,1*2,1-1,4*4,76+10,92*0,25</t>
  </si>
  <si>
    <t>126 : (5,9+3,9)*2*5,06</t>
  </si>
  <si>
    <t>-1,6*2,1-0,9*2,1-1,0*4,76*2+10,52*0,25*2</t>
  </si>
  <si>
    <t>127 : (2,9+5,6)*2*5,06</t>
  </si>
  <si>
    <t>-1,9*2,45+6,8*0,3-1,6*2,1*2-0,8*2,1</t>
  </si>
  <si>
    <t>129 : (4,8*2+3,66)*5,06</t>
  </si>
  <si>
    <t>-0,8*2,1*3-1,0*4,76*2+10,52*0,25*2</t>
  </si>
  <si>
    <t>130 : (1,8+1,8)*2*5,06-1,8*2,1</t>
  </si>
  <si>
    <t>-0,8*2,1*2-1,0*4,76+10,52*0,25</t>
  </si>
  <si>
    <t>131 : (1,0+1,8*2)*(5,06-2,1)</t>
  </si>
  <si>
    <t>132 : (2,82+1,8)*2*5,06</t>
  </si>
  <si>
    <t>-0,8*1,97-2,82*0,65</t>
  </si>
  <si>
    <t>133 : (5,8+2,8)*2*5,06</t>
  </si>
  <si>
    <t>134 : (17,6+11,9+4,7+0,14+0,1*2+0,2*2+0,4*4)*2*5,06</t>
  </si>
  <si>
    <t>-5,6*5,06*3-5,0*4,76-0,8*2,1*5-0,9*2,1-1,0*4,76*6+10,52*0,25*6</t>
  </si>
  <si>
    <t>135 : (2,16+1,95*2)*(5,61-2,1)</t>
  </si>
  <si>
    <t>136 : (5,9+2,595*2+0,68*2-3,6)*(5,61-2,1)+5,9*5,61</t>
  </si>
  <si>
    <t>-1,0*4,76*3+10,52*0,25*3</t>
  </si>
  <si>
    <t>137 : (5,9*2+2,665*2+0,54*2-3,6)*(5,61-2,1)</t>
  </si>
  <si>
    <t>138a : (5,9+1,81)*2*5,61</t>
  </si>
  <si>
    <t>-0,8*2,1*5</t>
  </si>
  <si>
    <t>138b : (5,86+1,81)*2*5,61</t>
  </si>
  <si>
    <t>-0,8*2,1*4</t>
  </si>
  <si>
    <t>139 : (2,28+3,65*2)*5,61</t>
  </si>
  <si>
    <t>-0,8*2,1-1,0*4,76*2+10,52*0,25*2-2,4*0,65</t>
  </si>
  <si>
    <t>140 : (3,44+1,709)*2*5,61</t>
  </si>
  <si>
    <t>-0,8*2,1*3</t>
  </si>
  <si>
    <t>141 : (1,8+1,801*2)*(5,61-2,1)</t>
  </si>
  <si>
    <t>142 : (1,5+1,801*2)*(5,61-2,1)</t>
  </si>
  <si>
    <t>143 : (5,6*2+5,7)*(5,61-2,1)</t>
  </si>
  <si>
    <t>144 : (2,42+4,11)*2*(5,61-2,1)</t>
  </si>
  <si>
    <t>145 : (1,6+1,985)*2*(5,61-2,1)</t>
  </si>
  <si>
    <t>146 : (1,6+1,985)*2*(5,61-2,1)</t>
  </si>
  <si>
    <t>147 : (1,6+1,985)*2*(5,61-2,1)</t>
  </si>
  <si>
    <t xml:space="preserve">2NP : </t>
  </si>
  <si>
    <t>202, 210, 218 : ((6,45+7,67)*2*3,3)*3</t>
  </si>
  <si>
    <t>(-0,8*2,1-1,6*2,1-3,0*2,6+8,2*0,25-1,0*2,6*3+6,2*0,25*3-3,1*0,65)*3</t>
  </si>
  <si>
    <t>203, 211, 219 : ((4,0+3,99)*2*3,3)*3</t>
  </si>
  <si>
    <t>(-0,8*2,1-1,0*2,6*2+6,2*0,25*2)*3</t>
  </si>
  <si>
    <t>204, 212, 220 : ((1,36+2,65)*2*3,3-5,31*2,1-0,8*2,1)*3</t>
  </si>
  <si>
    <t>205, 213, 221 : ((1,66+1,2)*2*3,3)*3</t>
  </si>
  <si>
    <t>(-0,8*2,1*3)*3</t>
  </si>
  <si>
    <t>206, 214, 222 : ((2,4+2,3)*2*3,3)*3</t>
  </si>
  <si>
    <t>(-1,6*2,1-0,8*2,1-0,9*2,1)*3</t>
  </si>
  <si>
    <t>207, 215, 223 : ((5,21+3,36)*2*3,3)*3</t>
  </si>
  <si>
    <t>208, 216, 224 : ((3,32+2,0)*2*3,3-4,32*2,1)*3</t>
  </si>
  <si>
    <t>(-0,8*2,1-1,0*2,6+6,2*0,25)*3</t>
  </si>
  <si>
    <t>226 : (5,8+5,86)*2*3,3-3,51*3,3</t>
  </si>
  <si>
    <t>-0,9*2,1*3-1,0*2,6*3+6,2*0,25*3</t>
  </si>
  <si>
    <t>227 : (1,85+2,2)*2*(3,3-2,1)</t>
  </si>
  <si>
    <t>228 : (3,86+2,0)*2*3,3</t>
  </si>
  <si>
    <t>-0,8*2,1*2-0,9*2,1*3</t>
  </si>
  <si>
    <t>229 : (1,96+2,0)*2*3,3</t>
  </si>
  <si>
    <t>-0,8*2,1</t>
  </si>
  <si>
    <t>230 : (3,38+1,85)*2*3,3-3,38*3,3-0,8*0,65*2</t>
  </si>
  <si>
    <t>231 : (2,18+1,85+1,7)*(3,3-2,1)</t>
  </si>
  <si>
    <t>-1,0*0,5+2,0*0,25</t>
  </si>
  <si>
    <t>232 : (3,52+3,66)*2*3,3-2,3*2,1</t>
  </si>
  <si>
    <t>-0,8*2,1-1,0*2,6*2+6,2*0,25*2</t>
  </si>
  <si>
    <t>233 : (4,0+3,66)*2*3,3-7,01*0,65</t>
  </si>
  <si>
    <t>-0,9*2,1-1,0*2,6+6,2*0,25</t>
  </si>
  <si>
    <t>234 : (4,0+3,66)*2*3,3-7,01*0,65</t>
  </si>
  <si>
    <t>-0,9*2,1-1,0*2,6+6,2*0,25-3,0*2,6+8,2*0,25</t>
  </si>
  <si>
    <t xml:space="preserve">3NP : </t>
  </si>
  <si>
    <t>302, 310, 318 : ((7,67+6,45)*2*3,3-3,1*0,65)*3</t>
  </si>
  <si>
    <t>(-1,6*2,1-0,8*2,1-1,0*2,6*4+6,2*0,25*4)*3</t>
  </si>
  <si>
    <t>304, 312, 320 : ((2,65+1,36)*2*3,3-5,31*2,1)*3</t>
  </si>
  <si>
    <t>(-0,8*2,1)*3</t>
  </si>
  <si>
    <t>308, 316, 324 : ((2,0+3,32)*2*3,3-4,32*2,1-3,32*1,2)*3</t>
  </si>
  <si>
    <t>303, 311, 319 : ((3,99+4,0)*2*3,3)*3</t>
  </si>
  <si>
    <t>305, 313, 321 : ((1,2+1,66)*2*3,3)*3</t>
  </si>
  <si>
    <t>306, 314, 322 : ((2,3+2,4)*2*3,3)*3</t>
  </si>
  <si>
    <t>(-0,8*2,1*2-0,9*2,1-1,6*2,1)*3</t>
  </si>
  <si>
    <t>307, 315, 323 : ((3,36+5,21)*2*3,3)*3</t>
  </si>
  <si>
    <t>326 : (11,8+5,8)*2*3,3-2,65*3,3</t>
  </si>
  <si>
    <t>-1,6*2,1-1,0*2,6*6+6,2*0,25*6</t>
  </si>
  <si>
    <t>327 : (2,6+2,23)*2*3,3</t>
  </si>
  <si>
    <t>-0,8*2,1*2-0,6*2,1-1,6*2,1</t>
  </si>
  <si>
    <t>328 : (3,06+5,25*2)*3,3</t>
  </si>
  <si>
    <t>329 : (2,3+1,5)*2*(3,3-2,1)</t>
  </si>
  <si>
    <t>330 : (2,3+1,85)*2*(3,3-2,1)</t>
  </si>
  <si>
    <t xml:space="preserve">4NP, 5NP : </t>
  </si>
  <si>
    <t>402, 410, 502, 510 : ((6,45+7,67)*2*3,25-3,1*0,65)*4</t>
  </si>
  <si>
    <t>(-0,8*2,1-1,6*2,1-1,0*2,6*4+6,2*0,25*4)*4</t>
  </si>
  <si>
    <t>403, 411, 503, 511 : ((4,0+3,99)*2*3,25)*4</t>
  </si>
  <si>
    <t>(-0,8*2,1-1,0*2,6*2+6,2*0,25*2)*4</t>
  </si>
  <si>
    <t>404, 412, 504, 512 : ((1,36+2,65)*2*3,25-5,31*2,1-2,65*1,15)*4</t>
  </si>
  <si>
    <t>(-0,8*2,1)*4</t>
  </si>
  <si>
    <t>405, 413, 505, 513 : ((1,66+1,2)*2*3,25)*4</t>
  </si>
  <si>
    <t>(-0,8*2,1*3)*4</t>
  </si>
  <si>
    <t>406, 414, 506, 514 : ((2,4+2,3)*2*3,25)*4</t>
  </si>
  <si>
    <t>(-0,9*2,1-0,8*2,1*2-1,6*2,1)*4</t>
  </si>
  <si>
    <t>407, 415, 507, 515 : ((5,21+3,36)*2*3,25)*4</t>
  </si>
  <si>
    <t>408, 416, 508, 516 : ((3,32+2,0)*2*3,25-4,32*2,1-3,32*1,15)*4</t>
  </si>
  <si>
    <t>(-0,8*2,1-1,0*2,6+6,2*0,25)*4</t>
  </si>
  <si>
    <t>602011191R00</t>
  </si>
  <si>
    <t>Omítka stěn z hotových směsí Doplňkové práce pro omítky stěn z hotových směsí  podkladní nátěr pod tenkovrstvé omítky</t>
  </si>
  <si>
    <t>Odkaz na mn. položky pořadí 133 : 8194,04159</t>
  </si>
  <si>
    <t>610991004R00</t>
  </si>
  <si>
    <t>Začišťovací okenní lišta pro omítku tl. 15 mm</t>
  </si>
  <si>
    <t>nalepení a odříznutí po dokončení omítek</t>
  </si>
  <si>
    <t xml:space="preserve">úprava ostění vnějších výplní otvorů : </t>
  </si>
  <si>
    <t>DE01 : (1,2+4,76*2)*5</t>
  </si>
  <si>
    <t>DE02 : (1,4+4,76*2)*1</t>
  </si>
  <si>
    <t>DE03 : (1,9+2,3*2)*1</t>
  </si>
  <si>
    <t>DE04 : (1,9+2,1*2)*1</t>
  </si>
  <si>
    <t>DE05 : (1,2+2,1*2)*4</t>
  </si>
  <si>
    <t>DE06 : (1,2+2,1*2)*1</t>
  </si>
  <si>
    <t>O01 : (1,0+4,76*2)*66</t>
  </si>
  <si>
    <t>O02 : (1,0+2,6*2)*140</t>
  </si>
  <si>
    <t>O03 : (3,0+2,6*2)*4</t>
  </si>
  <si>
    <t>SE01 : (5,0+4,78*2)*3</t>
  </si>
  <si>
    <t>612451121R00</t>
  </si>
  <si>
    <t>Omítky vnitřního zdiva cementové hladké</t>
  </si>
  <si>
    <t>v podlaží i ve schodišti, zdiva cihelného, kamenného, smíšeného nebo betonového</t>
  </si>
  <si>
    <t xml:space="preserve">pod obklady do tmele mimo SDK konstrukce : </t>
  </si>
  <si>
    <t>107 : (2,0*2+1,26)*2,1-0,8*2,1*2</t>
  </si>
  <si>
    <t>108 : (2,0*2+1,2)*2,1-0,8*2,1-0,7*2,1</t>
  </si>
  <si>
    <t>109 : (2,0*2+1,22)*2,1-0,7*2,1-1,0*2,1+2,1*0,25*2</t>
  </si>
  <si>
    <t>112 : 3,6*0,65</t>
  </si>
  <si>
    <t>113 : (5,3+0,14+3,6)*2*2,1-0,8*2,1*2</t>
  </si>
  <si>
    <t>114 : (5,5+0,2+3,6+0,14)*2*2,1-0,8*2,1*2</t>
  </si>
  <si>
    <t>117 : 3,0*0,65</t>
  </si>
  <si>
    <t>119 : (2,41+1,8*2)*2,1-0,8*2,1</t>
  </si>
  <si>
    <t>122 : (3,45+1,8*2)*2,1-0,8*2,1</t>
  </si>
  <si>
    <t>131 : (1,0+1,8*2)*2,1-0,8*2,1</t>
  </si>
  <si>
    <t>135 : (2,16+1,95*2)*2,1-0,8*2,1</t>
  </si>
  <si>
    <t>136 : (5,9+2,595*2+0,68*2)*2,1-0,8*2,1-3,6*2,1</t>
  </si>
  <si>
    <t>137 : (5,9+2,665+0,54)*2*2,1-0,8*2,1-3,6*2,1</t>
  </si>
  <si>
    <t>139 : 2,4*0,65</t>
  </si>
  <si>
    <t>141 : (1,8+1,801*2)*2,1-0,8*2,1</t>
  </si>
  <si>
    <t>142 : (1,5+1,801*2)*2,1-0,8*2,1</t>
  </si>
  <si>
    <t>143 : (5,6*2+5,7)*2,1-0,8*2,1*3-1,0*2,1*3+2,1*0,25*6</t>
  </si>
  <si>
    <t>144 : (2,42+4,11)*2*2,1-0,8*2,1*2</t>
  </si>
  <si>
    <t>145 : (1,6+1,985)*2*2,1-0,8*2,1</t>
  </si>
  <si>
    <t>146 : (1,6+1,985)*2*2,1-0,8*2,1</t>
  </si>
  <si>
    <t>147 : (1,6+1,985)*2*2,1-0,8*2,1</t>
  </si>
  <si>
    <t>202 : 3,1*0,65</t>
  </si>
  <si>
    <t>204 : (1,36*2+2,65)*2,1-0,8*2,1</t>
  </si>
  <si>
    <t>208 : 1,0*2,1</t>
  </si>
  <si>
    <t>210 : 3,1*0,65</t>
  </si>
  <si>
    <t>212 : (1,36+0,9+0,4)*2,1</t>
  </si>
  <si>
    <t>216 : 1,0*2,1</t>
  </si>
  <si>
    <t>218 : 3,1*0,65</t>
  </si>
  <si>
    <t>220 : (1,36+0,9+0,4)*2,1</t>
  </si>
  <si>
    <t>224 : 1,0*2,1</t>
  </si>
  <si>
    <t>227 : (1,85*2+2,2)*2,1-0,9*2,1</t>
  </si>
  <si>
    <t>230 : 0,8*0,65*2</t>
  </si>
  <si>
    <t>231 : (2,18+1,85+1,7)*2,1-0,8*2,1-1,0*2,1+2,1*0,25*2</t>
  </si>
  <si>
    <t>232 : 2,3*2,1</t>
  </si>
  <si>
    <t>233 : (2,75+3,66+0,6)*0,65</t>
  </si>
  <si>
    <t>234 : (2,6+3,66+0,75)*0,65</t>
  </si>
  <si>
    <t>302, 310, 318 : (3,1*0,65)*3</t>
  </si>
  <si>
    <t>304, 312, 320 : ((1,36+0,9+0,4)*2,1)*3</t>
  </si>
  <si>
    <t>308, 316, 324 : (1,0*2,1)*3</t>
  </si>
  <si>
    <t>326 : 0,15*0,65</t>
  </si>
  <si>
    <t>329 : (2,3*2+1,5)*2,1-0,8*2,1*2</t>
  </si>
  <si>
    <t>330 : (2,3*2+1,85)*2,1-0,8*2,1-1,0*2,1+2,1*0,25*2</t>
  </si>
  <si>
    <t xml:space="preserve">4NP : </t>
  </si>
  <si>
    <t>402, 410 : (3,1*0,65)*2</t>
  </si>
  <si>
    <t>404, 412 : ((1,36+0,9+0,4)*2,1)*2</t>
  </si>
  <si>
    <t>408, 416 : (1,0*2,1)*2</t>
  </si>
  <si>
    <t xml:space="preserve">5NP : </t>
  </si>
  <si>
    <t>502, 510 : (3,1*0,65)*2</t>
  </si>
  <si>
    <t>504, 512 : ((1,36+0,9+0,4)*2,1)*2</t>
  </si>
  <si>
    <t>508, 516 : (1,0*2,1)*2</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</si>
  <si>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</si>
  <si>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</si>
  <si>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</si>
  <si>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612481211RT8</t>
  </si>
  <si>
    <t>Vyztužení povrchu vnitřních stěn sklotextilní síťovinou s dodávkou síťoviny a stěrkového tmelu</t>
  </si>
  <si>
    <t xml:space="preserve">poznámka 6 schodiště : </t>
  </si>
  <si>
    <t>(5,5+5,5)*19,56*2</t>
  </si>
  <si>
    <t>(5,5+5,5)*12,66*2</t>
  </si>
  <si>
    <t>-0,9*2,1*15</t>
  </si>
  <si>
    <t>612473186R01</t>
  </si>
  <si>
    <t>Příplatek za zabudované hliníkové rohovníky</t>
  </si>
  <si>
    <t>602019193R01</t>
  </si>
  <si>
    <t>Podkladní nátěr (penetrace pod KZS)</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</si>
  <si>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</si>
  <si>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</si>
  <si>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</si>
  <si>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1,0*4,76*66</t>
  </si>
  <si>
    <t>1,0*2,6*140</t>
  </si>
  <si>
    <t>3,0*2,6*4</t>
  </si>
  <si>
    <t>5,0*4,76*3</t>
  </si>
  <si>
    <t>1,2*4,76*5</t>
  </si>
  <si>
    <t>1,4*4,76*1</t>
  </si>
  <si>
    <t>1,9*2,3*1</t>
  </si>
  <si>
    <t>1,9*2,1*2</t>
  </si>
  <si>
    <t>1,2*2,1*5</t>
  </si>
  <si>
    <t>622319512R00</t>
  </si>
  <si>
    <t>Zateplení suterénu extrudovaným polysterenem, tloušťky 100 mm</t>
  </si>
  <si>
    <t>nanesení lepicího tmelu na izolační desky, nalepení desek a zajištění talířovými hmoždinkami (6 ks/m2). Bez povrchové úpravy desek.</t>
  </si>
  <si>
    <t xml:space="preserve">skladba k terénu zateplená 08 tl. 100 mm : </t>
  </si>
  <si>
    <t>PJ : 70,29</t>
  </si>
  <si>
    <t>PZ : 91,59</t>
  </si>
  <si>
    <t>622319515R20</t>
  </si>
  <si>
    <t>Zateplení suterénu extrudovaným polysterenem, tloušťky 200 mm</t>
  </si>
  <si>
    <t xml:space="preserve">skladba k terénu zateplená 08 tl. 200mm : </t>
  </si>
  <si>
    <t>PJ : 34,24</t>
  </si>
  <si>
    <t>PS : 42,8</t>
  </si>
  <si>
    <t>PZ : 34,24</t>
  </si>
  <si>
    <t>PV : 42,8</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</si>
  <si>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</si>
  <si>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</si>
  <si>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</si>
  <si>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1PP mč 106 sokl : 97,2*0,3</t>
  </si>
  <si>
    <t>fasáda 300mm nad terénem : 142,7*0,3</t>
  </si>
  <si>
    <t>622432112R00</t>
  </si>
  <si>
    <t>Omítky vnější stěn z umělého kamene v přírodní barvě drtí dekorativní střednězrnné, akrylátové</t>
  </si>
  <si>
    <t>Odkaz na mn. položky pořadí 144 : 71,97000</t>
  </si>
  <si>
    <t>ostění 1PP : 0,2*0,3*14</t>
  </si>
  <si>
    <t>621481211RU1</t>
  </si>
  <si>
    <t>Vyztužení vnějších omítek podhledů sklotextilní síťovinou s dodávkou výztužné sítě a stěrkového tmelu</t>
  </si>
  <si>
    <t xml:space="preserve">skladba podlah 13 balkon : </t>
  </si>
  <si>
    <t>(10,0+11,34*0,2)*8</t>
  </si>
  <si>
    <t>622319832RV1</t>
  </si>
  <si>
    <t xml:space="preserve">Zateplení fasády  , minerálními deskami s podélným vláknem, tloušťky 100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</si>
  <si>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</si>
  <si>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</si>
  <si>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1PP mč 106 průvlaky : 570,95</t>
  </si>
  <si>
    <t>622319837RV1</t>
  </si>
  <si>
    <t xml:space="preserve">Zateplení fasády  , minerálními deskami s podélným vláknem, tloušťky 200 mm, zakončené stěrkou s výztužnou tkaninou,  </t>
  </si>
  <si>
    <t>1PP podhled mč 106 : 1470,0</t>
  </si>
  <si>
    <t>1PP podhled ochozu : (47,0+42,4)*2*2,3</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</si>
  <si>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</si>
  <si>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</si>
  <si>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</si>
  <si>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</si>
  <si>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Odkaz na mn. položky pořadí 147 : 570,95000</t>
  </si>
  <si>
    <t>Odkaz na mn. položky pořadí 148 : 1881,24000</t>
  </si>
  <si>
    <t>601015183RT6</t>
  </si>
  <si>
    <t xml:space="preserve">Omítka stropů a podhledů z hotových směsí vrchní tenkovrstvá, silikátová, zatíraná, zrnitost 1,5 mm,  </t>
  </si>
  <si>
    <t>1PP mč 106 podhled : 1470,0</t>
  </si>
  <si>
    <t>1PP podhled ochozu a čelo ochozu : (47,0+42,8)*2*2,1+47,0*0,53*4</t>
  </si>
  <si>
    <t>1NP podhled ochozu a čelo ochozu : 83,36*3,0+47,0*0,87*4</t>
  </si>
  <si>
    <t>skladba podlah 13 podhled balkonu : (10,0+11,34*0,2)*8</t>
  </si>
  <si>
    <t>601015191R00</t>
  </si>
  <si>
    <t>Omítka stropů a podhledů z hotových směsí Doplňkové práce pro omítky stropů z hotových směsí podkladní nátěr stropů pod tenkovrstvé omítky, Penetrace akrylátová; funkce: proti tvorbě skvrn, úprava savosti, adhezní můstek; ředidlo: voda (disperzní)</t>
  </si>
  <si>
    <t>Odkaz na mn. položky pořadí 150 : 3029,53400</t>
  </si>
  <si>
    <t>622319835RV2</t>
  </si>
  <si>
    <t>Zateplení podhledů min.desky PV 160 mm, nalepené a mechanicky kotvené, bez povrchové úpravy</t>
  </si>
  <si>
    <t>podhled zastřešení ochozu 1NP skladba střechy 06 : (47,0+42,4)*2*2,3+5,0*3,0</t>
  </si>
  <si>
    <t>622319834RV1</t>
  </si>
  <si>
    <t xml:space="preserve">Zateplení fasády  , minerálními deskami s podélným vláknem, tloušťky 140 mm, zakončené stěrkou s výztužnou tkaninou,  </t>
  </si>
  <si>
    <t>věž č. 1, 3 : 138,18*2</t>
  </si>
  <si>
    <t>věž č. 2, 4 : 41,172*2</t>
  </si>
  <si>
    <t xml:space="preserve">1PP mč 106 : </t>
  </si>
  <si>
    <t>97,2*2,62</t>
  </si>
  <si>
    <t xml:space="preserve">1PP fasáda : </t>
  </si>
  <si>
    <t>203,0</t>
  </si>
  <si>
    <t xml:space="preserve">1NP fasáda : </t>
  </si>
  <si>
    <t>(42,8+42,8)*2*5,21+3,0*5,21*2</t>
  </si>
  <si>
    <t xml:space="preserve">2-5NP : </t>
  </si>
  <si>
    <t xml:space="preserve">věž č. 1, 3 : </t>
  </si>
  <si>
    <t>((12,8+12,8)*2*15,41)*2</t>
  </si>
  <si>
    <t xml:space="preserve">věž č. 2, 4 : </t>
  </si>
  <si>
    <t>((12,8+12,8)*2*8,51)*2</t>
  </si>
  <si>
    <t xml:space="preserve">odpočet KZS tl 140mm : </t>
  </si>
  <si>
    <t>věž č. 1, 3 : -138,18*2</t>
  </si>
  <si>
    <t>věž č. 2, 4 : -41,172*2</t>
  </si>
  <si>
    <t xml:space="preserve">výtahy : </t>
  </si>
  <si>
    <t>(2,65+2,85)*2*2,0*4</t>
  </si>
  <si>
    <t xml:space="preserve">odpočet otvorů : </t>
  </si>
  <si>
    <t>-1,0*4,76*66</t>
  </si>
  <si>
    <t>-1,0*2,6*140</t>
  </si>
  <si>
    <t>-3,0*2,6*4</t>
  </si>
  <si>
    <t>-5,0*4,76*3</t>
  </si>
  <si>
    <t>-1,2*4,76*5</t>
  </si>
  <si>
    <t>-1,4*4,76*1</t>
  </si>
  <si>
    <t>-1,9*2,3*1</t>
  </si>
  <si>
    <t>-1,9*1,8*2</t>
  </si>
  <si>
    <t>-1,2*1,8*5</t>
  </si>
  <si>
    <t>622319850RV1</t>
  </si>
  <si>
    <t>Povrchová úprava ostění zateplovacího systému  , stěrka s výztužnou tkaninou</t>
  </si>
  <si>
    <t>okenní a rohové lišty, výztužná stěrka. Povrchová úprava dle popisu položky.</t>
  </si>
  <si>
    <t>Položka obsahuje podkladní stěrku,okenní a rohové lišty a výztužnou stěrku.</t>
  </si>
  <si>
    <t>(1,0+4,76*2)*0,2*66</t>
  </si>
  <si>
    <t>(1,0+2,6*2)*0,2*140</t>
  </si>
  <si>
    <t>(3,0+2,6*2)*0,2*4</t>
  </si>
  <si>
    <t>(5,0+4,76*2)*0,2*3</t>
  </si>
  <si>
    <t>(1,2+4,76*2)*0,2*5</t>
  </si>
  <si>
    <t>(1,4+4,76*2)*0,2</t>
  </si>
  <si>
    <t>(1,9+2,3*2)*0,2</t>
  </si>
  <si>
    <t>(1,9+2,1*2)*0,2*2</t>
  </si>
  <si>
    <t>(1,2+2,1*2)*0,2*5</t>
  </si>
  <si>
    <t>602015183RT6</t>
  </si>
  <si>
    <t xml:space="preserve">Omítka stěn z hotových směsí vrchní tenkovrstvá, silikátová, zatřená, tloušťka vrstvy 1,5 mm,  </t>
  </si>
  <si>
    <t>-83,36*1,8+1,5*1,5*0,5*2*80</t>
  </si>
  <si>
    <t>((12,8+12,8)*2*15,41+294,0*0,06)*2</t>
  </si>
  <si>
    <t>((12,8+12,8)*2*8,51+87,6*0,06)*2</t>
  </si>
  <si>
    <t xml:space="preserve">přípočet ostění : </t>
  </si>
  <si>
    <t>(1,9+1,8*2)*0,2*2</t>
  </si>
  <si>
    <t>(1,2+1,8*2)*0,2*5</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</si>
  <si>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</si>
  <si>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</si>
  <si>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Odkaz na mn. položky pořadí 156 : 3504,97400</t>
  </si>
  <si>
    <t>622319563R00</t>
  </si>
  <si>
    <t>Zateplení parapetu extrudovaným polystyrénem, tloušťky 30 mm</t>
  </si>
  <si>
    <t>nanesení lepicího tmelu na izolační desky, nalepení desek, natažení stěrky, vtlačení výztužné tkaniny a přehlazení stěrky. Včetně parapetních lišt.</t>
  </si>
  <si>
    <t>parapet (mimo pochůzí) : 184,0*0,2</t>
  </si>
  <si>
    <t>622319015R00</t>
  </si>
  <si>
    <t>Profily zakládací hliníkový, pro izolaci tl. 160 mm</t>
  </si>
  <si>
    <t>622319017R00</t>
  </si>
  <si>
    <t>Profily zakládací hliníkový, pro izolaci tl. 200 mm</t>
  </si>
  <si>
    <t>622421491R00</t>
  </si>
  <si>
    <t>Doplňky zateplovacích systémů rohová lišta</t>
  </si>
  <si>
    <t>Kompletační prvky nad rámec obsahu položek zateplovacích systémů.</t>
  </si>
  <si>
    <t>ochoz 1NP : 20,75*2+29,75*4+20,25*2</t>
  </si>
  <si>
    <t>balkony : 11,34*8</t>
  </si>
  <si>
    <t>622401938R00</t>
  </si>
  <si>
    <t>Příplatek za barevnost fasády - přírodní odstín</t>
  </si>
  <si>
    <t xml:space="preserve">viz TZ - barevné řešení fasády : </t>
  </si>
  <si>
    <t>631571008R00</t>
  </si>
  <si>
    <t>Násyp pod podlahy z kameniva pod plovoucí nebo tepelně izolační vrstvy podlah  z písku prosátého tl. do 20 mm</t>
  </si>
  <si>
    <t>pod mazaniny a dlažby, popř. na plochých střechách, vodorovný nebo ve spádu, s udusáním a urovnáním povrchu,</t>
  </si>
  <si>
    <t>zeminová deska prosívka 5mm : 1554,2</t>
  </si>
  <si>
    <t>631591115R00</t>
  </si>
  <si>
    <t>Násyp pod podlahy z lehkých materiálů z keramzitu</t>
  </si>
  <si>
    <t>pod  mazaniny a dlažby, popř. na plochých střechách vodorovný nebo ve spádu s udusáním a urovnáním povrchu</t>
  </si>
  <si>
    <t>1PP skladba podlah 10 : 24,0*0,465*4</t>
  </si>
  <si>
    <t>631313511R00</t>
  </si>
  <si>
    <t xml:space="preserve">Mazanina z betonu prostého tl. přes 80 do 120 mm třídy C 12/15,  </t>
  </si>
  <si>
    <t>(z kameniva) hlazená dřevěným hladítkem</t>
  </si>
  <si>
    <t>vyrovnávací vrstva pod základy : 26,0</t>
  </si>
  <si>
    <t>631313611R00</t>
  </si>
  <si>
    <t xml:space="preserve">Mazanina z betonu prostého tl. přes 80 do 120 mm třídy C 16/20 ,  </t>
  </si>
  <si>
    <t>podkladní konstrukce gabionových zídek : 65,0*0,1+72,0*0,1+21,0*0,1</t>
  </si>
  <si>
    <t>631315711RT3</t>
  </si>
  <si>
    <t>Mazanina z betonu vyztuženého tl. přes 120 do 240 mm třídy C 25/30 , s rozptýlenou výztuží z ocelových vláken, v množství 25 kg / m3</t>
  </si>
  <si>
    <t>hlazená dřevěným hladítkem, s vytvořením dilatačních spár v mazanině uložením dočasného dilatačního profilu, s odstraněním dočasného profilu. Bez zaplnění spáry trvalým materiálem (634 60).</t>
  </si>
  <si>
    <t>1PP skladba podlah 12 : 1470,0*0,2</t>
  </si>
  <si>
    <t>631316211R01</t>
  </si>
  <si>
    <t>Povrchový vsyp na betonové podlahy strojně hlazený</t>
  </si>
  <si>
    <t>1PP skladba podlah 12 : 1470,0</t>
  </si>
  <si>
    <t>631316115R00</t>
  </si>
  <si>
    <t xml:space="preserve">Mazanina z betonu prostého speciální povrchové úpravy mazanin postřik nových betonových podlah proti prvotnímu vysychání,  </t>
  </si>
  <si>
    <t>Odkaz na mn. položky pořadí 168 : 1470,00000</t>
  </si>
  <si>
    <t>631317901</t>
  </si>
  <si>
    <t>Dilatace v drátkobetonu 6 x 6 m</t>
  </si>
  <si>
    <t>631317902</t>
  </si>
  <si>
    <t>Montáž dilatačního pásku podél stěn, včetně dodávky PU pásu tl. 10 mm</t>
  </si>
  <si>
    <t>skladba podlah 12 : 371,0</t>
  </si>
  <si>
    <t>632443111R00</t>
  </si>
  <si>
    <t>Potěr litý cementový pevnost v tlaku 20 MPa, pokládaná plocha do 100 m2, tloušťky 50 mm</t>
  </si>
  <si>
    <t>dovoz směsi, doprava pomocí šnekového čerpadla, lití hadicí na plochu, srovnání latí do roviny</t>
  </si>
  <si>
    <t>skladba podlah 10 : (34,75-2,85*2,65-2,5)*4</t>
  </si>
  <si>
    <t>skladba podlah 11 : 53,25+10,6+17,92+34,2+5,56</t>
  </si>
  <si>
    <t>skladba podlah 07 : (47,0+42,4)*2*2,3+5,4*3,2</t>
  </si>
  <si>
    <t>632441491R01</t>
  </si>
  <si>
    <t>Broušení potěrů</t>
  </si>
  <si>
    <t>Odkaz na mn. položky pořadí 172 : 648,84000</t>
  </si>
  <si>
    <t>631361921RT5</t>
  </si>
  <si>
    <t>Výztuž mazanin z betonů a z lehkých betonů ze svařovaných sítí průměr drátu 6 mm, velikost oka 150/150 mm</t>
  </si>
  <si>
    <t>1PP u výjezdu řez B-B : ((3,0*6,0)*1,2*3,03*0,001)*2</t>
  </si>
  <si>
    <t>skladba podlah 10 : ((34,75-2,85*2,65-2,5)*4)*1,2*3,03*0,001</t>
  </si>
  <si>
    <t>skladba podlah 11 : (53,25+10,6+17,92+34,2+5,56)*1,2*3,03*0,001</t>
  </si>
  <si>
    <t>skladba podlah 07 : ((47,0+42,4)*2*2,3+5,4*3,2)*1,2*3,03*0,001</t>
  </si>
  <si>
    <t>631319171R00</t>
  </si>
  <si>
    <t xml:space="preserve">Příplatek za stržení povrchu tloušťka mazaniny do 80 mm </t>
  </si>
  <si>
    <t>spodní vrstvy mazaniny latí před vložením výztuže nebo pletiva pro tloušťku obou vrstev mazaniny</t>
  </si>
  <si>
    <t>1PP skladba podlah 10 : ((34,75-2,85*2,65-2,5)*4)*0,05</t>
  </si>
  <si>
    <t>1PP skladba podlah 11 : (53,25+10,6+17,92+34,2+5,56)*0,05</t>
  </si>
  <si>
    <t>skladba podlah 07 : ((47,0+42,4)*2*2,3+5,4*3,2)*0,05</t>
  </si>
  <si>
    <t>631319175R00</t>
  </si>
  <si>
    <t>Příplatek za stržení povrchu tloušťka mazaniny od 120 mm do 240 mm</t>
  </si>
  <si>
    <t>1PP u výjezdu : ((3,0*6,0)*0,2)*2</t>
  </si>
  <si>
    <t>631571004R01</t>
  </si>
  <si>
    <t>Násyp z kameniva TK fr. 32-63</t>
  </si>
  <si>
    <t>vč 16, 17 schodiště a rampa : (8,1*2,6*4+2,3*2,15+6,1*2,15+13,2*2,15)*0,4</t>
  </si>
  <si>
    <t>631571005R00</t>
  </si>
  <si>
    <t>Násyp pod podlahy z kameniva z kameniva  z kačírku frakce 22-32 mm</t>
  </si>
  <si>
    <t xml:space="preserve">kačírek 16-32 : </t>
  </si>
  <si>
    <t>skladba střechy S3 : (11,64*11,64-2,85*2,65)*4*0,05</t>
  </si>
  <si>
    <t>skladba střechy S1-3 : (176*0,5+20,5*0,25)*0,1</t>
  </si>
  <si>
    <t>skladba střechy 06 : (46,4+42,8)*2*1,8*0,05</t>
  </si>
  <si>
    <t>632423115R00</t>
  </si>
  <si>
    <t>Potěr ze suchých směsí vyrovnávací stěrka samonivelační anhydritová, tloušťka 5 mm, včetně penetrace, Penetrace</t>
  </si>
  <si>
    <t>s rozprostřením a uhlazením</t>
  </si>
  <si>
    <t>včetně penetrace podkladu.</t>
  </si>
  <si>
    <t xml:space="preserve">skladba podlah 03 : </t>
  </si>
  <si>
    <t>(46,44+15,96+1,99+5,52+17,48)*10</t>
  </si>
  <si>
    <t xml:space="preserve">skladba podlah 04 : </t>
  </si>
  <si>
    <t>275,6+16,23+12,28+8,0+69,3+26,27+7,71+3,9+6,22+12,83+14,6*2+67,6+5,8+15,92+3,44</t>
  </si>
  <si>
    <t>632441015R00</t>
  </si>
  <si>
    <t>Potěr litý anhydritový anhydritový, pevnost v tlaku 20 MPa, pokládaná plocha do 100 m2, tloušťka 50 mm</t>
  </si>
  <si>
    <t>dovoz směsi, doprava pomocí šnekového čerpadla, lití hadicí na plochu, dvojí (křížem vedené) rozvlnění hrazdami</t>
  </si>
  <si>
    <t>Položka obsahuje vložení dilatační okrajové pásky ke stěnám.</t>
  </si>
  <si>
    <t xml:space="preserve">skladba podlah 01 : </t>
  </si>
  <si>
    <t>(10,6*2+4,18*2*3)*4</t>
  </si>
  <si>
    <t>17,12+2,26+2,16+2,64+31,69+33,51+96,4+31,7+12,05+4,35+6,2+20,51+23,35+16,24+17,89+3,43+1,79+5,04+211,05+4,17+13,74+13,25+10,54+10,55+8,75+5,85+3,22+2,69+32,5+9,88+3,16+3,15+6,56</t>
  </si>
  <si>
    <t>(10,6+3,5*2)*4</t>
  </si>
  <si>
    <t>4,06+3,86</t>
  </si>
  <si>
    <t>4,25</t>
  </si>
  <si>
    <t>(10,6+3,5*2)*2</t>
  </si>
  <si>
    <t>10,6*2</t>
  </si>
  <si>
    <t xml:space="preserve">skladba podlah 02 (tl. 40mm + 50% mezi nopy v. 20mm) celkem 50mm : </t>
  </si>
  <si>
    <t>3,6+6,66+3,6+6,66+3,6+6,66</t>
  </si>
  <si>
    <t>3,6+6,66+3,6+6,66</t>
  </si>
  <si>
    <t xml:space="preserve">skladba podlah 05 : </t>
  </si>
  <si>
    <t>53,22+315,28+76,62+16,19</t>
  </si>
  <si>
    <t>632441491R00</t>
  </si>
  <si>
    <t xml:space="preserve">Potěr litý anhydritový broušení anhydritových potěrů </t>
  </si>
  <si>
    <t>Odkaz na mn. položky pořadí 180 : 3059,99000</t>
  </si>
  <si>
    <t>632451014R00</t>
  </si>
  <si>
    <t>Vyrovnávací potěr ze suché směsi v pásu tloušťky 50 mm</t>
  </si>
  <si>
    <t>skladba střechy věže - atika : ((12,4+11,8)*2*0,3)*4</t>
  </si>
  <si>
    <t>632922953RT9</t>
  </si>
  <si>
    <t>Kladení dlaždic na stavitel. terče plast.; přířez z folie PVC-P tl. 1,8mm, včetně výškově stavitelné podstavce a vibrolisované dvouvrstvé dlažby tl. 40 mm</t>
  </si>
  <si>
    <t>skladba střechy S2 : 4,0*11,44+4,0*11,54+4,0*11,44+4,0*11,44</t>
  </si>
  <si>
    <t>639571210R00</t>
  </si>
  <si>
    <t>Kačírek pro okapový chodník tl. 100 mm, Kamenivo nestanovené těžené; frakce 32,0 až 63,0 mm; typ: praný; kačírek</t>
  </si>
  <si>
    <t>okapový chodník : 200,0</t>
  </si>
  <si>
    <t>639561121R00</t>
  </si>
  <si>
    <t>Obrubník pro okapový chodník výšky 250 mm, šedý</t>
  </si>
  <si>
    <t>se zřízením lože z betonu prostého tl. 5 až 10 cm. Včetně dodávky obrubníku.</t>
  </si>
  <si>
    <t>okapový chodník : 162,0</t>
  </si>
  <si>
    <t>639571311R01</t>
  </si>
  <si>
    <t>Okapový chodník - textilie proti prorůstání 200 g/m2</t>
  </si>
  <si>
    <t>Odkaz na mn. položky pořadí 184 : 200,00000</t>
  </si>
  <si>
    <t>59710900101</t>
  </si>
  <si>
    <t>Odpařovací žlab z SMC kompozitu šířky 150mm výšky 30 mm zatížení B125 kN včetně přísliušenství, červená barva</t>
  </si>
  <si>
    <t>1PP poznámka 2 : 24,0*4</t>
  </si>
  <si>
    <t>V cenách jednotlivých položek jsou započteny všechny náklady dle PD Výpisy PSV  PPS-08/21-D.1.1.b. včetně vnitrostaveništního přesunu hmot.</t>
  </si>
  <si>
    <t>64090DE01a</t>
  </si>
  <si>
    <t>Dveře AL včetně rámu 1200/4760+150 mm prosklené s nadsvětlíkem, Uw=0,95 W/m2.K, kování, zámek, samozavírač, ostatní příslušenství dle specifikace, dodávka, montáž, komprimační páska</t>
  </si>
  <si>
    <t>specifikace dle výpisu vstupních dveří DE01 (s panikovým kováním) : 4</t>
  </si>
  <si>
    <t>64090DE01b</t>
  </si>
  <si>
    <t>specifikace dle výpisu vstupních dveří DE01 (bez panikového kování) : 1</t>
  </si>
  <si>
    <t>64090DE02</t>
  </si>
  <si>
    <t>Dveře AL včetně rámu 1400/4760+150 mm prosklené s nadsvětlíkem, Uw=0,95 W/m2.K, kování, zámek, samozavírač, ostatní příslušenství dle specifikace, dodávka, montáž, komprimační páska</t>
  </si>
  <si>
    <t>specifikace dle výpisu vstupních dveří DE02 : 1</t>
  </si>
  <si>
    <t>64090DE03</t>
  </si>
  <si>
    <t>Dveře AL včetně rámu 1900/2300+150 mm plné, Uw=0,95 W/m2.K, kování, zámek, samozavírač, ostatní příslušenství dle specifikace, dodávka, montáž, komprimační páska</t>
  </si>
  <si>
    <t>Cena</t>
  </si>
  <si>
    <t>specifikace dle výpisu vstupních dveří DE03 : 1</t>
  </si>
  <si>
    <t>64090DE04</t>
  </si>
  <si>
    <t>Dveře AL včetně rámu 1900/2100+250 mm plné, Uw=0,95 W/m2.K, PO EW 30DP3, kování, zámek, samozavírač, ostatní příslušenství dle specifikace, dodávka, montáž, komprimační páska</t>
  </si>
  <si>
    <t>64090DE05</t>
  </si>
  <si>
    <t>Dveře AL včetně rámu 1200/2100+250 mm plné, Uw=0,95 W/m2.K, PO EW 30 DP3-S-C, kování, zámek, samozavírač, ostatní příslušenství dle specifikace, dodávka, montáž, komprimační páska</t>
  </si>
  <si>
    <t>specifikace dle výpisu vstupních dveří DE05 : 4</t>
  </si>
  <si>
    <t>64090DE06</t>
  </si>
  <si>
    <t>Dveře AL včetně rámu 1200/2100+250 mm plné, Uw=0,95 W/m2.K, PO EW 30 DP3, kování, zámek, samozavírač, ostatní příslušenství dle specifikace, dodávka, montáž, komprimační páska</t>
  </si>
  <si>
    <t>specifikace dle výpisu vstupních dveří DE06 : 1</t>
  </si>
  <si>
    <t>64090DI01</t>
  </si>
  <si>
    <t>Dveře ocelové 800 x 2100 mm včetně ocelové zárubně, kování a zámku, dodávka, montáž, doplňky, povrchová úprava</t>
  </si>
  <si>
    <t>specifikace dle výpisu vnitřních dveří DI01 : 4</t>
  </si>
  <si>
    <t>64090DI02</t>
  </si>
  <si>
    <t>Dveře ocelové 900 x 2100 mm včetně ocelové zárubně, kování a zámku, PO EW 30 DP3-S-C; dodávka, montáž, doplňky, povrchová úprava</t>
  </si>
  <si>
    <t>specifikace dle výpisu vnitřních dveří DI02 : 2</t>
  </si>
  <si>
    <t>64090DI0301</t>
  </si>
  <si>
    <t>Dveře dřevěné 1600 x 2100 mm včetně dřevěné zárubně, kování a zámku, dodávka, montáž, doplňky, povrchová úprava</t>
  </si>
  <si>
    <t>specifikace dle výpisu vnitřních dveří DI03 : 2</t>
  </si>
  <si>
    <t>64090DI0302</t>
  </si>
  <si>
    <t>Dveře dřevěné 1600 x 2100 mm včetně dřevěné zárubně, kování a zámku, PO EW 30 DP3-S-C; dodávka, montáž, doplňky, povrchová úprava</t>
  </si>
  <si>
    <t>64090DI04</t>
  </si>
  <si>
    <t>Dveře dřevěné 900 x 2100 mm včetně dřevěné zárubně, kování a zámku, dodávka, montáž, doplňky, povrchová úprava</t>
  </si>
  <si>
    <t>specifikace dle výpisu vnitřních dveří DI04 : 3</t>
  </si>
  <si>
    <t>64090DI0501</t>
  </si>
  <si>
    <t>Dveře dřevěné 800 x 2100 mm včetně dřevěné zárubně, kování a zámku, dodávka, montáž, doplňky, povrchová úprava</t>
  </si>
  <si>
    <t>specifikace dle výpisu vnitřních dveří DI05 : 14</t>
  </si>
  <si>
    <t>64090DI0502</t>
  </si>
  <si>
    <t>Dveře dřevěné 800 x 2100 mm včetně dřevěné zárubně, kování a zámku, PO EW 30 DP3-S-C; dodávka, montáž, doplňky, povrchová úprava</t>
  </si>
  <si>
    <t>specifikace dle výpisu vnitřních dveří DI05 : 3</t>
  </si>
  <si>
    <t>64090DI0503</t>
  </si>
  <si>
    <t>specifikace dle výpisu vnitřních dveří DI05 : 1</t>
  </si>
  <si>
    <t>64090DI0504</t>
  </si>
  <si>
    <t>Dveře dřevěné 800 x 2100 mm včetně dřevěné zárubně, kování a zámku, PO EW 60 DP1-S-C; dodávka, montáž, doplňky, povrchová úprava</t>
  </si>
  <si>
    <t>64090DI051a01</t>
  </si>
  <si>
    <t>specifikace dle výpisu vnitřních dveří DI05a : 7</t>
  </si>
  <si>
    <t>64090DI051a02</t>
  </si>
  <si>
    <t>Dveře dřevěné 800 x 2100 mm včetně dřevěné zárubně, kování a zámku, PO EW 45 DP1-S-C; dodávka, montáž, doplňky, povrchová úprava</t>
  </si>
  <si>
    <t>specifikace dle výpisu vnitřních dveří DI05a : 3</t>
  </si>
  <si>
    <t>64090DI051b</t>
  </si>
  <si>
    <t>Dveře dřevěné 800 x 2100 mm včetně dřevěné zárubně, kování a zámku, kruhové okno, dodávka, montáž, doplňky, povrchová úprava</t>
  </si>
  <si>
    <t>specifikace dle výpisu vnitřních dveří DI05b : 2</t>
  </si>
  <si>
    <t>64090DI06</t>
  </si>
  <si>
    <t>Dveře dřevěné 700 x 2100 mm včetně dřevěné zárubně, kování a zámku, dodávka, montáž, doplňky, povrchová úprava</t>
  </si>
  <si>
    <t>specifikace dle výpisu vnitřních dveří DI06 : 1</t>
  </si>
  <si>
    <t>64090DI07</t>
  </si>
  <si>
    <t>Dveře dřevěné 1800 x 2300 mm včetně dřevěné zárubně, kování a zámku, PO EW 30 DP3-S-C; dodávka, montáž, doplňky, povrchová úprava</t>
  </si>
  <si>
    <t>specifikace dle výpisu vnitřních dveří DI07 : 2</t>
  </si>
  <si>
    <t>64090DI08</t>
  </si>
  <si>
    <t>Dveře dřevěné 1100 x 2100 mm včetně dřevěné zárubně, kování a zámku, dodávka, montáž, doplňky, povrchová úprava</t>
  </si>
  <si>
    <t>specifikace dle výpisu vnitřních dveří DI07 : 1</t>
  </si>
  <si>
    <t>64090DI09</t>
  </si>
  <si>
    <t>Dveře dřevěné 900 x 2100 mm včetně dřevěné zárubně, kování a zámku, PO EW 30 DP3-S-C; dodávka, montáž, doplňky, povrchová úprava</t>
  </si>
  <si>
    <t>specifikace dle výpisu vnitřních dveří DI09 : 3</t>
  </si>
  <si>
    <t>64090DI10</t>
  </si>
  <si>
    <t>Dveře ocelové 900 x 2100 mm včetně ocelové zárubně s dřevěným obložením, kování a zámku, PO EW 30 DP3-S-C; dodávka, montáž, doplňky, povrchová úprava</t>
  </si>
  <si>
    <t>specifikace dle výpisu vnitřních dveří DI10 : 12</t>
  </si>
  <si>
    <t>64090DI11</t>
  </si>
  <si>
    <t>specifikace dle výpisu vnitřních dveří DI11 : 3</t>
  </si>
  <si>
    <t>64090DI11a</t>
  </si>
  <si>
    <t>specifikace dle výpisu vnitřních dveří DI11a : 1</t>
  </si>
  <si>
    <t>64090DI12</t>
  </si>
  <si>
    <t>specifikace dle výpisu vnitřních dveří DI12 : 6</t>
  </si>
  <si>
    <t>64090DI12a</t>
  </si>
  <si>
    <t>specifikace dle výpisu vnitřních dveří DI12a : 1</t>
  </si>
  <si>
    <t>64090DI13</t>
  </si>
  <si>
    <t>specifikace dle výpisu vnitřních dveří DI13 : 1</t>
  </si>
  <si>
    <t>64090DI14</t>
  </si>
  <si>
    <t>Dveře dřevěné 1600 x 2100 mm včetně dřevěné zárubně, kování a zámku, bezpečnostní sklo, dodávka, montáž, doplňky, povrchová úprava</t>
  </si>
  <si>
    <t>specifikace dle výpisu vnitřních dveří DI14 : 10</t>
  </si>
  <si>
    <t>64090DI15</t>
  </si>
  <si>
    <t>specifikace dle výpisu vnitřních dveří DI15 : 50</t>
  </si>
  <si>
    <t>64090O01</t>
  </si>
  <si>
    <t>Okno AL 1000 x 4760+150 mm, Uw=0,95 W/m2.K, kování, žaluzie, ostatní příslušenství dle specifikace, dodávka, montáž, komprimační páska</t>
  </si>
  <si>
    <t>specifikace dle výpisu okenní výpně O01 : 66</t>
  </si>
  <si>
    <t>64090O02</t>
  </si>
  <si>
    <t>Okno AL 1000 x 2600+150 mm, Uw=0,95 W/m2.K, kování, žaluzie, síť proti hmyzu, ostatní příslušenství dle specifikace, dodávka, montáž, komprimační páska</t>
  </si>
  <si>
    <t>specifikace dle výpisu okenní výpně O02 : 140</t>
  </si>
  <si>
    <t>64090O03</t>
  </si>
  <si>
    <t>Okno AL 3000 x 2600+150 mm posuvné, Uw=0,95 W/m2.K, kování, žaluzie, síť proti hmyzu, ostatní příslušenství dle specifikace, dodávka, montáž, komprimační páska</t>
  </si>
  <si>
    <t>specifikace dle výpisu okenní výpně O03 : 4</t>
  </si>
  <si>
    <t>64090SE01</t>
  </si>
  <si>
    <t>Atěna AL s dveřmi a nadsvětlíkem 5000 x 4760+150 mm, Uw=0,95 W/m2.K, zámek, kování, ostatní příslušenství dle specifikace, dodávka, montáž, komprimační páska</t>
  </si>
  <si>
    <t>specifikace dle výpisu venkovních prosklených stěn SE01 : 3</t>
  </si>
  <si>
    <t>64090SI01</t>
  </si>
  <si>
    <t>Atěna AL s dveřmi a nadsvětlíkem 5600 x 4610+150 mm, lamelové okno, zámek, kování, ostatní příslušenství dle specifikace, dodávka, montáž</t>
  </si>
  <si>
    <t>specifikace dle výpisu vnitřních prosklených stěn SI01 : 1</t>
  </si>
  <si>
    <t>64090SI02</t>
  </si>
  <si>
    <t>Atěna AL s dveřmi a nadsvětlíkem 5600 x 5060+150 mm, lamelové okno, zámek, kování, ostatní příslušenství dle specifikace, dodávka, montáž</t>
  </si>
  <si>
    <t>specifikace dle výpisu vnitřních prosklených stěn SI02 : 3</t>
  </si>
  <si>
    <t>64090SI03</t>
  </si>
  <si>
    <t>Atěna AL s dveřmi a nadsvětlíkem 5600 x 5060+150 mm, zámek, kování, ostatní příslušenství dle specifikace, dodávka, montáž</t>
  </si>
  <si>
    <t>specifikace dle výpisu vnitřních prosklených stěn SI03 : 3</t>
  </si>
  <si>
    <t>64090SI04</t>
  </si>
  <si>
    <t>Atěna AL s dveřmi a nadsvětlíkem 5600 x 4610+150 mm, zámek, kování, ostatní příslušenství dle specifikace, dodávka, montáž</t>
  </si>
  <si>
    <t>specifikace dle výpisu vnitřních prosklených stěn SI04 : 1</t>
  </si>
  <si>
    <t>64090SI04a</t>
  </si>
  <si>
    <t>Atěna AL s dveřmi a nadsvětlíkem 5300+300 x 4610+150 mm, zámek, kování, ostatní příslušenství dle specifikace, dodávka, montáž</t>
  </si>
  <si>
    <t>specifikace dle výpisu vnitřních prosklených stěn SI04a : 1</t>
  </si>
  <si>
    <t>64091001</t>
  </si>
  <si>
    <t>Požární roleta 6000/3000 mm včetně příslušenství, dodávka, montáž</t>
  </si>
  <si>
    <t>PO odolnost: EW 45 DP1-S-C</t>
  </si>
  <si>
    <t>Materiál: Tkanina ze skelných a antikorozních vláken</t>
  </si>
  <si>
    <t>Hmotnost tkaniny: 1 660 g/m2</t>
  </si>
  <si>
    <t>Barva: šedostříbrná</t>
  </si>
  <si>
    <t>Napájení: 230 V AC</t>
  </si>
  <si>
    <t>Pohon: 24 V DC, 230 V AC</t>
  </si>
  <si>
    <t>Rozměr vodící lišty: 120 x 60 mm</t>
  </si>
  <si>
    <t>Rozměr kastlíku: 300 x 300 mm, v podhledu</t>
  </si>
  <si>
    <t>Barva viditelnýc částí: RAL 9003</t>
  </si>
  <si>
    <t>viz TZ str.9 : 1</t>
  </si>
  <si>
    <t>914001125R00</t>
  </si>
  <si>
    <t xml:space="preserve">Osazení a montáž svislých dopravních značek značka, na sloupek,sloup, konzolu nebo objekt,  </t>
  </si>
  <si>
    <t>včetně sady na osazení DZ</t>
  </si>
  <si>
    <t>vč 02a : 7</t>
  </si>
  <si>
    <t>40444984.AR</t>
  </si>
  <si>
    <t>značka dopravní silniční svislá; upravující přednost P4; tvar trojúhelník; 700 mm; štít z pozink.plechu s dvoj.ohybem,retroref.folie I.tř.; záruka 7 let</t>
  </si>
  <si>
    <t>P4 : 1</t>
  </si>
  <si>
    <t>40445020.AR</t>
  </si>
  <si>
    <t>značka dopravní silniční svislá; zákazová B1-B34; tvar kruh; 500 mm; štít z pozink.plechu s dvoj.ohybem,retroref.folie I.tř.; záruka 7 let</t>
  </si>
  <si>
    <t>B16, B20a, B50 : 1+1+1</t>
  </si>
  <si>
    <t>40445029.AR</t>
  </si>
  <si>
    <t>značka dopravní silniční svislá; příkazová C1-C14; tvar kruh; 500 mm; štít z pozink.plechu s dvoj.ohybem,retroref.folie I.tř.; záruka 7 let</t>
  </si>
  <si>
    <t>C2e, C2b : 1+1</t>
  </si>
  <si>
    <t>40445044.AR</t>
  </si>
  <si>
    <t>značka dopravní silniční svislá; informativní provozní IP4b-IP7,IP10; tvar čtverec; 500 mm; štít z pozink.plechu s dvoj.ohybem,retroref.folie I.tř.; záruka 7 let</t>
  </si>
  <si>
    <t>IP4b : 1</t>
  </si>
  <si>
    <t>915791111R00</t>
  </si>
  <si>
    <t>Předznačení pro vodorovné značení pro dělící čáry, vodící proužky</t>
  </si>
  <si>
    <t>stříkané barvou nebo prováděné z nátěrových hmot</t>
  </si>
  <si>
    <t>vč 02a VDZ : 252,0</t>
  </si>
  <si>
    <t>915711111RT8</t>
  </si>
  <si>
    <t>Vodorovné značení krytů stříkané barvou, dělicích čar šířky 120 mm</t>
  </si>
  <si>
    <t>Odkaz na mn. položky pořadí 237 : 252,00000</t>
  </si>
  <si>
    <t>915791112R00</t>
  </si>
  <si>
    <t xml:space="preserve">Předznačení pro vodorovné značení pro stopčáry, zebry,stíny, šipky, nápisy, přechody </t>
  </si>
  <si>
    <t>vč 02a VDZ : 32,0</t>
  </si>
  <si>
    <t>915721111RT8</t>
  </si>
  <si>
    <t>Vodorovné značení krytů stříkané barvou, stopčar, zeber, stínů, šipek, nápisů, přechodů apod.</t>
  </si>
  <si>
    <t>Odkaz na mn. položky pořadí 239 : 32,00000</t>
  </si>
  <si>
    <t>915721111RT9</t>
  </si>
  <si>
    <t>Vodorovné dopravní značení - piktogram VZP</t>
  </si>
  <si>
    <t>vč 02a : 3</t>
  </si>
  <si>
    <t>931981011R01</t>
  </si>
  <si>
    <t>Těsnění prac.spár bentonit.páskou</t>
  </si>
  <si>
    <t>PD D12c vč 12 : 110</t>
  </si>
  <si>
    <t>931900001</t>
  </si>
  <si>
    <t>Distanční prvky betonových konstrukcí, ostatní doplňující konstrukce, bednění otvorů</t>
  </si>
  <si>
    <t>distanční prvky budou upřesněny výrobní dokumentací : 1</t>
  </si>
  <si>
    <t>943943221R00</t>
  </si>
  <si>
    <t>Montáž lešení prostorového lehkého bez podlah výšky do 10 m</t>
  </si>
  <si>
    <t>800-3</t>
  </si>
  <si>
    <t>pro zatížení podlahové plochy do 2 kPa (200 kg/m2),</t>
  </si>
  <si>
    <t>mč 123 : 315,28*6,0</t>
  </si>
  <si>
    <t>943943292R00</t>
  </si>
  <si>
    <t xml:space="preserve">Montáž lešení prostorového lehkého bez podlah příplatek  za každý další i započatý měsíc použití lešení pro zatížení podlahové plochy do 2 kPa (200 kg/m2) </t>
  </si>
  <si>
    <t>Odkaz na mn. položky pořadí 244 : 1891,68000</t>
  </si>
  <si>
    <t>943943821R00</t>
  </si>
  <si>
    <t>Demontáž lešení prostorového lehkého výšky do 10 m</t>
  </si>
  <si>
    <t>bez podlah pro zatížení podlahové plochy do 2 kPa (200 kg/m2),</t>
  </si>
  <si>
    <t>943955021R00</t>
  </si>
  <si>
    <t>Montáž lešeňové podlahy s příčníky nebo podélníky, výšky do 10 m</t>
  </si>
  <si>
    <t>mč 123 : 315,28</t>
  </si>
  <si>
    <t>943955198R00</t>
  </si>
  <si>
    <t xml:space="preserve">Montáž lešeňové podlahy Pronájem lešeňových podlážek za den použití </t>
  </si>
  <si>
    <t>pro prostorové lešení</t>
  </si>
  <si>
    <t>Odkaz na mn. položky pořadí 247 : 315,28000*30</t>
  </si>
  <si>
    <t>943955821R00</t>
  </si>
  <si>
    <t>Demontáž lešeňové podlahy s příčníky nebo podélníky, výšky do 10 m</t>
  </si>
  <si>
    <t>Odkaz na mn. položky pořadí 247 : 315,28000</t>
  </si>
  <si>
    <t>943943222R00</t>
  </si>
  <si>
    <t>Montáž lešení prostorového lehkého bez podlah výšky přes 10 do 22 m</t>
  </si>
  <si>
    <t>výtahová šachta : (1,6*2,25+0,85*2,25)*(15,96*2+22,86*2)</t>
  </si>
  <si>
    <t>943943291R00</t>
  </si>
  <si>
    <t>Montáž lešení prostorového lehkého bez podlah příplatek  za půdorysnou plochu do 6 m2</t>
  </si>
  <si>
    <t>Odkaz na mn. položky pořadí 250 : 427,99050</t>
  </si>
  <si>
    <t>943943822R00</t>
  </si>
  <si>
    <t>Demontáž lešení prostorového lehkého výšky přes 10 do 22 m</t>
  </si>
  <si>
    <t>943955141R00</t>
  </si>
  <si>
    <t xml:space="preserve">Montáž lešeňové podlahy ve světlíku nebo šachtě o půdorysné ploše do 6 m2 s příčníky nebo podélníky,  </t>
  </si>
  <si>
    <t>výtahová šachta : (1,6*2,25+0,85*2,25)*(6*2+9*2)</t>
  </si>
  <si>
    <t>Odkaz na mn. položky pořadí 254 : 165,37500*30</t>
  </si>
  <si>
    <t>943955841R00</t>
  </si>
  <si>
    <t xml:space="preserve">Demontáž lešeňové podlahy ve světlíku nebo šachtě o půdorysné ploše do 6 m2 s příčníky nebo podélníky,  </t>
  </si>
  <si>
    <t>Odkaz na mn. položky pořadí 254 : 165,37500</t>
  </si>
  <si>
    <t>941955002R00</t>
  </si>
  <si>
    <t>Lešení lehké pracovní pomocné pomocné, o výšce lešeňové podlahy přes 1,2 do 1,9 m</t>
  </si>
  <si>
    <t>1PP : 1470,0</t>
  </si>
  <si>
    <t>(3,6+6,66)*3+4,06+3,86</t>
  </si>
  <si>
    <t>(3,6+6,66)*3+4,25</t>
  </si>
  <si>
    <t>(3,6+6,66)*2</t>
  </si>
  <si>
    <t>941955004R00</t>
  </si>
  <si>
    <t>Lešení lehké pracovní pomocné pomocné, o výšce lešeňové podlahy přes 2,5 do 3,5 m</t>
  </si>
  <si>
    <t xml:space="preserve">podhledy 1NP mimo mč 123 : </t>
  </si>
  <si>
    <t>17,12+275,6+16,23+12,28+8,0+69,3+96,4+12,05+53,22+76,62+20,51+23,35+16,24+17,89+3,43+5,04+16,19+211,05</t>
  </si>
  <si>
    <t>2,26+2,16+2,64+31,69+33,51+4,35+6,2+1,79+4,17+13,74+12,25+3,22+2,69</t>
  </si>
  <si>
    <t>31,7+15,08</t>
  </si>
  <si>
    <t xml:space="preserve">podhledy 1NP ochoz : </t>
  </si>
  <si>
    <t>(47,0+42,4)*2*2,3+5,0*3,0</t>
  </si>
  <si>
    <t>941955101R00</t>
  </si>
  <si>
    <t>Lešení lehké pracovní pomocné ve schodišti, o výšce lešeňové podlahy do 1,5 m</t>
  </si>
  <si>
    <t>29,9*20</t>
  </si>
  <si>
    <t>941955102R00</t>
  </si>
  <si>
    <t>Lešení lehké pracovní pomocné ve schodišti, o výšce lešeňové podlahy přes 1,5 do 3,5 m</t>
  </si>
  <si>
    <t>29,9*4</t>
  </si>
  <si>
    <t>941941032R00</t>
  </si>
  <si>
    <t>Montáž lešení lehkého pracovního řadového s podlahami šířky od 0,80 do 1,00 m, výšky přes 10 do 30 m</t>
  </si>
  <si>
    <t>včetně kotvení</t>
  </si>
  <si>
    <t xml:space="preserve">fasáda : </t>
  </si>
  <si>
    <t>(49,0+49,0)*2*8,0</t>
  </si>
  <si>
    <t>(14,8+14,8)*2*8,5*2</t>
  </si>
  <si>
    <t>(14,8+14,8)*2*15,4*2</t>
  </si>
  <si>
    <t>941941192R00</t>
  </si>
  <si>
    <t>Montáž lešení lehkého pracovního řadového s podlahami příplatek za každý další i započatý měsíc použití lešení  šířky šířky od 0,80 do 1,00 m a výšky přes 10 do 30 m</t>
  </si>
  <si>
    <t>Odkaz na mn. položky pořadí 261 : 4397,76000*3</t>
  </si>
  <si>
    <t>941941832R00</t>
  </si>
  <si>
    <t>Demontáž lešení lehkého řadového s podlahami šířky od 0,8 do 1 m, výšky přes 10 do 30 m</t>
  </si>
  <si>
    <t>Odkaz na mn. položky pořadí 261 : 4397,76000</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</si>
  <si>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</si>
  <si>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</si>
  <si>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</si>
  <si>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</si>
  <si>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264 : 4397,76000*3</t>
  </si>
  <si>
    <t>944944081R00</t>
  </si>
  <si>
    <t xml:space="preserve">Demontáž ochranné sítě z umělých vláken </t>
  </si>
  <si>
    <t>Odkaz na mn. položky pořadí 264 : 4397,76000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</si>
  <si>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</si>
  <si>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</si>
  <si>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1PP : 42,8*42,8-1470,0</t>
  </si>
  <si>
    <t>2NP-5NP : 12,8*12,8*12+10,0*8</t>
  </si>
  <si>
    <t>pochůzí terasy : (4,0*11,44*4)*0,3</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</si>
  <si>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</si>
  <si>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</si>
  <si>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47,0*47,0</t>
  </si>
  <si>
    <t>953946111R01</t>
  </si>
  <si>
    <t>Osazení ventilačních mřížek, včetně dodávky nerezové mřížky 100/200mm</t>
  </si>
  <si>
    <t>1PP pozn.3 : 2</t>
  </si>
  <si>
    <t>952901221R00</t>
  </si>
  <si>
    <t>Vyčištění budov a ostatních objektů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 jakékoliv výšky podlaží</t>
  </si>
  <si>
    <t>1PP garáže : 1470,0</t>
  </si>
  <si>
    <t>961054113R00</t>
  </si>
  <si>
    <t>Odbourání vrchní znehodnocené části výplně pilot průměr piloty přes 650 do 1250 mm</t>
  </si>
  <si>
    <t>betonových,</t>
  </si>
  <si>
    <t>64,0*0,2</t>
  </si>
  <si>
    <t>979081111R00</t>
  </si>
  <si>
    <t>Odvoz suti a vybouraných hmot na skládku do 1 km</t>
  </si>
  <si>
    <t>Včetně naložení na dopravní prostředek a složení na skládku, bez poplatku za skládku.</t>
  </si>
  <si>
    <t xml:space="preserve">271, : </t>
  </si>
  <si>
    <t>Součet: : 21,74720</t>
  </si>
  <si>
    <t>979081121R00</t>
  </si>
  <si>
    <t>Odvoz suti a vybouraných hmot na skládku příplatek za každý další 1 km</t>
  </si>
  <si>
    <t>Součet: : 413,19680</t>
  </si>
  <si>
    <t>979082111R00</t>
  </si>
  <si>
    <t>Vnitrostaveništní doprava suti a vybouraných hmot do 10 m</t>
  </si>
  <si>
    <t>979990103R00</t>
  </si>
  <si>
    <t>Poplatek za skládku za uložení, betonu,  , skupina 17 01 01 z Katalogu odpadů</t>
  </si>
  <si>
    <t>998012023R00</t>
  </si>
  <si>
    <t>Přesun hmot pro budovy s nosnou konstr. monolit. výšky přes 12 do 24 m</t>
  </si>
  <si>
    <t>přesun hmot pro budovy občanské výstavby (JKSO 801), budovy pro bydlení (JKSO 803) budovy pro výrobu a služby (JKSO 812) s nosnou svislou konstrukcí monolitickou betonovou tyčovou nebo plošnou</t>
  </si>
  <si>
    <t xml:space="preserve">13,14,16,17,18,19,20,21,22,23,24,25,26,27,28,29,30,31,32,33,35,36,37,39,40,41,43,45,46,47,48,49,50, : </t>
  </si>
  <si>
    <t xml:space="preserve">51,52,53,54,55,56,57,58,59,60,61,62,64,65,67,68,69,70,71,72,73,75,76,77,79,81,82,83,84,85,86,87,88, : </t>
  </si>
  <si>
    <t xml:space="preserve">89,90,92,94,96,97,98,100,102,104,105,106,107,108,111,112,113,114,115,116,117,118,119,120,121,123, : </t>
  </si>
  <si>
    <t xml:space="preserve">124,125,127,128,129,130,131,132,133,134,135,136,137,138,139,140,141,142,143,144,145,146,147,148,150, : </t>
  </si>
  <si>
    <t xml:space="preserve">151,152,153,154,155,156,157,158,159,160,161,163,164,165,166,167,168,169,171,172,174,177,178,179,180, : </t>
  </si>
  <si>
    <t xml:space="preserve">182,183,184,185,186,187,231,233,234,235,236,238,240,241,242,244,245,247,250,252,254,257,258,259,260, : </t>
  </si>
  <si>
    <t xml:space="preserve">261,262,265,267,268,269,270, : </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</si>
  <si>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</si>
  <si>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</si>
  <si>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</si>
  <si>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penetrační emulze</t>
  </si>
  <si>
    <t xml:space="preserve">skladba podlah 07 : </t>
  </si>
  <si>
    <t>(47,0+42,4)*2*2,3+5,4*3,2</t>
  </si>
  <si>
    <t>711141559RY1</t>
  </si>
  <si>
    <t>Provedení izolace proti zemní vlhkosti pásy přitavením vodorovná, 1 vrstva, s dodávkou izolačního pásu se skleněnou nebo polyesterovou vložkou, s minerálním posypem, Pás hydroizolační asfaltový tl. = 4,0 mm; funkce: protiradonová, parobrzdná; asfalt: modifikovaný; nosná vložka: PES rohož; horní strana: minerální...</t>
  </si>
  <si>
    <t>Provedení očištění povrchu a natavení jedné vrstvy modifikovaného asfaltového pásu včetně dodávky materiálů.</t>
  </si>
  <si>
    <t>Odkaz na mn. položky pořadí 277 : 428,52000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</si>
  <si>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</si>
  <si>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</si>
  <si>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 xml:space="preserve">skladba k terénu zateplená 08 : </t>
  </si>
  <si>
    <t>PJ : 103,88</t>
  </si>
  <si>
    <t>PS : 42,4</t>
  </si>
  <si>
    <t>PZ : 125,08</t>
  </si>
  <si>
    <t>PV : 42,4</t>
  </si>
  <si>
    <t>711142559RY1</t>
  </si>
  <si>
    <t>Provedení izolace proti zemní vlhkosti pásy přitavením svislá, 1 vrstva, s dodávkou izolačního pásu se skleněnou nebo polyesterovou vložkou, s minerálním posypem, Pás hydroizolační asfaltový tl. = 4,0 mm; funkce: protiradonová, parobrzdná; asfalt: modifikovaný; nosná vložka: PES rohož; horní strana: minerální...</t>
  </si>
  <si>
    <t>Odkaz na mn. položky pořadí 279 : 313,76000</t>
  </si>
  <si>
    <t>711191171RT2</t>
  </si>
  <si>
    <t>Provedení izolace proti zemní vlhkosti ostatní vodorovné uložení, podkladní textilie, 300 g/m2</t>
  </si>
  <si>
    <t>vodorovná hydroizolace : 42,4*42,4-6,3*6,3*4</t>
  </si>
  <si>
    <t>711171559RU2</t>
  </si>
  <si>
    <t>Provedení izolace proti zemní vlhkosti termoplasty vodorovné, volně položené, fólie z PVC, tloušťky 1,5 mm, Fólie hladká hydroizolační tl. = 1,50 mm; funkce: protiradonová; materiál: PVC-P</t>
  </si>
  <si>
    <t>Odkaz na mn. položky pořadí 281 : 1639,00000</t>
  </si>
  <si>
    <t>711191271RT2</t>
  </si>
  <si>
    <t>Provedení izolace proti zemní vlhkosti ostatní svislé uložení, podkladní textilie, 300 g/m2</t>
  </si>
  <si>
    <t>vytažení izolace : 100,0</t>
  </si>
  <si>
    <t>711172559RU2</t>
  </si>
  <si>
    <t>Provedení izolace proti zemní vlhkosti termoplasty svislé, volně položené, fólie z PVC, tloušťky 1,5 mm, Fólie hladká hydroizolační tl. = 1,50 mm; funkce: protiradonová; materiál: PVC-P</t>
  </si>
  <si>
    <t>Odkaz na mn. položky pořadí 283 : 100,00000</t>
  </si>
  <si>
    <t>711823121RT3</t>
  </si>
  <si>
    <t>Ochrana konstrukcí nopovou fólií svisle, výška nopu 8 mm, včetně dodávky fólie</t>
  </si>
  <si>
    <t xml:space="preserve">skladba k terénu zateplená : </t>
  </si>
  <si>
    <t>PJ : 104,86</t>
  </si>
  <si>
    <t>PZ : 126,26</t>
  </si>
  <si>
    <t>711820009</t>
  </si>
  <si>
    <t>Obložení stěn, z desek na sraz, včetně dodávky desky dřevoštěpkové tl. 12 mm</t>
  </si>
  <si>
    <t xml:space="preserve">ochrana drenážní vrstvy : </t>
  </si>
  <si>
    <t>Odkaz na mn. položky pořadí 285 : 316,72000</t>
  </si>
  <si>
    <t>711823129RT2</t>
  </si>
  <si>
    <t>Ochrana konstrukcí nopovou fólií ukončovací lišta,  , včetně dodávky lišty</t>
  </si>
  <si>
    <t>skladba k terénu zateplená 08 : 171,2</t>
  </si>
  <si>
    <t>711212000R00</t>
  </si>
  <si>
    <t>Izolace proti vodě nátěr podkladní pod hydroizolační stěrky</t>
  </si>
  <si>
    <t>Odkaz na mn. položky pořadí 289 : 1260,24000</t>
  </si>
  <si>
    <t>711212114R00</t>
  </si>
  <si>
    <t>Izolace proti vodě nátěr hydroizolační proti vlhkosti</t>
  </si>
  <si>
    <t xml:space="preserve">vodorovná izolace : </t>
  </si>
  <si>
    <t xml:space="preserve">skladba podlah 02 : </t>
  </si>
  <si>
    <t xml:space="preserve">svislá izolace sprchové kouty : </t>
  </si>
  <si>
    <t>119, 141, : (1,0*2,1*2)*2</t>
  </si>
  <si>
    <t>204, 212, 220, 304, 312, 320, 404, 412, 504, 512 : ((1,36+0,9*2)*2,1)*10</t>
  </si>
  <si>
    <t>208, 216, 224, 308, 316, 324, 408, 416, 508, 513 : (1,0*2,1)*10</t>
  </si>
  <si>
    <t>711212601R00</t>
  </si>
  <si>
    <t>Izolace proti vodě doplňky  těsnicí pás š.120 mm do spoje podlaha-stěna</t>
  </si>
  <si>
    <t>skladba podlah PD01, PD02 1NP-5NP : 446,05</t>
  </si>
  <si>
    <t>711212602R00</t>
  </si>
  <si>
    <t>Izolace proti vodě doplňky  těsnicí roh do spoje podlaha stěna</t>
  </si>
  <si>
    <t>skladba podlah PD01, PD02 1NP-5NP : 338</t>
  </si>
  <si>
    <t>711212611R00</t>
  </si>
  <si>
    <t>Izolace proti vodě doplňky  těsnicí pás šířky 120 mm do svislých koutů</t>
  </si>
  <si>
    <t>119, 141, : 2,1*2</t>
  </si>
  <si>
    <t>204, 212, 220, 304, 312, 320, 404, 412, 504, 512 : 2,1*2*10</t>
  </si>
  <si>
    <t>711141109</t>
  </si>
  <si>
    <t>Systémová izolace balkónů a teras</t>
  </si>
  <si>
    <t xml:space="preserve">m2    </t>
  </si>
  <si>
    <t>kontaktní stěrka pro izolace rohožemi (nátěr na bázi akrylátové disperze)</t>
  </si>
  <si>
    <t>izolace vodotěsná pásy (kontaktní izolace z polyethylenu do lepidla)</t>
  </si>
  <si>
    <t>fólie izolační zemní separační, drenážní; tloušťka 4,00 mm; výška nopů 4,0 mm; PE; kašírování PP filtrační tkanina (drenážní rohož do lepidla)</t>
  </si>
  <si>
    <t>doplňující prvky systémové izolace ( spoje, napojení na sokl, ukončení u okapu, ostatní doplňky)</t>
  </si>
  <si>
    <t xml:space="preserve">přístupové schodiště vč 16 dle TZ skladba 07 : </t>
  </si>
  <si>
    <t>5,5*22*(0,31+0,1577)+5,5*1,9</t>
  </si>
  <si>
    <t>5,5*18*(0,31+0,1577)+5,5*3,12</t>
  </si>
  <si>
    <t xml:space="preserve">rampa venkovní scény vč 17 dle TZ skladba 07 : </t>
  </si>
  <si>
    <t>2,75*9*(0,3+0,16)+2,75*6,5+2,75*13,8</t>
  </si>
  <si>
    <t xml:space="preserve">skladba podlah 13 : </t>
  </si>
  <si>
    <t>10,0*8</t>
  </si>
  <si>
    <t>711823111RT3</t>
  </si>
  <si>
    <t>Položení nopové fólie vodorovně, včetně dodávky drenážní a hydroakumulační folie vegetačních střech tl. 63 mm</t>
  </si>
  <si>
    <t>včetně dodávky těsnicí pásky</t>
  </si>
  <si>
    <t>998711203R00</t>
  </si>
  <si>
    <t>Přesun hmot pro izolace proti vodě svisle do 60 m</t>
  </si>
  <si>
    <t>50 m vodorovně měřeno od těžiště půdorysné plochy skládky do těžiště půdorysné plochy objektu</t>
  </si>
  <si>
    <t>712311106RT3</t>
  </si>
  <si>
    <t>Povlakové krytiny střech do 10° za studena asfaltovou penetrační suspenzí, včetně dodávky emulze, Penetrace asfaltová; funkce: adhezní můstek; ředidlo: voda (disperzní)</t>
  </si>
  <si>
    <t>skladba střechy 01 : 13,4*11,8+13,4*11,9+17,6*11,9+9,2*11,8</t>
  </si>
  <si>
    <t>skladba střechy 02 : 4,2*11,8+4,2*11,9+4,2*11,8+4,2*11,8</t>
  </si>
  <si>
    <t>skladba střechy 03 : (11,8*11,8-2,85*2,65)*4</t>
  </si>
  <si>
    <t>skladba střechy 04 : (18,0*18,25-1,8*2,3*4)*1,8</t>
  </si>
  <si>
    <t>skladba střechy 05 : (2,85*2,65)*4</t>
  </si>
  <si>
    <t>skladba střechy 06 : (47,0+42,4)*2*2,3</t>
  </si>
  <si>
    <t>712341659RZ5</t>
  </si>
  <si>
    <t>Povlakové krytiny střech do 10° pásy přitavením bodově, 1 vrstva, včetně dodávky pásu izolačního z oxidovaného asfaltu natavitelného; nosná vložka skelná tkanina, Pás hydroizolační asfaltový tl. = 4,0 mm; funkce: protiradonová, parobrzdná; asfalt: oxidovaný; nosná vložka: skelná tkanina; horní strana: minerál...</t>
  </si>
  <si>
    <t>712399095RT3</t>
  </si>
  <si>
    <t>Povlakové krytiny střech do 10° ostatní příplatek k ceně za plochu jednotlivě přes 5 do 10 m2, natěradly</t>
  </si>
  <si>
    <t>712399097RT3</t>
  </si>
  <si>
    <t>Povlakové krytiny střech do 10° ostatní příplatek k ceně za plochu jednotlivě přes 5 do 10 m2, NAIP, pryžemi, termoplasty</t>
  </si>
  <si>
    <t>712371801RZ6</t>
  </si>
  <si>
    <t>Provedení povlakové krytiny střech do 10°, fólií PVC, 1 vrstva - včetně dodávky fólie tl. 1,8 mm</t>
  </si>
  <si>
    <t>skladba střechy 02 : 4,0*11,44+4,0*11,54+4,0*11,44+4,0*11,44</t>
  </si>
  <si>
    <t>skladba střechy 03 : (11,64*11,64-2,85*2,65)*4</t>
  </si>
  <si>
    <t>skladba střechy 06 (pod kačírek) : (46,4+42,8)*2*1,8</t>
  </si>
  <si>
    <t>712391171RZ1</t>
  </si>
  <si>
    <t>Provedení povlakové krytiny střech do 10°, podkladní textilií, 1 vrstva - včetně dodávky textilie 120g/m2</t>
  </si>
  <si>
    <t>skladba střechy 04 : 18,4*18,65-1,8*2,3*4</t>
  </si>
  <si>
    <t>skladba střechy 05 : (3,25*3,05)*4</t>
  </si>
  <si>
    <t>skladba střechy 06 : (47,0+42,8)*2*2,1+46,4*0,3*4+42,8*0,3*4</t>
  </si>
  <si>
    <t>712391171RZ2</t>
  </si>
  <si>
    <t>Provedení povlakové krytiny střech do 10°, podkladní textilií, 1 vrstva - včetně dodávky textilie 300g/m2</t>
  </si>
  <si>
    <t>skladba střechy věže - stěna atiky : (11,64*4*(0,715+0,58))*4</t>
  </si>
  <si>
    <t>712391172RZ6</t>
  </si>
  <si>
    <t>Provedení povlakové krytiny střech do 10°, ochranná textilií, 1 vrstva - včetně dodávky textilie 500g/m2</t>
  </si>
  <si>
    <t>skladba střechy 06 (pod kačírek) : (46,4+42,8)*2*1,9</t>
  </si>
  <si>
    <t>712351111RT6</t>
  </si>
  <si>
    <t>Provedení povlakové krytiny střech do 10°, samolepicími asfaltovými pásy, včetně dodávky asfaltového pásu 0,45 mm</t>
  </si>
  <si>
    <t>skladba střechy 04 : 19,0*19,25</t>
  </si>
  <si>
    <t>712373111RV5</t>
  </si>
  <si>
    <t>Provedení povlakové krytiny střech do 10°, fólií kotvenou do betonového podkladu, včetně kotvení, pro tloušťku tepelné izolace do 400 mm, včetně dodávky fólie tl. 1,8mm</t>
  </si>
  <si>
    <t>včetně ukotvení k podkladu hmoždinkami, svaření všech spojů a překrytí kotev fólií.</t>
  </si>
  <si>
    <t>712379000</t>
  </si>
  <si>
    <t>Natavení dekoračního profilu pro imitaci stojaté drážky á 600 mm, včetně dodávky PVC profilu</t>
  </si>
  <si>
    <t>včetně dodávky tvarovky</t>
  </si>
  <si>
    <t>712373121RU4</t>
  </si>
  <si>
    <t>Provedení povlakové krytiny střech do 10°, fólií kotvená do profil. plechu, včetně kotvení, pro tloušťku tepelné izolace do 300 mm, včetně dodávky fólie tl. 1,8 mm</t>
  </si>
  <si>
    <t>712871801RZ6</t>
  </si>
  <si>
    <t>Provedení povlakové krytiny střech, samostatné vytažení povlaku, fólie , položená volně, 1 vrstva - včetně dodávky fólie tl. 1,8 mm</t>
  </si>
  <si>
    <t>včetně zálivky spojů z tekutého PVC</t>
  </si>
  <si>
    <t>střechy věže : 241,18</t>
  </si>
  <si>
    <t>střechy nad 1NP : 190,40</t>
  </si>
  <si>
    <t>skladba střechy 06 (mimo kačírek) : 47,0*0,6*4+42,8*0,3*4</t>
  </si>
  <si>
    <t>712378002R00</t>
  </si>
  <si>
    <t>Doplňkové konstrukce k povlakovým krytinám z fólií atiková okapnice, RŠ 200 mm, z pozinkovaného plechu s povrchovou úpravou PVC</t>
  </si>
  <si>
    <t>včetně dodávek výrobků</t>
  </si>
  <si>
    <t>Úprava délky a připevnění okapnice natloukacími hmoždinkami včetně dodávky okapnice.</t>
  </si>
  <si>
    <t>odkaz K03 : 82,0</t>
  </si>
  <si>
    <t>712378003R00</t>
  </si>
  <si>
    <t>Doplňkové konstrukce k povlakovým krytinám z fólií atiková okapnice, RŠ 250 mm, z pozinkovaného plechu s povrchovou úpravou PVC</t>
  </si>
  <si>
    <t>odkaz K01 : 653,8</t>
  </si>
  <si>
    <t>712378003R01</t>
  </si>
  <si>
    <t>Doplňkové konstrukce k povlakovým krytinám z fólií Krycí lišta závětrné lišty z pozinkovaného plechu s povrchovou úpravou PVC rš 115 mm</t>
  </si>
  <si>
    <t>odkaz K02 : 653,8</t>
  </si>
  <si>
    <t>712378005R00</t>
  </si>
  <si>
    <t>Doplňkové konstrukce k povlakovým krytinám z fólií stěnová lišta vyhnutá, RŠ 70 mm, z pozinkovaného plechu s povrchovou úpravou PVC</t>
  </si>
  <si>
    <t>Úprava délky a připevnění stěnové lišty natloukacími hmoždinkami včetně dodávky lišty.</t>
  </si>
  <si>
    <t>odkaz K06 : 352,2</t>
  </si>
  <si>
    <t>712378005R01</t>
  </si>
  <si>
    <t>Doplňkové konstrukce k povlakovým krytinám z fólií Lišta na hřeben z pozinkovaného plechu s povrchovou úpravou PVC rš 70 mm</t>
  </si>
  <si>
    <t>odkaz K09 : 18,6</t>
  </si>
  <si>
    <t>712378006R00</t>
  </si>
  <si>
    <t>Doplňkové konstrukce k povlakovým krytinám z fólií rohová lišta vnější, RŠ 100 mm, z pozinkovaného plechu s povrchovou úpravou PVC</t>
  </si>
  <si>
    <t>Úprava délky a připevnění rohové lišty natloukacími hmoždinkami včetně dodávky lišty.</t>
  </si>
  <si>
    <t>odkaz K04 : 236,6</t>
  </si>
  <si>
    <t>712378007R00</t>
  </si>
  <si>
    <t>Doplňkové konstrukce k povlakovým krytinám z fólií rohová lišta vnitřní, RŠ 100 mm, z pozinkovaného plechu s povrchovou úpravou PVC</t>
  </si>
  <si>
    <t>odkaz K05 : 657,6</t>
  </si>
  <si>
    <t>998712203R00</t>
  </si>
  <si>
    <t>Přesun hmot pro povlakové krytiny v objektech výšky přes 12 do 24 m</t>
  </si>
  <si>
    <t>50 m vodorovně</t>
  </si>
  <si>
    <t>713121111R00</t>
  </si>
  <si>
    <t>Montáž tepelné izolace podlah  jednovrstvá, bez dodávky materiálu</t>
  </si>
  <si>
    <t>800-713</t>
  </si>
  <si>
    <t>skladba podlah 02 : 102,6</t>
  </si>
  <si>
    <t>skladba podlah 03 : (46,44+15,96+1,99+5,52+17,48)*10</t>
  </si>
  <si>
    <t>skladba podlah 04 : 275,6+16,23+12,28+8,0+69,3+26,27+7,71+3,9+6,22+12,83+14,6*2+67,6+5,8+15,92+3,44</t>
  </si>
  <si>
    <t>713121121R00</t>
  </si>
  <si>
    <t>Montáž tepelné izolace podlah  dvouvrstvá, bez dodávky materiálu</t>
  </si>
  <si>
    <t>skladba podlah 01 : 1061,88</t>
  </si>
  <si>
    <t>skladba podlah 05 : 461,31</t>
  </si>
  <si>
    <t>713191100RT10</t>
  </si>
  <si>
    <t>Položení separační fólie, včetně dodávky PE fólie tl. 0,2mm</t>
  </si>
  <si>
    <t>skladba podlah 05 : 53,22+315,28+76,62+16,19</t>
  </si>
  <si>
    <t>28375635R</t>
  </si>
  <si>
    <t>Výrobek izolační pro budovy z pěnového polystyrenu (EPS) tvar: deska; typ: T; tloušťka d = 40,0 mm; lambda = 0,044 W/(m.K); Lw = 28 dB; RtF: E</t>
  </si>
  <si>
    <t>skladba podlah 01 : 1061,88*1,02</t>
  </si>
  <si>
    <t>skladba podlah 02 : 102,6*1,02</t>
  </si>
  <si>
    <t>skladba podlah 03 : 873,9*1,02</t>
  </si>
  <si>
    <t>skladba podlah 05 : 461,31*1,02</t>
  </si>
  <si>
    <t>28375639R</t>
  </si>
  <si>
    <t>Výrobek izolační pro budovy z pěnového polystyrenu (EPS) tvar: deska; typ: T; tloušťka d = 90,0 mm, lambda = 0,044 W/(m.K); Lw = 28 dB; RtF: E</t>
  </si>
  <si>
    <t>skladba podlah 04 : 560,3*1,02</t>
  </si>
  <si>
    <t>28375768.AR</t>
  </si>
  <si>
    <t>Výrobek izolační pro budovy z pěnového polystyrenu (EPS) tvar: deska; OH = 25 kg/m3; lambda = 0,035 W/(m.K); pevnost v tlaku CS 150 kPa; RtF: E</t>
  </si>
  <si>
    <t>skladba podlah 10 : (34,75-2,85*2,65-2,5)*4*0,16*1,02</t>
  </si>
  <si>
    <t>skladba podlah 11 : (53,25+10,6+17,92+34,2+5,56)*0,14*1,02</t>
  </si>
  <si>
    <t>skladba podlah 01 : 1061,88*0,04*1,02</t>
  </si>
  <si>
    <t>skladba podlah 05 : 461,31*0,04*1,02</t>
  </si>
  <si>
    <t>713121211RT2</t>
  </si>
  <si>
    <t>Izolace podlah tepelná lepená, tloušťky 60 mm, jednovrstvá</t>
  </si>
  <si>
    <t>713131131RT2</t>
  </si>
  <si>
    <t>Montáž tepelné izolace stěn lepením</t>
  </si>
  <si>
    <t>Nařezání izolačních desek na požadovaný rozměr, nanesení lepicího tmelu, osazení desek.</t>
  </si>
  <si>
    <t>1PP základové konstrukce pod úr. terénu : 27,2*0,8+27,2*0,2+70,0*1,0</t>
  </si>
  <si>
    <t>28376426.AR</t>
  </si>
  <si>
    <t>Výrobek izolační pro budovy z extrudovaného polystyrenu (XPS) tvar: deska; tloušťka d = 100,0 mm; lambda = 0,036 W/(m.K); pevnost v tlaku CS 300 kPa; RtF: E</t>
  </si>
  <si>
    <t>1PP základové konstrukce pod úr. terénu : 27,2*0,8*1,02</t>
  </si>
  <si>
    <t>283764293R</t>
  </si>
  <si>
    <t>Výrobek izolační pro budovy z extrudovaného polystyrenu (XPS) tvar: deska; tloušťka d = 200,0 mm; lambda = 0,035 W/(m.K); pevnost v tlaku CS 300 kPa; RtF: E</t>
  </si>
  <si>
    <t>1PP základové konstrukce pod úr. terénu : (27,2*0,2+70,0*1,0)*1,02</t>
  </si>
  <si>
    <t>713131131R00</t>
  </si>
  <si>
    <t>střechy věže tl. 80mm : 207,68</t>
  </si>
  <si>
    <t>střechy nad 1NP tl. 200mm : 169,28</t>
  </si>
  <si>
    <t>spodní okaj PIR panelu tl. 160mm : 51,63</t>
  </si>
  <si>
    <t>střechy věže : 207,68*0,08*1,05</t>
  </si>
  <si>
    <t>střechy nad 1NP tl. 200 mm : 169,28*0,2*1,05</t>
  </si>
  <si>
    <t>spodní okaj PIR panelu tl. 160mm : 51,63*0,16*1,05</t>
  </si>
  <si>
    <t xml:space="preserve">1NP poznámka 6 schodiště : </t>
  </si>
  <si>
    <t>63141421R</t>
  </si>
  <si>
    <t>Výrobek izolační pro budovy z minerální vlny (MW) tvar: deska; tloušťka d = 50,0 mm; vlákna: příčná; OH = 145 kg/m3; lambda = 0,040 W/(m.K); pevnost v tlaku CS 40 kPa; RtF: A1</t>
  </si>
  <si>
    <t>Odkaz na mn. položky pořadí 329 : 680,49000*1,05</t>
  </si>
  <si>
    <t>713141131R00</t>
  </si>
  <si>
    <t>Montáž tepelné izolace plochých střech lepená plnoplošně za studena, jednovrstvé</t>
  </si>
  <si>
    <t>skladba střechy 01 1 vrstva : 13,2*11,44+13,2*11,54+17,2*11,54+9,2*11,44</t>
  </si>
  <si>
    <t>skladba střechy 02 1 vrstva : 4,0*11,44+4,0*11,54+4,0*11,44+4,0*11,44</t>
  </si>
  <si>
    <t>skladba střechy 03 2 vrstvy : ((11,64*11,64-2,85*2,65)*4)*2</t>
  </si>
  <si>
    <t>skladba střechy 05 2 vrstvy : ((2,85*2,65)*4)*2</t>
  </si>
  <si>
    <t>skladba střechy 06 1 vrstva : (47,0+42,4)*2*2,3</t>
  </si>
  <si>
    <t>713141151R00</t>
  </si>
  <si>
    <t>Montáž tepelné izolace plochých střech kladená na sucho, jednovrstvá</t>
  </si>
  <si>
    <t>skladba střechy 04 (2 x 2 vrstvy) : (18,0*18,25-1,8*2,3*4)*4</t>
  </si>
  <si>
    <t>skladba střechy 01 : (13,2*11,44+13,2*11,54+17,2*11,54+9,2*11,44)*0,3*1,05</t>
  </si>
  <si>
    <t>skladba střechy 02 : (4,0*11,44+4,0*11,54+4,0*11,44+4,0*11,44)*0,03*1,05</t>
  </si>
  <si>
    <t>skladba střechy 03 : (11,64*11,64-2,85*2,65)*4*0,3*1,05</t>
  </si>
  <si>
    <t>skladba střechy 04 2 x 120 mm : (18,0*18,25-1,8*2,3*4)*2*0,12*1,05</t>
  </si>
  <si>
    <t>skladba střechy 05 : ((2,85*2,65)*4)*0,16*1,05</t>
  </si>
  <si>
    <t>skladba střechy 06 : (47,0+42,4)*2*2,3*0,12*1,05</t>
  </si>
  <si>
    <t>28375972R</t>
  </si>
  <si>
    <t>Výrobek izolační pro budovy z pěnového polystyrenu (EPS) tvar: spádová deska; označení: S; OH = 25 kg/m3; lambda = 0,035 W/(m.K); pevnost v tlaku CS 150 kPa; RtF: E</t>
  </si>
  <si>
    <t>skladba střechy 01 : (13,2*11,44+13,2*11,54+17,2*11,54+9,2*11,44)*0,08*1,05</t>
  </si>
  <si>
    <t>skladba střechy 02 : (4,0*11,44+4,0*11,54+4,0*11,44+4,0*11,44)*0,08*1,05</t>
  </si>
  <si>
    <t>skladba střechy 03 : (11,64*11,64-2,85*2,65)*4*0,08*1,05</t>
  </si>
  <si>
    <t>skladba střechy 05 : ((2,85*2,65)*4)*0,07*1,05</t>
  </si>
  <si>
    <t>skladba střechy 06 : (47,0+42,4)*2*2,3*0,105*1,05</t>
  </si>
  <si>
    <t>63141262R1</t>
  </si>
  <si>
    <t>Výrobek izolační pro budovy z minerální vlny (MW) tvar: deska; tloušťka d = 30,0 mm</t>
  </si>
  <si>
    <t>skladba střechy 04 2 x 30 mm : (18,0*18,25-1,8*2,3*4)*2*1,05</t>
  </si>
  <si>
    <t>998713203R00</t>
  </si>
  <si>
    <t>Přesun hmot pro izolace tepelné v objektech výšky do 24 m</t>
  </si>
  <si>
    <t>764819213R00</t>
  </si>
  <si>
    <t>Odpadní trouby kruhové, průměr 120 mm, z lakovaného pozinkovaného plechu,  , dodávka a montáž</t>
  </si>
  <si>
    <t>800-764</t>
  </si>
  <si>
    <t>včetně kolena, objímky, spojovacího materiálu a zednické výpomoci.</t>
  </si>
  <si>
    <t>odkaz K08 : 8,0</t>
  </si>
  <si>
    <t>764815212R00</t>
  </si>
  <si>
    <t>Žlaby podokapní půlkruhové, z lakovaného pozinkovaného plechu, rš 330 mm, dodávka a montáž</t>
  </si>
  <si>
    <t>včetně háků, čel, rohů, rovných hrdel a dilatací</t>
  </si>
  <si>
    <t>včetně háku, čela a spojky.</t>
  </si>
  <si>
    <t>odkaz K08 : 35,0</t>
  </si>
  <si>
    <t>764815810R00</t>
  </si>
  <si>
    <t>Ostatní prvky ke žlabům a odpadním troubám kotlík žlabový oválného tvaru o rozměru 310/100 mm, z lakovaného pozinkovaného plechu,  , dodávka a montáž</t>
  </si>
  <si>
    <t>odkaz K08 : 4</t>
  </si>
  <si>
    <t>764812330R00</t>
  </si>
  <si>
    <t xml:space="preserve">Oplechování  okapů střech z živičné krytiny, z lakovaného pozinkovaného plechu, rš 330 mm, dodávka a montáž </t>
  </si>
  <si>
    <t>včetně zhotovení rohů, spojů a dilatací</t>
  </si>
  <si>
    <t>detail okapu zastřešení sálu : 36,0</t>
  </si>
  <si>
    <t>764815103R00</t>
  </si>
  <si>
    <t>Žlaby podokapní čtyřhranné, z lakovaného pozinkovaného plechu, rš 330 mm, dodávka a montáž</t>
  </si>
  <si>
    <t>764371321R01</t>
  </si>
  <si>
    <t>Profil okapní balkonová lišta nerez včetně rohových tvarovek</t>
  </si>
  <si>
    <t>včetně spojky profilů, překrývací pásky a pružné pásky.</t>
  </si>
  <si>
    <t>764815810R01</t>
  </si>
  <si>
    <t>Košík pro zachycení listí do okapového svodu</t>
  </si>
  <si>
    <t>764816125R01</t>
  </si>
  <si>
    <t>Oplechování parapetů včetně rohů, z lakovaného pozinkovaného plechu, rš 250 mm, dodávka a montáž</t>
  </si>
  <si>
    <t>plech tl 0,6mm lakovaný z obou povrchů, včetně příponek a kotevního materiálu</t>
  </si>
  <si>
    <t>odkaz K07 : 144,0</t>
  </si>
  <si>
    <t>764817175R01</t>
  </si>
  <si>
    <t>Oplechování zdí (atik), z lakovaného pozinkovaného plechu, rš 950 mm, dodávka a montáž</t>
  </si>
  <si>
    <t>odkaz K11 : 68,8</t>
  </si>
  <si>
    <t>7649001K10</t>
  </si>
  <si>
    <t>Kačírková lišta nerez v. 150 mm, dodávka, montáž, spojovací a kotevní materiál</t>
  </si>
  <si>
    <t>odkaz K10 : 189,6</t>
  </si>
  <si>
    <t>998764203R00</t>
  </si>
  <si>
    <t>Přesun hmot pro konstrukce klempířské v objektech výšky do 24 m</t>
  </si>
  <si>
    <t>76690T01</t>
  </si>
  <si>
    <t>Osazení parapet.desek materiál DTD povrch laminátová fólie, tl 19mm s nosem 38mm, včetně dodávky parapetní desky š. 130mm</t>
  </si>
  <si>
    <t>specifikace dle výpisu truhlářských výrobků T01 : 50,0</t>
  </si>
  <si>
    <t>76690T02</t>
  </si>
  <si>
    <t>Dělící sanitární stěna s dveřmi 6000+4x1900/2200mm, oboustranně laminovaná DTD tl. 32mm, dveřní kování, nerezové lemovací profily; ostatní příslušenství dle specifikace, dodávka, montáž</t>
  </si>
  <si>
    <t>specifikace dle výpisu truhlářských výrobků T02 : 2</t>
  </si>
  <si>
    <t>76690T03</t>
  </si>
  <si>
    <t>Dělící sanitární stěna s dveřmi 3600+3x1550/2200mm, oboustranně laminovaná DTD tl. 32mm, dveřní kování, nerezové lemovací profily; ostatní příslušenství dle specifikace, dodávka, montáž</t>
  </si>
  <si>
    <t>specifikace dle výpisu truhlářských výrobků T03 : 1</t>
  </si>
  <si>
    <t>76690T04</t>
  </si>
  <si>
    <t>Dělící sanitární stěna s dveřmi 1820+2x1550/2200mm, oboustranně laminovaná DTD tl. 32mm, dveřní kování, nerezové lemovací profily; ostatní příslušenství dle specifikace, dodávka, montáž</t>
  </si>
  <si>
    <t>specifikace dle výpisu truhlářských výrobků T04 : 1</t>
  </si>
  <si>
    <t>76690T05</t>
  </si>
  <si>
    <t>Stropní schody 800 x 1400 mm pro výšku 2800 mm, horní a spodní poklop, teleskopické madlo, ostatní příslušenství dle specifikace, dodávka, montáž</t>
  </si>
  <si>
    <t>specifikace dle výpisu truhlářských výrobků T05 : 4</t>
  </si>
  <si>
    <t>76690T06</t>
  </si>
  <si>
    <t>Stropní schody 700 x 1400 mm pro výšku 3000 mm, teleskopické do podhledu, ostatní příslušenství dle specifikace, dodávka, montáž</t>
  </si>
  <si>
    <t>specifikace dle výpisu truhlářských výrobků T06 : 2</t>
  </si>
  <si>
    <t>76690T07</t>
  </si>
  <si>
    <t>Vyrovnávací schody 3000/1500/1000 mm, dřevěná nosná konstrukce, stupnice, podesta, zábradlí, ostatní příslušenství dle specifikace, dodávka, montáž, povrchová úprava</t>
  </si>
  <si>
    <t>specifikace dle výpisu truhlářských výrobků T07 : 1</t>
  </si>
  <si>
    <t>76690T08A</t>
  </si>
  <si>
    <t>Dřevěný sedák lavičky 2000/300 na gabionové zídce, lamely 40/60, dodávka, montáž, kotvení, povrchová úprava</t>
  </si>
  <si>
    <t>specifikace dle výpisu truhlářských výrobků T08 : 10</t>
  </si>
  <si>
    <t>76690T08B</t>
  </si>
  <si>
    <t>Dřevěný sedák lavičky 2000/500 na gabionové zídce, lamely 40/60, dodávka, montáž, kotvení, povrchová úprava</t>
  </si>
  <si>
    <t>specifikace dle výpisu truhlářských výrobků T08 : 8</t>
  </si>
  <si>
    <t>998766203R00</t>
  </si>
  <si>
    <t>Přesun hmot pro konstrukce truhlářské v objektech výšky do 24 m</t>
  </si>
  <si>
    <t>800-766</t>
  </si>
  <si>
    <t>767392112R01</t>
  </si>
  <si>
    <t>Montáž krytiny střech, tvar. plechem včetně spojovacího materiálu, včetně dodávky krytiny TR 150/280/0,75 PZ</t>
  </si>
  <si>
    <t>skladba střechy 04 : 18,0*18,25-1,8*2,3*4</t>
  </si>
  <si>
    <t>76784Z01</t>
  </si>
  <si>
    <t>Prvky záchytného systému; kotevní body 54ks; ocelové lano 420 m; materiál nerez, příslušenství</t>
  </si>
  <si>
    <t>specifikace dle výpisu zámečnických výrobků Z01 : 420,0</t>
  </si>
  <si>
    <t>76790001</t>
  </si>
  <si>
    <t>Obložení atiky, včetně dodávky vodovzdorné překližky tl. 22mm, včetně kotvení</t>
  </si>
  <si>
    <t>střechy věže - atika vodorovně : ((12,8+11,64)*2*0,58)*4</t>
  </si>
  <si>
    <t>střechy nad 1NP - atika vodorovně : 17,6*0,7*4</t>
  </si>
  <si>
    <t>spodní okaj PIR panelu svisle : (18,2+18,0)*2*0,7</t>
  </si>
  <si>
    <t>76790002</t>
  </si>
  <si>
    <t>Obložení atiky okapu střechy na distanční "Z" profil, včetně dodávky vodovzdorné překližky, včetně kotvení a "Z" profilu v. 200mm</t>
  </si>
  <si>
    <t>okap na zdi výtahu : 3,25*4</t>
  </si>
  <si>
    <t>76790003</t>
  </si>
  <si>
    <t>Obložení atiky okapu střechy na ocelové profly "C", včetně dodávky vodovzdorné překližky, včetně kotvení a "C" profilů v. 300mm</t>
  </si>
  <si>
    <t>atika zastřešení ochozu 1NP : 47,0*4*(0,3+0,3)</t>
  </si>
  <si>
    <t>76790004</t>
  </si>
  <si>
    <t>Obložení okapu střechy na ocelové profly "Z", včetně dodávky vodovzdorné překližky, včetně kotvení a "Z" profilů v. 300mm</t>
  </si>
  <si>
    <t>okap zastřešení sálu : 18,4*1,2*2</t>
  </si>
  <si>
    <t>76790005</t>
  </si>
  <si>
    <t>Obložení okenního otvoru u balkonu na nerezové profly "Z", včetně dodávky vodovzdorné překližky, včetně kotvení a "Z" profilů v. 120mm</t>
  </si>
  <si>
    <t>pochůzí parapet : (3,0*4+1,0*22)*0,45</t>
  </si>
  <si>
    <t>76790Z02</t>
  </si>
  <si>
    <t>Zábradlí skleněné výška 1100 mm, bezpečnostní sklo, kotvení do systémového pásu, nerezové kotvy, folie, ostatní příslušenství dle specifikace, dodávka, montáž</t>
  </si>
  <si>
    <t>specifikace dle výpisu zámečnických výrobků Z02 : 88,0</t>
  </si>
  <si>
    <t>76790Z03</t>
  </si>
  <si>
    <t>Zábradlí ocelové 1500 x 1000 mm, nerezové lanko, nerezové kotvení, ostatní příslušenství dle specifikace, dodávka, montáž, povrchová úprava</t>
  </si>
  <si>
    <t>specifikace dle výpisu zámečnických výrobků Z03 : 4</t>
  </si>
  <si>
    <t>76790Z04</t>
  </si>
  <si>
    <t>Zábradlí ocelové 1000 x 1000 mm, nerezové lanko, nerezové kotvení, ostatní příslušenství dle specifikace, dodávka, montáž, povrchová úprava</t>
  </si>
  <si>
    <t>specifikace dle výpisu zámečnických výrobků Z04 : 56</t>
  </si>
  <si>
    <t>76790Z05</t>
  </si>
  <si>
    <t>Madlo ocelové schodiště jäkl 50/30/3, kotvení kulatina pr. 10mmm, ostatní příslušenství dle specifikace, dodávka, montáž, povrchová úprava</t>
  </si>
  <si>
    <t>specifikace dle výpisu zámečnických výrobků Z05 : 240,0</t>
  </si>
  <si>
    <t>76790Z06</t>
  </si>
  <si>
    <t>Zábradlí ocelové madlo jäkl 50x30x3 mm, stojky jäkl 40x20x3, nerezové lanko, kotvení přes přírubu, ostatní příslušenství dle specifikace, dodávka, montáž, povrchová úprava</t>
  </si>
  <si>
    <t>specifikace dle výpisu zámečnických výrobků Z06 : 166,0</t>
  </si>
  <si>
    <t>76790Z07</t>
  </si>
  <si>
    <t>Zábradlí skleněné 940 x 1100 mm, bezpečnostní sklo, kotvení do systémových kotev, nerezové pracny, folie, ostatní příslušenství dle specifikace, dodávka, montáž</t>
  </si>
  <si>
    <t>specifikace dle výpisu zámečnických výrobků Z07 : 82</t>
  </si>
  <si>
    <t>76790Z08</t>
  </si>
  <si>
    <t>specifikace dle výpisu zámečnických výrobků Z08 : 12,5</t>
  </si>
  <si>
    <t>76790Z09</t>
  </si>
  <si>
    <t>Zábradlí ocelové madlo jäkl 50x30x3 mm, stojky jäkl 40x20x3, nerezové lanko, kotvení 200/200/3, přířezy krytiny, podpěra, ostatní příslušenství dle specifikace, dodávka, montáž, povrchová úprava</t>
  </si>
  <si>
    <t>specifikace dle výpisu zámečnických výrobků Z09 : 42,6</t>
  </si>
  <si>
    <t>76790Z10</t>
  </si>
  <si>
    <t>Schodiště požárního zásahu včetně zábradlí, kompletní konstrukce dle specifikace, dodávka, montáž, povrchová úprava, kotvení do patek</t>
  </si>
  <si>
    <t>specifikace dle výpisu zámečnických výrobků Z10 : 1</t>
  </si>
  <si>
    <t>76790Z11</t>
  </si>
  <si>
    <t>Výplně otvorů v 1PP žeb. pletivo 50x50/4 v rámu TR 35/3, dodávka, montáž, povrchová úprava</t>
  </si>
  <si>
    <t>specifikace dle výpisu zámečnických výrobků Z11 : 110,0</t>
  </si>
  <si>
    <t>76790Z12</t>
  </si>
  <si>
    <t>Rolovací roleta do podzemních garáží 5600/2520 mm, ostatní příslušenství dle specifikace, dodávka, montáž, povrchová úprava</t>
  </si>
  <si>
    <t>specifikace dle výpisu zámečnických výrobků Z12 : 2</t>
  </si>
  <si>
    <t>76790Z13</t>
  </si>
  <si>
    <t>Podpěrné konstrukce pro VZT jednotky, ostatní příslušenství dle specifikace, dodávka, montáž, povrchová úprava</t>
  </si>
  <si>
    <t>specifikace dle výpisu zámečnických výrobků Z13 : 900,0+1035,0</t>
  </si>
  <si>
    <t>76790Z14</t>
  </si>
  <si>
    <t>Madlo ocelové schodiště jäkl 50/50/3, kotvení PL. 10mm, ostatní příslušenství dle specifikace, dodávka, montáž, povrchová úprava</t>
  </si>
  <si>
    <t>specifikace dle výpisu zámečnických výrobků Z14 : 56,0</t>
  </si>
  <si>
    <t>76790Z15</t>
  </si>
  <si>
    <t>specifikace dle výpisu zámečnických výrobků Z15 : 39,0</t>
  </si>
  <si>
    <t>7679KD19</t>
  </si>
  <si>
    <t>Ocelové konzoly pracovní desky pod umývadla, dodávka, montáž, povrchová úprava</t>
  </si>
  <si>
    <t>odkaz interiér KD19 : 18,5*5*2</t>
  </si>
  <si>
    <t>76791001</t>
  </si>
  <si>
    <t>Obložení stěn ochozu deskou konstrukční cementovou tl. 12,5 mm včetně kotvení a tmelení</t>
  </si>
  <si>
    <t>stěna zastřešení ochozu 1NP : 47,0*4*0,87</t>
  </si>
  <si>
    <t>76791002</t>
  </si>
  <si>
    <t>Obklad podhledu deskou konstrukční cementovou tl. 12,5 mm včetně kotvení na dvojitý rastr, tmelení</t>
  </si>
  <si>
    <t>76791003</t>
  </si>
  <si>
    <t>Obklad podhledu deskou konstrukční cementovou tl. 12,5 mm, včetně nosné konstrukce a tmelení</t>
  </si>
  <si>
    <t>úprava fasády 1 NP oblouk a stěny oblouku : 82,64*3,2+1,5*1,5*0,5*160</t>
  </si>
  <si>
    <t>76792001</t>
  </si>
  <si>
    <t>Obklad stěn PIR panely tl. 200 mm s konečnou povrchovou úpravou, včetně dodávky PIR panelů, ocelové podpůrné konstrukce, zakládací lišty a doplňkových konstrukcí opláštění</t>
  </si>
  <si>
    <t>opláštění bočních stěn střechy sálu : 120,0</t>
  </si>
  <si>
    <t>76793001</t>
  </si>
  <si>
    <t>Válcovaný profil 100/100/5 osazený na příponkách do betonové desky, dodávka, montáž, povrchová úprava</t>
  </si>
  <si>
    <t>1PP u výjezdu : 2</t>
  </si>
  <si>
    <t>998767203R00</t>
  </si>
  <si>
    <t>Přesun hmot pro kovové stavební doplňk. konstrukce v objektech výšky do 24 m</t>
  </si>
  <si>
    <t>800-767</t>
  </si>
  <si>
    <t>771101210R00</t>
  </si>
  <si>
    <t>Příprava podkladu pod dlažby penetrace podkladu pod dlažby, Penetrace epoxidová (EP); funkce: zpevnění povrchu, úprava savosti, adhezní můstek; ředidlo: voda (disperzní)</t>
  </si>
  <si>
    <t>800-771</t>
  </si>
  <si>
    <t xml:space="preserve">schody : </t>
  </si>
  <si>
    <t>1,5*416*(0,32+0,1568)</t>
  </si>
  <si>
    <t xml:space="preserve">skladba podlah 11 : </t>
  </si>
  <si>
    <t>53,25+10,6+17,92+34,2+5,56</t>
  </si>
  <si>
    <t xml:space="preserve">skladba podlah 10 : </t>
  </si>
  <si>
    <t>(34,75-2,85*2,65-2,5)*4</t>
  </si>
  <si>
    <t>771275511R00</t>
  </si>
  <si>
    <t>Montáž obkladů schodišť z dlaždic keramických a ze schodovek na stupnice,  , kladených do tmele, C2TS1</t>
  </si>
  <si>
    <t>komunikační prostor věže 1,2,3,4 : 1,5*416</t>
  </si>
  <si>
    <t>771275521R00</t>
  </si>
  <si>
    <t>Montáž obkladů schodišť z dlaždic keramických z dlaždic na podstupnice,  , kladených do tmele, C2TS1</t>
  </si>
  <si>
    <t>Odkaz na mn. položky pořadí 388 : 624,00000</t>
  </si>
  <si>
    <t>59701</t>
  </si>
  <si>
    <t>Dlažba schodovka</t>
  </si>
  <si>
    <t>specifikace dlažby viz TZ a skladba podlah</t>
  </si>
  <si>
    <t xml:space="preserve">komunikační prostor věže 1,2,3,4 : </t>
  </si>
  <si>
    <t>1,5*416*(0,32+0,1568)*1,1</t>
  </si>
  <si>
    <t>771577131R01</t>
  </si>
  <si>
    <t>Hrana schodů z nerezového profilu 5 mm</t>
  </si>
  <si>
    <t>viz TZ první a schod. stupeň : 1,5*(416-120)</t>
  </si>
  <si>
    <t>771577131R02</t>
  </si>
  <si>
    <t>Hrana schodů z nerezového profilu 30 mm</t>
  </si>
  <si>
    <t>viz TZ první a poslední stupeň : 1,5*120</t>
  </si>
  <si>
    <t>771475014R00</t>
  </si>
  <si>
    <t>Montáž soklíků z dlaždic keramických výšky 100 mm, soklíků vodorovných, kladených do flexibilního tmele</t>
  </si>
  <si>
    <t>((5,85+5,85+2,65+2,85)*2-1,18-0,9*2+0,2*4)*4</t>
  </si>
  <si>
    <t>((5,85+5,85+2,65+2,85)*2-0,9-1,18+0,2*2)*20-416*0,32*2</t>
  </si>
  <si>
    <t>105 : (5,9+11,9+0,15*2)*2-1,6</t>
  </si>
  <si>
    <t>107 : (2,0+2,8)*2-0,9</t>
  </si>
  <si>
    <t>108 : (6,0+3,0)*2-0,9*2+0,15*2</t>
  </si>
  <si>
    <t>109 : (5,9+5,9)*2-1,6+0,15*2</t>
  </si>
  <si>
    <t>110 : (3,85+2,8)*2-0,9*2</t>
  </si>
  <si>
    <t>111, 112, 113, 114 : (1,5*2-0,8)*4</t>
  </si>
  <si>
    <t>115 : (11,9+8,031+0,4*2+0,2+0,1)*2-5,0-5,6-0,8*2-1,6-6,0-1,0+0,25*2</t>
  </si>
  <si>
    <t>116 : (6,0+5,289+0,2*2)*2-6,0-0,8</t>
  </si>
  <si>
    <t>117 : (6,0+2,0)*2-0,8*3-0,9*2</t>
  </si>
  <si>
    <t>118 : (5,7+9,469+0,2+0,1)*2-1,6-0,9*2-1,0*5+0,25*10</t>
  </si>
  <si>
    <t>125 : (11,9+1,7)*2-1,4-1,1+0,25*2</t>
  </si>
  <si>
    <t>126 : (5,9+3,9)*2-1,6-1,0*2+0,25*4</t>
  </si>
  <si>
    <t>127 : (2,9+5,6)*2-1,6*3+0,25*2-0,8</t>
  </si>
  <si>
    <t>128 : (3,0*2+5,0)-1,6</t>
  </si>
  <si>
    <t>129 : (4,8+3,66)*2-0,8*3-1,0*2+0,25*4</t>
  </si>
  <si>
    <t>130 : (1,8+1,8*2)-0,8-1,0+0,25*2</t>
  </si>
  <si>
    <t>132 : (2,82+1,8)*2-0,8</t>
  </si>
  <si>
    <t>134 : (17,6+11,9+4,7+0,14+0,1*2+0,2*2+0,4*4)*2-5,6*3-5,0-1,0*6+0,25*14-0,8*5-0,9</t>
  </si>
  <si>
    <t>138a : (5,9+1,81)*2-0,8*3</t>
  </si>
  <si>
    <t>138b : (5,86+1,81)*2-0,8*3-0,9+0,25*2</t>
  </si>
  <si>
    <t>139 : (2,28+3,65)*2-0,8-1,0*2+0,25*4</t>
  </si>
  <si>
    <t>140 : (3,44+1,709)*2-0,8*3</t>
  </si>
  <si>
    <t>204, 212, 220 : ((1,36+2,65)*2-5,31-0,8)*3</t>
  </si>
  <si>
    <t>208, 216, 224 : ((3,32+2,0)*2-4,32-0,8-1,0+0,25*2)*3</t>
  </si>
  <si>
    <t>304, 312, 320 : ((2,65+1,36)*2-5,31-0,8)*3</t>
  </si>
  <si>
    <t>308, 316, 324 : ((2,0+3,32)*2-4,32-0,8-1,0+0,25*2)*3</t>
  </si>
  <si>
    <t>404, 412, 504, 512 : ((1,36+2,65)*2-5,31-0,8)*4</t>
  </si>
  <si>
    <t>408, 416, 508, 516 : ((3,32+2,0)*2-4,32-0,8-1,0+0,25*2)*4</t>
  </si>
  <si>
    <t>771475034R00</t>
  </si>
  <si>
    <t>Montáž soklíků z dlaždic keramických výšky 100 mm, soklíků schodišťových stupňovitých, kladených do flexibilního tmele</t>
  </si>
  <si>
    <t>schodiště : (0,32+0,1568)*416*2</t>
  </si>
  <si>
    <t>59706</t>
  </si>
  <si>
    <t>Dlažba sokl 300 x 80 mm</t>
  </si>
  <si>
    <t>Odkaz na mn. položky pořadí 393 : 940,87600*3,5</t>
  </si>
  <si>
    <t>Odkaz na mn. položky pořadí 394 : 396,69760*3,5</t>
  </si>
  <si>
    <t>771475014R01</t>
  </si>
  <si>
    <t>Obklad soklíků keram.rovných, tmel,výška 150 cm</t>
  </si>
  <si>
    <t>obklad soklíku - balkony : 7,0*8</t>
  </si>
  <si>
    <t>771479001R00</t>
  </si>
  <si>
    <t>Řezání dlaždic pro soklíky</t>
  </si>
  <si>
    <t>Odkaz na mn. položky pořadí 396 : 56,00000</t>
  </si>
  <si>
    <t>59707</t>
  </si>
  <si>
    <t>Dlažba pro sokl v. 150 mm</t>
  </si>
  <si>
    <t>Odkaz na mn. položky pořadí 396 : 56,00000*0,1575</t>
  </si>
  <si>
    <t>771575109R00</t>
  </si>
  <si>
    <t>Montáž podlah z dlaždic keramických 300 x 300 mm, režných nebo glazovaných, hladkých, kladených do flexibilního tmele</t>
  </si>
  <si>
    <t>10,54+10,55+8,75+5,85+3,22+2,69+32,5+9,88+3,16+3,15+6,56</t>
  </si>
  <si>
    <t>59702</t>
  </si>
  <si>
    <t>Dlažba 300 x 300 mm</t>
  </si>
  <si>
    <t>Odkaz na mn. položky pořadí 399 : 218,38000*1,05</t>
  </si>
  <si>
    <t>771575118R00</t>
  </si>
  <si>
    <t>Montáž podlah z dlaždic keramických 600 x 600 mm, režných nebo glazovaných, hladkých, kladených do flexibilního tmele</t>
  </si>
  <si>
    <t>2,26+2,16+2,64+12,05+20,51+23,35+16,24+17,89+3,43+5,04+4,17+13,74+13,25</t>
  </si>
  <si>
    <t xml:space="preserve">skladba podlah 07 ochoz : </t>
  </si>
  <si>
    <t>(47,0+42,8)*2*2,1+5,0*3,0+5,0*0,2*3+1,2*0,2*4+1,4*0,3+1,68*0,2</t>
  </si>
  <si>
    <t>59703</t>
  </si>
  <si>
    <t>Dlažba 600 x 600 mm</t>
  </si>
  <si>
    <t>Odkaz na mn. položky pořadí 401 : 1129,48600*1,05</t>
  </si>
  <si>
    <t>skladba podlah 13 : 10,0*8</t>
  </si>
  <si>
    <t>59704</t>
  </si>
  <si>
    <t>Odkaz na mn. položky pořadí 403 : 80,00000*1,05</t>
  </si>
  <si>
    <t>771575119R00</t>
  </si>
  <si>
    <t>Montáž podlah vnitřních z dlaždic keramických nad 600 x 600 mm, režných nebo glazovaných, hladkých, kladených do flexibilního tmele</t>
  </si>
  <si>
    <t>17,12+31,69+33,51+96,4+31,7+4,35+6,2+1,79+211,05</t>
  </si>
  <si>
    <t>59705</t>
  </si>
  <si>
    <t>Dlažba 1200 x 1200 mm</t>
  </si>
  <si>
    <t>Odkaz na mn. položky pořadí 405 : 433,81000*1,05</t>
  </si>
  <si>
    <t>771579791R00</t>
  </si>
  <si>
    <t>Příplatky k položkám montáže podlah keramických příplatek za plochu podlah keramických do 5 m2 jednotlivě</t>
  </si>
  <si>
    <t>771577113R00</t>
  </si>
  <si>
    <t>Hrany schodů, dilatační, koutové, ukončovací a přechodové profily profily přechodové eloxovaný hliník, dekorativní spojení dvou podlah stejné výšky, uložení do tmele, výška profilu 8 mm, šířka profilu 10 mm</t>
  </si>
  <si>
    <t>998771203R00</t>
  </si>
  <si>
    <t>Přesun hmot pro podlahy z dlaždic v objektech výšky do 24 m</t>
  </si>
  <si>
    <t>přístupové schodiště vč 16 : 5,5*22+5,5*18</t>
  </si>
  <si>
    <t>rampa venkovní scény vč 17 : 2,75*9</t>
  </si>
  <si>
    <t>Odkaz na mn. položky pořadí 410 : 244,75000</t>
  </si>
  <si>
    <t>597101</t>
  </si>
  <si>
    <t>Dlažba schodovka s vyfrézovanou drážkou</t>
  </si>
  <si>
    <t>specifikace dlažby viz TZ</t>
  </si>
  <si>
    <t xml:space="preserve">přístupové schodiště vč 16 : </t>
  </si>
  <si>
    <t>5,5*22*(0,31+0,1577)*1,1</t>
  </si>
  <si>
    <t>5,5*18*(0,31+0,1577)*1,1</t>
  </si>
  <si>
    <t xml:space="preserve">rampa venkovní scény vč 17 : </t>
  </si>
  <si>
    <t>2,75*9*(0,3+0,16)*1,1</t>
  </si>
  <si>
    <t>771577131R03</t>
  </si>
  <si>
    <t>Hrana schodů z nerezového profilu</t>
  </si>
  <si>
    <t>přístupové schodiště vč 16 : 5,5*1,9+5,5*3,12</t>
  </si>
  <si>
    <t>rampa venkovní scény vč 17 : 2,75*6,5+2,75*13,8</t>
  </si>
  <si>
    <t>597103</t>
  </si>
  <si>
    <t>Odkaz na mn. položky pořadí 414 : 83,43500*1,05</t>
  </si>
  <si>
    <t>775101101R00</t>
  </si>
  <si>
    <t>Příprava podkladu vysávání vlysových, parketových a lamelových podlah průmyslovým vysavačem</t>
  </si>
  <si>
    <t>800-775</t>
  </si>
  <si>
    <t>Odkaz na mn. položky pořadí 419 : 461,31000</t>
  </si>
  <si>
    <t>775101121R01</t>
  </si>
  <si>
    <t>Provedení penetrace podkladu pod.vlysové podlahy, včetně dodávky penetračního nátěru</t>
  </si>
  <si>
    <t>775510010RAE</t>
  </si>
  <si>
    <t>Podlahy vlysové lepené do tmele, vlysy dubové 80/600/22 mm včetně broušení a konečné povrchové úpravy</t>
  </si>
  <si>
    <t>775413023R01</t>
  </si>
  <si>
    <t>Masivní dubová lišta, zaoblená hrana, dodávka, montáž, povrchová úprava</t>
  </si>
  <si>
    <t>včetně spojovacích prostředků.</t>
  </si>
  <si>
    <t xml:space="preserve">lišta 04 : </t>
  </si>
  <si>
    <t>123 : (17,6+18,0+0,2*4)*2-5,6*4-1,6-1,8*2-1,1</t>
  </si>
  <si>
    <t>124 : (12,9+5,8+0,2)*2-10,0+0,4*2-1,6-0,9</t>
  </si>
  <si>
    <t>133 : (5,8+2,8)*2-1,6</t>
  </si>
  <si>
    <t>998775203R00</t>
  </si>
  <si>
    <t>Přesun hmot pro podlahy vlysové a parketové v objektech výšky do 24 m</t>
  </si>
  <si>
    <t>776101101R00</t>
  </si>
  <si>
    <t>Přípravné práce vysávání povlakových podlah průmyslovým vysavačem</t>
  </si>
  <si>
    <t>položky neobsahují žádný materiál</t>
  </si>
  <si>
    <t>Odkaz na mn. položky pořadí 424 : 873,90000</t>
  </si>
  <si>
    <t>Odkaz na mn. položky pořadí 426 : 560,30000</t>
  </si>
  <si>
    <t>776101121R01</t>
  </si>
  <si>
    <t>Provedení penetrace podkladu pod.povlak.podlahy, včetně dodávky penetračního nátěru</t>
  </si>
  <si>
    <t>776521200R00</t>
  </si>
  <si>
    <t>Lepení povlakových podlah z plastů  Lepení povlakových podlah z plastů - čtverce z PVC nebo vinylu, montáž</t>
  </si>
  <si>
    <t>284001</t>
  </si>
  <si>
    <t>Podlaha Vinyl tl 2,0mm (např. Expona Domestic)</t>
  </si>
  <si>
    <t>vinylové dílce heterogenní bez obsahu ftalátů, tloušťka 2,00mm, nášlapná vrstva 0,40mm, PUR, třída zátěže 23/32/41, otlak 0,05mm, rozměrová stálost &lt;0,1%, protiskluznost R10, hořlavost Bfl S1, emisní certifikát INDOOR AIR COMFORD GOLD</t>
  </si>
  <si>
    <t>Odkaz na mn. položky pořadí 424 : 873,90000*1,05</t>
  </si>
  <si>
    <t>776521100R00</t>
  </si>
  <si>
    <t xml:space="preserve">Lepení povlakových podlah z plastů  Lepení povlakových podlah z plastů - pásy z PVC, montáž,  </t>
  </si>
  <si>
    <t>284002</t>
  </si>
  <si>
    <t>PVC vinyl akustický tl. 2,6 mm (např. Saron 15dB)</t>
  </si>
  <si>
    <t>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t>
  </si>
  <si>
    <t>Odkaz na mn. položky pořadí 426 : 560,30000*1,05</t>
  </si>
  <si>
    <t>776572110R00</t>
  </si>
  <si>
    <t>Položení povlakových podlah textilních montáž   volně položených, z pásů textilních</t>
  </si>
  <si>
    <t>všívaných a vpichovaných</t>
  </si>
  <si>
    <t>mč 106 (dětské oddělení) : 34,5</t>
  </si>
  <si>
    <t>697001</t>
  </si>
  <si>
    <t>Vinyl textilní (např. Flotex Colour, role)</t>
  </si>
  <si>
    <t>sametový hybridní vinyl textilní vyrobený systémem vločkování, role 2m, tl. 4,30mm, vlákno 100% Nylon 6.6, hustota min. 70mil./m2, útlum 20dB, protiskluz &gt; R10, Bfl-s1, zátěž 33, nepropustná spodní vrstva z PVC, bez ftalátů, INDOOR AIR COMFORD GOLD</t>
  </si>
  <si>
    <t>Odkaz na mn. položky pořadí 428 : 34,50000*1,05</t>
  </si>
  <si>
    <t>776971509R00</t>
  </si>
  <si>
    <t>Čisticí zóny a rohože textilní rohož, ze 100% polyamidu, podklad Vinyl, tloušťky 9 mm</t>
  </si>
  <si>
    <t>např. Coral Brush</t>
  </si>
  <si>
    <t>koberec čistící zóna střižená smyčka, role š. 155cm, 205cm, vlákno 920g/m2, 100 % Polyamide 6 Econyl, tloušťka 9mm, třída zátěže 33, hořlavost Bfl-s1, zadní strana nepromokavá vinyl bez obsahu ftalátů, pojme 6litrů vody/m2</t>
  </si>
  <si>
    <t>mč 105 : 17,12</t>
  </si>
  <si>
    <t>776972328R00</t>
  </si>
  <si>
    <t>Čisticí zóny a rohože vstupní rohož, z pružných gumových vlnovek přinýtovaných k hliníkovým páskům, tloušťky 28 nebo 18 mm</t>
  </si>
  <si>
    <t>1NP poznámka 4 : 2,4*1,5*3</t>
  </si>
  <si>
    <t>776976101R00</t>
  </si>
  <si>
    <t xml:space="preserve">Čisticí zóny a rohože rám z profilu L, z hliníku,  </t>
  </si>
  <si>
    <t xml:space="preserve">m     </t>
  </si>
  <si>
    <t>1NP poznámka 4 : (2,4+1,5)*2*3</t>
  </si>
  <si>
    <t>776421100R01</t>
  </si>
  <si>
    <t>Sokl, montáž včetně dodávky soklíku PVC 60/15 mm</t>
  </si>
  <si>
    <t>soklová lišta bílá s plastovým jádrem, ohebná, úprava proti poškrábání, výška 60 mm, šířka 15 mm, délka lišty 2200 mm</t>
  </si>
  <si>
    <t xml:space="preserve">lišta 01 : </t>
  </si>
  <si>
    <t>202, 210, 218 : ((6,45+7,67+0,3)*2-0,8-1,6-3,0+0,25*2)*3</t>
  </si>
  <si>
    <t>203, 211, 219 : ((4,0+3,99)*2-0,8)*3</t>
  </si>
  <si>
    <t>205, 213, 221 : ((1,66+1,2)*2-0,8*3)*3</t>
  </si>
  <si>
    <t>206, 214, 222 : ((2,4+2,3)*2-0,9-0,8*2-1,6)*3</t>
  </si>
  <si>
    <t>207, 215, 223 : ((5,21+3,36)*2-0,8)*3</t>
  </si>
  <si>
    <t>302, 310, 318 : ((7,67+6,45+0,3)*2-0,8-1,6)*3</t>
  </si>
  <si>
    <t>303, 311, 319 : ((3,99+4,0)*2-0,8)*3</t>
  </si>
  <si>
    <t>305, 313, 321 : ((1,2+1,66)*2-0,8*3)*3</t>
  </si>
  <si>
    <t>306, 314, 322 : ((2,3+2,4)*2-0,9-0,8*2-1,6)*3</t>
  </si>
  <si>
    <t>307, 315, 323 : ((3,36+5,21)*2-0,8)*3</t>
  </si>
  <si>
    <t>402, 410, 502, 510 : ((6,45+7,67+0,3)*2-0,8-1,6)*4</t>
  </si>
  <si>
    <t>403, 411, 503, 511 : ((4,0+3,99)*2-0,8)*4</t>
  </si>
  <si>
    <t>405, 413, 505, 513 : ((1,66+1,2)*2-0,8*3)*4</t>
  </si>
  <si>
    <t>406, 414, 506, 514 : ((2,4+2,3)*2-0,9-0,8-1,6)*4</t>
  </si>
  <si>
    <t>407, 415, 507, 515 : ((5,21+3,36)*2-0,8)*4</t>
  </si>
  <si>
    <t>776421100R02</t>
  </si>
  <si>
    <t>Sokl, montáž včetně dodávky soklíku AL výška 80 mm</t>
  </si>
  <si>
    <t xml:space="preserve">lišta 02 : </t>
  </si>
  <si>
    <t>106 : (41,8+8,84+2,2+0,5*2)*2-0,8*2-0,9*2-1,8*2-5,6*3-1,0*6+0,25*12</t>
  </si>
  <si>
    <t>110 : (4,02+3,96+0,2)*2-0,8-1,0*2+0,25*4</t>
  </si>
  <si>
    <t>111 : (2,999+3,96)*2-0,8-1,0*2+0,25*4</t>
  </si>
  <si>
    <t>112 : (1,961+3,96)*2-0,8-1,0+0,25*2</t>
  </si>
  <si>
    <t>120 : (11,6+5,9+0,2*2)*2-5,6*2-1,0*6+0,25*12</t>
  </si>
  <si>
    <t>226 : (5,8+5,86)*2-0,9*3-1,0*3+0,25*6</t>
  </si>
  <si>
    <t>228 : (3,86+2,0)*2-0,9*3-0,8*2</t>
  </si>
  <si>
    <t>229 : (1,96+2,0)*2-0,8</t>
  </si>
  <si>
    <t>230 : (3,38+1,85)*2-0,8*3</t>
  </si>
  <si>
    <t>232 : (3,52+3,66)*2-0,8-1,0*2+0,25*4</t>
  </si>
  <si>
    <t>233 : (4,0+3,66)*2-0,9-1,0+0,25*2</t>
  </si>
  <si>
    <t>234 : (4,0+3,66)*2-0,9-1,0-3,0+0,25*4</t>
  </si>
  <si>
    <t>326 : (11,8+5,8)*2-1,6-1,0*6+0,25*12</t>
  </si>
  <si>
    <t>327 : (2,6+2,23)*2-1,6-0,8*2-0,9</t>
  </si>
  <si>
    <t>328 : (3,06+5,25)*2-0,8-1,0*2+0,25*4</t>
  </si>
  <si>
    <t>776421100R03</t>
  </si>
  <si>
    <t>Sokl, montáž včetně dodávky soklíku PVC 55/10 mm</t>
  </si>
  <si>
    <t xml:space="preserve">lišta 03 : </t>
  </si>
  <si>
    <t>105 : 6,8</t>
  </si>
  <si>
    <t>776981112R00</t>
  </si>
  <si>
    <t>Přechodové, krycí a ukončující podlahové profily přechodová lišta, stejná výška podlahoviny, eloxovaný hliník, samolepicí profil,  , šířka profilu 30 mm</t>
  </si>
  <si>
    <t>998776203R00</t>
  </si>
  <si>
    <t>Přesun hmot pro podlahy povlakové v objektech výšky do 24 m</t>
  </si>
  <si>
    <t>vodorovně do 50 m</t>
  </si>
  <si>
    <t>777812222R09</t>
  </si>
  <si>
    <t>Podlahový epoxid.systém 5mm; epoxidová stěrka 3mm, stěrka tekuty polyuretan 1mm, dvouslož. nátěr, včetně dilatací a dilatačního pásku kolem stěn a sloupů</t>
  </si>
  <si>
    <t>ucelený sastém podlahové konstrukce</t>
  </si>
  <si>
    <t>998777203R00</t>
  </si>
  <si>
    <t>Přesun hmot pro podlahy syntetické v objektech výšky do 24 m</t>
  </si>
  <si>
    <t>800-773</t>
  </si>
  <si>
    <t>781101210R00</t>
  </si>
  <si>
    <t>Příprava podkladu pod obklady penetrace podkladu pod obklady, Penetrace epoxidová (EP); funkce: zpevnění povrchu, úprava savosti, adhezní můstek; ředidlo: voda (disperzní)</t>
  </si>
  <si>
    <t>včetně dodávky materiálu.</t>
  </si>
  <si>
    <t>Odkaz na mn. položky pořadí 441 : 701,09640</t>
  </si>
  <si>
    <t>781475124R00</t>
  </si>
  <si>
    <t>Montáž obkladů vnitřních z dlaždic keramických kladených do tmele 600 x 600 mm,  , kladených do flexibilního tmele</t>
  </si>
  <si>
    <t>velikost obkladů dle interiéru 300/300; 300/600; 600/600</t>
  </si>
  <si>
    <t>107 : (2,0+1,26)*2*2,1-0,8*2,1*2</t>
  </si>
  <si>
    <t>108 : (2,0+1,2)*2*2,1-0,8*2,1-0,7*2,1</t>
  </si>
  <si>
    <t>109 : (2,0+1,22)*2*2,1-0,7*2,1-1,0*2,1+2,1*0,25*2</t>
  </si>
  <si>
    <t>113 : (5,3+6,0+0,14+3,6)*2*2,1-0,8*2,1*2</t>
  </si>
  <si>
    <t>114 : (5,5*2+6,0+3,6*2+0,14*2)*2,1-0,8*2,1*2</t>
  </si>
  <si>
    <t>119 : (2,41+1,8)*2*2,1-0,8*2,1</t>
  </si>
  <si>
    <t>122 : (3,45+1,8)*2*2,1-0,8*2,1</t>
  </si>
  <si>
    <t>130 : 1,8*2,1</t>
  </si>
  <si>
    <t>131 : (1,0+1,8)*2*2,1-0,8*2,1</t>
  </si>
  <si>
    <t>132 : 2,82*0,65</t>
  </si>
  <si>
    <t>135 : (2,16+1,95)*2*2,1-0,8*2,1</t>
  </si>
  <si>
    <t>136 : (5,9+2,595*2+0,68*2)*2,1-0,8*2,1</t>
  </si>
  <si>
    <t>137 : (5,9+2,665+0,54)*2*2,1-0,8*2,1</t>
  </si>
  <si>
    <t>141 : (1,8+1,801)*2*2,1-0,8*2,1</t>
  </si>
  <si>
    <t>142 : (1,5+1,801)*2*2,1-0,8*2,1</t>
  </si>
  <si>
    <t>143 : (5,6+5,7)*2*2,1-0,8*2,1*3-1,0*2,1*3+2,1*0,25*6</t>
  </si>
  <si>
    <t>204 : (2,65+1,36+0,9+0,4)*2,1</t>
  </si>
  <si>
    <t>208 : (3,32+1,0)*2,1</t>
  </si>
  <si>
    <t>212 : (2,65+1,36+0,9+0,4)*2,1</t>
  </si>
  <si>
    <t>216 : (3,32+1,0)*2,1</t>
  </si>
  <si>
    <t>220 : (2,65+1,36+0,9+0,4)*2,1</t>
  </si>
  <si>
    <t>224 : (3,32+1,0)*2,1</t>
  </si>
  <si>
    <t>227 : (1,85+2,2)*2*2,1-0,9*2,1</t>
  </si>
  <si>
    <t>230 : (3,38+0,8*2)*0,65</t>
  </si>
  <si>
    <t>231 : (2,18+1,85)*2*2,1-0,8*2,1-1,0*2,1+2,1*0,25*2</t>
  </si>
  <si>
    <t>304, 312, 320 : ((2,65+1,36+0,9+0,4)*2,1)*3</t>
  </si>
  <si>
    <t>308, 316, 324 : ((3,32+1,0)*2,1)*3</t>
  </si>
  <si>
    <t>326 : 2,8*0,65</t>
  </si>
  <si>
    <t>329 : (2,3+1,5)*2*2,1-0,8*2,1*2</t>
  </si>
  <si>
    <t>330 : (2,3+1,85)*2*2,1-0,8*2,1-1,0*2,1+2,1*0,25*2</t>
  </si>
  <si>
    <t>404, 412 : ((2,65+1,36+0,9+0,4)*2,1)*2</t>
  </si>
  <si>
    <t>408, 416 : ((3,32+1,0)*2,1)*2</t>
  </si>
  <si>
    <t>504, 512 : ((2,65+1,36+0,9+0,4)*2,1)*2</t>
  </si>
  <si>
    <t>508, 516 : ((3,32+1,0)*2,1)*2</t>
  </si>
  <si>
    <t>5970201</t>
  </si>
  <si>
    <t>Keramický obklad, velikost obkladů dle interiéru 300/300; 300/600; 600/600</t>
  </si>
  <si>
    <t>obkladové dlaždice 598x598x9mm, MAT, slinutá glazovaná, hladký povrch se speciální antibakteriální glazurou s certifikovaným laboratorním testem. Specifikace viz TZ.</t>
  </si>
  <si>
    <t>Odkaz na mn. položky pořadí 441 : 701,09640*1,05</t>
  </si>
  <si>
    <t>781479711R00</t>
  </si>
  <si>
    <t>Montáž obkladů vnitřních z dlaždic keramických Příplatky k položkám montáže obkladů vnitřních stěn z dlaždic keramických příplatek k obkladu stěn keram.,za plochu do 10 m2</t>
  </si>
  <si>
    <t>781497131RT2</t>
  </si>
  <si>
    <t xml:space="preserve">Lišty k obkladům profil ukončovací rohové, uložení do tmele, výška profilu 10 mm,  </t>
  </si>
  <si>
    <t>1NP : 250,896</t>
  </si>
  <si>
    <t>2NP : 49,56</t>
  </si>
  <si>
    <t>3NP : 52,65</t>
  </si>
  <si>
    <t>4NP : 19,26</t>
  </si>
  <si>
    <t>5NP : 19,26</t>
  </si>
  <si>
    <t>781497132RS4</t>
  </si>
  <si>
    <t>Lišty k obkladům profil rohový nerez ododlná proti oděru, uložení do tmele,  , výška profilu 10 mm, rozměr 25 x 25 mm</t>
  </si>
  <si>
    <t>1NP-3NP : 63,0</t>
  </si>
  <si>
    <t>998781203R00</t>
  </si>
  <si>
    <t>Přesun hmot pro obklady keramické v objektech výšky do 24 m</t>
  </si>
  <si>
    <t>783900101</t>
  </si>
  <si>
    <t>Nátěr OK protipožární REI 45 včetně uzavíracého nátěru</t>
  </si>
  <si>
    <t>trapézový plech střešní konstrukce : 558,8</t>
  </si>
  <si>
    <t>784191101R00</t>
  </si>
  <si>
    <t>Příprava povrchu Penetrace (napouštění) podkladu disperzní, jednonásobná, Penetrace akrylátová; funkce: zpevnění povrchu, úprava savosti; ředidlo: voda (disperzní)</t>
  </si>
  <si>
    <t>800-784</t>
  </si>
  <si>
    <t>Odkaz na mn. položky pořadí 449 : 11359,47972</t>
  </si>
  <si>
    <t>784195212R00</t>
  </si>
  <si>
    <t>Malby z malířských směsí otěruvzdorných,  , bělost 82 %, dvojnásobné</t>
  </si>
  <si>
    <t xml:space="preserve">schodiště 1PP-5NP stěny : </t>
  </si>
  <si>
    <t xml:space="preserve">schodiště 1PP-5NP stropy : </t>
  </si>
  <si>
    <t>105 : (5,9+11,9+0,15*2)*2*3,12+53,25</t>
  </si>
  <si>
    <t>107 : (2,0+2,8)*2*3,12+10,8</t>
  </si>
  <si>
    <t>108 : (6,0+3,0)*2*3,12+17,92</t>
  </si>
  <si>
    <t>109 : (5,9+5,9)*2*3,12+34,2</t>
  </si>
  <si>
    <t>110 : (6,86+2,8)*2*3,12+5,56</t>
  </si>
  <si>
    <t>105 : (5,6+2,86*2)*4,71+17,12</t>
  </si>
  <si>
    <t>-5,0*4,76+4,0</t>
  </si>
  <si>
    <t>106 : (41,8+8,84+2,2+0,5*2)*2*4,71+275,6</t>
  </si>
  <si>
    <t>-5,6*4,71*3+4,0*3-1,8*2,3*2+4,0*2</t>
  </si>
  <si>
    <t>107 : (2,0+1,26)*2*(3,0-2,1)+2,26</t>
  </si>
  <si>
    <t>108 : (2,0+1,2)*2*(3,0+2,1)+2,16</t>
  </si>
  <si>
    <t>109 : (2,0+1,22)*2*(4,71-2,1)+2,64</t>
  </si>
  <si>
    <t>110 : (4,02+3,96+0,2)*2*4,71+16,23</t>
  </si>
  <si>
    <t>-1,0*4,76*2+4,0*2</t>
  </si>
  <si>
    <t>111 : (2,999+3,96)*2*4,71+12,28</t>
  </si>
  <si>
    <t>112 : (1,961+3,96)*2*4,71+8,0</t>
  </si>
  <si>
    <t>-1,0*4,76+4,0</t>
  </si>
  <si>
    <t>113 : (5,3+6,0+0,14+3,6)*2*(3,71-2,1)+31,69</t>
  </si>
  <si>
    <t>114 : (5,5+6,0+3,6+0,14)*2*(3,71-2,1)+33,51</t>
  </si>
  <si>
    <t>115 : (11,9+8,031+0,4*2+0,2+0,1)*2*4,71+95,4</t>
  </si>
  <si>
    <t>-5,6*4,61+4,0-5,0*4,71+4,0-6,0*3,0+4,0</t>
  </si>
  <si>
    <t>116 : (6,0+5,289+0,2*2)*2*3,0+31,7</t>
  </si>
  <si>
    <t>-6,0*3,0+4,0</t>
  </si>
  <si>
    <t>117 : (6,0+2,0)*2*3,0+12,05</t>
  </si>
  <si>
    <t>118 : (5,7+9,469+0,2+0,1)*2*4,71+53,22</t>
  </si>
  <si>
    <t>-1,0*4,76*5+4,0*5</t>
  </si>
  <si>
    <t>119 : (2,41+1,8)*2*(3,0-2,1)+4,35</t>
  </si>
  <si>
    <t>120 : (11,6+5,9+0,2*2)*2*4,61+69,3</t>
  </si>
  <si>
    <t>-5,6*4,61*2+4,0*2-1,0*4,76*6+4,0*6</t>
  </si>
  <si>
    <t>122 : (3,45+1,8*2)*(3,0-2,1)+6,2</t>
  </si>
  <si>
    <t>123 : (17,6+18,0+0,2*4)*2*5,5</t>
  </si>
  <si>
    <t>-5,6*5,06*3+4,0*3-5,6*4,61+4,0-10,0*3,56+4,0</t>
  </si>
  <si>
    <t>124 : (12,9+5,8+0,2)*2*4,06+76,62</t>
  </si>
  <si>
    <t>-10,0*3,56+4,0</t>
  </si>
  <si>
    <t>125 : (11,9+1,7)*2*3,71+20,51</t>
  </si>
  <si>
    <t>-1,4*4,76+4,0</t>
  </si>
  <si>
    <t>126 : (5,9+3,9)*2*4,71+23,35</t>
  </si>
  <si>
    <t>127 : (2,9+5,6)*2*3,71+16,24</t>
  </si>
  <si>
    <t>-1,9*2,45+4,0</t>
  </si>
  <si>
    <t>129 : (4,8+3,66)*2*4,71+17,89</t>
  </si>
  <si>
    <t>130 : (1,8+1,8)*2*4,71+3,43</t>
  </si>
  <si>
    <t>-1,8*2,1+4,0-1,0*4,76+4,0</t>
  </si>
  <si>
    <t>131 : (1,0+1,8)*2*(3,0-2,1)+1,79</t>
  </si>
  <si>
    <t>132 : (2,82+1,8)*2*3,0+5,04</t>
  </si>
  <si>
    <t>133 : (5,8+2,8)*2*3,71+16,19</t>
  </si>
  <si>
    <t>134 : (17,6+11,9+4,7+0,14+0,1*2+0,2*2+0,4*4)*2*4,71+211,05</t>
  </si>
  <si>
    <t>-5,6*3,71*3+4,0*3-5,0*4,71+4,0-1,0*4,76*6+4,0*6</t>
  </si>
  <si>
    <t>135 : (2,16+1,95)*2*(2,6-2,1)+4,17</t>
  </si>
  <si>
    <t>136 : (5,9+2,595+0,68)*2*4,71+13,74</t>
  </si>
  <si>
    <t>-24,465-1,0*4,76*3+4,0*3</t>
  </si>
  <si>
    <t>137 : (5,9+2,665+0,54)*2*(2,6-2,1)+13,25</t>
  </si>
  <si>
    <t>138a : (5,9+1,81)*2*3,0+10,54</t>
  </si>
  <si>
    <t>138b : (5,86+1,81)*2*4,71+10,55</t>
  </si>
  <si>
    <t>139 : (2,28+3,65)*2*4,71+8,75</t>
  </si>
  <si>
    <t>140 : (3,44+1,709)*2*3,0+5,85</t>
  </si>
  <si>
    <t>141 : (1,8+1,801)*2*(3,01-2,1)+3,22</t>
  </si>
  <si>
    <t>142 : (1,5+1,801)*2*(3,0-2,1)+2,69</t>
  </si>
  <si>
    <t>143 : (5,6+5,7)*2*(3,71-2,1)+32,5</t>
  </si>
  <si>
    <t>144 : (2,42+4,11)*2*(3,0-2,1)+9,88</t>
  </si>
  <si>
    <t>145 : (1,6+1,985)*2*(3,0-2,1)+3,16</t>
  </si>
  <si>
    <t>146 : (1,6+1,985)*2*(3,0-2,1)+3,15</t>
  </si>
  <si>
    <t>147 : (1,6+1,985)*2*(3,0-2,1)+6,56</t>
  </si>
  <si>
    <t>202, 210, 218 : ((6,45+7,67+0,3)*2*2,8+46,44)*3</t>
  </si>
  <si>
    <t>((5,8+3,36)*2*0,2)*3</t>
  </si>
  <si>
    <t>(-3,0*2,6+4,0)*3</t>
  </si>
  <si>
    <t>203, 211, 219 : ((4,0+3,99)*2*2,8+15,96)*3</t>
  </si>
  <si>
    <t>204, 212, 220 : ((1,36+2,65)*2*2,8+3,6-15,162)*3</t>
  </si>
  <si>
    <t>205, 213, 221 : ((1,66+1,2)*2*2,8+1,99)*3</t>
  </si>
  <si>
    <t>206, 214, 222 : ((2,4+2,3)*2*2,8+5,52)*3</t>
  </si>
  <si>
    <t>207, 215, 223 : ((5,21+3,36)*2*2,8+17,48)*3</t>
  </si>
  <si>
    <t>208, 216, 224 : ((3,32+2,0)*2*2,8+6,66-9,072)*3</t>
  </si>
  <si>
    <t>226 : (5,8+5,86)*2*2,8+26,27</t>
  </si>
  <si>
    <t>227 : (1,85+2,2)*2*(2,8-2,1)+4,06</t>
  </si>
  <si>
    <t>228 : (3,86+2,0)*2*2,8+7,71</t>
  </si>
  <si>
    <t>229 : (1,96+2,0)*2*2,8+3,9</t>
  </si>
  <si>
    <t>230 : (3,38+1,85)*2*2,8+6,22-3,237</t>
  </si>
  <si>
    <t>231 : (2,18+1,85)*2*2,8+3,86-14,196</t>
  </si>
  <si>
    <t>232 : (3,52+3,66)*2*2,8+12,83-2,3*2,1+4,0</t>
  </si>
  <si>
    <t>233 : (4,0+3,66)*2*2,8+14,6-7,01*0,65+4,0</t>
  </si>
  <si>
    <t>234 : (4,0+3,66)*2*2,8+14,6-7,01*0,65+4,0-3,0*2,6+4,0</t>
  </si>
  <si>
    <t>302, 310, 318 : ((7,67+6,45+0,3)*2*2,8+46,44)*3</t>
  </si>
  <si>
    <t>304, 312, 320 : ((2,65+1,36)*2*2,8+3,6-5,31*2,1)*3</t>
  </si>
  <si>
    <t>308, 316, 324 : ((2,0+3,32)*2*2,8+6,66-4,32*2,1)*3</t>
  </si>
  <si>
    <t>303, 311, 319 : ((3,99+4,0)*2*2,8+15,96)*3</t>
  </si>
  <si>
    <t>305, 313, 321 : ((1,2+1,66)*2*2,8+1,99)*3</t>
  </si>
  <si>
    <t>306, 314, 322 : ((2,3+2,4)*2*2,8+5,52)*3</t>
  </si>
  <si>
    <t>307, 315, 323 : ((3,36+5,21)*2*2,8+17,48)*3</t>
  </si>
  <si>
    <t>326 : (11,8+5,8)*2*2,8+67,6</t>
  </si>
  <si>
    <t>327 : (2,6+2,23)*2*2,8+5,8</t>
  </si>
  <si>
    <t>328 : (3,06+5,25)*2*2,8+15,92</t>
  </si>
  <si>
    <t>329 : (2,3+1,5)*2*(2,8-2,1)+3,44</t>
  </si>
  <si>
    <t>330 : (2,3+1,85)*2*(2,8-2,1)+4,25</t>
  </si>
  <si>
    <t>402, 410, 502, 510 : ((6,45+7,67)*2*2,8+46,44)*4</t>
  </si>
  <si>
    <t>((5,8+3,36)*2*0,2)*4</t>
  </si>
  <si>
    <t>403, 411, 503, 411 : ((4,0+3,99)*2*2,8+15,96)*4</t>
  </si>
  <si>
    <t>404, 412, 504, 512 : ((1,36+2,65)*2*2,8+3,6-5,31*2,1)*4</t>
  </si>
  <si>
    <t>405, 413, 505, 513 : ((1,66+1,2)*2*2,8+1,99)*4</t>
  </si>
  <si>
    <t>406, 414, 506, 514 : ((2,4+2,3)*2*2,8+5,52)*4</t>
  </si>
  <si>
    <t>407, 415, 507, 515 : ((5,21+3,36)*2*2,8+17,48)*4</t>
  </si>
  <si>
    <t>408, 416, 508, 516 : ((3,32+2,0)*2*2,8+6,66-4,32*2,1)*4</t>
  </si>
  <si>
    <t>784390020R00</t>
  </si>
  <si>
    <t>Ostatní práce příplatek, za práci ve schodišťovém prostoru</t>
  </si>
  <si>
    <t>4308620001</t>
  </si>
  <si>
    <t>Ocelová střecha - dodávka, montáž, spojovací materiál, kotvení, povrchová úprava, protipožární nátěr nebo obklad</t>
  </si>
  <si>
    <t>PD D12c vč 16 : 18720,0</t>
  </si>
  <si>
    <t>- dodávku a montáž zařízení v rozsahu přiložené technické specifikace</t>
  </si>
  <si>
    <t>- zhotovení technické a projektové dokumentace (3 paré)</t>
  </si>
  <si>
    <t>- dopravu na stavbu</t>
  </si>
  <si>
    <t>- ekologickou likvidaci nevratných obalů</t>
  </si>
  <si>
    <t>- vykonání předepsaných zkoušek</t>
  </si>
  <si>
    <t>- zaškolení obsluhy</t>
  </si>
  <si>
    <t>- uvedení do provozu</t>
  </si>
  <si>
    <t>- vydání prohlášení o shodě dle zákona č.90/2016 Sb.</t>
  </si>
  <si>
    <t>- osvětlení šachty</t>
  </si>
  <si>
    <t>V1</t>
  </si>
  <si>
    <t>Výtah V1 šachta 1600/2250 mm, 4 stanice, 4 nástupiště, nosnost 1000 kg</t>
  </si>
  <si>
    <t>V2</t>
  </si>
  <si>
    <t>Výtah V2 šachta 1600/2250 mm, 4 stanice, 4 nástupiště, nosnost 1000 kg</t>
  </si>
  <si>
    <t>V3</t>
  </si>
  <si>
    <t>Výtah V3 šachta 1600/2250 mm, 6 stanic, 6 nástupišť, nosnost 1000 kg</t>
  </si>
  <si>
    <t>V4</t>
  </si>
  <si>
    <t>Výtah V4 šachta 1600/2250 mm, 6 stanic, 6 nástupišť, nosnost 1000 kg</t>
  </si>
  <si>
    <t>90001</t>
  </si>
  <si>
    <t>Osazení závěsných systémů do ŽB stropů výtahů (dle požadavků dodavatele výtahů)</t>
  </si>
  <si>
    <t xml:space="preserve">montáž OK (dodávka je součást dodavatele výtahů) : </t>
  </si>
  <si>
    <t>výtahy V1, V2, V3, V4 : 4</t>
  </si>
  <si>
    <t>47101</t>
  </si>
  <si>
    <t>Prostorová akustika - samostatný rozpočet</t>
  </si>
  <si>
    <t>Divadelní technika - samostatný rozpočet</t>
  </si>
  <si>
    <t>7200101T01</t>
  </si>
  <si>
    <t>ZTI - samostatný rozpočet</t>
  </si>
  <si>
    <t>24000101T00</t>
  </si>
  <si>
    <t>VZT - samostatný rozpočet</t>
  </si>
  <si>
    <t>7300101T00</t>
  </si>
  <si>
    <t>ÚT - samostatný rozpočet</t>
  </si>
  <si>
    <t>21000101T00</t>
  </si>
  <si>
    <t>Elektroinstalace silnoproud - samostatný rozpočet</t>
  </si>
  <si>
    <t>22000101T00</t>
  </si>
  <si>
    <t>Elektroinstalace slaboproud - samostatný rozpočet</t>
  </si>
  <si>
    <t>22002</t>
  </si>
  <si>
    <t>MaR - samostatný rozpočet</t>
  </si>
  <si>
    <t>2410101T00</t>
  </si>
  <si>
    <t>ZOKT - samostatný rozpočet</t>
  </si>
  <si>
    <t>73301</t>
  </si>
  <si>
    <t>Plynoinstalace - samostatný rozpočet</t>
  </si>
  <si>
    <t>Interiér - samostatný rozpočet</t>
  </si>
  <si>
    <t>Závory - samostatný rozpočet</t>
  </si>
  <si>
    <t>Zpevněné plochy - samostatný rozpočet</t>
  </si>
  <si>
    <t>18001</t>
  </si>
  <si>
    <t>Náhradní výsadba sadovnicky vypěstovaných dřevin (habr obecný) obvod kmínku 16-18 cm, včetně pětileté péče na pozemku p.č. 414/4 k.ú. Muglinov</t>
  </si>
  <si>
    <t>specifikace náhradní výsadby viz TZ SO 00 : 12</t>
  </si>
  <si>
    <t>18002</t>
  </si>
  <si>
    <t>Sadové úpravy- samostatný rozpočet</t>
  </si>
  <si>
    <t>Venkovní osvětlení - samostatný rozpočet</t>
  </si>
  <si>
    <t>4,0*4,0*0,35</t>
  </si>
  <si>
    <t>Odkaz na mn. položky pořadí 1 : 5,60000</t>
  </si>
  <si>
    <t>181101111R00</t>
  </si>
  <si>
    <t>Úprava pláně v zářezech bez rozlišení horniny, se zhutněním - ručně</t>
  </si>
  <si>
    <t>4,0*4,0</t>
  </si>
  <si>
    <t>4,0*4,0*0,15</t>
  </si>
  <si>
    <t>631315711R00</t>
  </si>
  <si>
    <t xml:space="preserve">Mazanina z betonu prostého tl. přes 120 do 240 mm třídy C 25/30,  </t>
  </si>
  <si>
    <t>4,0*4,0*0,2</t>
  </si>
  <si>
    <t>Odkaz na mn. položky pořadí 7 : 3,20000*2</t>
  </si>
  <si>
    <t>631361921RT9</t>
  </si>
  <si>
    <t>Výztuž mazanin z betonů a z lehkých betonů ze svařovaných sítí průměr drátu 8 mm, velikost oka 150/150 mm</t>
  </si>
  <si>
    <t>(4,0*4,0*5,4)*1,2*0,001*2</t>
  </si>
  <si>
    <t>998152121R00</t>
  </si>
  <si>
    <t>Přesun hmot pro oplocení a objekty zvláštní,monol. vodorovně do 50 m výšky do 3 m</t>
  </si>
  <si>
    <t>801-5</t>
  </si>
  <si>
    <t>na novostavbách a změnách objektů pro oplocení (815 2 JKSo), objekty zvláštní pro chov živočichů (815 3 JKSO), objekty pozemní různé (815 9 JKSO) se svislou nosnou konstrukcí monolitickou betonovou tyčovou nebo plošnou ( KMCH 2 a 3 - JKSO šesté místo)</t>
  </si>
  <si>
    <t xml:space="preserve">6,7,9, : </t>
  </si>
  <si>
    <t>Součet: : 13,48510</t>
  </si>
  <si>
    <t>711212321R00</t>
  </si>
  <si>
    <t>Izolace proti vodě stěrka hydroizolační  proti zemní vlhkosti</t>
  </si>
  <si>
    <t>2 stěrkové vrstvy.</t>
  </si>
  <si>
    <t>998711201R00</t>
  </si>
  <si>
    <t>Přesun hmot pro izolace proti vodě svisle do 6 m</t>
  </si>
  <si>
    <t>772512111R00</t>
  </si>
  <si>
    <t>Kladení dlažby z kamene do tmele z pravoúhlých desek nebo dlaždic kladené nejvýše ze dvou rozdílných druhů desek, které se ve skladbě pravidelně opakují, tloušťky do 30 mm včetně</t>
  </si>
  <si>
    <t>800-782</t>
  </si>
  <si>
    <t>vč. spárování</t>
  </si>
  <si>
    <t>58381366R1</t>
  </si>
  <si>
    <t>Deska dlaž. žula tl. 3cm, pemrlovaná</t>
  </si>
  <si>
    <t>Odkaz na mn. položky pořadí 13 : 16,00000*1,1</t>
  </si>
  <si>
    <t>998782201R00</t>
  </si>
  <si>
    <t>Přesun hmot pro kamenné obklady v objektech výšky do 6 m</t>
  </si>
  <si>
    <t>strojovna technologie vč 02 : 60,0</t>
  </si>
  <si>
    <t>Odkaz na mn. položky pořadí 1 : 60,00000</t>
  </si>
  <si>
    <t>Odkaz na mn. položky pořadí 2 : 30,00000*-1</t>
  </si>
  <si>
    <t>Odkaz na mn. položky pořadí 3 : 30,00000</t>
  </si>
  <si>
    <t>311321312R00</t>
  </si>
  <si>
    <t>Beton nadzákladových zdí železový třídy C 20/25</t>
  </si>
  <si>
    <t>obetonování jímky : 7,52</t>
  </si>
  <si>
    <t>311351131R00</t>
  </si>
  <si>
    <t>Bednění nadzákladových zdí zabudované neodbedněné</t>
  </si>
  <si>
    <t>obetonování jímky : 33,0</t>
  </si>
  <si>
    <t>311361921RT9</t>
  </si>
  <si>
    <t>Výztuž nadzákladových zdí ze svařovaných sítí průměr drátu 8 mm, velikost oka 150/150 mm</t>
  </si>
  <si>
    <t>411321315R00</t>
  </si>
  <si>
    <t>Beton stropů železový stropů deskových, desek plochých střech, desek balkónových, desek hřibových stropů včetně hlavic hřibových sloupů, železový (bez výztuže) třídy C 20/25</t>
  </si>
  <si>
    <t>423355112R01</t>
  </si>
  <si>
    <t>Bednění ztracené stropů</t>
  </si>
  <si>
    <t>411361921RT9</t>
  </si>
  <si>
    <t>Výztuž stropů ze svařovaných sítí průměr drátu 8 mm, velikost oka 150/150 mm</t>
  </si>
  <si>
    <t>631312511R00</t>
  </si>
  <si>
    <t xml:space="preserve">Mazanina z betonu prostého tl. přes 50 do 80 mm třídy C 12/15,  </t>
  </si>
  <si>
    <t>Včetně vytvoření dilatačních spár, bez zaplnění.</t>
  </si>
  <si>
    <t>podkladní beton : 0,8</t>
  </si>
  <si>
    <t>631315621R00</t>
  </si>
  <si>
    <t xml:space="preserve">Mazanina z betonu prostého tl. přes 120 do 240 mm třídy C 20/25,  </t>
  </si>
  <si>
    <t>deska : 2,21</t>
  </si>
  <si>
    <t>Odkaz na mn. položky pořadí 15 : 2,21000*2</t>
  </si>
  <si>
    <t xml:space="preserve">8,9,10,11,12,13,14,15,17, : </t>
  </si>
  <si>
    <t>Součet: : 34,88843</t>
  </si>
  <si>
    <t>35001</t>
  </si>
  <si>
    <t>ING</t>
  </si>
  <si>
    <t>Vodovodní přípojka - samostatný rozpočet</t>
  </si>
  <si>
    <t>Splašková kanalizace včetně přípojky - samostatný rozpočet</t>
  </si>
  <si>
    <t>Dešťová kanalizace, vsak - samostatný rozpočet</t>
  </si>
  <si>
    <t>Přípojka plynu - samostatný rozpočet</t>
  </si>
  <si>
    <t>Datová přípojka - samostatný rozpočet</t>
  </si>
  <si>
    <t>Přípojka elektro (ČEZ) - samostatný rozpočet</t>
  </si>
  <si>
    <t>Přeložka VO - samostatný rozpočet</t>
  </si>
  <si>
    <t>47101-2</t>
  </si>
  <si>
    <t>47101-3</t>
  </si>
  <si>
    <t>Divadelní technika - AV, samostatný rozpočet</t>
  </si>
  <si>
    <t>Kontejner na odpad, podzemní kontejner na odpad</t>
  </si>
  <si>
    <t>podrobná specifikace viz TZ SO 03</t>
  </si>
  <si>
    <t>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t>
  </si>
  <si>
    <t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t>
  </si>
  <si>
    <t>uznatelné množství</t>
  </si>
  <si>
    <t>celkem způsobilé přímé výdaje</t>
  </si>
  <si>
    <t>celkem nezpůsobilé a nepřímé výdaje</t>
  </si>
  <si>
    <t>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t>
  </si>
  <si>
    <t>Náklady zhotovitele související se zajištěním provedením kompletního díla dle PD a souvisejících dokladů, pamětní deska (300x400mm).</t>
  </si>
  <si>
    <t>IO2.1</t>
  </si>
  <si>
    <t>Lapol</t>
  </si>
  <si>
    <t>Lapol - samostatný rozpočet</t>
  </si>
  <si>
    <t>Odkaz na mn. položky pořadí 8 : 1828,38000</t>
  </si>
  <si>
    <t>Odkaz na mn. položky pořadí 2 : 5,60001</t>
  </si>
  <si>
    <t>Odkaz na mn. položky pořadí 4 : 30,00000</t>
  </si>
  <si>
    <t>Odkaz na mn. položky pořadí 13 : 4342,00000</t>
  </si>
  <si>
    <t>specifikace dle výpisu vstupních dveří DE04 : 2</t>
  </si>
  <si>
    <t>Součet: : 15442,31459</t>
  </si>
  <si>
    <t>631571010R00</t>
  </si>
  <si>
    <t>Násyp pod podlahy z kameniva bez dodávky materiálu  bez určení tloušťky</t>
  </si>
  <si>
    <t>607,072*0,06</t>
  </si>
  <si>
    <t>10371531R</t>
  </si>
  <si>
    <t>Substrát střešní extenzivní; OH suchá = 600 kg/m3; OH nasycená = 1150 kg/m3</t>
  </si>
  <si>
    <t>187.1</t>
  </si>
  <si>
    <t>187.2</t>
  </si>
  <si>
    <t>Odkaz na mn. položky pořadí 187.1 : 36,42432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</si>
</sst>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6"/>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5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bottom style="thin">
        <color indexed="64"/>
      </bottom>
      <diagonal/>
    </border>
    <border>
      <left style="thin">
        <color indexed="23"/>
      </left>
      <right style="thin">
        <color indexed="64"/>
      </right>
      <top/>
      <bottom style="thin">
        <color indexed="64"/>
      </bottom>
      <diagonal/>
    </border>
    <border>
      <left style="thin">
        <color indexed="64"/>
      </left>
      <right/>
      <top style="thin">
        <color auto="1"/>
      </top>
      <bottom style="thin">
        <color auto="1"/>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s>
  <cellStyleXfs count="2">
    <xf numFmtId="0" fontId="0" fillId="0" borderId="0"/>
    <xf numFmtId="0" fontId="1" fillId="0" borderId="0"/>
  </cellStyleXfs>
  <cellXfs count="31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5"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 fontId="17" fillId="0" borderId="38" xfId="0" applyNumberFormat="1" applyFont="1" applyBorder="1" applyAlignment="1">
      <alignment vertical="top" shrinkToFit="1"/>
    </xf>
    <xf numFmtId="0" fontId="17" fillId="0" borderId="35" xfId="0" applyFont="1" applyBorder="1" applyAlignment="1">
      <alignment vertical="top"/>
    </xf>
    <xf numFmtId="49" fontId="17" fillId="0" borderId="35" xfId="0" applyNumberFormat="1" applyFont="1" applyBorder="1" applyAlignment="1">
      <alignment vertical="top"/>
    </xf>
    <xf numFmtId="165" fontId="20" fillId="0" borderId="35" xfId="0" quotePrefix="1" applyNumberFormat="1" applyFont="1" applyBorder="1" applyAlignment="1">
      <alignment horizontal="left" vertical="top" wrapText="1"/>
    </xf>
    <xf numFmtId="165" fontId="20" fillId="0" borderId="35" xfId="0" applyNumberFormat="1" applyFont="1" applyBorder="1" applyAlignment="1">
      <alignment horizontal="center" vertical="top" wrapText="1" shrinkToFit="1"/>
    </xf>
    <xf numFmtId="165" fontId="20" fillId="0" borderId="35" xfId="0" applyNumberFormat="1" applyFont="1" applyBorder="1" applyAlignment="1">
      <alignment vertical="top" wrapText="1" shrinkToFit="1"/>
    </xf>
    <xf numFmtId="4" fontId="17" fillId="0" borderId="35" xfId="0" applyNumberFormat="1" applyFont="1" applyBorder="1" applyAlignment="1">
      <alignment vertical="top" shrinkToFit="1"/>
    </xf>
    <xf numFmtId="165" fontId="17" fillId="0" borderId="35" xfId="0" applyNumberFormat="1" applyFont="1" applyBorder="1" applyAlignment="1">
      <alignment vertical="top" shrinkToFit="1"/>
    </xf>
    <xf numFmtId="0" fontId="0" fillId="5" borderId="37" xfId="0" applyFill="1" applyBorder="1" applyAlignment="1">
      <alignment wrapText="1"/>
    </xf>
    <xf numFmtId="4" fontId="5" fillId="3" borderId="36" xfId="0" applyNumberFormat="1" applyFont="1" applyFill="1" applyBorder="1" applyAlignment="1">
      <alignment vertical="top" shrinkToFit="1"/>
    </xf>
    <xf numFmtId="4" fontId="5" fillId="3" borderId="35" xfId="0" applyNumberFormat="1" applyFont="1" applyFill="1" applyBorder="1" applyAlignment="1">
      <alignment vertical="top" shrinkToFit="1"/>
    </xf>
    <xf numFmtId="4" fontId="5" fillId="3" borderId="45" xfId="0" applyNumberFormat="1" applyFont="1" applyFill="1" applyBorder="1" applyAlignment="1">
      <alignment vertical="top" shrinkToFit="1"/>
    </xf>
    <xf numFmtId="0" fontId="0" fillId="5" borderId="45" xfId="0" applyFill="1" applyBorder="1" applyAlignment="1">
      <alignment wrapText="1"/>
    </xf>
    <xf numFmtId="4" fontId="5" fillId="3" borderId="34" xfId="0" applyNumberFormat="1" applyFont="1" applyFill="1" applyBorder="1" applyAlignment="1">
      <alignment vertical="top" shrinkToFit="1"/>
    </xf>
    <xf numFmtId="0" fontId="5" fillId="3" borderId="35" xfId="0" applyFont="1" applyFill="1" applyBorder="1" applyAlignment="1">
      <alignment vertical="top"/>
    </xf>
    <xf numFmtId="4" fontId="5" fillId="3" borderId="37" xfId="0" applyNumberFormat="1" applyFont="1" applyFill="1" applyBorder="1" applyAlignment="1">
      <alignment vertical="top" shrinkToFit="1"/>
    </xf>
    <xf numFmtId="0" fontId="17" fillId="0" borderId="37" xfId="0" applyFont="1" applyBorder="1" applyAlignment="1">
      <alignment vertical="top"/>
    </xf>
    <xf numFmtId="4" fontId="17" fillId="0" borderId="37" xfId="0" applyNumberFormat="1" applyFont="1" applyBorder="1" applyAlignment="1">
      <alignment vertical="top"/>
    </xf>
    <xf numFmtId="0" fontId="17" fillId="0" borderId="46" xfId="0" applyFont="1" applyBorder="1" applyAlignment="1">
      <alignment vertical="top"/>
    </xf>
    <xf numFmtId="4" fontId="17" fillId="0" borderId="46" xfId="0" applyNumberFormat="1" applyFont="1" applyBorder="1" applyAlignment="1">
      <alignment vertical="top"/>
    </xf>
    <xf numFmtId="4" fontId="17" fillId="0" borderId="0" xfId="0" applyNumberFormat="1" applyFont="1" applyAlignment="1">
      <alignment vertical="top"/>
    </xf>
    <xf numFmtId="49" fontId="5" fillId="3" borderId="35" xfId="0" applyNumberFormat="1" applyFont="1" applyFill="1" applyBorder="1" applyAlignment="1">
      <alignment horizontal="left" vertical="top" wrapText="1"/>
    </xf>
    <xf numFmtId="4" fontId="16" fillId="3" borderId="36" xfId="0" applyNumberFormat="1" applyFont="1" applyFill="1" applyBorder="1" applyAlignment="1">
      <alignment vertical="top" shrinkToFit="1"/>
    </xf>
    <xf numFmtId="4" fontId="17" fillId="0" borderId="47" xfId="0" applyNumberFormat="1" applyFont="1" applyBorder="1" applyAlignment="1">
      <alignment vertical="top" shrinkToFit="1"/>
    </xf>
    <xf numFmtId="4" fontId="17" fillId="0" borderId="48" xfId="0" applyNumberFormat="1" applyFont="1" applyBorder="1" applyAlignment="1">
      <alignment vertical="top" shrinkToFit="1"/>
    </xf>
    <xf numFmtId="4" fontId="5" fillId="3" borderId="6" xfId="0" applyNumberFormat="1" applyFont="1" applyFill="1" applyBorder="1" applyAlignment="1">
      <alignment vertical="top" shrinkToFit="1"/>
    </xf>
    <xf numFmtId="4" fontId="0" fillId="0" borderId="49" xfId="0" applyNumberFormat="1" applyBorder="1" applyAlignment="1">
      <alignment horizontal="left" vertical="center"/>
    </xf>
    <xf numFmtId="4" fontId="0" fillId="0" borderId="45" xfId="0" applyNumberFormat="1" applyBorder="1" applyAlignment="1">
      <alignment vertical="center" wrapText="1" shrinkToFit="1"/>
    </xf>
    <xf numFmtId="4" fontId="5" fillId="0" borderId="49" xfId="0" applyNumberFormat="1" applyFont="1" applyBorder="1" applyAlignment="1">
      <alignment vertical="center"/>
    </xf>
    <xf numFmtId="4" fontId="5" fillId="0" borderId="45" xfId="0" applyNumberFormat="1" applyFont="1" applyBorder="1" applyAlignment="1">
      <alignment vertical="center" wrapText="1" shrinkToFit="1"/>
    </xf>
    <xf numFmtId="0" fontId="17" fillId="0" borderId="50" xfId="0" applyFont="1" applyBorder="1" applyAlignment="1">
      <alignment vertical="top"/>
    </xf>
    <xf numFmtId="49" fontId="17" fillId="0" borderId="51" xfId="0" applyNumberFormat="1" applyFont="1" applyBorder="1" applyAlignment="1">
      <alignment vertical="top"/>
    </xf>
    <xf numFmtId="49" fontId="17" fillId="0" borderId="51" xfId="0" applyNumberFormat="1" applyFont="1" applyBorder="1" applyAlignment="1">
      <alignment horizontal="left" vertical="top" wrapText="1"/>
    </xf>
    <xf numFmtId="0" fontId="17" fillId="0" borderId="51" xfId="0" applyFont="1" applyBorder="1" applyAlignment="1">
      <alignment horizontal="center" vertical="top" shrinkToFit="1"/>
    </xf>
    <xf numFmtId="165" fontId="17" fillId="0" borderId="51" xfId="0" applyNumberFormat="1" applyFont="1" applyBorder="1" applyAlignment="1">
      <alignment vertical="top" shrinkToFit="1"/>
    </xf>
    <xf numFmtId="4" fontId="17" fillId="4" borderId="51" xfId="0" applyNumberFormat="1" applyFont="1" applyFill="1" applyBorder="1" applyAlignment="1" applyProtection="1">
      <alignment vertical="top" shrinkToFit="1"/>
      <protection locked="0"/>
    </xf>
    <xf numFmtId="4" fontId="17" fillId="0" borderId="51" xfId="0" applyNumberFormat="1" applyFont="1" applyBorder="1" applyAlignment="1">
      <alignment vertical="top" shrinkToFit="1"/>
    </xf>
    <xf numFmtId="3" fontId="0" fillId="0" borderId="0" xfId="0" applyNumberFormat="1"/>
    <xf numFmtId="0" fontId="21" fillId="0" borderId="50" xfId="0" applyFont="1" applyBorder="1" applyAlignment="1">
      <alignment vertical="top"/>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5" fillId="0" borderId="35" xfId="0" applyNumberFormat="1" applyFont="1" applyBorder="1" applyAlignment="1">
      <alignment vertical="center" wrapText="1"/>
    </xf>
    <xf numFmtId="4" fontId="0" fillId="0" borderId="35"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roslav.pantucek\AppData\Local\Microsoft\Windows\INetCache\Content.Outlook\USJWPAOI\582303%20MD%20Muglinov%20soupis%20prac&#237;%20ocen&#283;n&#253;.xlsx" TargetMode="External"/><Relationship Id="rId1" Type="http://schemas.openxmlformats.org/officeDocument/2006/relationships/externalLinkPath" Target="file:///C:\Users\miroslav.pantucek\AppData\Local\Microsoft\Windows\INetCache\Content.Outlook\USJWPAOI\582303%20MD%20Muglinov%20soupis%20prac&#237;%20ocen&#283;n&#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pro vyplnění"/>
      <sheetName val="Stavba"/>
      <sheetName val="VzorPolozky"/>
      <sheetName val="00 58230300 Naklady"/>
      <sheetName val="00. 58230300. Pol"/>
      <sheetName val="01 58230301A1 Pol"/>
      <sheetName val="01 58230301A2 Pol"/>
      <sheetName val="01 58230301A3 Pol"/>
      <sheetName val="01 58230301B Pol"/>
      <sheetName val="01 58230301C Pol"/>
      <sheetName val="01 58230301D Pol"/>
      <sheetName val="01 58230301E Pol"/>
      <sheetName val="01 58230301F Pol"/>
      <sheetName val="01 58230301G Pol"/>
      <sheetName val="01 58230301H Pol"/>
      <sheetName val="01 58230301I Pol"/>
      <sheetName val="01 58230301J Pol"/>
      <sheetName val="01 58230301K Pol"/>
      <sheetName val="02 58230302 Pol"/>
      <sheetName val="03 58230303 Pol"/>
      <sheetName val="04 58230304 Pol"/>
      <sheetName val="05 58230305A Pol"/>
      <sheetName val="05 58230305B Pol"/>
      <sheetName val="05 58230305C Pol"/>
      <sheetName val="I01 582303IO1 Pol"/>
      <sheetName val="IO2 582303IO2 Pol"/>
      <sheetName val="IO2.1 582303IO2 Pol"/>
      <sheetName val="IO3 582303IO3 Pol"/>
      <sheetName val="IO4 582303IO4 Pol"/>
      <sheetName val="IO5 582303IO5 Pol"/>
      <sheetName val="IO6 582303IO6 Pol"/>
      <sheetName val="IO7 582303IO7 P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1">
          <cell r="AE11">
            <v>0</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C25" sqref="C25"/>
    </sheetView>
  </sheetViews>
  <sheetFormatPr defaultRowHeight="12.75" x14ac:dyDescent="0.2"/>
  <sheetData>
    <row r="1" spans="1:7" x14ac:dyDescent="0.2">
      <c r="A1" s="21" t="s">
        <v>38</v>
      </c>
    </row>
    <row r="2" spans="1:7" ht="57.75" customHeight="1" x14ac:dyDescent="0.2">
      <c r="A2" s="237" t="s">
        <v>39</v>
      </c>
      <c r="B2" s="237"/>
      <c r="C2" s="237"/>
      <c r="D2" s="237"/>
      <c r="E2" s="237"/>
      <c r="F2" s="237"/>
      <c r="G2" s="237"/>
    </row>
  </sheetData>
  <sheetProtection algorithmName="SHA-512" hashValue="VQoLRUXsguYVTKtESh+Fvm2zvOZJiA+AY7ulmWSVxv8Dint6t1zB2JlUaAdEOmBt+5XvPA0khN638SobNWwU3g==" saltValue="73kkr2RHqLk0HZ9D5a63K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2D24-3227-4000-BA73-37BC4360315E}">
  <sheetPr>
    <outlinePr summaryBelow="0"/>
    <pageSetUpPr fitToPage="1"/>
  </sheetPr>
  <dimension ref="A1:BH5000"/>
  <sheetViews>
    <sheetView workbookViewId="0">
      <pane ySplit="7" topLeftCell="A8" activePane="bottomLeft" state="frozen"/>
      <selection activeCell="C25" sqref="C25"/>
      <selection pane="bottomLeft" activeCell="AB29" sqref="AB2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75</v>
      </c>
      <c r="C4" s="302" t="s">
        <v>76</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331</v>
      </c>
      <c r="C8" s="180" t="s">
        <v>332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2851</v>
      </c>
      <c r="C9" s="181" t="s">
        <v>2852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8"/>
      <c r="AA11" s="209">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MWcwVUmVufNNNmipAQISUlqoVmfidbx2Xv4XOK/7DQHpqMtQ1c8bopOjl7xxhZJg+0+nQzReOqu0BS8JI4+w==" saltValue="aJ5+MtAvpMCXw8gqXsV/8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0F4-0A39-4607-A61D-38EADD15B7C4}">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77</v>
      </c>
      <c r="C4" s="302" t="s">
        <v>78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297</v>
      </c>
      <c r="C8" s="180" t="s">
        <v>78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2853</v>
      </c>
      <c r="C9" s="181" t="s">
        <v>2854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Jo/5ebkbU6kUnlbhNK8zgbkcv+73+spLwVoze4Nv1Qt3OO5QMHuq9hqlvw9rmBgHXFVpKsWgGhk44W/Qr2UMQ==" saltValue="mCPnx73x1q88KqPn0iZH1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A328-1874-4C58-A42F-FA05AC5EEEB8}">
  <sheetPr>
    <outlinePr summaryBelow="0"/>
    <pageSetUpPr fitToPage="1"/>
  </sheetPr>
  <dimension ref="A1:BH5000"/>
  <sheetViews>
    <sheetView workbookViewId="0">
      <pane ySplit="7" topLeftCell="A8" activePane="bottomLeft" state="frozen"/>
      <selection activeCell="C25" sqref="C25"/>
      <selection pane="bottomLeft" activeCell="G32" sqref="G3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79</v>
      </c>
      <c r="C4" s="302" t="s">
        <v>80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326</v>
      </c>
      <c r="C8" s="180" t="s">
        <v>327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2855</v>
      </c>
      <c r="C9" s="181" t="s">
        <v>2856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Be8g4PfOsx2+cydX5A/8L9nWOiAb9Jw0TiP2FlpT+32MIli6I27/T3GpFhcD5AX4eaVZNAFUG4sAhwVYq+mGQ==" saltValue="daadm+5rNQw2nem+sOFP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038B-7D71-4298-828A-1AB2BB5E396A}">
  <sheetPr>
    <outlinePr summaryBelow="0"/>
    <pageSetUpPr fitToPage="1"/>
  </sheetPr>
  <dimension ref="A1:BH5000"/>
  <sheetViews>
    <sheetView workbookViewId="0">
      <pane ySplit="7" topLeftCell="A8" activePane="bottomLeft" state="frozen"/>
      <selection activeCell="C25" sqref="C25"/>
      <selection pane="bottomLeft" activeCell="AB37" sqref="AB3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140625" customWidth="1"/>
    <col min="28" max="28" width="14.42578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81</v>
      </c>
      <c r="C4" s="302" t="s">
        <v>82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328</v>
      </c>
      <c r="C8" s="180" t="s">
        <v>329</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2857</v>
      </c>
      <c r="C9" s="181" t="s">
        <v>2858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0w8Z1oSa75G8VXuC39YPa624zu4uC/uxpFlvTLl9sAUQHyG1J7sO2AjXEFQWzskmPAscrLD/stcSVwgWvQPjw==" saltValue="/w5O6rc8y0YvJ2NOVh+PZ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E7F-61FD-4625-980F-F7303012CE64}">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83</v>
      </c>
      <c r="C4" s="302" t="s">
        <v>84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330</v>
      </c>
      <c r="C8" s="180" t="s">
        <v>84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2859</v>
      </c>
      <c r="C9" s="181" t="s">
        <v>2860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j36ZsG7MdFOv7AhR5RbRWFo33on0pEwNZkURjCARyPFkmIVUEWKheWdxA0IEYS6bbXRcg3XVjQMeJRs1XOf/w==" saltValue="NOFZ+KZ/qZJvpDIZd38Z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0C07-2515-4ECF-896B-D58751794E2D}">
  <sheetPr>
    <outlinePr summaryBelow="0"/>
    <pageSetUpPr fitToPage="1"/>
  </sheetPr>
  <dimension ref="A1:BH5000"/>
  <sheetViews>
    <sheetView workbookViewId="0">
      <pane ySplit="7" topLeftCell="A8" activePane="bottomLeft" state="frozen"/>
      <selection activeCell="C25" sqref="C25"/>
      <selection pane="bottomLeft" activeCell="Z33" sqref="Z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3.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85</v>
      </c>
      <c r="C4" s="302" t="s">
        <v>86</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284</v>
      </c>
      <c r="C8" s="180" t="s">
        <v>285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2861</v>
      </c>
      <c r="C9" s="181" t="s">
        <v>2862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vovwbnZKEL7x0fDjwi/7qNDOJ0aI9QKO1CAtGN6iowXkoyWzEi2SZ0KSydTib8X+MiYjyWgsrlwim4a00KhjA==" saltValue="yiHNnx6LuDIHdVdx2h0Q2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0CC9-27B2-40C3-BF87-D10A832FAC29}">
  <sheetPr>
    <outlinePr summaryBelow="0"/>
    <pageSetUpPr fitToPage="1"/>
  </sheetPr>
  <dimension ref="A1:BH5000"/>
  <sheetViews>
    <sheetView workbookViewId="0">
      <pane ySplit="7" topLeftCell="A8" activePane="bottomLeft" state="frozen"/>
      <selection activeCell="C25" sqref="C25"/>
      <selection pane="bottomLeft" activeCell="F57" sqref="F5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28515625" customWidth="1"/>
    <col min="28" max="28" width="14.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87</v>
      </c>
      <c r="C4" s="302" t="s">
        <v>88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298</v>
      </c>
      <c r="C8" s="180" t="s">
        <v>88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2863</v>
      </c>
      <c r="C9" s="181" t="s">
        <v>2864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QwM1+lQ0I8PpJwDfMbp/CR2bqq+5db/pEkY4mENRg26WvkShl8Gv2EAWNHU/S2v8ywIL4tkZcFct4lBtuB8ag==" saltValue="q4mfXAyhZD8ZcZRS7wGWv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39CC-DFB4-4853-9252-E06A8F2E4E4F}">
  <sheetPr>
    <outlinePr summaryBelow="0"/>
    <pageSetUpPr fitToPage="1"/>
  </sheetPr>
  <dimension ref="A1:BH5000"/>
  <sheetViews>
    <sheetView workbookViewId="0">
      <pane ySplit="7" topLeftCell="A8" activePane="bottomLeft" state="frozen"/>
      <selection activeCell="C25" sqref="C25"/>
      <selection pane="bottomLeft" activeCell="F11" sqref="F1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285156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89</v>
      </c>
      <c r="C4" s="302" t="s">
        <v>90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323</v>
      </c>
      <c r="C8" s="180" t="s">
        <v>90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323</v>
      </c>
      <c r="C9" s="181" t="s">
        <v>2865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MHBwbv2x9Z/qqHKTZC/8i6VpTybDDcHJQ2ra5H+ncXL+JyfVb5WeYgOacpQIx9TgtWdqixTr8rg1BgIySzSuw==" saltValue="TVSuHQ3CL6LVzGLQ18+Jk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FD2-4094-4B01-9BDC-3FE02AA9C2A2}">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57031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91</v>
      </c>
      <c r="C4" s="302" t="s">
        <v>92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324</v>
      </c>
      <c r="C8" s="180" t="s">
        <v>325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324</v>
      </c>
      <c r="C9" s="181" t="s">
        <v>2866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AK+eppeBOgDQzvUabYuSZh7QTF4eydFEKf4aSv7BR78tr7+S5Sdflwuww/GZpAel24kRJFNx/whu7v8XwqjBQ==" saltValue="6e1/zyTH6qE+CUdb6Rlcz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5F4E-A849-4107-A6F0-D9EF4D4625A1}">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93</v>
      </c>
      <c r="C3" s="299" t="s">
        <v>94</v>
      </c>
      <c r="D3" s="300"/>
      <c r="E3" s="300"/>
      <c r="F3" s="300"/>
      <c r="G3" s="301"/>
      <c r="AC3" s="121" t="s">
        <v>346</v>
      </c>
      <c r="AG3" t="s">
        <v>349</v>
      </c>
    </row>
    <row r="4" spans="1:60" ht="25.15" customHeight="1" x14ac:dyDescent="0.2">
      <c r="A4" s="141" t="s">
        <v>9</v>
      </c>
      <c r="B4" s="142" t="s">
        <v>95</v>
      </c>
      <c r="C4" s="302" t="s">
        <v>94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286</v>
      </c>
      <c r="C8" s="180" t="s">
        <v>287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v>
      </c>
      <c r="C9" s="181" t="s">
        <v>2867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fZLvVacj4j3r2JwgOZVN3/DeobqlDdRJFQqnkkcL0DxzWMWuVYwLDZe3k/DtFWe8QWBApafoTTmIOTQS8+g==" saltValue="myI7x5sU9c/5YGv3hsGrm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81"/>
  <sheetViews>
    <sheetView showGridLines="0" topLeftCell="B1" zoomScaleNormal="100" zoomScaleSheetLayoutView="75" workbookViewId="0">
      <selection activeCell="N38" sqref="N3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 customWidth="1"/>
  </cols>
  <sheetData>
    <row r="1" spans="1:15" ht="33.75" customHeight="1" x14ac:dyDescent="0.2">
      <c r="A1" s="46" t="s">
        <v>36</v>
      </c>
      <c r="B1" s="238" t="s">
        <v>41</v>
      </c>
      <c r="C1" s="239"/>
      <c r="D1" s="239"/>
      <c r="E1" s="239"/>
      <c r="F1" s="239"/>
      <c r="G1" s="239"/>
      <c r="H1" s="239"/>
      <c r="I1" s="239"/>
      <c r="J1" s="240"/>
    </row>
    <row r="2" spans="1:15" ht="36" customHeight="1" x14ac:dyDescent="0.2">
      <c r="A2" s="2"/>
      <c r="B2" s="72" t="s">
        <v>22</v>
      </c>
      <c r="C2" s="73"/>
      <c r="D2" s="74" t="s">
        <v>43</v>
      </c>
      <c r="E2" s="247" t="s">
        <v>44</v>
      </c>
      <c r="F2" s="248"/>
      <c r="G2" s="248"/>
      <c r="H2" s="248"/>
      <c r="I2" s="248"/>
      <c r="J2" s="249"/>
      <c r="O2" s="1"/>
    </row>
    <row r="3" spans="1:15" ht="27" hidden="1" customHeight="1" x14ac:dyDescent="0.2">
      <c r="A3" s="2"/>
      <c r="B3" s="75"/>
      <c r="C3" s="73"/>
      <c r="D3" s="76"/>
      <c r="E3" s="250"/>
      <c r="F3" s="251"/>
      <c r="G3" s="251"/>
      <c r="H3" s="251"/>
      <c r="I3" s="251"/>
      <c r="J3" s="252"/>
    </row>
    <row r="4" spans="1:15" ht="23.25" customHeight="1" x14ac:dyDescent="0.2">
      <c r="A4" s="2"/>
      <c r="B4" s="77"/>
      <c r="C4" s="78"/>
      <c r="D4" s="79"/>
      <c r="E4" s="260"/>
      <c r="F4" s="260"/>
      <c r="G4" s="260"/>
      <c r="H4" s="260"/>
      <c r="I4" s="260"/>
      <c r="J4" s="261"/>
    </row>
    <row r="5" spans="1:15" ht="24" customHeight="1" x14ac:dyDescent="0.2">
      <c r="A5" s="2"/>
      <c r="B5" s="30" t="s">
        <v>42</v>
      </c>
      <c r="D5" s="264" t="s">
        <v>45</v>
      </c>
      <c r="E5" s="265"/>
      <c r="F5" s="265"/>
      <c r="G5" s="265"/>
      <c r="H5" s="18" t="s">
        <v>40</v>
      </c>
      <c r="I5" s="82" t="s">
        <v>49</v>
      </c>
      <c r="J5" s="8"/>
    </row>
    <row r="6" spans="1:15" ht="15.75" customHeight="1" x14ac:dyDescent="0.2">
      <c r="A6" s="2"/>
      <c r="B6" s="27"/>
      <c r="C6" s="52"/>
      <c r="D6" s="266" t="s">
        <v>46</v>
      </c>
      <c r="E6" s="267"/>
      <c r="F6" s="267"/>
      <c r="G6" s="267"/>
      <c r="H6" s="18" t="s">
        <v>34</v>
      </c>
      <c r="I6" s="82" t="s">
        <v>50</v>
      </c>
      <c r="J6" s="8"/>
    </row>
    <row r="7" spans="1:15" ht="15.75" customHeight="1" x14ac:dyDescent="0.2">
      <c r="A7" s="2"/>
      <c r="B7" s="28"/>
      <c r="C7" s="53"/>
      <c r="D7" s="81" t="s">
        <v>48</v>
      </c>
      <c r="E7" s="268" t="s">
        <v>47</v>
      </c>
      <c r="F7" s="269"/>
      <c r="G7" s="269"/>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54"/>
      <c r="E11" s="254"/>
      <c r="F11" s="254"/>
      <c r="G11" s="254"/>
      <c r="H11" s="18" t="s">
        <v>40</v>
      </c>
      <c r="I11" s="84"/>
      <c r="J11" s="8"/>
    </row>
    <row r="12" spans="1:15" ht="15.75" customHeight="1" x14ac:dyDescent="0.2">
      <c r="A12" s="2"/>
      <c r="B12" s="27"/>
      <c r="C12" s="52"/>
      <c r="D12" s="259"/>
      <c r="E12" s="259"/>
      <c r="F12" s="259"/>
      <c r="G12" s="259"/>
      <c r="H12" s="18" t="s">
        <v>34</v>
      </c>
      <c r="I12" s="84"/>
      <c r="J12" s="8"/>
    </row>
    <row r="13" spans="1:15" ht="15.75" customHeight="1" x14ac:dyDescent="0.2">
      <c r="A13" s="2"/>
      <c r="B13" s="28"/>
      <c r="C13" s="53"/>
      <c r="D13" s="85"/>
      <c r="E13" s="262"/>
      <c r="F13" s="263"/>
      <c r="G13" s="263"/>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53"/>
      <c r="F15" s="253"/>
      <c r="G15" s="255"/>
      <c r="H15" s="255"/>
      <c r="I15" s="255" t="s">
        <v>29</v>
      </c>
      <c r="J15" s="256"/>
    </row>
    <row r="16" spans="1:15" ht="23.25" customHeight="1" x14ac:dyDescent="0.2">
      <c r="A16" s="139" t="s">
        <v>24</v>
      </c>
      <c r="B16" s="37" t="s">
        <v>24</v>
      </c>
      <c r="C16" s="58"/>
      <c r="D16" s="59"/>
      <c r="E16" s="244"/>
      <c r="F16" s="245"/>
      <c r="G16" s="244"/>
      <c r="H16" s="245"/>
      <c r="I16" s="244">
        <f>SUMIF(F208:F277,A16,I208:I277)+SUMIF(F208:F277,"PSU",I208:I277)</f>
        <v>0</v>
      </c>
      <c r="J16" s="246"/>
    </row>
    <row r="17" spans="1:10" ht="23.25" customHeight="1" x14ac:dyDescent="0.2">
      <c r="A17" s="139" t="s">
        <v>25</v>
      </c>
      <c r="B17" s="37" t="s">
        <v>25</v>
      </c>
      <c r="C17" s="58"/>
      <c r="D17" s="59"/>
      <c r="E17" s="244"/>
      <c r="F17" s="245"/>
      <c r="G17" s="244"/>
      <c r="H17" s="245"/>
      <c r="I17" s="244">
        <f>SUMIF(F208:F277,A17,I208:I277)</f>
        <v>0</v>
      </c>
      <c r="J17" s="246"/>
    </row>
    <row r="18" spans="1:10" ht="23.25" customHeight="1" x14ac:dyDescent="0.2">
      <c r="A18" s="139" t="s">
        <v>26</v>
      </c>
      <c r="B18" s="37" t="s">
        <v>26</v>
      </c>
      <c r="C18" s="58"/>
      <c r="D18" s="59"/>
      <c r="E18" s="244"/>
      <c r="F18" s="245"/>
      <c r="G18" s="244"/>
      <c r="H18" s="245"/>
      <c r="I18" s="244">
        <f>SUMIF(F208:F277,A18,I208:I277)</f>
        <v>0</v>
      </c>
      <c r="J18" s="246"/>
    </row>
    <row r="19" spans="1:10" ht="23.25" customHeight="1" x14ac:dyDescent="0.2">
      <c r="A19" s="139" t="s">
        <v>342</v>
      </c>
      <c r="B19" s="37" t="s">
        <v>27</v>
      </c>
      <c r="C19" s="58"/>
      <c r="D19" s="59"/>
      <c r="E19" s="244"/>
      <c r="F19" s="245"/>
      <c r="G19" s="244"/>
      <c r="H19" s="245"/>
      <c r="I19" s="244">
        <f>SUMIF(F208:F277,A19,I208:I277)</f>
        <v>0</v>
      </c>
      <c r="J19" s="246"/>
    </row>
    <row r="20" spans="1:10" ht="23.25" customHeight="1" x14ac:dyDescent="0.2">
      <c r="A20" s="139" t="s">
        <v>343</v>
      </c>
      <c r="B20" s="37" t="s">
        <v>28</v>
      </c>
      <c r="C20" s="58"/>
      <c r="D20" s="59"/>
      <c r="E20" s="244"/>
      <c r="F20" s="245"/>
      <c r="G20" s="244"/>
      <c r="H20" s="245"/>
      <c r="I20" s="244">
        <f>SUMIF(F208:F277,A20,I208:I277)</f>
        <v>0</v>
      </c>
      <c r="J20" s="246"/>
    </row>
    <row r="21" spans="1:10" ht="23.25" customHeight="1" x14ac:dyDescent="0.2">
      <c r="A21" s="2"/>
      <c r="B21" s="47" t="s">
        <v>29</v>
      </c>
      <c r="C21" s="60"/>
      <c r="D21" s="61"/>
      <c r="E21" s="257"/>
      <c r="F21" s="258"/>
      <c r="G21" s="257"/>
      <c r="H21" s="258"/>
      <c r="I21" s="257">
        <f>SUM(I16:J20)</f>
        <v>0</v>
      </c>
      <c r="J21" s="275"/>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273">
        <v>0</v>
      </c>
      <c r="H23" s="274"/>
      <c r="I23" s="274"/>
      <c r="J23" s="39" t="str">
        <f t="shared" ref="J23:J28" si="0">Mena</f>
        <v>CZK</v>
      </c>
    </row>
    <row r="24" spans="1:10" ht="23.25" customHeight="1" x14ac:dyDescent="0.2">
      <c r="A24" s="2">
        <f>(A23-INT(A23))*100</f>
        <v>0</v>
      </c>
      <c r="B24" s="37" t="s">
        <v>13</v>
      </c>
      <c r="C24" s="58"/>
      <c r="D24" s="59"/>
      <c r="E24" s="63">
        <f>SazbaDPH1</f>
        <v>15</v>
      </c>
      <c r="F24" s="38" t="s">
        <v>0</v>
      </c>
      <c r="G24" s="271">
        <f>IF((((A24/10)-INT(A24/10))*100)&gt;50, ROUNDUP(A23, 1), ROUNDDOWN(A23, 1))</f>
        <v>0</v>
      </c>
      <c r="H24" s="272"/>
      <c r="I24" s="272"/>
      <c r="J24" s="39" t="str">
        <f t="shared" si="0"/>
        <v>CZK</v>
      </c>
    </row>
    <row r="25" spans="1:10" ht="23.25" customHeight="1" x14ac:dyDescent="0.2">
      <c r="A25" s="2">
        <f>ZakladDPHZakl*SazbaDPH2/100</f>
        <v>0</v>
      </c>
      <c r="B25" s="37" t="s">
        <v>14</v>
      </c>
      <c r="C25" s="58"/>
      <c r="D25" s="59"/>
      <c r="E25" s="63">
        <v>21</v>
      </c>
      <c r="F25" s="38" t="s">
        <v>0</v>
      </c>
      <c r="G25" s="273">
        <f>ZakladDPHZaklVypocet</f>
        <v>0</v>
      </c>
      <c r="H25" s="274"/>
      <c r="I25" s="274"/>
      <c r="J25" s="39" t="str">
        <f t="shared" si="0"/>
        <v>CZK</v>
      </c>
    </row>
    <row r="26" spans="1:10" ht="23.25" customHeight="1" x14ac:dyDescent="0.2">
      <c r="A26" s="2">
        <f>(A25-INT(A25))*100</f>
        <v>0</v>
      </c>
      <c r="B26" s="31" t="s">
        <v>15</v>
      </c>
      <c r="C26" s="64"/>
      <c r="D26" s="51"/>
      <c r="E26" s="65">
        <f>SazbaDPH2</f>
        <v>21</v>
      </c>
      <c r="F26" s="29" t="s">
        <v>0</v>
      </c>
      <c r="G26" s="241">
        <f>IF((((A26/10)-INT(A26/10))*100)&gt;50, ROUNDUP(A25, 1), ROUNDDOWN(A25, 1))</f>
        <v>0</v>
      </c>
      <c r="H26" s="242"/>
      <c r="I26" s="242"/>
      <c r="J26" s="36" t="str">
        <f t="shared" si="0"/>
        <v>CZK</v>
      </c>
    </row>
    <row r="27" spans="1:10" ht="23.25" customHeight="1" thickBot="1" x14ac:dyDescent="0.25">
      <c r="A27" s="2">
        <f>ZakladDPHSni+DPHSni+ZakladDPHZakl+DPHZakl</f>
        <v>0</v>
      </c>
      <c r="B27" s="30" t="s">
        <v>4</v>
      </c>
      <c r="C27" s="66"/>
      <c r="D27" s="67"/>
      <c r="E27" s="66"/>
      <c r="F27" s="16"/>
      <c r="G27" s="243">
        <f>CenaCelkem-(ZakladDPHSni+DPHSni+ZakladDPHZakl+DPHZakl)</f>
        <v>0</v>
      </c>
      <c r="H27" s="243"/>
      <c r="I27" s="243"/>
      <c r="J27" s="40" t="str">
        <f t="shared" si="0"/>
        <v>CZK</v>
      </c>
    </row>
    <row r="28" spans="1:10" ht="27.75" hidden="1" customHeight="1" thickBot="1" x14ac:dyDescent="0.25">
      <c r="A28" s="2"/>
      <c r="B28" s="111" t="s">
        <v>23</v>
      </c>
      <c r="C28" s="112"/>
      <c r="D28" s="112"/>
      <c r="E28" s="113"/>
      <c r="F28" s="114"/>
      <c r="G28" s="277">
        <f>ZakladDPHSniVypocet+ZakladDPHZaklVypocet</f>
        <v>0</v>
      </c>
      <c r="H28" s="277"/>
      <c r="I28" s="277"/>
      <c r="J28" s="115" t="str">
        <f t="shared" si="0"/>
        <v>CZK</v>
      </c>
    </row>
    <row r="29" spans="1:10" ht="27.75" customHeight="1" thickBot="1" x14ac:dyDescent="0.25">
      <c r="A29" s="2">
        <f>(A27-INT(A27))*100</f>
        <v>0</v>
      </c>
      <c r="B29" s="111" t="s">
        <v>35</v>
      </c>
      <c r="C29" s="116"/>
      <c r="D29" s="116"/>
      <c r="E29" s="116"/>
      <c r="F29" s="117"/>
      <c r="G29" s="276">
        <f>IF((((A29/10)-INT(A29/10))*100)&gt;50, ROUNDUP(A27, 1), ROUNDDOWN(A27, 1))</f>
        <v>0</v>
      </c>
      <c r="H29" s="276"/>
      <c r="I29" s="276"/>
      <c r="J29" s="118" t="s">
        <v>133</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78"/>
      <c r="E34" s="279"/>
      <c r="G34" s="280"/>
      <c r="H34" s="281"/>
      <c r="I34" s="281"/>
      <c r="J34" s="24"/>
    </row>
    <row r="35" spans="1:10" ht="12.75" customHeight="1" x14ac:dyDescent="0.2">
      <c r="A35" s="2"/>
      <c r="B35" s="2"/>
      <c r="D35" s="270" t="s">
        <v>2</v>
      </c>
      <c r="E35" s="270"/>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282"/>
      <c r="D39" s="282"/>
      <c r="E39" s="282"/>
      <c r="F39" s="98">
        <f>'00 58230300 Naklady'!AE40+'00. 58230300. Pol'!AE186+'01 58230301A1 Pol'!AE2259+'01 58230301A2 Pol'!AE11+'01 58230301A3 Pol'!AE11+'01 58230301B Pol'!AE11+'01 58230301C Pol'!AE11+'01 58230301D Pol'!AE11+'01 58230301E Pol'!AE11+'01 58230301F Pol'!AE11+'01 58230301G Pol'!AE11+'01 58230301H Pol'!AE11+'01 58230301I Pol'!AE11+'01 58230301J Pol'!AE11+'01 58230301K Pol'!AE11+'02 58230302 Pol'!AE11+'03 58230303 Pol'!AE16+'04 58230304 Pol'!AE11+'05 58230305A Pol'!AE58+'05 58230305B Pol'!AE64+'05 58230305C Pol'!AE11+'I01 582303IO1 Pol'!AE11+'IO2 582303IO2 Pol'!AE11+'IO3 582303IO3 Pol'!AE11+'IO4 582303IO4 Pol'!AE11+'IO5 582303IO5 Pol'!AE11+'IO6 582303IO6 Pol'!AE11+'IO7 582303IO7 Pol'!AE11</f>
        <v>0</v>
      </c>
      <c r="G39" s="99">
        <f>'00 58230300 Naklady'!AF40+'00. 58230300. Pol'!AF186+'01 58230301A1 Pol'!AF2259+'01 58230301A2 Pol'!AF11+'01 58230301A3 Pol'!AF11+'01 58230301B Pol'!AF11+'01 58230301C Pol'!AF11+'01 58230301D Pol'!AF11+'01 58230301E Pol'!AF11+'01 58230301F Pol'!AF11+'01 58230301G Pol'!AF11+'01 58230301H Pol'!AF11+'01 58230301I Pol'!AF11+'01 58230301J Pol'!AF11+'01 58230301K Pol'!AF11+'02 58230302 Pol'!AF11+'03 58230303 Pol'!AF16+'04 58230304 Pol'!AF11+'05 58230305A Pol'!AF58+'05 58230305B Pol'!AF64+'05 58230305C Pol'!AF11+'I01 582303IO1 Pol'!AF11+'IO2 582303IO2 Pol'!AF11+'IO3 582303IO3 Pol'!AF11+'IO4 582303IO4 Pol'!AF11+'IO5 582303IO5 Pol'!AF11+'IO6 582303IO6 Pol'!AF11+'IO7 582303IO7 Pol'!AF11</f>
        <v>0</v>
      </c>
      <c r="H39" s="100">
        <f t="shared" ref="H39:H85" si="1">(F39*SazbaDPH1/100)+(G39*SazbaDPH2/100)</f>
        <v>0</v>
      </c>
      <c r="I39" s="100">
        <f>F39+G39+H39</f>
        <v>0</v>
      </c>
      <c r="J39" s="101" t="str">
        <f>IF(CenaCelkemVypocet=0,"",I39/CenaCelkemVypocet*100)</f>
        <v/>
      </c>
    </row>
    <row r="40" spans="1:10" ht="25.5" customHeight="1" x14ac:dyDescent="0.2">
      <c r="A40" s="87">
        <v>2</v>
      </c>
      <c r="B40" s="102"/>
      <c r="C40" s="283" t="s">
        <v>58</v>
      </c>
      <c r="D40" s="283"/>
      <c r="E40" s="283"/>
      <c r="F40" s="103">
        <f>'00 58230300 Naklady'!AE40</f>
        <v>0</v>
      </c>
      <c r="G40" s="104">
        <f>'00 58230300 Naklady'!AF40</f>
        <v>0</v>
      </c>
      <c r="H40" s="104">
        <f t="shared" si="1"/>
        <v>0</v>
      </c>
      <c r="I40" s="104">
        <f>F40+G40+H40</f>
        <v>0</v>
      </c>
      <c r="J40" s="105" t="str">
        <f>IF(CenaCelkemVypocet=0,"",I40/CenaCelkemVypocet*100)</f>
        <v/>
      </c>
    </row>
    <row r="41" spans="1:10" ht="25.5" customHeight="1" x14ac:dyDescent="0.2">
      <c r="A41" s="87">
        <v>3</v>
      </c>
      <c r="B41" s="106" t="s">
        <v>59</v>
      </c>
      <c r="C41" s="282" t="s">
        <v>60</v>
      </c>
      <c r="D41" s="282"/>
      <c r="E41" s="282"/>
      <c r="F41" s="107">
        <f>'00 58230300 Naklady'!AE40</f>
        <v>0</v>
      </c>
      <c r="G41" s="100">
        <f>'00 58230300 Naklady'!AF40</f>
        <v>0</v>
      </c>
      <c r="H41" s="100">
        <f t="shared" si="1"/>
        <v>0</v>
      </c>
      <c r="I41" s="100">
        <f>F41+G41+H41</f>
        <v>0</v>
      </c>
      <c r="J41" s="101" t="str">
        <f>IF(CenaCelkemVypocet=0,"",I41/CenaCelkemVypocet*100)</f>
        <v/>
      </c>
    </row>
    <row r="42" spans="1:10" ht="25.5" customHeight="1" x14ac:dyDescent="0.2">
      <c r="A42" s="87">
        <v>2</v>
      </c>
      <c r="B42" s="102"/>
      <c r="C42" s="283" t="s">
        <v>61</v>
      </c>
      <c r="D42" s="283"/>
      <c r="E42" s="283"/>
      <c r="F42" s="103"/>
      <c r="G42" s="104"/>
      <c r="H42" s="104">
        <f t="shared" si="1"/>
        <v>0</v>
      </c>
      <c r="I42" s="104"/>
      <c r="J42" s="105"/>
    </row>
    <row r="43" spans="1:10" ht="25.5" customHeight="1" x14ac:dyDescent="0.2">
      <c r="A43" s="87">
        <v>2</v>
      </c>
      <c r="B43" s="102" t="s">
        <v>62</v>
      </c>
      <c r="C43" s="283" t="s">
        <v>63</v>
      </c>
      <c r="D43" s="283"/>
      <c r="E43" s="283"/>
      <c r="F43" s="103">
        <f>'00. 58230300. Pol'!AE186</f>
        <v>0</v>
      </c>
      <c r="G43" s="104">
        <f>'00. 58230300. Pol'!AF186</f>
        <v>0</v>
      </c>
      <c r="H43" s="104">
        <f t="shared" si="1"/>
        <v>0</v>
      </c>
      <c r="I43" s="104">
        <f t="shared" ref="I43:I68" si="2">F43+G43+H43</f>
        <v>0</v>
      </c>
      <c r="J43" s="105" t="str">
        <f t="shared" ref="J43:J68" si="3">IF(CenaCelkemVypocet=0,"",I43/CenaCelkemVypocet*100)</f>
        <v/>
      </c>
    </row>
    <row r="44" spans="1:10" ht="25.5" customHeight="1" x14ac:dyDescent="0.2">
      <c r="A44" s="87">
        <v>3</v>
      </c>
      <c r="B44" s="106" t="s">
        <v>64</v>
      </c>
      <c r="C44" s="282" t="s">
        <v>63</v>
      </c>
      <c r="D44" s="282"/>
      <c r="E44" s="282"/>
      <c r="F44" s="107">
        <f>'00. 58230300. Pol'!AE186</f>
        <v>0</v>
      </c>
      <c r="G44" s="100">
        <f>'00. 58230300. Pol'!AF186</f>
        <v>0</v>
      </c>
      <c r="H44" s="100">
        <f t="shared" si="1"/>
        <v>0</v>
      </c>
      <c r="I44" s="100">
        <f t="shared" si="2"/>
        <v>0</v>
      </c>
      <c r="J44" s="101" t="str">
        <f t="shared" si="3"/>
        <v/>
      </c>
    </row>
    <row r="45" spans="1:10" ht="25.5" customHeight="1" x14ac:dyDescent="0.2">
      <c r="A45" s="87">
        <v>2</v>
      </c>
      <c r="B45" s="102" t="s">
        <v>65</v>
      </c>
      <c r="C45" s="283" t="s">
        <v>66</v>
      </c>
      <c r="D45" s="283"/>
      <c r="E45" s="283"/>
      <c r="F45" s="103">
        <v>0</v>
      </c>
      <c r="G45" s="104">
        <f>SUM(G46:G58)</f>
        <v>0</v>
      </c>
      <c r="H45" s="104">
        <f t="shared" si="1"/>
        <v>0</v>
      </c>
      <c r="I45" s="104">
        <f t="shared" si="2"/>
        <v>0</v>
      </c>
      <c r="J45" s="105" t="str">
        <f t="shared" si="3"/>
        <v/>
      </c>
    </row>
    <row r="46" spans="1:10" ht="25.5" customHeight="1" x14ac:dyDescent="0.2">
      <c r="A46" s="87">
        <v>3</v>
      </c>
      <c r="B46" s="106" t="s">
        <v>67</v>
      </c>
      <c r="C46" s="282" t="s">
        <v>68</v>
      </c>
      <c r="D46" s="282"/>
      <c r="E46" s="282"/>
      <c r="F46" s="107">
        <v>0</v>
      </c>
      <c r="G46" s="100">
        <f>'01 58230301A1 Pol'!G2259</f>
        <v>0</v>
      </c>
      <c r="H46" s="100">
        <f t="shared" si="1"/>
        <v>0</v>
      </c>
      <c r="I46" s="100">
        <f t="shared" si="2"/>
        <v>0</v>
      </c>
      <c r="J46" s="101" t="str">
        <f t="shared" si="3"/>
        <v/>
      </c>
    </row>
    <row r="47" spans="1:10" ht="25.5" customHeight="1" x14ac:dyDescent="0.2">
      <c r="A47" s="87">
        <v>3</v>
      </c>
      <c r="B47" s="106" t="s">
        <v>69</v>
      </c>
      <c r="C47" s="282" t="s">
        <v>70</v>
      </c>
      <c r="D47" s="282"/>
      <c r="E47" s="282"/>
      <c r="F47" s="107">
        <f>'01 58230301A2 Pol'!AE11</f>
        <v>0</v>
      </c>
      <c r="G47" s="100">
        <f>'01 58230301A2 Pol'!AF11</f>
        <v>0</v>
      </c>
      <c r="H47" s="100">
        <f t="shared" si="1"/>
        <v>0</v>
      </c>
      <c r="I47" s="100">
        <f t="shared" si="2"/>
        <v>0</v>
      </c>
      <c r="J47" s="101" t="str">
        <f t="shared" si="3"/>
        <v/>
      </c>
    </row>
    <row r="48" spans="1:10" ht="25.5" customHeight="1" x14ac:dyDescent="0.2">
      <c r="A48" s="87">
        <v>3</v>
      </c>
      <c r="B48" s="106" t="s">
        <v>71</v>
      </c>
      <c r="C48" s="282" t="s">
        <v>72</v>
      </c>
      <c r="D48" s="282"/>
      <c r="E48" s="282"/>
      <c r="F48" s="107">
        <f>'01 58230301A3 Pol'!AE11</f>
        <v>0</v>
      </c>
      <c r="G48" s="100">
        <f>'01 58230301A3 Pol'!G11</f>
        <v>0</v>
      </c>
      <c r="H48" s="100">
        <f t="shared" si="1"/>
        <v>0</v>
      </c>
      <c r="I48" s="100">
        <f t="shared" si="2"/>
        <v>0</v>
      </c>
      <c r="J48" s="101" t="str">
        <f t="shared" si="3"/>
        <v/>
      </c>
    </row>
    <row r="49" spans="1:10" ht="25.5" customHeight="1" x14ac:dyDescent="0.2">
      <c r="A49" s="87">
        <v>3</v>
      </c>
      <c r="B49" s="106" t="s">
        <v>73</v>
      </c>
      <c r="C49" s="282" t="s">
        <v>74</v>
      </c>
      <c r="D49" s="282"/>
      <c r="E49" s="282"/>
      <c r="F49" s="107">
        <f>'01 58230301B Pol'!AE11</f>
        <v>0</v>
      </c>
      <c r="G49" s="100">
        <f>'01 58230301B Pol'!AF11</f>
        <v>0</v>
      </c>
      <c r="H49" s="100">
        <f t="shared" si="1"/>
        <v>0</v>
      </c>
      <c r="I49" s="100">
        <f t="shared" si="2"/>
        <v>0</v>
      </c>
      <c r="J49" s="101" t="str">
        <f t="shared" si="3"/>
        <v/>
      </c>
    </row>
    <row r="50" spans="1:10" ht="25.5" customHeight="1" x14ac:dyDescent="0.2">
      <c r="A50" s="87">
        <v>3</v>
      </c>
      <c r="B50" s="106" t="s">
        <v>75</v>
      </c>
      <c r="C50" s="282" t="s">
        <v>76</v>
      </c>
      <c r="D50" s="282"/>
      <c r="E50" s="282"/>
      <c r="F50" s="107">
        <f>'01 58230301C Pol'!AE11</f>
        <v>0</v>
      </c>
      <c r="G50" s="100">
        <f>'01 58230301C Pol'!AF11</f>
        <v>0</v>
      </c>
      <c r="H50" s="100">
        <f t="shared" si="1"/>
        <v>0</v>
      </c>
      <c r="I50" s="100">
        <f t="shared" si="2"/>
        <v>0</v>
      </c>
      <c r="J50" s="101" t="str">
        <f t="shared" si="3"/>
        <v/>
      </c>
    </row>
    <row r="51" spans="1:10" ht="25.5" customHeight="1" x14ac:dyDescent="0.2">
      <c r="A51" s="87">
        <v>3</v>
      </c>
      <c r="B51" s="106" t="s">
        <v>77</v>
      </c>
      <c r="C51" s="282" t="s">
        <v>78</v>
      </c>
      <c r="D51" s="282"/>
      <c r="E51" s="282"/>
      <c r="F51" s="107">
        <f>'01 58230301D Pol'!AE11</f>
        <v>0</v>
      </c>
      <c r="G51" s="100">
        <f>'01 58230301D Pol'!AF11</f>
        <v>0</v>
      </c>
      <c r="H51" s="100">
        <f t="shared" si="1"/>
        <v>0</v>
      </c>
      <c r="I51" s="100">
        <f t="shared" si="2"/>
        <v>0</v>
      </c>
      <c r="J51" s="101" t="str">
        <f t="shared" si="3"/>
        <v/>
      </c>
    </row>
    <row r="52" spans="1:10" ht="25.5" customHeight="1" x14ac:dyDescent="0.2">
      <c r="A52" s="87">
        <v>3</v>
      </c>
      <c r="B52" s="106" t="s">
        <v>79</v>
      </c>
      <c r="C52" s="282" t="s">
        <v>80</v>
      </c>
      <c r="D52" s="282"/>
      <c r="E52" s="282"/>
      <c r="F52" s="107">
        <f>'01 58230301E Pol'!AE11</f>
        <v>0</v>
      </c>
      <c r="G52" s="100">
        <f>'01 58230301E Pol'!AF11</f>
        <v>0</v>
      </c>
      <c r="H52" s="100">
        <f t="shared" si="1"/>
        <v>0</v>
      </c>
      <c r="I52" s="100">
        <f t="shared" si="2"/>
        <v>0</v>
      </c>
      <c r="J52" s="101" t="str">
        <f t="shared" si="3"/>
        <v/>
      </c>
    </row>
    <row r="53" spans="1:10" ht="25.5" customHeight="1" x14ac:dyDescent="0.2">
      <c r="A53" s="87">
        <v>3</v>
      </c>
      <c r="B53" s="106" t="s">
        <v>81</v>
      </c>
      <c r="C53" s="282" t="s">
        <v>82</v>
      </c>
      <c r="D53" s="282"/>
      <c r="E53" s="282"/>
      <c r="F53" s="107">
        <f>'01 58230301F Pol'!AE11</f>
        <v>0</v>
      </c>
      <c r="G53" s="100">
        <f>'01 58230301F Pol'!AF11</f>
        <v>0</v>
      </c>
      <c r="H53" s="100">
        <f t="shared" si="1"/>
        <v>0</v>
      </c>
      <c r="I53" s="100">
        <f t="shared" si="2"/>
        <v>0</v>
      </c>
      <c r="J53" s="101" t="str">
        <f t="shared" si="3"/>
        <v/>
      </c>
    </row>
    <row r="54" spans="1:10" ht="25.5" customHeight="1" x14ac:dyDescent="0.2">
      <c r="A54" s="87">
        <v>3</v>
      </c>
      <c r="B54" s="106" t="s">
        <v>83</v>
      </c>
      <c r="C54" s="282" t="s">
        <v>84</v>
      </c>
      <c r="D54" s="282"/>
      <c r="E54" s="282"/>
      <c r="F54" s="107">
        <f>'01 58230301G Pol'!AE11</f>
        <v>0</v>
      </c>
      <c r="G54" s="100">
        <f>'01 58230301G Pol'!AF11</f>
        <v>0</v>
      </c>
      <c r="H54" s="100">
        <f t="shared" si="1"/>
        <v>0</v>
      </c>
      <c r="I54" s="100">
        <f t="shared" si="2"/>
        <v>0</v>
      </c>
      <c r="J54" s="101" t="str">
        <f t="shared" si="3"/>
        <v/>
      </c>
    </row>
    <row r="55" spans="1:10" ht="25.5" customHeight="1" x14ac:dyDescent="0.2">
      <c r="A55" s="87">
        <v>3</v>
      </c>
      <c r="B55" s="106" t="s">
        <v>85</v>
      </c>
      <c r="C55" s="282" t="s">
        <v>86</v>
      </c>
      <c r="D55" s="282"/>
      <c r="E55" s="282"/>
      <c r="F55" s="107">
        <f>'01 58230301H Pol'!AE11</f>
        <v>0</v>
      </c>
      <c r="G55" s="100">
        <f>'01 58230301H Pol'!AF11</f>
        <v>0</v>
      </c>
      <c r="H55" s="100">
        <f t="shared" si="1"/>
        <v>0</v>
      </c>
      <c r="I55" s="100">
        <f t="shared" si="2"/>
        <v>0</v>
      </c>
      <c r="J55" s="101" t="str">
        <f t="shared" si="3"/>
        <v/>
      </c>
    </row>
    <row r="56" spans="1:10" ht="25.5" customHeight="1" x14ac:dyDescent="0.2">
      <c r="A56" s="87">
        <v>3</v>
      </c>
      <c r="B56" s="106" t="s">
        <v>87</v>
      </c>
      <c r="C56" s="282" t="s">
        <v>88</v>
      </c>
      <c r="D56" s="282"/>
      <c r="E56" s="282"/>
      <c r="F56" s="107">
        <f>'01 58230301I Pol'!AE11</f>
        <v>0</v>
      </c>
      <c r="G56" s="100">
        <f>'01 58230301I Pol'!AF11</f>
        <v>0</v>
      </c>
      <c r="H56" s="100">
        <f t="shared" si="1"/>
        <v>0</v>
      </c>
      <c r="I56" s="100">
        <f t="shared" si="2"/>
        <v>0</v>
      </c>
      <c r="J56" s="101" t="str">
        <f t="shared" si="3"/>
        <v/>
      </c>
    </row>
    <row r="57" spans="1:10" ht="25.5" customHeight="1" x14ac:dyDescent="0.2">
      <c r="A57" s="87">
        <v>3</v>
      </c>
      <c r="B57" s="106" t="s">
        <v>89</v>
      </c>
      <c r="C57" s="282" t="s">
        <v>90</v>
      </c>
      <c r="D57" s="282"/>
      <c r="E57" s="282"/>
      <c r="F57" s="107">
        <f>'01 58230301J Pol'!AE11</f>
        <v>0</v>
      </c>
      <c r="G57" s="100">
        <f>'01 58230301J Pol'!AF11</f>
        <v>0</v>
      </c>
      <c r="H57" s="100">
        <f t="shared" si="1"/>
        <v>0</v>
      </c>
      <c r="I57" s="100">
        <f t="shared" si="2"/>
        <v>0</v>
      </c>
      <c r="J57" s="101" t="str">
        <f t="shared" si="3"/>
        <v/>
      </c>
    </row>
    <row r="58" spans="1:10" ht="25.5" customHeight="1" x14ac:dyDescent="0.2">
      <c r="A58" s="87">
        <v>3</v>
      </c>
      <c r="B58" s="106" t="s">
        <v>91</v>
      </c>
      <c r="C58" s="282" t="s">
        <v>92</v>
      </c>
      <c r="D58" s="282"/>
      <c r="E58" s="282"/>
      <c r="F58" s="107">
        <f>'01 58230301K Pol'!AE11</f>
        <v>0</v>
      </c>
      <c r="G58" s="100">
        <f>'01 58230301K Pol'!AF11</f>
        <v>0</v>
      </c>
      <c r="H58" s="100">
        <f t="shared" si="1"/>
        <v>0</v>
      </c>
      <c r="I58" s="100">
        <f t="shared" si="2"/>
        <v>0</v>
      </c>
      <c r="J58" s="101" t="str">
        <f t="shared" si="3"/>
        <v/>
      </c>
    </row>
    <row r="59" spans="1:10" ht="25.5" customHeight="1" x14ac:dyDescent="0.2">
      <c r="A59" s="87">
        <v>2</v>
      </c>
      <c r="B59" s="102" t="s">
        <v>93</v>
      </c>
      <c r="C59" s="283" t="s">
        <v>94</v>
      </c>
      <c r="D59" s="283"/>
      <c r="E59" s="283"/>
      <c r="F59" s="103">
        <f>'02 58230302 Pol'!AE11</f>
        <v>0</v>
      </c>
      <c r="G59" s="104">
        <f>'02 58230302 Pol'!AF11</f>
        <v>0</v>
      </c>
      <c r="H59" s="104">
        <f t="shared" si="1"/>
        <v>0</v>
      </c>
      <c r="I59" s="104">
        <f t="shared" si="2"/>
        <v>0</v>
      </c>
      <c r="J59" s="105" t="str">
        <f t="shared" si="3"/>
        <v/>
      </c>
    </row>
    <row r="60" spans="1:10" ht="25.5" customHeight="1" x14ac:dyDescent="0.2">
      <c r="A60" s="87">
        <v>3</v>
      </c>
      <c r="B60" s="106" t="s">
        <v>95</v>
      </c>
      <c r="C60" s="282" t="s">
        <v>94</v>
      </c>
      <c r="D60" s="282"/>
      <c r="E60" s="282"/>
      <c r="F60" s="107">
        <f>'02 58230302 Pol'!AE11</f>
        <v>0</v>
      </c>
      <c r="G60" s="100">
        <f>'02 58230302 Pol'!AF11</f>
        <v>0</v>
      </c>
      <c r="H60" s="100">
        <f t="shared" si="1"/>
        <v>0</v>
      </c>
      <c r="I60" s="100">
        <f t="shared" si="2"/>
        <v>0</v>
      </c>
      <c r="J60" s="101" t="str">
        <f t="shared" si="3"/>
        <v/>
      </c>
    </row>
    <row r="61" spans="1:10" ht="25.5" customHeight="1" x14ac:dyDescent="0.2">
      <c r="A61" s="87">
        <v>2</v>
      </c>
      <c r="B61" s="102" t="s">
        <v>96</v>
      </c>
      <c r="C61" s="283" t="s">
        <v>97</v>
      </c>
      <c r="D61" s="283"/>
      <c r="E61" s="283"/>
      <c r="F61" s="103">
        <f>'03 58230303 Pol'!AE16</f>
        <v>0</v>
      </c>
      <c r="G61" s="104">
        <f>'03 58230303 Pol'!AF16</f>
        <v>0</v>
      </c>
      <c r="H61" s="104">
        <f t="shared" si="1"/>
        <v>0</v>
      </c>
      <c r="I61" s="104">
        <f t="shared" si="2"/>
        <v>0</v>
      </c>
      <c r="J61" s="105" t="str">
        <f t="shared" si="3"/>
        <v/>
      </c>
    </row>
    <row r="62" spans="1:10" ht="25.5" customHeight="1" x14ac:dyDescent="0.2">
      <c r="A62" s="87">
        <v>3</v>
      </c>
      <c r="B62" s="106" t="s">
        <v>98</v>
      </c>
      <c r="C62" s="282" t="s">
        <v>97</v>
      </c>
      <c r="D62" s="282"/>
      <c r="E62" s="282"/>
      <c r="F62" s="107">
        <f>'03 58230303 Pol'!AE16</f>
        <v>0</v>
      </c>
      <c r="G62" s="100">
        <f>'03 58230303 Pol'!AF16</f>
        <v>0</v>
      </c>
      <c r="H62" s="100">
        <f t="shared" si="1"/>
        <v>0</v>
      </c>
      <c r="I62" s="100">
        <f t="shared" si="2"/>
        <v>0</v>
      </c>
      <c r="J62" s="101" t="str">
        <f t="shared" si="3"/>
        <v/>
      </c>
    </row>
    <row r="63" spans="1:10" ht="25.5" customHeight="1" x14ac:dyDescent="0.2">
      <c r="A63" s="87">
        <v>2</v>
      </c>
      <c r="B63" s="102" t="s">
        <v>99</v>
      </c>
      <c r="C63" s="283" t="s">
        <v>100</v>
      </c>
      <c r="D63" s="283"/>
      <c r="E63" s="283"/>
      <c r="F63" s="103">
        <f>'04 58230304 Pol'!AE11</f>
        <v>0</v>
      </c>
      <c r="G63" s="104">
        <f>'04 58230304 Pol'!AF11</f>
        <v>0</v>
      </c>
      <c r="H63" s="104">
        <f t="shared" si="1"/>
        <v>0</v>
      </c>
      <c r="I63" s="104">
        <f t="shared" si="2"/>
        <v>0</v>
      </c>
      <c r="J63" s="105" t="str">
        <f t="shared" si="3"/>
        <v/>
      </c>
    </row>
    <row r="64" spans="1:10" ht="25.5" customHeight="1" x14ac:dyDescent="0.2">
      <c r="A64" s="87">
        <v>3</v>
      </c>
      <c r="B64" s="106" t="s">
        <v>101</v>
      </c>
      <c r="C64" s="282" t="s">
        <v>100</v>
      </c>
      <c r="D64" s="282"/>
      <c r="E64" s="282"/>
      <c r="F64" s="107">
        <f>'04 58230304 Pol'!AE11</f>
        <v>0</v>
      </c>
      <c r="G64" s="100">
        <f>'04 58230304 Pol'!AF11</f>
        <v>0</v>
      </c>
      <c r="H64" s="100">
        <f t="shared" si="1"/>
        <v>0</v>
      </c>
      <c r="I64" s="100">
        <f t="shared" si="2"/>
        <v>0</v>
      </c>
      <c r="J64" s="101" t="str">
        <f t="shared" si="3"/>
        <v/>
      </c>
    </row>
    <row r="65" spans="1:10" ht="25.5" customHeight="1" x14ac:dyDescent="0.2">
      <c r="A65" s="87">
        <v>2</v>
      </c>
      <c r="B65" s="102" t="s">
        <v>102</v>
      </c>
      <c r="C65" s="283" t="s">
        <v>103</v>
      </c>
      <c r="D65" s="283"/>
      <c r="E65" s="283"/>
      <c r="F65" s="103">
        <f>'05 58230305A Pol'!AE58+'05 58230305B Pol'!AE64+'05 58230305C Pol'!AE11</f>
        <v>0</v>
      </c>
      <c r="G65" s="104">
        <f>'05 58230305A Pol'!AF58+'05 58230305B Pol'!AF64+'05 58230305C Pol'!AF11</f>
        <v>0</v>
      </c>
      <c r="H65" s="104">
        <f t="shared" si="1"/>
        <v>0</v>
      </c>
      <c r="I65" s="104">
        <f t="shared" si="2"/>
        <v>0</v>
      </c>
      <c r="J65" s="105" t="str">
        <f t="shared" si="3"/>
        <v/>
      </c>
    </row>
    <row r="66" spans="1:10" ht="25.5" customHeight="1" x14ac:dyDescent="0.2">
      <c r="A66" s="87">
        <v>3</v>
      </c>
      <c r="B66" s="106" t="s">
        <v>104</v>
      </c>
      <c r="C66" s="282" t="s">
        <v>105</v>
      </c>
      <c r="D66" s="282"/>
      <c r="E66" s="282"/>
      <c r="F66" s="107">
        <f>'05 58230305A Pol'!AE58</f>
        <v>0</v>
      </c>
      <c r="G66" s="100">
        <f>'05 58230305A Pol'!AF58</f>
        <v>0</v>
      </c>
      <c r="H66" s="100">
        <f t="shared" si="1"/>
        <v>0</v>
      </c>
      <c r="I66" s="100">
        <f t="shared" si="2"/>
        <v>0</v>
      </c>
      <c r="J66" s="101" t="str">
        <f t="shared" si="3"/>
        <v/>
      </c>
    </row>
    <row r="67" spans="1:10" ht="25.5" customHeight="1" x14ac:dyDescent="0.2">
      <c r="A67" s="87">
        <v>3</v>
      </c>
      <c r="B67" s="106" t="s">
        <v>106</v>
      </c>
      <c r="C67" s="282" t="s">
        <v>107</v>
      </c>
      <c r="D67" s="282"/>
      <c r="E67" s="282"/>
      <c r="F67" s="107">
        <f>'05 58230305B Pol'!AE64</f>
        <v>0</v>
      </c>
      <c r="G67" s="100">
        <f>'05 58230305B Pol'!AF64</f>
        <v>0</v>
      </c>
      <c r="H67" s="100">
        <f t="shared" si="1"/>
        <v>0</v>
      </c>
      <c r="I67" s="100">
        <f t="shared" si="2"/>
        <v>0</v>
      </c>
      <c r="J67" s="101" t="str">
        <f t="shared" si="3"/>
        <v/>
      </c>
    </row>
    <row r="68" spans="1:10" ht="25.5" customHeight="1" x14ac:dyDescent="0.2">
      <c r="A68" s="87">
        <v>3</v>
      </c>
      <c r="B68" s="106" t="s">
        <v>108</v>
      </c>
      <c r="C68" s="282" t="s">
        <v>109</v>
      </c>
      <c r="D68" s="282"/>
      <c r="E68" s="282"/>
      <c r="F68" s="107">
        <f>'05 58230305C Pol'!AE11</f>
        <v>0</v>
      </c>
      <c r="G68" s="100">
        <f>'05 58230305C Pol'!AF11</f>
        <v>0</v>
      </c>
      <c r="H68" s="100">
        <f t="shared" si="1"/>
        <v>0</v>
      </c>
      <c r="I68" s="100">
        <f t="shared" si="2"/>
        <v>0</v>
      </c>
      <c r="J68" s="101" t="str">
        <f t="shared" si="3"/>
        <v/>
      </c>
    </row>
    <row r="69" spans="1:10" ht="25.5" customHeight="1" x14ac:dyDescent="0.2">
      <c r="A69" s="87">
        <v>2</v>
      </c>
      <c r="B69" s="102"/>
      <c r="C69" s="283" t="s">
        <v>110</v>
      </c>
      <c r="D69" s="283"/>
      <c r="E69" s="283"/>
      <c r="F69" s="103"/>
      <c r="G69" s="104"/>
      <c r="H69" s="104">
        <f t="shared" si="1"/>
        <v>0</v>
      </c>
      <c r="I69" s="104"/>
      <c r="J69" s="105"/>
    </row>
    <row r="70" spans="1:10" ht="25.5" customHeight="1" x14ac:dyDescent="0.2">
      <c r="A70" s="87">
        <v>2</v>
      </c>
      <c r="B70" s="102" t="s">
        <v>111</v>
      </c>
      <c r="C70" s="283" t="s">
        <v>112</v>
      </c>
      <c r="D70" s="283"/>
      <c r="E70" s="283"/>
      <c r="F70" s="103">
        <f>'I01 582303IO1 Pol'!AE11</f>
        <v>0</v>
      </c>
      <c r="G70" s="104">
        <f>'I01 582303IO1 Pol'!AF11</f>
        <v>0</v>
      </c>
      <c r="H70" s="104">
        <f t="shared" si="1"/>
        <v>0</v>
      </c>
      <c r="I70" s="104">
        <f t="shared" ref="I70:I85" si="4">F70+G70+H70</f>
        <v>0</v>
      </c>
      <c r="J70" s="105" t="str">
        <f t="shared" ref="J70:J85" si="5">IF(CenaCelkemVypocet=0,"",I70/CenaCelkemVypocet*100)</f>
        <v/>
      </c>
    </row>
    <row r="71" spans="1:10" ht="25.5" customHeight="1" x14ac:dyDescent="0.2">
      <c r="A71" s="87">
        <v>3</v>
      </c>
      <c r="B71" s="106" t="s">
        <v>113</v>
      </c>
      <c r="C71" s="282" t="s">
        <v>112</v>
      </c>
      <c r="D71" s="282"/>
      <c r="E71" s="282"/>
      <c r="F71" s="107">
        <f>'I01 582303IO1 Pol'!AE11</f>
        <v>0</v>
      </c>
      <c r="G71" s="100">
        <f>'I01 582303IO1 Pol'!AF11</f>
        <v>0</v>
      </c>
      <c r="H71" s="100">
        <f t="shared" si="1"/>
        <v>0</v>
      </c>
      <c r="I71" s="100">
        <f t="shared" si="4"/>
        <v>0</v>
      </c>
      <c r="J71" s="101" t="str">
        <f t="shared" si="5"/>
        <v/>
      </c>
    </row>
    <row r="72" spans="1:10" ht="25.5" customHeight="1" x14ac:dyDescent="0.2">
      <c r="A72" s="87">
        <v>2</v>
      </c>
      <c r="B72" s="102" t="s">
        <v>114</v>
      </c>
      <c r="C72" s="283" t="s">
        <v>115</v>
      </c>
      <c r="D72" s="283"/>
      <c r="E72" s="283"/>
      <c r="F72" s="103">
        <f>'IO2 582303IO2 Pol'!AE11</f>
        <v>0</v>
      </c>
      <c r="G72" s="104">
        <f>'IO2 582303IO2 Pol'!AF11</f>
        <v>0</v>
      </c>
      <c r="H72" s="104">
        <f t="shared" si="1"/>
        <v>0</v>
      </c>
      <c r="I72" s="104">
        <f t="shared" si="4"/>
        <v>0</v>
      </c>
      <c r="J72" s="105" t="str">
        <f t="shared" si="5"/>
        <v/>
      </c>
    </row>
    <row r="73" spans="1:10" ht="25.5" customHeight="1" x14ac:dyDescent="0.2">
      <c r="A73" s="87">
        <v>3</v>
      </c>
      <c r="B73" s="106" t="s">
        <v>116</v>
      </c>
      <c r="C73" s="282" t="s">
        <v>115</v>
      </c>
      <c r="D73" s="282"/>
      <c r="E73" s="282"/>
      <c r="F73" s="107">
        <f>'IO2 582303IO2 Pol'!AE11</f>
        <v>0</v>
      </c>
      <c r="G73" s="100">
        <f>'IO2 582303IO2 Pol'!AF11</f>
        <v>0</v>
      </c>
      <c r="H73" s="100">
        <f t="shared" si="1"/>
        <v>0</v>
      </c>
      <c r="I73" s="100">
        <f t="shared" si="4"/>
        <v>0</v>
      </c>
      <c r="J73" s="101" t="str">
        <f t="shared" si="5"/>
        <v/>
      </c>
    </row>
    <row r="74" spans="1:10" ht="25.5" customHeight="1" x14ac:dyDescent="0.2">
      <c r="A74" s="87"/>
      <c r="B74" s="226" t="s">
        <v>2956</v>
      </c>
      <c r="C74" s="284" t="s">
        <v>2957</v>
      </c>
      <c r="D74" s="284"/>
      <c r="E74" s="284"/>
      <c r="F74" s="227">
        <f>'[2]IO2.1 582303IO2 Pol'!AE11</f>
        <v>0</v>
      </c>
      <c r="G74" s="104">
        <f>'IO2 582303IO2 Pol'!G10</f>
        <v>0</v>
      </c>
      <c r="H74" s="104">
        <f t="shared" ref="H74:H75" si="6">(F74*SazbaDPH1/100)+(G74*SazbaDPH2/100)</f>
        <v>0</v>
      </c>
      <c r="I74" s="104">
        <f t="shared" ref="I74:I75" si="7">F74+G74+H74</f>
        <v>0</v>
      </c>
      <c r="J74" s="105" t="str">
        <f t="shared" ref="J74:J75" si="8">IF(CenaCelkemVypocet=0,"",I74/CenaCelkemVypocet*100)</f>
        <v/>
      </c>
    </row>
    <row r="75" spans="1:10" ht="25.5" customHeight="1" x14ac:dyDescent="0.2">
      <c r="A75" s="87"/>
      <c r="B75" s="224" t="s">
        <v>116</v>
      </c>
      <c r="C75" s="285" t="s">
        <v>115</v>
      </c>
      <c r="D75" s="285"/>
      <c r="E75" s="285"/>
      <c r="F75" s="225">
        <f>'[2]IO2.1 582303IO2 Pol'!AE11</f>
        <v>0</v>
      </c>
      <c r="G75" s="100">
        <f>'IO2 582303IO2 Pol'!G10</f>
        <v>0</v>
      </c>
      <c r="H75" s="100">
        <f t="shared" si="6"/>
        <v>0</v>
      </c>
      <c r="I75" s="100">
        <f t="shared" si="7"/>
        <v>0</v>
      </c>
      <c r="J75" s="101" t="str">
        <f t="shared" si="8"/>
        <v/>
      </c>
    </row>
    <row r="76" spans="1:10" ht="25.5" customHeight="1" x14ac:dyDescent="0.2">
      <c r="A76" s="87">
        <v>2</v>
      </c>
      <c r="B76" s="102" t="s">
        <v>117</v>
      </c>
      <c r="C76" s="283" t="s">
        <v>118</v>
      </c>
      <c r="D76" s="283"/>
      <c r="E76" s="283"/>
      <c r="F76" s="103">
        <f>'IO3 582303IO3 Pol'!AE11</f>
        <v>0</v>
      </c>
      <c r="G76" s="104">
        <f>'IO3 582303IO3 Pol'!AF11</f>
        <v>0</v>
      </c>
      <c r="H76" s="104">
        <f t="shared" si="1"/>
        <v>0</v>
      </c>
      <c r="I76" s="104">
        <f t="shared" si="4"/>
        <v>0</v>
      </c>
      <c r="J76" s="105" t="str">
        <f t="shared" si="5"/>
        <v/>
      </c>
    </row>
    <row r="77" spans="1:10" ht="25.5" customHeight="1" x14ac:dyDescent="0.2">
      <c r="A77" s="87">
        <v>3</v>
      </c>
      <c r="B77" s="106" t="s">
        <v>119</v>
      </c>
      <c r="C77" s="282" t="s">
        <v>118</v>
      </c>
      <c r="D77" s="282"/>
      <c r="E77" s="282"/>
      <c r="F77" s="107">
        <f>'IO3 582303IO3 Pol'!AE11</f>
        <v>0</v>
      </c>
      <c r="G77" s="100">
        <f>'IO3 582303IO3 Pol'!AF11</f>
        <v>0</v>
      </c>
      <c r="H77" s="100">
        <f t="shared" si="1"/>
        <v>0</v>
      </c>
      <c r="I77" s="100">
        <f t="shared" si="4"/>
        <v>0</v>
      </c>
      <c r="J77" s="101" t="str">
        <f t="shared" si="5"/>
        <v/>
      </c>
    </row>
    <row r="78" spans="1:10" ht="25.5" customHeight="1" x14ac:dyDescent="0.2">
      <c r="A78" s="87">
        <v>2</v>
      </c>
      <c r="B78" s="102" t="s">
        <v>120</v>
      </c>
      <c r="C78" s="283" t="s">
        <v>121</v>
      </c>
      <c r="D78" s="283"/>
      <c r="E78" s="283"/>
      <c r="F78" s="103">
        <f>'IO4 582303IO4 Pol'!AE11</f>
        <v>0</v>
      </c>
      <c r="G78" s="104">
        <f>'IO4 582303IO4 Pol'!AF11</f>
        <v>0</v>
      </c>
      <c r="H78" s="104">
        <f t="shared" si="1"/>
        <v>0</v>
      </c>
      <c r="I78" s="104">
        <f t="shared" si="4"/>
        <v>0</v>
      </c>
      <c r="J78" s="105" t="str">
        <f t="shared" si="5"/>
        <v/>
      </c>
    </row>
    <row r="79" spans="1:10" ht="25.5" customHeight="1" x14ac:dyDescent="0.2">
      <c r="A79" s="87">
        <v>3</v>
      </c>
      <c r="B79" s="106" t="s">
        <v>122</v>
      </c>
      <c r="C79" s="282" t="s">
        <v>121</v>
      </c>
      <c r="D79" s="282"/>
      <c r="E79" s="282"/>
      <c r="F79" s="107">
        <f>'IO4 582303IO4 Pol'!AE11</f>
        <v>0</v>
      </c>
      <c r="G79" s="100">
        <f>'IO4 582303IO4 Pol'!AF11</f>
        <v>0</v>
      </c>
      <c r="H79" s="100">
        <f t="shared" si="1"/>
        <v>0</v>
      </c>
      <c r="I79" s="100">
        <f t="shared" si="4"/>
        <v>0</v>
      </c>
      <c r="J79" s="101" t="str">
        <f t="shared" si="5"/>
        <v/>
      </c>
    </row>
    <row r="80" spans="1:10" ht="25.5" customHeight="1" x14ac:dyDescent="0.2">
      <c r="A80" s="87">
        <v>2</v>
      </c>
      <c r="B80" s="102" t="s">
        <v>123</v>
      </c>
      <c r="C80" s="283" t="s">
        <v>124</v>
      </c>
      <c r="D80" s="283"/>
      <c r="E80" s="283"/>
      <c r="F80" s="103">
        <f>'IO5 582303IO5 Pol'!AE11</f>
        <v>0</v>
      </c>
      <c r="G80" s="104">
        <f>'IO5 582303IO5 Pol'!AF11</f>
        <v>0</v>
      </c>
      <c r="H80" s="104">
        <f t="shared" si="1"/>
        <v>0</v>
      </c>
      <c r="I80" s="104">
        <f t="shared" si="4"/>
        <v>0</v>
      </c>
      <c r="J80" s="105" t="str">
        <f t="shared" si="5"/>
        <v/>
      </c>
    </row>
    <row r="81" spans="1:52" ht="25.5" customHeight="1" x14ac:dyDescent="0.2">
      <c r="A81" s="87">
        <v>3</v>
      </c>
      <c r="B81" s="106" t="s">
        <v>125</v>
      </c>
      <c r="C81" s="282" t="s">
        <v>124</v>
      </c>
      <c r="D81" s="282"/>
      <c r="E81" s="282"/>
      <c r="F81" s="107">
        <f>'IO5 582303IO5 Pol'!AE11</f>
        <v>0</v>
      </c>
      <c r="G81" s="100">
        <f>'IO5 582303IO5 Pol'!AF11</f>
        <v>0</v>
      </c>
      <c r="H81" s="100">
        <f t="shared" si="1"/>
        <v>0</v>
      </c>
      <c r="I81" s="100">
        <f t="shared" si="4"/>
        <v>0</v>
      </c>
      <c r="J81" s="101" t="str">
        <f t="shared" si="5"/>
        <v/>
      </c>
    </row>
    <row r="82" spans="1:52" ht="25.5" customHeight="1" x14ac:dyDescent="0.2">
      <c r="A82" s="87">
        <v>2</v>
      </c>
      <c r="B82" s="102" t="s">
        <v>126</v>
      </c>
      <c r="C82" s="283" t="s">
        <v>127</v>
      </c>
      <c r="D82" s="283"/>
      <c r="E82" s="283"/>
      <c r="F82" s="103">
        <f>'IO6 582303IO6 Pol'!AE11</f>
        <v>0</v>
      </c>
      <c r="G82" s="104">
        <f>'IO6 582303IO6 Pol'!AF11</f>
        <v>0</v>
      </c>
      <c r="H82" s="104">
        <f t="shared" si="1"/>
        <v>0</v>
      </c>
      <c r="I82" s="104">
        <f t="shared" si="4"/>
        <v>0</v>
      </c>
      <c r="J82" s="105" t="str">
        <f t="shared" si="5"/>
        <v/>
      </c>
    </row>
    <row r="83" spans="1:52" ht="25.5" customHeight="1" x14ac:dyDescent="0.2">
      <c r="A83" s="87">
        <v>3</v>
      </c>
      <c r="B83" s="106" t="s">
        <v>128</v>
      </c>
      <c r="C83" s="282" t="s">
        <v>127</v>
      </c>
      <c r="D83" s="282"/>
      <c r="E83" s="282"/>
      <c r="F83" s="107">
        <f>'IO6 582303IO6 Pol'!AE11</f>
        <v>0</v>
      </c>
      <c r="G83" s="100">
        <f>'IO6 582303IO6 Pol'!AF11</f>
        <v>0</v>
      </c>
      <c r="H83" s="100">
        <f t="shared" si="1"/>
        <v>0</v>
      </c>
      <c r="I83" s="100">
        <f t="shared" si="4"/>
        <v>0</v>
      </c>
      <c r="J83" s="101" t="str">
        <f t="shared" si="5"/>
        <v/>
      </c>
    </row>
    <row r="84" spans="1:52" ht="25.5" customHeight="1" x14ac:dyDescent="0.2">
      <c r="A84" s="87">
        <v>2</v>
      </c>
      <c r="B84" s="102" t="s">
        <v>129</v>
      </c>
      <c r="C84" s="283" t="s">
        <v>130</v>
      </c>
      <c r="D84" s="283"/>
      <c r="E84" s="283"/>
      <c r="F84" s="103">
        <f>'IO7 582303IO7 Pol'!AE11</f>
        <v>0</v>
      </c>
      <c r="G84" s="104">
        <f>'IO7 582303IO7 Pol'!AF11</f>
        <v>0</v>
      </c>
      <c r="H84" s="104">
        <f t="shared" si="1"/>
        <v>0</v>
      </c>
      <c r="I84" s="104">
        <f t="shared" si="4"/>
        <v>0</v>
      </c>
      <c r="J84" s="105" t="str">
        <f t="shared" si="5"/>
        <v/>
      </c>
    </row>
    <row r="85" spans="1:52" ht="25.5" customHeight="1" x14ac:dyDescent="0.2">
      <c r="A85" s="87">
        <v>3</v>
      </c>
      <c r="B85" s="106" t="s">
        <v>131</v>
      </c>
      <c r="C85" s="282" t="s">
        <v>130</v>
      </c>
      <c r="D85" s="282"/>
      <c r="E85" s="282"/>
      <c r="F85" s="107">
        <f>'IO7 582303IO7 Pol'!AE11</f>
        <v>0</v>
      </c>
      <c r="G85" s="100">
        <f>'IO7 582303IO7 Pol'!AF11</f>
        <v>0</v>
      </c>
      <c r="H85" s="100">
        <f t="shared" si="1"/>
        <v>0</v>
      </c>
      <c r="I85" s="100">
        <f t="shared" si="4"/>
        <v>0</v>
      </c>
      <c r="J85" s="101" t="str">
        <f t="shared" si="5"/>
        <v/>
      </c>
    </row>
    <row r="86" spans="1:52" ht="25.5" customHeight="1" x14ac:dyDescent="0.2">
      <c r="A86" s="87"/>
      <c r="B86" s="286" t="s">
        <v>132</v>
      </c>
      <c r="C86" s="287"/>
      <c r="D86" s="287"/>
      <c r="E86" s="288"/>
      <c r="F86" s="108">
        <f>SUMIF(A39:A85,"=1",F39:F85)</f>
        <v>0</v>
      </c>
      <c r="G86" s="109">
        <f>SUM(G84,G82,G80,G78,G76,G72,G70,G65,G63,G61,G59,G45,G43,G40,G74)</f>
        <v>0</v>
      </c>
      <c r="H86" s="109">
        <f>SUM(H84,H82,H80,H78,H76,H72,H70,H65,H63,H61,H59,H45,H43,H40,H74)</f>
        <v>0</v>
      </c>
      <c r="I86" s="109">
        <f>SUM(I84,I82,I80,I78,I76,I72,I70,I65,I63,I61,I59,I45,I43,I40,I74)</f>
        <v>0</v>
      </c>
      <c r="J86" s="110">
        <f>SUM(J72,J74)</f>
        <v>0</v>
      </c>
    </row>
    <row r="87" spans="1:52" x14ac:dyDescent="0.2">
      <c r="J87" s="235"/>
    </row>
    <row r="88" spans="1:52" x14ac:dyDescent="0.2">
      <c r="A88" t="s">
        <v>134</v>
      </c>
      <c r="B88" t="s">
        <v>135</v>
      </c>
    </row>
    <row r="89" spans="1:52" x14ac:dyDescent="0.2">
      <c r="B89" s="289" t="s">
        <v>136</v>
      </c>
      <c r="C89" s="289"/>
      <c r="D89" s="289"/>
      <c r="E89" s="289"/>
      <c r="F89" s="289"/>
      <c r="G89" s="289"/>
      <c r="H89" s="289"/>
      <c r="I89" s="289"/>
      <c r="J89" s="289"/>
      <c r="AZ89" s="119" t="str">
        <f>B89</f>
        <v>1. PODMÍNKY PRO ZPRACOVÁNÍ NABÍDKOVÉ CENY</v>
      </c>
    </row>
    <row r="91" spans="1:52" x14ac:dyDescent="0.2">
      <c r="B91" s="289" t="s">
        <v>137</v>
      </c>
      <c r="C91" s="289"/>
      <c r="D91" s="289"/>
      <c r="E91" s="289"/>
      <c r="F91" s="289"/>
      <c r="G91" s="289"/>
      <c r="H91" s="289"/>
      <c r="I91" s="289"/>
      <c r="J91" s="289"/>
      <c r="AZ91" s="119" t="str">
        <f>B91</f>
        <v xml:space="preserve">        Preambule</v>
      </c>
    </row>
    <row r="93" spans="1:52" ht="51" x14ac:dyDescent="0.2">
      <c r="B93" s="289" t="s">
        <v>138</v>
      </c>
      <c r="C93" s="289"/>
      <c r="D93" s="289"/>
      <c r="E93" s="289"/>
      <c r="F93" s="289"/>
      <c r="G93" s="289"/>
      <c r="H93" s="289"/>
      <c r="I93" s="289"/>
      <c r="J93" s="289"/>
      <c r="AZ93" s="119" t="str">
        <f>B93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94" spans="1:52" ht="51" x14ac:dyDescent="0.2">
      <c r="B94" s="289" t="s">
        <v>139</v>
      </c>
      <c r="C94" s="289"/>
      <c r="D94" s="289"/>
      <c r="E94" s="289"/>
      <c r="F94" s="289"/>
      <c r="G94" s="289"/>
      <c r="H94" s="289"/>
      <c r="I94" s="289"/>
      <c r="J94" s="289"/>
      <c r="AZ94" s="119" t="str">
        <f>B94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96" spans="1:52" x14ac:dyDescent="0.2">
      <c r="B96" s="289" t="s">
        <v>140</v>
      </c>
      <c r="C96" s="289"/>
      <c r="D96" s="289"/>
      <c r="E96" s="289"/>
      <c r="F96" s="289"/>
      <c r="G96" s="289"/>
      <c r="H96" s="289"/>
      <c r="I96" s="289"/>
      <c r="J96" s="289"/>
      <c r="AZ96" s="119" t="str">
        <f>B96</f>
        <v xml:space="preserve">        Vymezení některých pojmů</v>
      </c>
    </row>
    <row r="99" spans="2:52" x14ac:dyDescent="0.2">
      <c r="B99" s="289" t="s">
        <v>141</v>
      </c>
      <c r="C99" s="289"/>
      <c r="D99" s="289"/>
      <c r="E99" s="289"/>
      <c r="F99" s="289"/>
      <c r="G99" s="289"/>
      <c r="H99" s="289"/>
      <c r="I99" s="289"/>
      <c r="J99" s="289"/>
      <c r="AZ99" s="119" t="str">
        <f t="shared" ref="AZ99:AZ104" si="9">B99</f>
        <v>Pro účely zpracování nabídkové ceny se jsou použity některé pojmy, pod kterými se rozumí:</v>
      </c>
    </row>
    <row r="100" spans="2:52" ht="38.25" x14ac:dyDescent="0.2">
      <c r="B100" s="289" t="s">
        <v>142</v>
      </c>
      <c r="C100" s="289"/>
      <c r="D100" s="289"/>
      <c r="E100" s="289"/>
      <c r="F100" s="289"/>
      <c r="G100" s="289"/>
      <c r="H100" s="289"/>
      <c r="I100" s="289"/>
      <c r="J100" s="289"/>
      <c r="AZ100" s="119" t="str">
        <f t="shared" si="9"/>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101" spans="2:52" ht="38.25" x14ac:dyDescent="0.2">
      <c r="B101" s="289" t="s">
        <v>143</v>
      </c>
      <c r="C101" s="289"/>
      <c r="D101" s="289"/>
      <c r="E101" s="289"/>
      <c r="F101" s="289"/>
      <c r="G101" s="289"/>
      <c r="H101" s="289"/>
      <c r="I101" s="289"/>
      <c r="J101" s="289"/>
      <c r="AZ101" s="119" t="str">
        <f t="shared" si="9"/>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102" spans="2:52" ht="51" x14ac:dyDescent="0.2">
      <c r="B102" s="289" t="s">
        <v>144</v>
      </c>
      <c r="C102" s="289"/>
      <c r="D102" s="289"/>
      <c r="E102" s="289"/>
      <c r="F102" s="289"/>
      <c r="G102" s="289"/>
      <c r="H102" s="289"/>
      <c r="I102" s="289"/>
      <c r="J102" s="289"/>
      <c r="AZ102" s="119" t="str">
        <f t="shared" si="9"/>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103" spans="2:52" ht="76.5" x14ac:dyDescent="0.2">
      <c r="B103" s="289" t="s">
        <v>145</v>
      </c>
      <c r="C103" s="289"/>
      <c r="D103" s="289"/>
      <c r="E103" s="289"/>
      <c r="F103" s="289"/>
      <c r="G103" s="289"/>
      <c r="H103" s="289"/>
      <c r="I103" s="289"/>
      <c r="J103" s="289"/>
      <c r="AZ103" s="119" t="str">
        <f t="shared" si="9"/>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104" spans="2:52" ht="51" x14ac:dyDescent="0.2">
      <c r="B104" s="289" t="s">
        <v>146</v>
      </c>
      <c r="C104" s="289"/>
      <c r="D104" s="289"/>
      <c r="E104" s="289"/>
      <c r="F104" s="289"/>
      <c r="G104" s="289"/>
      <c r="H104" s="289"/>
      <c r="I104" s="289"/>
      <c r="J104" s="289"/>
      <c r="AZ104" s="119" t="str">
        <f t="shared" si="9"/>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106" spans="2:52" x14ac:dyDescent="0.2">
      <c r="B106" s="289" t="s">
        <v>147</v>
      </c>
      <c r="C106" s="289"/>
      <c r="D106" s="289"/>
      <c r="E106" s="289"/>
      <c r="F106" s="289"/>
      <c r="G106" s="289"/>
      <c r="H106" s="289"/>
      <c r="I106" s="289"/>
      <c r="J106" s="289"/>
      <c r="AZ106" s="119" t="str">
        <f>B106</f>
        <v xml:space="preserve">        Cenová soustava</v>
      </c>
    </row>
    <row r="108" spans="2:52" x14ac:dyDescent="0.2">
      <c r="B108" s="289" t="s">
        <v>148</v>
      </c>
      <c r="C108" s="289"/>
      <c r="D108" s="289"/>
      <c r="E108" s="289"/>
      <c r="F108" s="289"/>
      <c r="G108" s="289"/>
      <c r="H108" s="289"/>
      <c r="I108" s="289"/>
      <c r="J108" s="289"/>
      <c r="AZ108" s="119" t="str">
        <f>B108</f>
        <v xml:space="preserve">        Použitá cenová soustava</v>
      </c>
    </row>
    <row r="109" spans="2:52" ht="38.25" x14ac:dyDescent="0.2">
      <c r="B109" s="289" t="s">
        <v>149</v>
      </c>
      <c r="C109" s="289"/>
      <c r="D109" s="289"/>
      <c r="E109" s="289"/>
      <c r="F109" s="289"/>
      <c r="G109" s="289"/>
      <c r="H109" s="289"/>
      <c r="I109" s="289"/>
      <c r="J109" s="289"/>
      <c r="AZ109" s="119" t="str">
        <f>B109</f>
        <v>Soupisy stavebních prací, dodávek a služeb jsou zpracovány s použitím cenové soustavy zpracované společností RTS, a.s.. Položky z cenové soustavy mají uveden odkaz na cenovou soustavu včetně označení příslušného ceníku.</v>
      </c>
    </row>
    <row r="111" spans="2:52" x14ac:dyDescent="0.2">
      <c r="B111" s="289" t="s">
        <v>150</v>
      </c>
      <c r="C111" s="289"/>
      <c r="D111" s="289"/>
      <c r="E111" s="289"/>
      <c r="F111" s="289"/>
      <c r="G111" s="289"/>
      <c r="H111" s="289"/>
      <c r="I111" s="289"/>
      <c r="J111" s="289"/>
      <c r="AZ111" s="119" t="str">
        <f>B111</f>
        <v xml:space="preserve">        Technické podmínky</v>
      </c>
    </row>
    <row r="112" spans="2:52" ht="38.25" x14ac:dyDescent="0.2">
      <c r="B112" s="289" t="s">
        <v>151</v>
      </c>
      <c r="C112" s="289"/>
      <c r="D112" s="289"/>
      <c r="E112" s="289"/>
      <c r="F112" s="289"/>
      <c r="G112" s="289"/>
      <c r="H112" s="289"/>
      <c r="I112" s="289"/>
      <c r="J112" s="289"/>
      <c r="AZ112" s="119" t="str">
        <f>B112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14" spans="2:52" x14ac:dyDescent="0.2">
      <c r="B114" s="289" t="s">
        <v>152</v>
      </c>
      <c r="C114" s="289"/>
      <c r="D114" s="289"/>
      <c r="E114" s="289"/>
      <c r="F114" s="289"/>
      <c r="G114" s="289"/>
      <c r="H114" s="289"/>
      <c r="I114" s="289"/>
      <c r="J114" s="289"/>
      <c r="AZ114" s="119" t="str">
        <f>B114</f>
        <v>Individuální položky</v>
      </c>
    </row>
    <row r="115" spans="2:52" ht="38.25" x14ac:dyDescent="0.2">
      <c r="B115" s="289" t="s">
        <v>153</v>
      </c>
      <c r="C115" s="289"/>
      <c r="D115" s="289"/>
      <c r="E115" s="289"/>
      <c r="F115" s="289"/>
      <c r="G115" s="289"/>
      <c r="H115" s="289"/>
      <c r="I115" s="289"/>
      <c r="J115" s="289"/>
      <c r="AZ115" s="119" t="str">
        <f>B115</f>
        <v>Položky soupisu prací, které cenová soustava neobsahuje, jsou označeny popisem „vlastní“. Pro tyto položky jsou cenové a technické podmínky definovány jejich popisem, případně odkazem na konkrétní část příslušné dokumentace.</v>
      </c>
    </row>
    <row r="117" spans="2:52" x14ac:dyDescent="0.2">
      <c r="B117" s="289" t="s">
        <v>154</v>
      </c>
      <c r="C117" s="289"/>
      <c r="D117" s="289"/>
      <c r="E117" s="289"/>
      <c r="F117" s="289"/>
      <c r="G117" s="289"/>
      <c r="H117" s="289"/>
      <c r="I117" s="289"/>
      <c r="J117" s="289"/>
      <c r="AZ117" s="119" t="str">
        <f>B117</f>
        <v xml:space="preserve">        Závaznost a změna soupisu</v>
      </c>
    </row>
    <row r="119" spans="2:52" x14ac:dyDescent="0.2">
      <c r="B119" s="289" t="s">
        <v>155</v>
      </c>
      <c r="C119" s="289"/>
      <c r="D119" s="289"/>
      <c r="E119" s="289"/>
      <c r="F119" s="289"/>
      <c r="G119" s="289"/>
      <c r="H119" s="289"/>
      <c r="I119" s="289"/>
      <c r="J119" s="289"/>
      <c r="AZ119" s="119" t="str">
        <f>B119</f>
        <v xml:space="preserve">        Závaznost soupisu</v>
      </c>
    </row>
    <row r="120" spans="2:52" ht="38.25" x14ac:dyDescent="0.2">
      <c r="B120" s="289" t="s">
        <v>156</v>
      </c>
      <c r="C120" s="289"/>
      <c r="D120" s="289"/>
      <c r="E120" s="289"/>
      <c r="F120" s="289"/>
      <c r="G120" s="289"/>
      <c r="H120" s="289"/>
      <c r="I120" s="289"/>
      <c r="J120" s="289"/>
      <c r="AZ120" s="119" t="str">
        <f>B120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22" spans="2:52" x14ac:dyDescent="0.2">
      <c r="B122" s="289" t="s">
        <v>157</v>
      </c>
      <c r="C122" s="289"/>
      <c r="D122" s="289"/>
      <c r="E122" s="289"/>
      <c r="F122" s="289"/>
      <c r="G122" s="289"/>
      <c r="H122" s="289"/>
      <c r="I122" s="289"/>
      <c r="J122" s="289"/>
      <c r="AZ122" s="119" t="str">
        <f>B122</f>
        <v xml:space="preserve">        Zvláštní podmínky pro stanovení nabídkové ceny</v>
      </c>
    </row>
    <row r="124" spans="2:52" x14ac:dyDescent="0.2">
      <c r="B124" s="289" t="s">
        <v>158</v>
      </c>
      <c r="C124" s="289"/>
      <c r="D124" s="289"/>
      <c r="E124" s="289"/>
      <c r="F124" s="289"/>
      <c r="G124" s="289"/>
      <c r="H124" s="289"/>
      <c r="I124" s="289"/>
      <c r="J124" s="289"/>
      <c r="AZ124" s="119" t="str">
        <f>B124</f>
        <v xml:space="preserve">        Přeprava vybouraných hmot, suti a vytěžené zeminy</v>
      </c>
    </row>
    <row r="125" spans="2:52" ht="76.5" x14ac:dyDescent="0.2">
      <c r="B125" s="289" t="s">
        <v>159</v>
      </c>
      <c r="C125" s="289"/>
      <c r="D125" s="289"/>
      <c r="E125" s="289"/>
      <c r="F125" s="289"/>
      <c r="G125" s="289"/>
      <c r="H125" s="289"/>
      <c r="I125" s="289"/>
      <c r="J125" s="289"/>
      <c r="AZ125" s="119" t="str">
        <f>B125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27" spans="2:52" x14ac:dyDescent="0.2">
      <c r="B127" s="289" t="s">
        <v>160</v>
      </c>
      <c r="C127" s="289"/>
      <c r="D127" s="289"/>
      <c r="E127" s="289"/>
      <c r="F127" s="289"/>
      <c r="G127" s="289"/>
      <c r="H127" s="289"/>
      <c r="I127" s="289"/>
      <c r="J127" s="289"/>
      <c r="AZ127" s="119" t="str">
        <f>B127</f>
        <v xml:space="preserve">        Vnitrostaveništní přesun stavebního materiálu</v>
      </c>
    </row>
    <row r="128" spans="2:52" ht="51" x14ac:dyDescent="0.2">
      <c r="B128" s="289" t="s">
        <v>161</v>
      </c>
      <c r="C128" s="289"/>
      <c r="D128" s="289"/>
      <c r="E128" s="289"/>
      <c r="F128" s="289"/>
      <c r="G128" s="289"/>
      <c r="H128" s="289"/>
      <c r="I128" s="289"/>
      <c r="J128" s="289"/>
      <c r="AZ128" s="119" t="str">
        <f>B128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29" spans="2:52" ht="51" x14ac:dyDescent="0.2">
      <c r="B129" s="289" t="s">
        <v>162</v>
      </c>
      <c r="C129" s="289"/>
      <c r="D129" s="289"/>
      <c r="E129" s="289"/>
      <c r="F129" s="289"/>
      <c r="G129" s="289"/>
      <c r="H129" s="289"/>
      <c r="I129" s="289"/>
      <c r="J129" s="289"/>
      <c r="AZ129" s="119" t="str">
        <f>B129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31" spans="2:52" x14ac:dyDescent="0.2">
      <c r="B131" s="289" t="s">
        <v>163</v>
      </c>
      <c r="C131" s="289"/>
      <c r="D131" s="289"/>
      <c r="E131" s="289"/>
      <c r="F131" s="289"/>
      <c r="G131" s="289"/>
      <c r="H131" s="289"/>
      <c r="I131" s="289"/>
      <c r="J131" s="289"/>
      <c r="AZ131" s="119" t="str">
        <f>B131</f>
        <v xml:space="preserve">        Příplatky za ztížené podmínky prací</v>
      </c>
    </row>
    <row r="132" spans="2:52" ht="25.5" x14ac:dyDescent="0.2">
      <c r="B132" s="289" t="s">
        <v>164</v>
      </c>
      <c r="C132" s="289"/>
      <c r="D132" s="289"/>
      <c r="E132" s="289"/>
      <c r="F132" s="289"/>
      <c r="G132" s="289"/>
      <c r="H132" s="289"/>
      <c r="I132" s="289"/>
      <c r="J132" s="289"/>
      <c r="AZ132" s="119" t="str">
        <f>B132</f>
        <v>Pokud soupis položku příplatku za ztížené podmínky obsahuje, je dodavatel povinen ji ocenit bez ohledu na to, že tento příplatek dodavatel standardně neuplatňuje.</v>
      </c>
    </row>
    <row r="134" spans="2:52" x14ac:dyDescent="0.2">
      <c r="B134" s="289" t="s">
        <v>165</v>
      </c>
      <c r="C134" s="289"/>
      <c r="D134" s="289"/>
      <c r="E134" s="289"/>
      <c r="F134" s="289"/>
      <c r="G134" s="289"/>
      <c r="H134" s="289"/>
      <c r="I134" s="289"/>
      <c r="J134" s="289"/>
      <c r="AZ134" s="119" t="str">
        <f>B134</f>
        <v xml:space="preserve">        Vedlejší a ostatní náklady</v>
      </c>
    </row>
    <row r="135" spans="2:52" ht="25.5" x14ac:dyDescent="0.2">
      <c r="B135" s="289" t="s">
        <v>166</v>
      </c>
      <c r="C135" s="289"/>
      <c r="D135" s="289"/>
      <c r="E135" s="289"/>
      <c r="F135" s="289"/>
      <c r="G135" s="289"/>
      <c r="H135" s="289"/>
      <c r="I135" s="289"/>
      <c r="J135" s="289"/>
      <c r="AZ135" s="119" t="str">
        <f>B135</f>
        <v>Tyto náklady jsou popsány v samostatném soupisu stavebních prací, dodávek a služeb s tím, že dodavatel je povinen v rámci těchto nákladů ocenit všechny definované náklady souhrnně pro celou stavbu.</v>
      </c>
    </row>
    <row r="139" spans="2:52" x14ac:dyDescent="0.2">
      <c r="B139" s="289" t="s">
        <v>167</v>
      </c>
      <c r="C139" s="289"/>
      <c r="D139" s="289"/>
      <c r="E139" s="289"/>
      <c r="F139" s="289"/>
      <c r="G139" s="289"/>
      <c r="H139" s="289"/>
      <c r="I139" s="289"/>
      <c r="J139" s="289"/>
      <c r="AZ139" s="119" t="str">
        <f>B139</f>
        <v>2. SPECIFICKÉ PODMÍNKY PRO ZPRACOVÁNÍ NABÍDKOVÉ CENY</v>
      </c>
    </row>
    <row r="141" spans="2:52" x14ac:dyDescent="0.2">
      <c r="B141" s="289" t="s">
        <v>168</v>
      </c>
      <c r="C141" s="289"/>
      <c r="D141" s="289"/>
      <c r="E141" s="289"/>
      <c r="F141" s="289"/>
      <c r="G141" s="289"/>
      <c r="H141" s="289"/>
      <c r="I141" s="289"/>
      <c r="J141" s="289"/>
      <c r="AZ141" s="119" t="str">
        <f>B141</f>
        <v>Zde doplní zpracovatel soupisu  případná specifika týkající se konkrétní zakázky.</v>
      </c>
    </row>
    <row r="144" spans="2:52" x14ac:dyDescent="0.2">
      <c r="B144" s="289" t="s">
        <v>169</v>
      </c>
      <c r="C144" s="289"/>
      <c r="D144" s="289"/>
      <c r="E144" s="289"/>
      <c r="F144" s="289"/>
      <c r="G144" s="289"/>
      <c r="H144" s="289"/>
      <c r="I144" s="289"/>
      <c r="J144" s="289"/>
      <c r="AZ144" s="119" t="str">
        <f>B144</f>
        <v>3. ELEKTRONICKÁ PODOBA SOUPISU</v>
      </c>
    </row>
    <row r="146" spans="1:52" x14ac:dyDescent="0.2">
      <c r="B146" s="289" t="s">
        <v>170</v>
      </c>
      <c r="C146" s="289"/>
      <c r="D146" s="289"/>
      <c r="E146" s="289"/>
      <c r="F146" s="289"/>
      <c r="G146" s="289"/>
      <c r="H146" s="289"/>
      <c r="I146" s="289"/>
      <c r="J146" s="289"/>
      <c r="AZ146" s="119" t="str">
        <f>B146</f>
        <v xml:space="preserve">        Elektronická podoba soupisu</v>
      </c>
    </row>
    <row r="147" spans="1:52" ht="25.5" x14ac:dyDescent="0.2">
      <c r="B147" s="289" t="s">
        <v>171</v>
      </c>
      <c r="C147" s="289"/>
      <c r="D147" s="289"/>
      <c r="E147" s="289"/>
      <c r="F147" s="289"/>
      <c r="G147" s="289"/>
      <c r="H147" s="289"/>
      <c r="I147" s="289"/>
      <c r="J147" s="289"/>
      <c r="AZ147" s="119" t="str">
        <f>B147</f>
        <v>V souladu se zákonem jsou předložené soupisy zpracovány i v elektronické podobě.  Elektronickou podobou soupisu stavebních prací, dodávek a služeb je formát MS EXCEL.</v>
      </c>
    </row>
    <row r="148" spans="1:52" x14ac:dyDescent="0.2">
      <c r="B148" s="289" t="s">
        <v>172</v>
      </c>
      <c r="C148" s="289"/>
      <c r="D148" s="289"/>
      <c r="E148" s="289"/>
      <c r="F148" s="289"/>
      <c r="G148" s="289"/>
      <c r="H148" s="289"/>
      <c r="I148" s="289"/>
      <c r="J148" s="289"/>
      <c r="AZ148" s="119" t="str">
        <f>B148</f>
        <v>Popis formátu soupisu odpovídá svou strukturou vzorovému soupisu volně dostupnému na internetové adrese:</v>
      </c>
    </row>
    <row r="150" spans="1:52" x14ac:dyDescent="0.2">
      <c r="B150" s="289" t="s">
        <v>173</v>
      </c>
      <c r="C150" s="289"/>
      <c r="D150" s="289"/>
      <c r="E150" s="289"/>
      <c r="F150" s="289"/>
      <c r="G150" s="289"/>
      <c r="H150" s="289"/>
      <c r="I150" s="289"/>
      <c r="J150" s="289"/>
      <c r="AZ150" s="119" t="str">
        <f>B150</f>
        <v>www.stavebnionline.cz/soupis</v>
      </c>
    </row>
    <row r="152" spans="1:52" x14ac:dyDescent="0.2">
      <c r="B152" s="289" t="s">
        <v>174</v>
      </c>
      <c r="C152" s="289"/>
      <c r="D152" s="289"/>
      <c r="E152" s="289"/>
      <c r="F152" s="289"/>
      <c r="G152" s="289"/>
      <c r="H152" s="289"/>
      <c r="I152" s="289"/>
      <c r="J152" s="289"/>
      <c r="AZ152" s="119" t="str">
        <f>B152</f>
        <v xml:space="preserve">        Zpracování elektronické podoby soupisu</v>
      </c>
    </row>
    <row r="153" spans="1:52" ht="51" x14ac:dyDescent="0.2">
      <c r="B153" s="289" t="s">
        <v>175</v>
      </c>
      <c r="C153" s="289"/>
      <c r="D153" s="289"/>
      <c r="E153" s="289"/>
      <c r="F153" s="289"/>
      <c r="G153" s="289"/>
      <c r="H153" s="289"/>
      <c r="I153" s="289"/>
      <c r="J153" s="289"/>
      <c r="AZ153" s="119" t="str">
        <f>B153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55" spans="1:52" x14ac:dyDescent="0.2">
      <c r="B155" s="289" t="s">
        <v>176</v>
      </c>
      <c r="C155" s="289"/>
      <c r="D155" s="289"/>
      <c r="E155" s="289"/>
      <c r="F155" s="289"/>
      <c r="G155" s="289"/>
      <c r="H155" s="289"/>
      <c r="I155" s="289"/>
      <c r="J155" s="289"/>
      <c r="AZ155" s="119" t="str">
        <f>B155</f>
        <v xml:space="preserve">        Jiný formát soupisu</v>
      </c>
    </row>
    <row r="156" spans="1:52" ht="38.25" x14ac:dyDescent="0.2">
      <c r="B156" s="289" t="s">
        <v>177</v>
      </c>
      <c r="C156" s="289"/>
      <c r="D156" s="289"/>
      <c r="E156" s="289"/>
      <c r="F156" s="289"/>
      <c r="G156" s="289"/>
      <c r="H156" s="289"/>
      <c r="I156" s="289"/>
      <c r="J156" s="289"/>
      <c r="AZ156" s="119" t="str">
        <f>B156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58" spans="1:52" x14ac:dyDescent="0.2">
      <c r="B158" s="289" t="s">
        <v>178</v>
      </c>
      <c r="C158" s="289"/>
      <c r="D158" s="289"/>
      <c r="E158" s="289"/>
      <c r="F158" s="289"/>
      <c r="G158" s="289"/>
      <c r="H158" s="289"/>
      <c r="I158" s="289"/>
      <c r="J158" s="289"/>
      <c r="AZ158" s="119" t="str">
        <f>B158</f>
        <v xml:space="preserve">        Závěrečné ustanovení</v>
      </c>
    </row>
    <row r="159" spans="1:52" x14ac:dyDescent="0.2">
      <c r="B159" s="289" t="s">
        <v>179</v>
      </c>
      <c r="C159" s="289"/>
      <c r="D159" s="289"/>
      <c r="E159" s="289"/>
      <c r="F159" s="289"/>
      <c r="G159" s="289"/>
      <c r="H159" s="289"/>
      <c r="I159" s="289"/>
      <c r="J159" s="289"/>
      <c r="AZ159" s="119" t="str">
        <f>B159</f>
        <v>Ostatní podmínky vztahující se ke zpracování nabídkové ceny jsou uvedeny v zadávací dokumentaci.</v>
      </c>
    </row>
    <row r="160" spans="1:52" x14ac:dyDescent="0.2">
      <c r="A160" t="s">
        <v>180</v>
      </c>
      <c r="B160" t="s">
        <v>181</v>
      </c>
    </row>
    <row r="161" spans="1:52" x14ac:dyDescent="0.2">
      <c r="B161" s="289" t="s">
        <v>182</v>
      </c>
      <c r="C161" s="289"/>
      <c r="D161" s="289"/>
      <c r="E161" s="289"/>
      <c r="F161" s="289"/>
      <c r="G161" s="289"/>
      <c r="H161" s="289"/>
      <c r="I161" s="289"/>
      <c r="J161" s="289"/>
      <c r="AZ161" s="119" t="str">
        <f>B161</f>
        <v>VN a ON pro SO 02 zpevněné plochy zahrnuty v rozpočtu SO 02</v>
      </c>
    </row>
    <row r="162" spans="1:52" x14ac:dyDescent="0.2">
      <c r="A162" t="s">
        <v>183</v>
      </c>
      <c r="B162" t="s">
        <v>184</v>
      </c>
    </row>
    <row r="163" spans="1:52" x14ac:dyDescent="0.2">
      <c r="A163" t="s">
        <v>180</v>
      </c>
      <c r="B163" t="s">
        <v>185</v>
      </c>
    </row>
    <row r="164" spans="1:52" x14ac:dyDescent="0.2">
      <c r="A164" t="s">
        <v>183</v>
      </c>
      <c r="B164" t="s">
        <v>186</v>
      </c>
    </row>
    <row r="165" spans="1:52" x14ac:dyDescent="0.2">
      <c r="A165" t="s">
        <v>180</v>
      </c>
      <c r="B165" t="s">
        <v>187</v>
      </c>
    </row>
    <row r="166" spans="1:52" x14ac:dyDescent="0.2">
      <c r="A166" t="s">
        <v>183</v>
      </c>
      <c r="B166" t="s">
        <v>188</v>
      </c>
    </row>
    <row r="167" spans="1:52" x14ac:dyDescent="0.2">
      <c r="A167" t="s">
        <v>183</v>
      </c>
      <c r="B167" t="s">
        <v>189</v>
      </c>
    </row>
    <row r="168" spans="1:52" x14ac:dyDescent="0.2">
      <c r="A168" t="s">
        <v>183</v>
      </c>
      <c r="B168" t="s">
        <v>190</v>
      </c>
    </row>
    <row r="169" spans="1:52" x14ac:dyDescent="0.2">
      <c r="A169" t="s">
        <v>183</v>
      </c>
      <c r="B169" t="s">
        <v>191</v>
      </c>
    </row>
    <row r="170" spans="1:52" x14ac:dyDescent="0.2">
      <c r="A170" t="s">
        <v>183</v>
      </c>
      <c r="B170" t="s">
        <v>192</v>
      </c>
    </row>
    <row r="171" spans="1:52" x14ac:dyDescent="0.2">
      <c r="A171" t="s">
        <v>183</v>
      </c>
      <c r="B171" t="s">
        <v>193</v>
      </c>
    </row>
    <row r="172" spans="1:52" x14ac:dyDescent="0.2">
      <c r="A172" t="s">
        <v>183</v>
      </c>
      <c r="B172" t="s">
        <v>194</v>
      </c>
    </row>
    <row r="173" spans="1:52" x14ac:dyDescent="0.2">
      <c r="A173" t="s">
        <v>183</v>
      </c>
      <c r="B173" t="s">
        <v>195</v>
      </c>
    </row>
    <row r="174" spans="1:52" x14ac:dyDescent="0.2">
      <c r="A174" t="s">
        <v>183</v>
      </c>
      <c r="B174" t="s">
        <v>196</v>
      </c>
    </row>
    <row r="175" spans="1:52" x14ac:dyDescent="0.2">
      <c r="A175" t="s">
        <v>183</v>
      </c>
      <c r="B175" t="s">
        <v>197</v>
      </c>
    </row>
    <row r="176" spans="1:52" x14ac:dyDescent="0.2">
      <c r="A176" t="s">
        <v>183</v>
      </c>
      <c r="B176" t="s">
        <v>198</v>
      </c>
    </row>
    <row r="177" spans="1:2" x14ac:dyDescent="0.2">
      <c r="A177" t="s">
        <v>183</v>
      </c>
      <c r="B177" t="s">
        <v>199</v>
      </c>
    </row>
    <row r="178" spans="1:2" x14ac:dyDescent="0.2">
      <c r="A178" t="s">
        <v>183</v>
      </c>
      <c r="B178" t="s">
        <v>200</v>
      </c>
    </row>
    <row r="179" spans="1:2" x14ac:dyDescent="0.2">
      <c r="A179" t="s">
        <v>180</v>
      </c>
      <c r="B179" t="s">
        <v>201</v>
      </c>
    </row>
    <row r="180" spans="1:2" x14ac:dyDescent="0.2">
      <c r="A180" t="s">
        <v>183</v>
      </c>
      <c r="B180" t="s">
        <v>202</v>
      </c>
    </row>
    <row r="181" spans="1:2" x14ac:dyDescent="0.2">
      <c r="A181" t="s">
        <v>180</v>
      </c>
      <c r="B181" t="s">
        <v>203</v>
      </c>
    </row>
    <row r="182" spans="1:2" x14ac:dyDescent="0.2">
      <c r="A182" t="s">
        <v>183</v>
      </c>
      <c r="B182" t="s">
        <v>204</v>
      </c>
    </row>
    <row r="183" spans="1:2" x14ac:dyDescent="0.2">
      <c r="A183" t="s">
        <v>180</v>
      </c>
      <c r="B183" t="s">
        <v>205</v>
      </c>
    </row>
    <row r="184" spans="1:2" x14ac:dyDescent="0.2">
      <c r="A184" t="s">
        <v>183</v>
      </c>
      <c r="B184" t="s">
        <v>206</v>
      </c>
    </row>
    <row r="185" spans="1:2" x14ac:dyDescent="0.2">
      <c r="A185" t="s">
        <v>180</v>
      </c>
      <c r="B185" t="s">
        <v>207</v>
      </c>
    </row>
    <row r="186" spans="1:2" x14ac:dyDescent="0.2">
      <c r="A186" t="s">
        <v>183</v>
      </c>
      <c r="B186" t="s">
        <v>208</v>
      </c>
    </row>
    <row r="187" spans="1:2" x14ac:dyDescent="0.2">
      <c r="A187" t="s">
        <v>183</v>
      </c>
      <c r="B187" t="s">
        <v>209</v>
      </c>
    </row>
    <row r="188" spans="1:2" x14ac:dyDescent="0.2">
      <c r="A188" t="s">
        <v>183</v>
      </c>
      <c r="B188" t="s">
        <v>210</v>
      </c>
    </row>
    <row r="189" spans="1:2" x14ac:dyDescent="0.2">
      <c r="A189" t="s">
        <v>180</v>
      </c>
      <c r="B189" t="s">
        <v>211</v>
      </c>
    </row>
    <row r="190" spans="1:2" x14ac:dyDescent="0.2">
      <c r="A190" t="s">
        <v>183</v>
      </c>
      <c r="B190" t="s">
        <v>212</v>
      </c>
    </row>
    <row r="191" spans="1:2" x14ac:dyDescent="0.2">
      <c r="A191" t="s">
        <v>180</v>
      </c>
      <c r="B191" t="s">
        <v>213</v>
      </c>
    </row>
    <row r="192" spans="1:2" x14ac:dyDescent="0.2">
      <c r="A192" t="s">
        <v>183</v>
      </c>
      <c r="B192" t="s">
        <v>214</v>
      </c>
    </row>
    <row r="193" spans="1:10" x14ac:dyDescent="0.2">
      <c r="A193" t="s">
        <v>180</v>
      </c>
      <c r="B193" t="s">
        <v>215</v>
      </c>
    </row>
    <row r="194" spans="1:10" x14ac:dyDescent="0.2">
      <c r="A194" t="s">
        <v>183</v>
      </c>
      <c r="B194" t="s">
        <v>216</v>
      </c>
    </row>
    <row r="195" spans="1:10" x14ac:dyDescent="0.2">
      <c r="A195" t="s">
        <v>180</v>
      </c>
      <c r="B195" t="s">
        <v>217</v>
      </c>
    </row>
    <row r="196" spans="1:10" x14ac:dyDescent="0.2">
      <c r="A196" t="s">
        <v>183</v>
      </c>
      <c r="B196" t="s">
        <v>218</v>
      </c>
    </row>
    <row r="197" spans="1:10" x14ac:dyDescent="0.2">
      <c r="A197" t="s">
        <v>180</v>
      </c>
      <c r="B197" t="s">
        <v>219</v>
      </c>
    </row>
    <row r="198" spans="1:10" x14ac:dyDescent="0.2">
      <c r="A198" t="s">
        <v>183</v>
      </c>
      <c r="B198" t="s">
        <v>220</v>
      </c>
    </row>
    <row r="199" spans="1:10" x14ac:dyDescent="0.2">
      <c r="A199" t="s">
        <v>180</v>
      </c>
      <c r="B199" t="s">
        <v>221</v>
      </c>
    </row>
    <row r="200" spans="1:10" x14ac:dyDescent="0.2">
      <c r="A200" t="s">
        <v>183</v>
      </c>
      <c r="B200" t="s">
        <v>222</v>
      </c>
    </row>
    <row r="201" spans="1:10" x14ac:dyDescent="0.2">
      <c r="A201" t="s">
        <v>180</v>
      </c>
      <c r="B201" t="s">
        <v>223</v>
      </c>
    </row>
    <row r="202" spans="1:10" x14ac:dyDescent="0.2">
      <c r="A202" t="s">
        <v>183</v>
      </c>
      <c r="B202" t="s">
        <v>224</v>
      </c>
    </row>
    <row r="205" spans="1:10" ht="15.75" x14ac:dyDescent="0.25">
      <c r="B205" s="120" t="s">
        <v>225</v>
      </c>
    </row>
    <row r="207" spans="1:10" ht="25.5" customHeight="1" x14ac:dyDescent="0.2">
      <c r="A207" s="122"/>
      <c r="B207" s="125" t="s">
        <v>17</v>
      </c>
      <c r="C207" s="125" t="s">
        <v>5</v>
      </c>
      <c r="D207" s="126"/>
      <c r="E207" s="126"/>
      <c r="F207" s="127" t="s">
        <v>226</v>
      </c>
      <c r="G207" s="127"/>
      <c r="H207" s="127"/>
      <c r="I207" s="127" t="s">
        <v>29</v>
      </c>
      <c r="J207" s="127" t="s">
        <v>0</v>
      </c>
    </row>
    <row r="208" spans="1:10" ht="36.75" customHeight="1" x14ac:dyDescent="0.2">
      <c r="A208" s="123"/>
      <c r="B208" s="128" t="s">
        <v>227</v>
      </c>
      <c r="C208" s="290" t="s">
        <v>228</v>
      </c>
      <c r="D208" s="291"/>
      <c r="E208" s="291"/>
      <c r="F208" s="135" t="s">
        <v>24</v>
      </c>
      <c r="G208" s="136"/>
      <c r="H208" s="136"/>
      <c r="I208" s="136">
        <f>'00. 58230300. Pol'!G8+'01 58230301A1 Pol'!G8+'05 58230305A Pol'!G8+'05 58230305B Pol'!G8</f>
        <v>0</v>
      </c>
      <c r="J208" s="132" t="str">
        <f>IF(I278=0,"",I208/I278*100)</f>
        <v/>
      </c>
    </row>
    <row r="209" spans="1:10" ht="36.75" customHeight="1" x14ac:dyDescent="0.2">
      <c r="A209" s="123"/>
      <c r="B209" s="128" t="s">
        <v>229</v>
      </c>
      <c r="C209" s="290" t="s">
        <v>230</v>
      </c>
      <c r="D209" s="291"/>
      <c r="E209" s="291"/>
      <c r="F209" s="135" t="s">
        <v>24</v>
      </c>
      <c r="G209" s="136"/>
      <c r="H209" s="136"/>
      <c r="I209" s="136">
        <f>'00. 58230300. Pol'!G60</f>
        <v>0</v>
      </c>
      <c r="J209" s="132" t="str">
        <f>IF(I278=0,"",I209/I278*100)</f>
        <v/>
      </c>
    </row>
    <row r="210" spans="1:10" ht="36.75" customHeight="1" x14ac:dyDescent="0.2">
      <c r="A210" s="123"/>
      <c r="B210" s="128" t="s">
        <v>231</v>
      </c>
      <c r="C210" s="290" t="s">
        <v>232</v>
      </c>
      <c r="D210" s="291"/>
      <c r="E210" s="291"/>
      <c r="F210" s="135" t="s">
        <v>24</v>
      </c>
      <c r="G210" s="136"/>
      <c r="H210" s="136"/>
      <c r="I210" s="136">
        <f>'01 58230301A1 Pol'!G51+'03 58230303 Pol'!G8</f>
        <v>0</v>
      </c>
      <c r="J210" s="132" t="str">
        <f>IF(I278=0,"",I210/I278*100)</f>
        <v/>
      </c>
    </row>
    <row r="211" spans="1:10" ht="36.75" customHeight="1" x14ac:dyDescent="0.2">
      <c r="A211" s="123"/>
      <c r="B211" s="128" t="s">
        <v>233</v>
      </c>
      <c r="C211" s="290" t="s">
        <v>234</v>
      </c>
      <c r="D211" s="291"/>
      <c r="E211" s="291"/>
      <c r="F211" s="135" t="s">
        <v>24</v>
      </c>
      <c r="G211" s="136"/>
      <c r="H211" s="136"/>
      <c r="I211" s="136">
        <f>'01 58230301A1 Pol'!G56</f>
        <v>0</v>
      </c>
      <c r="J211" s="132" t="str">
        <f>IF(I278=0,"",I211/I278*100)</f>
        <v/>
      </c>
    </row>
    <row r="212" spans="1:10" ht="36.75" customHeight="1" x14ac:dyDescent="0.2">
      <c r="A212" s="123"/>
      <c r="B212" s="128" t="s">
        <v>235</v>
      </c>
      <c r="C212" s="290" t="s">
        <v>236</v>
      </c>
      <c r="D212" s="291"/>
      <c r="E212" s="291"/>
      <c r="F212" s="135" t="s">
        <v>24</v>
      </c>
      <c r="G212" s="136"/>
      <c r="H212" s="136"/>
      <c r="I212" s="136">
        <f>'01 58230301A1 Pol'!G70</f>
        <v>0</v>
      </c>
      <c r="J212" s="132" t="str">
        <f>IF(I278=0,"",I212/I278*100)</f>
        <v/>
      </c>
    </row>
    <row r="213" spans="1:10" ht="36.75" customHeight="1" x14ac:dyDescent="0.2">
      <c r="A213" s="123"/>
      <c r="B213" s="128" t="s">
        <v>237</v>
      </c>
      <c r="C213" s="290" t="s">
        <v>238</v>
      </c>
      <c r="D213" s="291"/>
      <c r="E213" s="291"/>
      <c r="F213" s="135" t="s">
        <v>24</v>
      </c>
      <c r="G213" s="136"/>
      <c r="H213" s="136"/>
      <c r="I213" s="136">
        <f>'00. 58230300. Pol'!G151</f>
        <v>0</v>
      </c>
      <c r="J213" s="132" t="str">
        <f>IF(I278=0,"",I213/I278*100)</f>
        <v/>
      </c>
    </row>
    <row r="214" spans="1:10" ht="36.75" customHeight="1" x14ac:dyDescent="0.2">
      <c r="A214" s="123"/>
      <c r="B214" s="128" t="s">
        <v>239</v>
      </c>
      <c r="C214" s="290" t="s">
        <v>240</v>
      </c>
      <c r="D214" s="291"/>
      <c r="E214" s="291"/>
      <c r="F214" s="135" t="s">
        <v>24</v>
      </c>
      <c r="G214" s="136"/>
      <c r="H214" s="136"/>
      <c r="I214" s="136">
        <f>'01 58230301A1 Pol'!G93</f>
        <v>0</v>
      </c>
      <c r="J214" s="132" t="str">
        <f>IF(I278=0,"",I214/I278*100)</f>
        <v/>
      </c>
    </row>
    <row r="215" spans="1:10" ht="36.75" customHeight="1" x14ac:dyDescent="0.2">
      <c r="A215" s="123"/>
      <c r="B215" s="128" t="s">
        <v>241</v>
      </c>
      <c r="C215" s="290" t="s">
        <v>242</v>
      </c>
      <c r="D215" s="291"/>
      <c r="E215" s="291"/>
      <c r="F215" s="135" t="s">
        <v>24</v>
      </c>
      <c r="G215" s="136"/>
      <c r="H215" s="136"/>
      <c r="I215" s="136">
        <f>'01 58230301A1 Pol'!G101+'05 58230305A Pol'!G24</f>
        <v>0</v>
      </c>
      <c r="J215" s="132" t="str">
        <f>IF(I278=0,"",I215/I278*100)</f>
        <v/>
      </c>
    </row>
    <row r="216" spans="1:10" ht="36.75" customHeight="1" x14ac:dyDescent="0.2">
      <c r="A216" s="123"/>
      <c r="B216" s="128" t="s">
        <v>243</v>
      </c>
      <c r="C216" s="290" t="s">
        <v>244</v>
      </c>
      <c r="D216" s="291"/>
      <c r="E216" s="291"/>
      <c r="F216" s="135" t="s">
        <v>24</v>
      </c>
      <c r="G216" s="136"/>
      <c r="H216" s="136"/>
      <c r="I216" s="136">
        <f>'01 58230301A1 Pol'!G168+'05 58230305B Pol'!G29</f>
        <v>0</v>
      </c>
      <c r="J216" s="132" t="str">
        <f>IF(I278=0,"",I216/I278*100)</f>
        <v/>
      </c>
    </row>
    <row r="217" spans="1:10" ht="36.75" customHeight="1" x14ac:dyDescent="0.2">
      <c r="A217" s="123"/>
      <c r="B217" s="128" t="s">
        <v>245</v>
      </c>
      <c r="C217" s="290" t="s">
        <v>246</v>
      </c>
      <c r="D217" s="291"/>
      <c r="E217" s="291"/>
      <c r="F217" s="135" t="s">
        <v>24</v>
      </c>
      <c r="G217" s="136"/>
      <c r="H217" s="136"/>
      <c r="I217" s="136">
        <f>'01 58230301A1 Pol'!G240</f>
        <v>0</v>
      </c>
      <c r="J217" s="132" t="str">
        <f>IF(I278=0,"",I217/I278*100)</f>
        <v/>
      </c>
    </row>
    <row r="218" spans="1:10" ht="36.75" customHeight="1" x14ac:dyDescent="0.2">
      <c r="A218" s="123"/>
      <c r="B218" s="128" t="s">
        <v>247</v>
      </c>
      <c r="C218" s="290" t="s">
        <v>248</v>
      </c>
      <c r="D218" s="291"/>
      <c r="E218" s="291"/>
      <c r="F218" s="135" t="s">
        <v>24</v>
      </c>
      <c r="G218" s="136"/>
      <c r="H218" s="136"/>
      <c r="I218" s="136">
        <f>'01 58230301A1 Pol'!G343</f>
        <v>0</v>
      </c>
      <c r="J218" s="132" t="str">
        <f>IF(I278=0,"",I218/I278*100)</f>
        <v/>
      </c>
    </row>
    <row r="219" spans="1:10" ht="36.75" customHeight="1" x14ac:dyDescent="0.2">
      <c r="A219" s="123"/>
      <c r="B219" s="128" t="s">
        <v>249</v>
      </c>
      <c r="C219" s="290" t="s">
        <v>250</v>
      </c>
      <c r="D219" s="291"/>
      <c r="E219" s="291"/>
      <c r="F219" s="135" t="s">
        <v>24</v>
      </c>
      <c r="G219" s="136"/>
      <c r="H219" s="136"/>
      <c r="I219" s="136">
        <f>'01 58230301A1 Pol'!G420</f>
        <v>0</v>
      </c>
      <c r="J219" s="132" t="str">
        <f>IF(I278=0,"",I219/I278*100)</f>
        <v/>
      </c>
    </row>
    <row r="220" spans="1:10" ht="36.75" customHeight="1" x14ac:dyDescent="0.2">
      <c r="A220" s="123"/>
      <c r="B220" s="128" t="s">
        <v>251</v>
      </c>
      <c r="C220" s="290" t="s">
        <v>252</v>
      </c>
      <c r="D220" s="291"/>
      <c r="E220" s="291"/>
      <c r="F220" s="135" t="s">
        <v>24</v>
      </c>
      <c r="G220" s="136"/>
      <c r="H220" s="136"/>
      <c r="I220" s="136">
        <f>'01 58230301A1 Pol'!G460+'05 58230305B Pol'!G38</f>
        <v>0</v>
      </c>
      <c r="J220" s="132" t="str">
        <f>IF(I278=0,"",I220/I278*100)</f>
        <v/>
      </c>
    </row>
    <row r="221" spans="1:10" ht="36.75" customHeight="1" x14ac:dyDescent="0.2">
      <c r="A221" s="123"/>
      <c r="B221" s="128" t="s">
        <v>253</v>
      </c>
      <c r="C221" s="290" t="s">
        <v>254</v>
      </c>
      <c r="D221" s="291"/>
      <c r="E221" s="291"/>
      <c r="F221" s="135" t="s">
        <v>24</v>
      </c>
      <c r="G221" s="136"/>
      <c r="H221" s="136"/>
      <c r="I221" s="136">
        <f>'01 58230301A1 Pol'!G541</f>
        <v>0</v>
      </c>
      <c r="J221" s="132" t="str">
        <f>IF(I278=0,"",I221/I278*100)</f>
        <v/>
      </c>
    </row>
    <row r="222" spans="1:10" ht="36.75" customHeight="1" x14ac:dyDescent="0.2">
      <c r="A222" s="123"/>
      <c r="B222" s="128" t="s">
        <v>255</v>
      </c>
      <c r="C222" s="290" t="s">
        <v>256</v>
      </c>
      <c r="D222" s="291"/>
      <c r="E222" s="291"/>
      <c r="F222" s="135" t="s">
        <v>24</v>
      </c>
      <c r="G222" s="136"/>
      <c r="H222" s="136"/>
      <c r="I222" s="136">
        <f>'01 58230301A1 Pol'!G598</f>
        <v>0</v>
      </c>
      <c r="J222" s="132" t="str">
        <f>IF(I278=0,"",I222/I278*100)</f>
        <v/>
      </c>
    </row>
    <row r="223" spans="1:10" ht="36.75" customHeight="1" x14ac:dyDescent="0.2">
      <c r="A223" s="123"/>
      <c r="B223" s="128" t="s">
        <v>257</v>
      </c>
      <c r="C223" s="290" t="s">
        <v>258</v>
      </c>
      <c r="D223" s="291"/>
      <c r="E223" s="291"/>
      <c r="F223" s="135" t="s">
        <v>24</v>
      </c>
      <c r="G223" s="136"/>
      <c r="H223" s="136"/>
      <c r="I223" s="136">
        <f>'01 58230301A1 Pol'!G625</f>
        <v>0</v>
      </c>
      <c r="J223" s="132" t="str">
        <f>IF(I278=0,"",I223/I278*100)</f>
        <v/>
      </c>
    </row>
    <row r="224" spans="1:10" ht="36.75" customHeight="1" x14ac:dyDescent="0.2">
      <c r="A224" s="123"/>
      <c r="B224" s="128" t="s">
        <v>259</v>
      </c>
      <c r="C224" s="290" t="s">
        <v>260</v>
      </c>
      <c r="D224" s="291"/>
      <c r="E224" s="291"/>
      <c r="F224" s="135" t="s">
        <v>24</v>
      </c>
      <c r="G224" s="136"/>
      <c r="H224" s="136"/>
      <c r="I224" s="136">
        <f>'00. 58230300. Pol'!G155</f>
        <v>0</v>
      </c>
      <c r="J224" s="132" t="str">
        <f>IF(I278=0,"",I224/I278*100)</f>
        <v/>
      </c>
    </row>
    <row r="225" spans="1:10" ht="36.75" customHeight="1" x14ac:dyDescent="0.2">
      <c r="A225" s="123"/>
      <c r="B225" s="128" t="s">
        <v>261</v>
      </c>
      <c r="C225" s="290" t="s">
        <v>262</v>
      </c>
      <c r="D225" s="291"/>
      <c r="E225" s="291"/>
      <c r="F225" s="135" t="s">
        <v>24</v>
      </c>
      <c r="G225" s="136"/>
      <c r="H225" s="136"/>
      <c r="I225" s="136">
        <f>'01 58230301A1 Pol'!G636</f>
        <v>0</v>
      </c>
      <c r="J225" s="132" t="str">
        <f>IF(I278=0,"",I225/I278*100)</f>
        <v/>
      </c>
    </row>
    <row r="226" spans="1:10" ht="36.75" customHeight="1" x14ac:dyDescent="0.2">
      <c r="A226" s="123"/>
      <c r="B226" s="128" t="s">
        <v>263</v>
      </c>
      <c r="C226" s="290" t="s">
        <v>264</v>
      </c>
      <c r="D226" s="291"/>
      <c r="E226" s="291"/>
      <c r="F226" s="135" t="s">
        <v>24</v>
      </c>
      <c r="G226" s="136"/>
      <c r="H226" s="136"/>
      <c r="I226" s="136">
        <f>'01 58230301A1 Pol'!G898</f>
        <v>0</v>
      </c>
      <c r="J226" s="132" t="str">
        <f>IF(I278=0,"",I226/I278*100)</f>
        <v/>
      </c>
    </row>
    <row r="227" spans="1:10" ht="36.75" customHeight="1" x14ac:dyDescent="0.2">
      <c r="A227" s="123"/>
      <c r="B227" s="128" t="s">
        <v>265</v>
      </c>
      <c r="C227" s="290" t="s">
        <v>266</v>
      </c>
      <c r="D227" s="291"/>
      <c r="E227" s="291"/>
      <c r="F227" s="135" t="s">
        <v>24</v>
      </c>
      <c r="G227" s="136"/>
      <c r="H227" s="136"/>
      <c r="I227" s="136">
        <f>'01 58230301A1 Pol'!G1059+'05 58230305A Pol'!G27+'05 58230305B Pol'!G43</f>
        <v>0</v>
      </c>
      <c r="J227" s="132" t="str">
        <f>IF(I278=0,"",I227/I278*100)</f>
        <v/>
      </c>
    </row>
    <row r="228" spans="1:10" ht="36.75" customHeight="1" x14ac:dyDescent="0.2">
      <c r="A228" s="123"/>
      <c r="B228" s="128" t="s">
        <v>267</v>
      </c>
      <c r="C228" s="290" t="s">
        <v>268</v>
      </c>
      <c r="D228" s="291"/>
      <c r="E228" s="291"/>
      <c r="F228" s="135" t="s">
        <v>24</v>
      </c>
      <c r="G228" s="136"/>
      <c r="H228" s="136"/>
      <c r="I228" s="136">
        <f>'01 58230301A1 Pol'!G1166</f>
        <v>0</v>
      </c>
      <c r="J228" s="132" t="str">
        <f>IF(I278=0,"",I228/I278*100)</f>
        <v/>
      </c>
    </row>
    <row r="229" spans="1:10" ht="36.75" customHeight="1" x14ac:dyDescent="0.2">
      <c r="A229" s="123"/>
      <c r="B229" s="128" t="s">
        <v>269</v>
      </c>
      <c r="C229" s="290" t="s">
        <v>270</v>
      </c>
      <c r="D229" s="291"/>
      <c r="E229" s="291"/>
      <c r="F229" s="135" t="s">
        <v>24</v>
      </c>
      <c r="G229" s="136"/>
      <c r="H229" s="136"/>
      <c r="I229" s="136">
        <f>'00. 58230300. Pol'!G174</f>
        <v>0</v>
      </c>
      <c r="J229" s="132" t="str">
        <f>IF(I278=0,"",I229/I278*100)</f>
        <v/>
      </c>
    </row>
    <row r="230" spans="1:10" ht="36.75" customHeight="1" x14ac:dyDescent="0.2">
      <c r="A230" s="123"/>
      <c r="B230" s="128" t="s">
        <v>271</v>
      </c>
      <c r="C230" s="290" t="s">
        <v>272</v>
      </c>
      <c r="D230" s="291"/>
      <c r="E230" s="291"/>
      <c r="F230" s="135" t="s">
        <v>24</v>
      </c>
      <c r="G230" s="136"/>
      <c r="H230" s="136"/>
      <c r="I230" s="136">
        <f>'01 58230301A1 Pol'!G1265</f>
        <v>0</v>
      </c>
      <c r="J230" s="132" t="str">
        <f>IF(I278=0,"",I230/I278*100)</f>
        <v/>
      </c>
    </row>
    <row r="231" spans="1:10" ht="36.75" customHeight="1" x14ac:dyDescent="0.2">
      <c r="A231" s="123"/>
      <c r="B231" s="128" t="s">
        <v>273</v>
      </c>
      <c r="C231" s="290" t="s">
        <v>274</v>
      </c>
      <c r="D231" s="291"/>
      <c r="E231" s="291"/>
      <c r="F231" s="135" t="s">
        <v>24</v>
      </c>
      <c r="G231" s="136"/>
      <c r="H231" s="136"/>
      <c r="I231" s="136">
        <f>'01 58230301A1 Pol'!G1289</f>
        <v>0</v>
      </c>
      <c r="J231" s="132" t="str">
        <f>IF(I278=0,"",I231/I278*100)</f>
        <v/>
      </c>
    </row>
    <row r="232" spans="1:10" ht="36.75" customHeight="1" x14ac:dyDescent="0.2">
      <c r="A232" s="123"/>
      <c r="B232" s="128" t="s">
        <v>275</v>
      </c>
      <c r="C232" s="290" t="s">
        <v>276</v>
      </c>
      <c r="D232" s="291"/>
      <c r="E232" s="291"/>
      <c r="F232" s="135" t="s">
        <v>24</v>
      </c>
      <c r="G232" s="136"/>
      <c r="H232" s="136"/>
      <c r="I232" s="136">
        <f>'01 58230301A1 Pol'!G1294</f>
        <v>0</v>
      </c>
      <c r="J232" s="132" t="str">
        <f>IF(I278=0,"",I232/I278*100)</f>
        <v/>
      </c>
    </row>
    <row r="233" spans="1:10" ht="36.75" customHeight="1" x14ac:dyDescent="0.2">
      <c r="A233" s="123"/>
      <c r="B233" s="128" t="s">
        <v>277</v>
      </c>
      <c r="C233" s="290" t="s">
        <v>278</v>
      </c>
      <c r="D233" s="291"/>
      <c r="E233" s="291"/>
      <c r="F233" s="135" t="s">
        <v>24</v>
      </c>
      <c r="G233" s="136"/>
      <c r="H233" s="136"/>
      <c r="I233" s="136">
        <f>'01 58230301A1 Pol'!G1368</f>
        <v>0</v>
      </c>
      <c r="J233" s="132" t="str">
        <f>IF(I278=0,"",I233/I278*100)</f>
        <v/>
      </c>
    </row>
    <row r="234" spans="1:10" ht="36.75" customHeight="1" x14ac:dyDescent="0.2">
      <c r="A234" s="123"/>
      <c r="B234" s="128" t="s">
        <v>279</v>
      </c>
      <c r="C234" s="290" t="s">
        <v>280</v>
      </c>
      <c r="D234" s="291"/>
      <c r="E234" s="291"/>
      <c r="F234" s="135" t="s">
        <v>24</v>
      </c>
      <c r="G234" s="136"/>
      <c r="H234" s="136"/>
      <c r="I234" s="136">
        <f>'01 58230301A1 Pol'!G1379</f>
        <v>0</v>
      </c>
      <c r="J234" s="132" t="str">
        <f>IF(I278=0,"",I234/I278*100)</f>
        <v/>
      </c>
    </row>
    <row r="235" spans="1:10" ht="36.75" customHeight="1" x14ac:dyDescent="0.2">
      <c r="A235" s="123"/>
      <c r="B235" s="128" t="s">
        <v>281</v>
      </c>
      <c r="C235" s="290" t="s">
        <v>282</v>
      </c>
      <c r="D235" s="291"/>
      <c r="E235" s="291"/>
      <c r="F235" s="135" t="s">
        <v>24</v>
      </c>
      <c r="G235" s="136"/>
      <c r="H235" s="136"/>
      <c r="I235" s="136">
        <f>'00. 58230300. Pol'!G179+'01 58230301A1 Pol'!G1400+'05 58230305A Pol'!G37+'05 58230305B Pol'!G57</f>
        <v>0</v>
      </c>
      <c r="J235" s="132" t="str">
        <f>IF(I278=0,"",I235/I278*100)</f>
        <v/>
      </c>
    </row>
    <row r="236" spans="1:10" ht="36.75" customHeight="1" x14ac:dyDescent="0.2">
      <c r="A236" s="123"/>
      <c r="B236" s="128" t="s">
        <v>283</v>
      </c>
      <c r="C236" s="290" t="s">
        <v>112</v>
      </c>
      <c r="D236" s="291"/>
      <c r="E236" s="291"/>
      <c r="F236" s="135" t="s">
        <v>24</v>
      </c>
      <c r="G236" s="136"/>
      <c r="H236" s="136"/>
      <c r="I236" s="136">
        <f>'I01 582303IO1 Pol'!G8</f>
        <v>0</v>
      </c>
      <c r="J236" s="132" t="str">
        <f>IF(I278=0,"",I236/I278*100)</f>
        <v/>
      </c>
    </row>
    <row r="237" spans="1:10" ht="36.75" customHeight="1" x14ac:dyDescent="0.2">
      <c r="A237" s="123"/>
      <c r="B237" s="128" t="s">
        <v>114</v>
      </c>
      <c r="C237" s="290" t="s">
        <v>115</v>
      </c>
      <c r="D237" s="291"/>
      <c r="E237" s="291"/>
      <c r="F237" s="135" t="s">
        <v>24</v>
      </c>
      <c r="G237" s="136"/>
      <c r="H237" s="136"/>
      <c r="I237" s="136">
        <f>'IO2 582303IO2 Pol'!G8</f>
        <v>0</v>
      </c>
      <c r="J237" s="132" t="str">
        <f>IF(I278=0,"",I237/I278*100)</f>
        <v/>
      </c>
    </row>
    <row r="238" spans="1:10" ht="36.75" customHeight="1" x14ac:dyDescent="0.2">
      <c r="A238" s="123"/>
      <c r="B238" s="128" t="s">
        <v>117</v>
      </c>
      <c r="C238" s="290" t="s">
        <v>118</v>
      </c>
      <c r="D238" s="291"/>
      <c r="E238" s="291"/>
      <c r="F238" s="135" t="s">
        <v>24</v>
      </c>
      <c r="G238" s="136"/>
      <c r="H238" s="136"/>
      <c r="I238" s="136">
        <f>'IO3 582303IO3 Pol'!G8</f>
        <v>0</v>
      </c>
      <c r="J238" s="132" t="str">
        <f>IF(I278=0,"",I238/I278*100)</f>
        <v/>
      </c>
    </row>
    <row r="239" spans="1:10" ht="36.75" customHeight="1" x14ac:dyDescent="0.2">
      <c r="A239" s="123"/>
      <c r="B239" s="128" t="s">
        <v>120</v>
      </c>
      <c r="C239" s="290" t="s">
        <v>121</v>
      </c>
      <c r="D239" s="291"/>
      <c r="E239" s="291"/>
      <c r="F239" s="135" t="s">
        <v>24</v>
      </c>
      <c r="G239" s="136"/>
      <c r="H239" s="136"/>
      <c r="I239" s="136">
        <f>'IO4 582303IO4 Pol'!G8</f>
        <v>0</v>
      </c>
      <c r="J239" s="132" t="str">
        <f>IF(I278=0,"",I239/I278*100)</f>
        <v/>
      </c>
    </row>
    <row r="240" spans="1:10" ht="36.75" customHeight="1" x14ac:dyDescent="0.2">
      <c r="A240" s="123"/>
      <c r="B240" s="128" t="s">
        <v>284</v>
      </c>
      <c r="C240" s="290" t="s">
        <v>285</v>
      </c>
      <c r="D240" s="291"/>
      <c r="E240" s="291"/>
      <c r="F240" s="135" t="s">
        <v>24</v>
      </c>
      <c r="G240" s="136"/>
      <c r="H240" s="136"/>
      <c r="I240" s="136">
        <f>'01 58230301H Pol'!G8</f>
        <v>0</v>
      </c>
      <c r="J240" s="132" t="str">
        <f>IF(I278=0,"",I240/I278*100)</f>
        <v/>
      </c>
    </row>
    <row r="241" spans="1:10" ht="36.75" customHeight="1" x14ac:dyDescent="0.2">
      <c r="A241" s="123"/>
      <c r="B241" s="128" t="s">
        <v>286</v>
      </c>
      <c r="C241" s="290" t="s">
        <v>287</v>
      </c>
      <c r="D241" s="291"/>
      <c r="E241" s="291"/>
      <c r="F241" s="135" t="s">
        <v>24</v>
      </c>
      <c r="G241" s="136"/>
      <c r="H241" s="136"/>
      <c r="I241" s="136">
        <f>'02 58230302 Pol'!G8</f>
        <v>0</v>
      </c>
      <c r="J241" s="132" t="str">
        <f>IF(I278=0,"",I241/I278*100)</f>
        <v/>
      </c>
    </row>
    <row r="242" spans="1:10" ht="36.75" customHeight="1" x14ac:dyDescent="0.2">
      <c r="A242" s="123"/>
      <c r="B242" s="128" t="s">
        <v>288</v>
      </c>
      <c r="C242" s="290" t="s">
        <v>97</v>
      </c>
      <c r="D242" s="291"/>
      <c r="E242" s="291"/>
      <c r="F242" s="135" t="s">
        <v>24</v>
      </c>
      <c r="G242" s="136"/>
      <c r="H242" s="136"/>
      <c r="I242" s="136">
        <f>'03 58230303 Pol'!G13</f>
        <v>0</v>
      </c>
      <c r="J242" s="132" t="str">
        <f>IF(I278=0,"",I242/I278*100)</f>
        <v/>
      </c>
    </row>
    <row r="243" spans="1:10" ht="36.75" customHeight="1" x14ac:dyDescent="0.2">
      <c r="A243" s="123"/>
      <c r="B243" s="128" t="s">
        <v>289</v>
      </c>
      <c r="C243" s="290" t="s">
        <v>290</v>
      </c>
      <c r="D243" s="291"/>
      <c r="E243" s="291"/>
      <c r="F243" s="135" t="s">
        <v>25</v>
      </c>
      <c r="G243" s="136"/>
      <c r="H243" s="136"/>
      <c r="I243" s="136">
        <f>'01 58230301A1 Pol'!G1412+'05 58230305A Pol'!G43</f>
        <v>0</v>
      </c>
      <c r="J243" s="132" t="str">
        <f>IF(I278=0,"",I243/I278*100)</f>
        <v/>
      </c>
    </row>
    <row r="244" spans="1:10" ht="36.75" customHeight="1" x14ac:dyDescent="0.2">
      <c r="A244" s="123"/>
      <c r="B244" s="128" t="s">
        <v>291</v>
      </c>
      <c r="C244" s="290" t="s">
        <v>292</v>
      </c>
      <c r="D244" s="291"/>
      <c r="E244" s="291"/>
      <c r="F244" s="135" t="s">
        <v>25</v>
      </c>
      <c r="G244" s="136"/>
      <c r="H244" s="136"/>
      <c r="I244" s="136">
        <f>'01 58230301A1 Pol'!G1497</f>
        <v>0</v>
      </c>
      <c r="J244" s="132" t="str">
        <f>IF(I278=0,"",I244/I278*100)</f>
        <v/>
      </c>
    </row>
    <row r="245" spans="1:10" ht="36.75" customHeight="1" x14ac:dyDescent="0.2">
      <c r="A245" s="123"/>
      <c r="B245" s="128" t="s">
        <v>293</v>
      </c>
      <c r="C245" s="290" t="s">
        <v>294</v>
      </c>
      <c r="D245" s="291"/>
      <c r="E245" s="291"/>
      <c r="F245" s="135" t="s">
        <v>25</v>
      </c>
      <c r="G245" s="136"/>
      <c r="H245" s="136"/>
      <c r="I245" s="136">
        <f>'01 58230301A1 Pol'!G1579</f>
        <v>0</v>
      </c>
      <c r="J245" s="132" t="str">
        <f>IF(I278=0,"",I245/I278*100)</f>
        <v/>
      </c>
    </row>
    <row r="246" spans="1:10" ht="36.75" customHeight="1" x14ac:dyDescent="0.2">
      <c r="A246" s="123"/>
      <c r="B246" s="128" t="s">
        <v>295</v>
      </c>
      <c r="C246" s="290" t="s">
        <v>296</v>
      </c>
      <c r="D246" s="291"/>
      <c r="E246" s="291"/>
      <c r="F246" s="135" t="s">
        <v>25</v>
      </c>
      <c r="G246" s="136"/>
      <c r="H246" s="136"/>
      <c r="I246" s="136">
        <f>'01 58230301B Pol'!G8</f>
        <v>0</v>
      </c>
      <c r="J246" s="132" t="str">
        <f>IF(I278=0,"",I246/I278*100)</f>
        <v/>
      </c>
    </row>
    <row r="247" spans="1:10" ht="36.75" customHeight="1" x14ac:dyDescent="0.2">
      <c r="A247" s="123"/>
      <c r="B247" s="128" t="s">
        <v>297</v>
      </c>
      <c r="C247" s="290" t="s">
        <v>78</v>
      </c>
      <c r="D247" s="291"/>
      <c r="E247" s="291"/>
      <c r="F247" s="135" t="s">
        <v>25</v>
      </c>
      <c r="G247" s="136"/>
      <c r="H247" s="136"/>
      <c r="I247" s="136">
        <f>'01 58230301D Pol'!G8</f>
        <v>0</v>
      </c>
      <c r="J247" s="132" t="str">
        <f>IF(I278=0,"",I247/I278*100)</f>
        <v/>
      </c>
    </row>
    <row r="248" spans="1:10" ht="36.75" customHeight="1" x14ac:dyDescent="0.2">
      <c r="A248" s="123"/>
      <c r="B248" s="128" t="s">
        <v>298</v>
      </c>
      <c r="C248" s="290" t="s">
        <v>88</v>
      </c>
      <c r="D248" s="291"/>
      <c r="E248" s="291"/>
      <c r="F248" s="135" t="s">
        <v>25</v>
      </c>
      <c r="G248" s="136"/>
      <c r="H248" s="136"/>
      <c r="I248" s="136">
        <f>'01 58230301I Pol'!G8</f>
        <v>0</v>
      </c>
      <c r="J248" s="132" t="str">
        <f>IF(I278=0,"",I248/I278*100)</f>
        <v/>
      </c>
    </row>
    <row r="249" spans="1:10" ht="36.75" customHeight="1" x14ac:dyDescent="0.2">
      <c r="A249" s="123"/>
      <c r="B249" s="128" t="s">
        <v>299</v>
      </c>
      <c r="C249" s="290" t="s">
        <v>300</v>
      </c>
      <c r="D249" s="291"/>
      <c r="E249" s="291"/>
      <c r="F249" s="135" t="s">
        <v>25</v>
      </c>
      <c r="G249" s="136"/>
      <c r="H249" s="136"/>
      <c r="I249" s="136">
        <f>'01 58230301A1 Pol'!G1661</f>
        <v>0</v>
      </c>
      <c r="J249" s="132" t="str">
        <f>IF(I278=0,"",I249/I278*100)</f>
        <v/>
      </c>
    </row>
    <row r="250" spans="1:10" ht="36.75" customHeight="1" x14ac:dyDescent="0.2">
      <c r="A250" s="123"/>
      <c r="B250" s="128" t="s">
        <v>301</v>
      </c>
      <c r="C250" s="290" t="s">
        <v>302</v>
      </c>
      <c r="D250" s="291"/>
      <c r="E250" s="291"/>
      <c r="F250" s="135" t="s">
        <v>25</v>
      </c>
      <c r="G250" s="136"/>
      <c r="H250" s="136"/>
      <c r="I250" s="136">
        <f>'01 58230301A1 Pol'!G1693</f>
        <v>0</v>
      </c>
      <c r="J250" s="132" t="str">
        <f>IF(I278=0,"",I250/I278*100)</f>
        <v/>
      </c>
    </row>
    <row r="251" spans="1:10" ht="36.75" customHeight="1" x14ac:dyDescent="0.2">
      <c r="A251" s="123"/>
      <c r="B251" s="128" t="s">
        <v>303</v>
      </c>
      <c r="C251" s="290" t="s">
        <v>304</v>
      </c>
      <c r="D251" s="291"/>
      <c r="E251" s="291"/>
      <c r="F251" s="135" t="s">
        <v>25</v>
      </c>
      <c r="G251" s="136"/>
      <c r="H251" s="136"/>
      <c r="I251" s="136">
        <f>'01 58230301A1 Pol'!G1714</f>
        <v>0</v>
      </c>
      <c r="J251" s="132" t="str">
        <f>IF(I278=0,"",I251/I278*100)</f>
        <v/>
      </c>
    </row>
    <row r="252" spans="1:10" ht="36.75" customHeight="1" x14ac:dyDescent="0.2">
      <c r="A252" s="123"/>
      <c r="B252" s="128" t="s">
        <v>305</v>
      </c>
      <c r="C252" s="290" t="s">
        <v>306</v>
      </c>
      <c r="D252" s="291"/>
      <c r="E252" s="291"/>
      <c r="F252" s="135" t="s">
        <v>25</v>
      </c>
      <c r="G252" s="136"/>
      <c r="H252" s="136"/>
      <c r="I252" s="136">
        <f>'01 58230301A1 Pol'!G1773</f>
        <v>0</v>
      </c>
      <c r="J252" s="132" t="str">
        <f>IF(I278=0,"",I252/I278*100)</f>
        <v/>
      </c>
    </row>
    <row r="253" spans="1:10" ht="36.75" customHeight="1" x14ac:dyDescent="0.2">
      <c r="A253" s="123"/>
      <c r="B253" s="128" t="s">
        <v>307</v>
      </c>
      <c r="C253" s="290" t="s">
        <v>308</v>
      </c>
      <c r="D253" s="291"/>
      <c r="E253" s="291"/>
      <c r="F253" s="135" t="s">
        <v>25</v>
      </c>
      <c r="G253" s="136"/>
      <c r="H253" s="136"/>
      <c r="I253" s="136">
        <f>'01 58230301A1 Pol'!G1891</f>
        <v>0</v>
      </c>
      <c r="J253" s="132" t="str">
        <f>IF(I278=0,"",I253/I278*100)</f>
        <v/>
      </c>
    </row>
    <row r="254" spans="1:10" ht="36.75" customHeight="1" x14ac:dyDescent="0.2">
      <c r="A254" s="123"/>
      <c r="B254" s="128" t="s">
        <v>309</v>
      </c>
      <c r="C254" s="290" t="s">
        <v>310</v>
      </c>
      <c r="D254" s="291"/>
      <c r="E254" s="291"/>
      <c r="F254" s="135" t="s">
        <v>25</v>
      </c>
      <c r="G254" s="136"/>
      <c r="H254" s="136"/>
      <c r="I254" s="136">
        <f>'01 58230301A1 Pol'!G1915</f>
        <v>0</v>
      </c>
      <c r="J254" s="132" t="str">
        <f>IF(I278=0,"",I254/I278*100)</f>
        <v/>
      </c>
    </row>
    <row r="255" spans="1:10" ht="36.75" customHeight="1" x14ac:dyDescent="0.2">
      <c r="A255" s="123"/>
      <c r="B255" s="128" t="s">
        <v>311</v>
      </c>
      <c r="C255" s="290" t="s">
        <v>312</v>
      </c>
      <c r="D255" s="291"/>
      <c r="E255" s="291"/>
      <c r="F255" s="135" t="s">
        <v>25</v>
      </c>
      <c r="G255" s="136"/>
      <c r="H255" s="136"/>
      <c r="I255" s="136">
        <f>'01 58230301A1 Pol'!G1931</f>
        <v>0</v>
      </c>
      <c r="J255" s="132" t="str">
        <f>IF(I278=0,"",I255/I278*100)</f>
        <v/>
      </c>
    </row>
    <row r="256" spans="1:10" ht="36.75" customHeight="1" x14ac:dyDescent="0.2">
      <c r="A256" s="123"/>
      <c r="B256" s="128" t="s">
        <v>313</v>
      </c>
      <c r="C256" s="290" t="s">
        <v>314</v>
      </c>
      <c r="D256" s="291"/>
      <c r="E256" s="291"/>
      <c r="F256" s="135" t="s">
        <v>25</v>
      </c>
      <c r="G256" s="136"/>
      <c r="H256" s="136"/>
      <c r="I256" s="136">
        <f>'01 58230301A1 Pol'!G2008</f>
        <v>0</v>
      </c>
      <c r="J256" s="132" t="str">
        <f>IF(I278=0,"",I256/I278*100)</f>
        <v/>
      </c>
    </row>
    <row r="257" spans="1:10" ht="36.75" customHeight="1" x14ac:dyDescent="0.2">
      <c r="A257" s="123"/>
      <c r="B257" s="128" t="s">
        <v>315</v>
      </c>
      <c r="C257" s="290" t="s">
        <v>316</v>
      </c>
      <c r="D257" s="291"/>
      <c r="E257" s="291"/>
      <c r="F257" s="135" t="s">
        <v>25</v>
      </c>
      <c r="G257" s="136"/>
      <c r="H257" s="136"/>
      <c r="I257" s="136">
        <f>'01 58230301A1 Pol'!G2014</f>
        <v>0</v>
      </c>
      <c r="J257" s="132" t="str">
        <f>IF(I278=0,"",I257/I278*100)</f>
        <v/>
      </c>
    </row>
    <row r="258" spans="1:10" ht="36.75" customHeight="1" x14ac:dyDescent="0.2">
      <c r="A258" s="123"/>
      <c r="B258" s="128" t="s">
        <v>317</v>
      </c>
      <c r="C258" s="290" t="s">
        <v>318</v>
      </c>
      <c r="D258" s="291"/>
      <c r="E258" s="291"/>
      <c r="F258" s="135" t="s">
        <v>25</v>
      </c>
      <c r="G258" s="136"/>
      <c r="H258" s="136"/>
      <c r="I258" s="136">
        <f>'05 58230305A Pol'!G49</f>
        <v>0</v>
      </c>
      <c r="J258" s="132" t="str">
        <f>IF(I278=0,"",I258/I278*100)</f>
        <v/>
      </c>
    </row>
    <row r="259" spans="1:10" ht="36.75" customHeight="1" x14ac:dyDescent="0.2">
      <c r="A259" s="123"/>
      <c r="B259" s="128" t="s">
        <v>319</v>
      </c>
      <c r="C259" s="290" t="s">
        <v>320</v>
      </c>
      <c r="D259" s="291"/>
      <c r="E259" s="291"/>
      <c r="F259" s="135" t="s">
        <v>25</v>
      </c>
      <c r="G259" s="136"/>
      <c r="H259" s="136"/>
      <c r="I259" s="136">
        <f>'01 58230301A1 Pol'!G2110</f>
        <v>0</v>
      </c>
      <c r="J259" s="132" t="str">
        <f>IF(I278=0,"",I259/I278*100)</f>
        <v/>
      </c>
    </row>
    <row r="260" spans="1:10" ht="36.75" customHeight="1" x14ac:dyDescent="0.2">
      <c r="A260" s="123"/>
      <c r="B260" s="128" t="s">
        <v>321</v>
      </c>
      <c r="C260" s="290" t="s">
        <v>322</v>
      </c>
      <c r="D260" s="291"/>
      <c r="E260" s="291"/>
      <c r="F260" s="135" t="s">
        <v>25</v>
      </c>
      <c r="G260" s="136"/>
      <c r="H260" s="136"/>
      <c r="I260" s="136">
        <f>'01 58230301A1 Pol'!G2113</f>
        <v>0</v>
      </c>
      <c r="J260" s="132" t="str">
        <f>IF(I278=0,"",I260/I278*100)</f>
        <v/>
      </c>
    </row>
    <row r="261" spans="1:10" ht="36.75" customHeight="1" x14ac:dyDescent="0.2">
      <c r="A261" s="123"/>
      <c r="B261" s="128" t="s">
        <v>323</v>
      </c>
      <c r="C261" s="290" t="s">
        <v>90</v>
      </c>
      <c r="D261" s="291"/>
      <c r="E261" s="291"/>
      <c r="F261" s="135" t="s">
        <v>25</v>
      </c>
      <c r="G261" s="136"/>
      <c r="H261" s="136"/>
      <c r="I261" s="136">
        <f>'01 58230301J Pol'!G8</f>
        <v>0</v>
      </c>
      <c r="J261" s="132" t="str">
        <f>IF(I278=0,"",I261/I278*100)</f>
        <v/>
      </c>
    </row>
    <row r="262" spans="1:10" ht="36.75" customHeight="1" x14ac:dyDescent="0.2">
      <c r="A262" s="123"/>
      <c r="B262" s="128" t="s">
        <v>324</v>
      </c>
      <c r="C262" s="290" t="s">
        <v>325</v>
      </c>
      <c r="D262" s="291"/>
      <c r="E262" s="291"/>
      <c r="F262" s="135" t="s">
        <v>26</v>
      </c>
      <c r="G262" s="136"/>
      <c r="H262" s="136"/>
      <c r="I262" s="136">
        <f>'01 58230301K Pol'!G8</f>
        <v>0</v>
      </c>
      <c r="J262" s="132" t="str">
        <f>IF(I278=0,"",I262/I278*100)</f>
        <v/>
      </c>
    </row>
    <row r="263" spans="1:10" ht="36.75" customHeight="1" x14ac:dyDescent="0.2">
      <c r="A263" s="123"/>
      <c r="B263" s="128" t="s">
        <v>123</v>
      </c>
      <c r="C263" s="290" t="s">
        <v>124</v>
      </c>
      <c r="D263" s="291"/>
      <c r="E263" s="291"/>
      <c r="F263" s="135" t="s">
        <v>26</v>
      </c>
      <c r="G263" s="136"/>
      <c r="H263" s="136"/>
      <c r="I263" s="136">
        <f>'IO5 582303IO5 Pol'!G8</f>
        <v>0</v>
      </c>
      <c r="J263" s="132" t="str">
        <f>IF(I278=0,"",I263/I278*100)</f>
        <v/>
      </c>
    </row>
    <row r="264" spans="1:10" ht="36.75" customHeight="1" x14ac:dyDescent="0.2">
      <c r="A264" s="123"/>
      <c r="B264" s="128" t="s">
        <v>126</v>
      </c>
      <c r="C264" s="290" t="s">
        <v>127</v>
      </c>
      <c r="D264" s="291"/>
      <c r="E264" s="291"/>
      <c r="F264" s="135" t="s">
        <v>26</v>
      </c>
      <c r="G264" s="136"/>
      <c r="H264" s="136"/>
      <c r="I264" s="136">
        <f>'IO6 582303IO6 Pol'!G8</f>
        <v>0</v>
      </c>
      <c r="J264" s="132" t="str">
        <f>IF(I278=0,"",I264/I278*100)</f>
        <v/>
      </c>
    </row>
    <row r="265" spans="1:10" ht="36.75" customHeight="1" x14ac:dyDescent="0.2">
      <c r="A265" s="123"/>
      <c r="B265" s="128" t="s">
        <v>129</v>
      </c>
      <c r="C265" s="290" t="s">
        <v>130</v>
      </c>
      <c r="D265" s="291"/>
      <c r="E265" s="291"/>
      <c r="F265" s="135" t="s">
        <v>26</v>
      </c>
      <c r="G265" s="136"/>
      <c r="H265" s="136"/>
      <c r="I265" s="136">
        <f>'IO7 582303IO7 Pol'!G8</f>
        <v>0</v>
      </c>
      <c r="J265" s="132" t="str">
        <f>IF(I278=0,"",I265/I278*100)</f>
        <v/>
      </c>
    </row>
    <row r="266" spans="1:10" ht="36.75" customHeight="1" x14ac:dyDescent="0.2">
      <c r="A266" s="123"/>
      <c r="B266" s="128" t="s">
        <v>326</v>
      </c>
      <c r="C266" s="290" t="s">
        <v>327</v>
      </c>
      <c r="D266" s="291"/>
      <c r="E266" s="291"/>
      <c r="F266" s="135" t="s">
        <v>26</v>
      </c>
      <c r="G266" s="136"/>
      <c r="H266" s="136"/>
      <c r="I266" s="136">
        <f>'01 58230301E Pol'!G8</f>
        <v>0</v>
      </c>
      <c r="J266" s="132" t="str">
        <f>IF(I278=0,"",I266/I278*100)</f>
        <v/>
      </c>
    </row>
    <row r="267" spans="1:10" ht="36.75" customHeight="1" x14ac:dyDescent="0.2">
      <c r="A267" s="123"/>
      <c r="B267" s="128" t="s">
        <v>328</v>
      </c>
      <c r="C267" s="290" t="s">
        <v>329</v>
      </c>
      <c r="D267" s="291"/>
      <c r="E267" s="291"/>
      <c r="F267" s="135" t="s">
        <v>26</v>
      </c>
      <c r="G267" s="136"/>
      <c r="H267" s="136"/>
      <c r="I267" s="136">
        <f>'01 58230301F Pol'!G8</f>
        <v>0</v>
      </c>
      <c r="J267" s="132" t="str">
        <f>IF(I278=0,"",I267/I278*100)</f>
        <v/>
      </c>
    </row>
    <row r="268" spans="1:10" ht="36.75" customHeight="1" x14ac:dyDescent="0.2">
      <c r="A268" s="123"/>
      <c r="B268" s="128" t="s">
        <v>330</v>
      </c>
      <c r="C268" s="290" t="s">
        <v>84</v>
      </c>
      <c r="D268" s="291"/>
      <c r="E268" s="291"/>
      <c r="F268" s="135" t="s">
        <v>26</v>
      </c>
      <c r="G268" s="136"/>
      <c r="H268" s="136"/>
      <c r="I268" s="136">
        <f>'01 58230301G Pol'!G8</f>
        <v>0</v>
      </c>
      <c r="J268" s="132" t="str">
        <f>IF(I278=0,"",I268/I278*100)</f>
        <v/>
      </c>
    </row>
    <row r="269" spans="1:10" ht="36.75" customHeight="1" x14ac:dyDescent="0.2">
      <c r="A269" s="123"/>
      <c r="B269" s="128" t="s">
        <v>331</v>
      </c>
      <c r="C269" s="290" t="s">
        <v>332</v>
      </c>
      <c r="D269" s="291"/>
      <c r="E269" s="291"/>
      <c r="F269" s="135" t="s">
        <v>26</v>
      </c>
      <c r="G269" s="136"/>
      <c r="H269" s="136"/>
      <c r="I269" s="136">
        <f>'01 58230301C Pol'!G8</f>
        <v>0</v>
      </c>
      <c r="J269" s="132" t="str">
        <f>IF(I278=0,"",I269/I278*100)</f>
        <v/>
      </c>
    </row>
    <row r="270" spans="1:10" ht="36.75" customHeight="1" x14ac:dyDescent="0.2">
      <c r="A270" s="123"/>
      <c r="B270" s="128" t="s">
        <v>333</v>
      </c>
      <c r="C270" s="290" t="s">
        <v>334</v>
      </c>
      <c r="D270" s="291"/>
      <c r="E270" s="291"/>
      <c r="F270" s="135" t="s">
        <v>26</v>
      </c>
      <c r="G270" s="136"/>
      <c r="H270" s="136"/>
      <c r="I270" s="136">
        <f>'01 58230301A1 Pol'!G2241</f>
        <v>0</v>
      </c>
      <c r="J270" s="132" t="str">
        <f>IF(I278=0,"",I270/I278*100)</f>
        <v/>
      </c>
    </row>
    <row r="271" spans="1:10" ht="36.75" customHeight="1" x14ac:dyDescent="0.2">
      <c r="A271" s="123"/>
      <c r="B271" s="128" t="s">
        <v>335</v>
      </c>
      <c r="C271" s="290" t="s">
        <v>336</v>
      </c>
      <c r="D271" s="291"/>
      <c r="E271" s="291"/>
      <c r="F271" s="135" t="s">
        <v>26</v>
      </c>
      <c r="G271" s="136"/>
      <c r="H271" s="136"/>
      <c r="I271" s="136">
        <f>'05 58230305C Pol'!G8</f>
        <v>0</v>
      </c>
      <c r="J271" s="132" t="str">
        <f>IF(I278=0,"",I271/I278*100)</f>
        <v/>
      </c>
    </row>
    <row r="272" spans="1:10" ht="36.75" customHeight="1" x14ac:dyDescent="0.2">
      <c r="A272" s="123"/>
      <c r="B272" s="128" t="s">
        <v>337</v>
      </c>
      <c r="C272" s="290" t="s">
        <v>338</v>
      </c>
      <c r="D272" s="291"/>
      <c r="E272" s="291"/>
      <c r="F272" s="135" t="s">
        <v>26</v>
      </c>
      <c r="G272" s="136"/>
      <c r="H272" s="136"/>
      <c r="I272" s="136">
        <f>'01 58230301A1 Pol'!G2238</f>
        <v>0</v>
      </c>
      <c r="J272" s="132" t="str">
        <f>IF(I278=0,"",I272/I278*100)</f>
        <v/>
      </c>
    </row>
    <row r="273" spans="1:10" ht="36.75" customHeight="1" x14ac:dyDescent="0.2">
      <c r="A273" s="123"/>
      <c r="B273" s="128" t="s">
        <v>339</v>
      </c>
      <c r="C273" s="290" t="s">
        <v>70</v>
      </c>
      <c r="D273" s="291"/>
      <c r="E273" s="291"/>
      <c r="F273" s="135" t="s">
        <v>26</v>
      </c>
      <c r="G273" s="136"/>
      <c r="H273" s="136"/>
      <c r="I273" s="136">
        <f>'01 58230301A2 Pol'!G8</f>
        <v>0</v>
      </c>
      <c r="J273" s="132" t="str">
        <f>IF(I278=0,"",I273/I278*100)</f>
        <v/>
      </c>
    </row>
    <row r="274" spans="1:10" ht="36.75" customHeight="1" x14ac:dyDescent="0.2">
      <c r="A274" s="123"/>
      <c r="B274" s="128" t="s">
        <v>340</v>
      </c>
      <c r="C274" s="290" t="s">
        <v>72</v>
      </c>
      <c r="D274" s="291"/>
      <c r="E274" s="291"/>
      <c r="F274" s="135" t="s">
        <v>26</v>
      </c>
      <c r="G274" s="136"/>
      <c r="H274" s="136"/>
      <c r="I274" s="136">
        <f>'01 58230301A3 Pol'!G8</f>
        <v>0</v>
      </c>
      <c r="J274" s="132" t="str">
        <f>IF(I278=0,"",I274/I278*100)</f>
        <v/>
      </c>
    </row>
    <row r="275" spans="1:10" ht="36.75" customHeight="1" x14ac:dyDescent="0.2">
      <c r="A275" s="123"/>
      <c r="B275" s="128" t="s">
        <v>341</v>
      </c>
      <c r="C275" s="290" t="s">
        <v>100</v>
      </c>
      <c r="D275" s="291"/>
      <c r="E275" s="291"/>
      <c r="F275" s="135" t="s">
        <v>26</v>
      </c>
      <c r="G275" s="136"/>
      <c r="H275" s="136"/>
      <c r="I275" s="136">
        <f>'04 58230304 Pol'!G8</f>
        <v>0</v>
      </c>
      <c r="J275" s="132" t="str">
        <f>IF(I278=0,"",I275/I278*100)</f>
        <v/>
      </c>
    </row>
    <row r="276" spans="1:10" ht="36.75" customHeight="1" x14ac:dyDescent="0.2">
      <c r="A276" s="123"/>
      <c r="B276" s="128" t="s">
        <v>342</v>
      </c>
      <c r="C276" s="290" t="s">
        <v>27</v>
      </c>
      <c r="D276" s="291"/>
      <c r="E276" s="291"/>
      <c r="F276" s="135" t="s">
        <v>342</v>
      </c>
      <c r="G276" s="136"/>
      <c r="H276" s="136"/>
      <c r="I276" s="136">
        <f>'00 58230300 Naklady'!G8</f>
        <v>0</v>
      </c>
      <c r="J276" s="132" t="str">
        <f>IF(I278=0,"",I276/I278*100)</f>
        <v/>
      </c>
    </row>
    <row r="277" spans="1:10" ht="36.75" customHeight="1" x14ac:dyDescent="0.2">
      <c r="A277" s="123"/>
      <c r="B277" s="128" t="s">
        <v>343</v>
      </c>
      <c r="C277" s="290" t="s">
        <v>28</v>
      </c>
      <c r="D277" s="291"/>
      <c r="E277" s="291"/>
      <c r="F277" s="135" t="s">
        <v>343</v>
      </c>
      <c r="G277" s="136"/>
      <c r="H277" s="136"/>
      <c r="I277" s="136">
        <f>'00 58230300 Naklady'!G22</f>
        <v>0</v>
      </c>
      <c r="J277" s="132" t="str">
        <f>IF(I278=0,"",I277/I278*100)</f>
        <v/>
      </c>
    </row>
    <row r="278" spans="1:10" ht="25.5" customHeight="1" x14ac:dyDescent="0.2">
      <c r="A278" s="124"/>
      <c r="B278" s="129" t="s">
        <v>1</v>
      </c>
      <c r="C278" s="130"/>
      <c r="D278" s="131"/>
      <c r="E278" s="131"/>
      <c r="F278" s="137"/>
      <c r="G278" s="138"/>
      <c r="H278" s="138"/>
      <c r="I278" s="138">
        <f>SUM(I208:I277)</f>
        <v>0</v>
      </c>
      <c r="J278" s="133">
        <f>SUM(J208:J277)</f>
        <v>0</v>
      </c>
    </row>
    <row r="279" spans="1:10" x14ac:dyDescent="0.2">
      <c r="F279" s="86"/>
      <c r="G279" s="86"/>
      <c r="H279" s="86"/>
      <c r="I279" s="86"/>
      <c r="J279" s="134"/>
    </row>
    <row r="280" spans="1:10" x14ac:dyDescent="0.2">
      <c r="F280" s="86"/>
      <c r="G280" s="86"/>
      <c r="H280" s="86"/>
      <c r="I280" s="86"/>
      <c r="J280" s="134"/>
    </row>
    <row r="281" spans="1:10" x14ac:dyDescent="0.2">
      <c r="F281" s="86"/>
      <c r="G281" s="86"/>
      <c r="H281" s="86"/>
      <c r="I281" s="86"/>
      <c r="J281" s="134"/>
    </row>
  </sheetData>
  <sheetProtection algorithmName="SHA-512" hashValue="MIs9UfcxbxMzV8YLLSZBb6Qy826xagEjp9K2BtQNLOMlfvCZjUw9OYDuxY0y43ojtHykK/TPSXMBTaRgUP2Z+g==" saltValue="zt6n5HwNRyOi3PavIknbI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4">
    <mergeCell ref="C277:E277"/>
    <mergeCell ref="C272:E272"/>
    <mergeCell ref="C273:E273"/>
    <mergeCell ref="C274:E274"/>
    <mergeCell ref="C275:E275"/>
    <mergeCell ref="C276:E276"/>
    <mergeCell ref="C267:E267"/>
    <mergeCell ref="C268:E268"/>
    <mergeCell ref="C269:E269"/>
    <mergeCell ref="C270:E270"/>
    <mergeCell ref="C271:E271"/>
    <mergeCell ref="C262:E262"/>
    <mergeCell ref="C263:E263"/>
    <mergeCell ref="C264:E264"/>
    <mergeCell ref="C265:E265"/>
    <mergeCell ref="C266:E266"/>
    <mergeCell ref="C257:E257"/>
    <mergeCell ref="C258:E258"/>
    <mergeCell ref="C259:E259"/>
    <mergeCell ref="C260:E260"/>
    <mergeCell ref="C261:E261"/>
    <mergeCell ref="C252:E252"/>
    <mergeCell ref="C253:E253"/>
    <mergeCell ref="C254:E254"/>
    <mergeCell ref="C255:E255"/>
    <mergeCell ref="C256:E256"/>
    <mergeCell ref="C247:E247"/>
    <mergeCell ref="C248:E248"/>
    <mergeCell ref="C249:E249"/>
    <mergeCell ref="C250:E250"/>
    <mergeCell ref="C251:E251"/>
    <mergeCell ref="C242:E242"/>
    <mergeCell ref="C243:E243"/>
    <mergeCell ref="C244:E244"/>
    <mergeCell ref="C245:E245"/>
    <mergeCell ref="C246:E246"/>
    <mergeCell ref="C237:E237"/>
    <mergeCell ref="C238:E238"/>
    <mergeCell ref="C239:E239"/>
    <mergeCell ref="C240:E240"/>
    <mergeCell ref="C241:E241"/>
    <mergeCell ref="C232:E232"/>
    <mergeCell ref="C233:E233"/>
    <mergeCell ref="C234:E234"/>
    <mergeCell ref="C235:E235"/>
    <mergeCell ref="C236:E236"/>
    <mergeCell ref="C227:E227"/>
    <mergeCell ref="C228:E228"/>
    <mergeCell ref="C229:E229"/>
    <mergeCell ref="C230:E230"/>
    <mergeCell ref="C231:E231"/>
    <mergeCell ref="C222:E222"/>
    <mergeCell ref="C223:E223"/>
    <mergeCell ref="C224:E224"/>
    <mergeCell ref="C225:E225"/>
    <mergeCell ref="C226:E226"/>
    <mergeCell ref="C217:E217"/>
    <mergeCell ref="C218:E218"/>
    <mergeCell ref="C219:E219"/>
    <mergeCell ref="C220:E220"/>
    <mergeCell ref="C221:E221"/>
    <mergeCell ref="C212:E212"/>
    <mergeCell ref="C213:E213"/>
    <mergeCell ref="C214:E214"/>
    <mergeCell ref="C215:E215"/>
    <mergeCell ref="C216:E216"/>
    <mergeCell ref="B161:J161"/>
    <mergeCell ref="C208:E208"/>
    <mergeCell ref="C209:E209"/>
    <mergeCell ref="C210:E210"/>
    <mergeCell ref="C211:E211"/>
    <mergeCell ref="B153:J153"/>
    <mergeCell ref="B155:J155"/>
    <mergeCell ref="B156:J156"/>
    <mergeCell ref="B158:J158"/>
    <mergeCell ref="B159:J159"/>
    <mergeCell ref="B146:J146"/>
    <mergeCell ref="B147:J147"/>
    <mergeCell ref="B148:J148"/>
    <mergeCell ref="B150:J150"/>
    <mergeCell ref="B152:J152"/>
    <mergeCell ref="B134:J134"/>
    <mergeCell ref="B135:J135"/>
    <mergeCell ref="B139:J139"/>
    <mergeCell ref="B141:J141"/>
    <mergeCell ref="B144:J144"/>
    <mergeCell ref="B127:J127"/>
    <mergeCell ref="B128:J128"/>
    <mergeCell ref="B129:J129"/>
    <mergeCell ref="B131:J131"/>
    <mergeCell ref="B132:J132"/>
    <mergeCell ref="B119:J119"/>
    <mergeCell ref="B120:J120"/>
    <mergeCell ref="B122:J122"/>
    <mergeCell ref="B124:J124"/>
    <mergeCell ref="B125:J125"/>
    <mergeCell ref="B111:J111"/>
    <mergeCell ref="B112:J112"/>
    <mergeCell ref="B114:J114"/>
    <mergeCell ref="B115:J115"/>
    <mergeCell ref="B117:J117"/>
    <mergeCell ref="B103:J103"/>
    <mergeCell ref="B104:J104"/>
    <mergeCell ref="B106:J106"/>
    <mergeCell ref="B108:J108"/>
    <mergeCell ref="B109:J109"/>
    <mergeCell ref="B96:J96"/>
    <mergeCell ref="B99:J99"/>
    <mergeCell ref="B100:J100"/>
    <mergeCell ref="B101:J101"/>
    <mergeCell ref="B102:J102"/>
    <mergeCell ref="B86:E86"/>
    <mergeCell ref="B89:J89"/>
    <mergeCell ref="B91:J91"/>
    <mergeCell ref="B93:J93"/>
    <mergeCell ref="B94:J94"/>
    <mergeCell ref="C81:E81"/>
    <mergeCell ref="C82:E82"/>
    <mergeCell ref="C83:E83"/>
    <mergeCell ref="C84:E84"/>
    <mergeCell ref="C85:E85"/>
    <mergeCell ref="C76:E76"/>
    <mergeCell ref="C77:E77"/>
    <mergeCell ref="C78:E78"/>
    <mergeCell ref="C79:E79"/>
    <mergeCell ref="C80:E80"/>
    <mergeCell ref="C69:E69"/>
    <mergeCell ref="C70:E70"/>
    <mergeCell ref="C71:E71"/>
    <mergeCell ref="C72:E72"/>
    <mergeCell ref="C73:E73"/>
    <mergeCell ref="C74:E74"/>
    <mergeCell ref="C75:E75"/>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20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DF5-30B9-43AB-984E-AF857D350606}">
  <sheetPr>
    <outlinePr summaryBelow="0"/>
    <pageSetUpPr fitToPage="1"/>
  </sheetPr>
  <dimension ref="A1:BH5001"/>
  <sheetViews>
    <sheetView workbookViewId="0">
      <pane ySplit="7" topLeftCell="A8" activePane="bottomLeft" state="frozen"/>
      <selection activeCell="C25" sqref="C25"/>
      <selection pane="bottomLeft" activeCell="E59" sqref="E59"/>
    </sheetView>
  </sheetViews>
  <sheetFormatPr defaultRowHeight="12.75" outlineLevelRow="2"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96</v>
      </c>
      <c r="C3" s="299" t="s">
        <v>97</v>
      </c>
      <c r="D3" s="300"/>
      <c r="E3" s="300"/>
      <c r="F3" s="300"/>
      <c r="G3" s="301"/>
      <c r="AC3" s="121" t="s">
        <v>346</v>
      </c>
      <c r="AG3" t="s">
        <v>349</v>
      </c>
    </row>
    <row r="4" spans="1:60" ht="25.15" customHeight="1" x14ac:dyDescent="0.2">
      <c r="A4" s="141" t="s">
        <v>9</v>
      </c>
      <c r="B4" s="142" t="s">
        <v>98</v>
      </c>
      <c r="C4" s="302" t="s">
        <v>97</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231</v>
      </c>
      <c r="C8" s="180" t="s">
        <v>232</v>
      </c>
      <c r="D8" s="164"/>
      <c r="E8" s="165"/>
      <c r="F8" s="166"/>
      <c r="G8" s="166">
        <f>SUMIF(AG9:AG11,"&lt;&gt;NOR",G9:G11)</f>
        <v>0</v>
      </c>
      <c r="H8" s="166"/>
      <c r="I8" s="166">
        <f>SUM(I9:I11)</f>
        <v>0</v>
      </c>
      <c r="J8" s="166"/>
      <c r="K8" s="166">
        <f>SUM(K9:K11)</f>
        <v>0</v>
      </c>
      <c r="L8" s="166"/>
      <c r="M8" s="166">
        <f>SUM(M9:M11)</f>
        <v>0</v>
      </c>
      <c r="N8" s="165"/>
      <c r="O8" s="165">
        <f>SUM(O9:O11)</f>
        <v>0</v>
      </c>
      <c r="P8" s="165"/>
      <c r="Q8" s="165">
        <f>SUM(Q9:Q11)</f>
        <v>0</v>
      </c>
      <c r="R8" s="166"/>
      <c r="S8" s="166"/>
      <c r="T8" s="167"/>
      <c r="U8" s="161"/>
      <c r="V8" s="161">
        <f>SUM(V9:V11)</f>
        <v>12.95</v>
      </c>
      <c r="W8" s="161"/>
      <c r="X8" s="161"/>
      <c r="Y8" s="161"/>
      <c r="Z8" s="166"/>
      <c r="AA8" s="166"/>
      <c r="AB8" s="167"/>
      <c r="AG8" t="s">
        <v>374</v>
      </c>
    </row>
    <row r="9" spans="1:60" ht="22.5" outlineLevel="1" x14ac:dyDescent="0.2">
      <c r="A9" s="172">
        <v>1</v>
      </c>
      <c r="B9" s="173" t="s">
        <v>2868</v>
      </c>
      <c r="C9" s="181" t="s">
        <v>2869</v>
      </c>
      <c r="D9" s="174" t="s">
        <v>515</v>
      </c>
      <c r="E9" s="175">
        <v>12</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1.07955</v>
      </c>
      <c r="V9" s="159">
        <f>ROUND(E9*U9,2)</f>
        <v>12.95</v>
      </c>
      <c r="W9" s="159"/>
      <c r="X9" s="159" t="s">
        <v>580</v>
      </c>
      <c r="Y9" s="159" t="s">
        <v>381</v>
      </c>
      <c r="Z9" s="178">
        <v>0</v>
      </c>
      <c r="AA9" s="178">
        <f>G9*Z9</f>
        <v>0</v>
      </c>
      <c r="AB9" s="178">
        <f>G9-AA9</f>
        <v>0</v>
      </c>
      <c r="AC9" s="148"/>
      <c r="AD9" s="148"/>
      <c r="AE9" s="148"/>
      <c r="AF9" s="148"/>
      <c r="AG9" s="148" t="s">
        <v>581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194" t="s">
        <v>2870</v>
      </c>
      <c r="D10" s="185"/>
      <c r="E10" s="186">
        <v>12</v>
      </c>
      <c r="F10" s="159"/>
      <c r="G10" s="1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435</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7">
        <v>2</v>
      </c>
      <c r="B11" s="188" t="s">
        <v>2871</v>
      </c>
      <c r="C11" s="195" t="s">
        <v>2947</v>
      </c>
      <c r="D11" s="189" t="s">
        <v>515</v>
      </c>
      <c r="E11" s="190">
        <v>5</v>
      </c>
      <c r="F11" s="191"/>
      <c r="G11" s="192">
        <f>ROUND(E11*F11,2)</f>
        <v>0</v>
      </c>
      <c r="H11" s="191"/>
      <c r="I11" s="192">
        <f>ROUND(E11*H11,2)</f>
        <v>0</v>
      </c>
      <c r="J11" s="191"/>
      <c r="K11" s="192">
        <f>ROUND(E11*J11,2)</f>
        <v>0</v>
      </c>
      <c r="L11" s="192">
        <v>21</v>
      </c>
      <c r="M11" s="192">
        <f>G11*(1+L11/100)</f>
        <v>0</v>
      </c>
      <c r="N11" s="190">
        <v>0</v>
      </c>
      <c r="O11" s="190">
        <f>ROUND(E11*N11,2)</f>
        <v>0</v>
      </c>
      <c r="P11" s="190">
        <v>0</v>
      </c>
      <c r="Q11" s="190">
        <f>ROUND(E11*P11,2)</f>
        <v>0</v>
      </c>
      <c r="R11" s="192"/>
      <c r="S11" s="192" t="s">
        <v>394</v>
      </c>
      <c r="T11" s="193" t="s">
        <v>379</v>
      </c>
      <c r="U11" s="159">
        <v>0</v>
      </c>
      <c r="V11" s="159">
        <f>ROUND(E11*U11,2)</f>
        <v>0</v>
      </c>
      <c r="W11" s="159"/>
      <c r="X11" s="159" t="s">
        <v>580</v>
      </c>
      <c r="Y11" s="159" t="s">
        <v>381</v>
      </c>
      <c r="Z11" s="178">
        <v>0</v>
      </c>
      <c r="AA11" s="178">
        <f>G11*Z11</f>
        <v>0</v>
      </c>
      <c r="AB11" s="178">
        <f>G11-AA11</f>
        <v>0</v>
      </c>
      <c r="AC11" s="148"/>
      <c r="AD11" s="148"/>
      <c r="AE11" s="148"/>
      <c r="AF11" s="148"/>
      <c r="AG11" s="148" t="s">
        <v>581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99"/>
      <c r="B12" s="200"/>
      <c r="C12" s="201" t="s">
        <v>2948</v>
      </c>
      <c r="D12" s="202"/>
      <c r="E12" s="203">
        <v>5</v>
      </c>
      <c r="F12" s="204"/>
      <c r="G12" s="204"/>
      <c r="H12" s="204"/>
      <c r="I12" s="204"/>
      <c r="J12" s="204"/>
      <c r="K12" s="204"/>
      <c r="L12" s="204"/>
      <c r="M12" s="204"/>
      <c r="N12" s="205"/>
      <c r="O12" s="205"/>
      <c r="P12" s="205"/>
      <c r="Q12" s="205"/>
      <c r="R12" s="204"/>
      <c r="S12" s="204"/>
      <c r="T12" s="198"/>
      <c r="U12" s="159"/>
      <c r="V12" s="159"/>
      <c r="W12" s="159"/>
      <c r="X12" s="159"/>
      <c r="Y12" s="159"/>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x14ac:dyDescent="0.2">
      <c r="A13" s="162" t="s">
        <v>373</v>
      </c>
      <c r="B13" s="163" t="s">
        <v>288</v>
      </c>
      <c r="C13" s="180" t="s">
        <v>97</v>
      </c>
      <c r="D13" s="164"/>
      <c r="E13" s="165"/>
      <c r="F13" s="166"/>
      <c r="G13" s="166">
        <f>SUMIF(AG14:AG14,"&lt;&gt;NOR",G14:G14)</f>
        <v>0</v>
      </c>
      <c r="H13" s="166"/>
      <c r="I13" s="166">
        <f>SUM(I14:I14)</f>
        <v>0</v>
      </c>
      <c r="J13" s="166"/>
      <c r="K13" s="166">
        <f>SUM(K14:K14)</f>
        <v>0</v>
      </c>
      <c r="L13" s="166"/>
      <c r="M13" s="166">
        <f>SUM(M14:M14)</f>
        <v>0</v>
      </c>
      <c r="N13" s="165"/>
      <c r="O13" s="165">
        <f>SUM(O14:O14)</f>
        <v>0</v>
      </c>
      <c r="P13" s="165"/>
      <c r="Q13" s="165">
        <f>SUM(Q14:Q14)</f>
        <v>0</v>
      </c>
      <c r="R13" s="166"/>
      <c r="S13" s="166"/>
      <c r="T13" s="167"/>
      <c r="U13" s="161"/>
      <c r="V13" s="161">
        <f>SUM(V14:V14)</f>
        <v>0</v>
      </c>
      <c r="W13" s="161"/>
      <c r="X13" s="161"/>
      <c r="Y13" s="161"/>
      <c r="Z13" s="208"/>
      <c r="AA13" s="208"/>
      <c r="AB13" s="207"/>
      <c r="AG13" t="s">
        <v>374</v>
      </c>
    </row>
    <row r="14" spans="1:60" outlineLevel="1" x14ac:dyDescent="0.2">
      <c r="A14" s="172">
        <v>3</v>
      </c>
      <c r="B14" s="173" t="s">
        <v>288</v>
      </c>
      <c r="C14" s="181" t="s">
        <v>2872</v>
      </c>
      <c r="D14" s="174" t="s">
        <v>406</v>
      </c>
      <c r="E14" s="175">
        <v>1</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c r="S14" s="177" t="s">
        <v>394</v>
      </c>
      <c r="T14" s="178" t="s">
        <v>379</v>
      </c>
      <c r="U14" s="159">
        <v>0</v>
      </c>
      <c r="V14" s="159">
        <f>ROUND(E14*U14,2)</f>
        <v>0</v>
      </c>
      <c r="W14" s="159"/>
      <c r="X14" s="159" t="s">
        <v>429</v>
      </c>
      <c r="Y14" s="159" t="s">
        <v>381</v>
      </c>
      <c r="Z14" s="178">
        <v>0</v>
      </c>
      <c r="AA14" s="178">
        <f>G14*Z14</f>
        <v>0</v>
      </c>
      <c r="AB14" s="178">
        <f>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82"/>
      <c r="D15" s="6"/>
      <c r="E15" s="3"/>
      <c r="F15" s="3"/>
      <c r="G15" s="3"/>
      <c r="H15" s="3"/>
      <c r="I15" s="3"/>
      <c r="J15" s="3"/>
      <c r="K15" s="3"/>
      <c r="L15" s="3"/>
      <c r="M15" s="3"/>
      <c r="N15" s="3"/>
      <c r="O15" s="3"/>
      <c r="P15" s="3"/>
      <c r="Q15" s="3"/>
      <c r="R15" s="3"/>
      <c r="S15" s="3"/>
      <c r="T15" s="3"/>
      <c r="U15" s="3"/>
      <c r="V15" s="3"/>
      <c r="W15" s="3"/>
      <c r="X15" s="3"/>
      <c r="Y15" s="3"/>
      <c r="AE15">
        <v>15</v>
      </c>
      <c r="AF15">
        <v>21</v>
      </c>
      <c r="AG15" t="s">
        <v>359</v>
      </c>
    </row>
    <row r="16" spans="1:60" x14ac:dyDescent="0.2">
      <c r="A16" s="151"/>
      <c r="B16" s="152" t="s">
        <v>29</v>
      </c>
      <c r="C16" s="183"/>
      <c r="D16" s="153"/>
      <c r="E16" s="154"/>
      <c r="F16" s="154"/>
      <c r="G16" s="171">
        <f>G8+G13</f>
        <v>0</v>
      </c>
      <c r="H16" s="3"/>
      <c r="I16" s="3"/>
      <c r="J16" s="3"/>
      <c r="K16" s="3"/>
      <c r="L16" s="3"/>
      <c r="M16" s="3"/>
      <c r="N16" s="3"/>
      <c r="O16" s="3"/>
      <c r="P16" s="3"/>
      <c r="Q16" s="3"/>
      <c r="R16" s="208"/>
      <c r="S16" s="208"/>
      <c r="T16" s="3"/>
      <c r="U16" s="3"/>
      <c r="V16" s="3"/>
      <c r="W16" s="3"/>
      <c r="X16" s="3"/>
      <c r="Y16" s="3"/>
      <c r="Z16" s="207"/>
      <c r="AA16" s="207">
        <f>SUM(AA10:AA15)</f>
        <v>0</v>
      </c>
      <c r="AB16" s="207">
        <f>SUM(AB9:AB15)</f>
        <v>0</v>
      </c>
      <c r="AE16">
        <f>SUMIF(L7:L14,AE15,G7:G14)</f>
        <v>0</v>
      </c>
      <c r="AF16">
        <f>SUMIF(L7:L14,AF15,G7:G14)</f>
        <v>0</v>
      </c>
      <c r="AG16" t="s">
        <v>421</v>
      </c>
    </row>
    <row r="17" spans="3:33" x14ac:dyDescent="0.2">
      <c r="C17" s="184"/>
      <c r="D17" s="10"/>
      <c r="AG17" t="s">
        <v>423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tbAnaVFM2bImHe4ds6e7Tv7zIlERjxajug+RUGb0R4cWXEe5YovobINWfv259AG9egiDdg8iPOL196d1YD2YmA==" saltValue="DownWNrb5EX6yeKtj5YH7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675F-6FF4-4B7F-95B7-97F9625FA043}">
  <sheetPr>
    <outlinePr summaryBelow="0"/>
    <pageSetUpPr fitToPage="1"/>
  </sheetPr>
  <dimension ref="A1:BH5000"/>
  <sheetViews>
    <sheetView workbookViewId="0">
      <pane ySplit="7" topLeftCell="A8" activePane="bottomLeft" state="frozen"/>
      <selection activeCell="C25" sqref="C25"/>
      <selection pane="bottomLeft" activeCell="Z46" sqref="S46:Z46"/>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 customWidth="1"/>
    <col min="28" max="28" width="14.28515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99</v>
      </c>
      <c r="C3" s="299" t="s">
        <v>100</v>
      </c>
      <c r="D3" s="300"/>
      <c r="E3" s="300"/>
      <c r="F3" s="300"/>
      <c r="G3" s="301"/>
      <c r="AC3" s="121" t="s">
        <v>346</v>
      </c>
      <c r="AG3" t="s">
        <v>349</v>
      </c>
    </row>
    <row r="4" spans="1:60" ht="25.15" customHeight="1" x14ac:dyDescent="0.2">
      <c r="A4" s="141" t="s">
        <v>9</v>
      </c>
      <c r="B4" s="142" t="s">
        <v>101</v>
      </c>
      <c r="C4" s="302" t="s">
        <v>100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341</v>
      </c>
      <c r="C8" s="180" t="s">
        <v>100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341</v>
      </c>
      <c r="C9" s="181" t="s">
        <v>2873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Q5Yz/BQlNXthw/OZQ8469I7N0M4OPpGwu81WsYpYtzWLuV0XePOzhvKBP7OYTNZYVb9ic5WQodeSeMUoYrvAg==" saltValue="5+N/Glo1mnIfuAp26tv+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4162-165C-4576-A58F-4E604BEC0051}">
  <sheetPr>
    <outlinePr summaryBelow="0"/>
    <pageSetUpPr fitToPage="1"/>
  </sheetPr>
  <dimension ref="A1:BH5000"/>
  <sheetViews>
    <sheetView workbookViewId="0">
      <pane ySplit="7" topLeftCell="A8" activePane="bottomLeft" state="frozen"/>
      <selection activeCell="C25" sqref="C25"/>
      <selection pane="bottomLeft" activeCell="C34" sqref="C34"/>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4"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104</v>
      </c>
      <c r="C4" s="302" t="s">
        <v>105</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SUMIF(AG9:AG23,"&lt;&gt;NOR",G9:G23)</f>
        <v>0</v>
      </c>
      <c r="H8" s="166"/>
      <c r="I8" s="166">
        <f>SUM(I9:I23)</f>
        <v>0</v>
      </c>
      <c r="J8" s="166"/>
      <c r="K8" s="166">
        <f>SUM(K9:K23)</f>
        <v>0</v>
      </c>
      <c r="L8" s="166"/>
      <c r="M8" s="166">
        <f>SUM(M9:M23)</f>
        <v>0</v>
      </c>
      <c r="N8" s="165"/>
      <c r="O8" s="165">
        <f>SUM(O9:O23)</f>
        <v>0</v>
      </c>
      <c r="P8" s="165"/>
      <c r="Q8" s="165">
        <f>SUM(Q9:Q23)</f>
        <v>0</v>
      </c>
      <c r="R8" s="166"/>
      <c r="S8" s="166"/>
      <c r="T8" s="167"/>
      <c r="U8" s="161"/>
      <c r="V8" s="161">
        <f>SUM(V9:V23)</f>
        <v>3.64</v>
      </c>
      <c r="W8" s="161"/>
      <c r="X8" s="161"/>
      <c r="Y8" s="161"/>
      <c r="Z8" s="166"/>
      <c r="AA8" s="166"/>
      <c r="AB8" s="167"/>
      <c r="AG8" t="s">
        <v>374</v>
      </c>
    </row>
    <row r="9" spans="1:60" outlineLevel="1" x14ac:dyDescent="0.2">
      <c r="A9" s="172">
        <v>1</v>
      </c>
      <c r="B9" s="173" t="s">
        <v>461</v>
      </c>
      <c r="C9" s="181" t="s">
        <v>462</v>
      </c>
      <c r="D9" s="174" t="s">
        <v>442</v>
      </c>
      <c r="E9" s="175">
        <v>5.6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0.36499999999999999</v>
      </c>
      <c r="V9" s="159">
        <f>ROUND(E9*U9,2)</f>
        <v>2.04</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463</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2" x14ac:dyDescent="0.2">
      <c r="A11" s="155"/>
      <c r="B11" s="156"/>
      <c r="C11" s="194" t="s">
        <v>2874</v>
      </c>
      <c r="D11" s="185"/>
      <c r="E11" s="186">
        <v>5.6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445</v>
      </c>
      <c r="C12" s="181" t="s">
        <v>446</v>
      </c>
      <c r="D12" s="174" t="s">
        <v>442</v>
      </c>
      <c r="E12" s="175">
        <v>5.6</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1.0999999999999999E-2</v>
      </c>
      <c r="V12" s="159">
        <f>ROUND(E12*U12,2)</f>
        <v>0.06</v>
      </c>
      <c r="W12" s="159"/>
      <c r="X12" s="159" t="s">
        <v>429</v>
      </c>
      <c r="Y12" s="159" t="s">
        <v>475</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7" t="s">
        <v>447</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194" t="s">
        <v>2875</v>
      </c>
      <c r="D14" s="185"/>
      <c r="E14" s="186">
        <v>5.6</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5</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2">
        <v>3</v>
      </c>
      <c r="B15" s="173" t="s">
        <v>486</v>
      </c>
      <c r="C15" s="181" t="s">
        <v>487</v>
      </c>
      <c r="D15" s="174" t="s">
        <v>442</v>
      </c>
      <c r="E15" s="175">
        <v>5.6</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v>
      </c>
      <c r="V15" s="159">
        <f>ROUND(E15*U15,2)</f>
        <v>0</v>
      </c>
      <c r="W15" s="159"/>
      <c r="X15" s="159" t="s">
        <v>429</v>
      </c>
      <c r="Y15" s="159" t="s">
        <v>475</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idden="1" outlineLevel="2" x14ac:dyDescent="0.2">
      <c r="A16" s="155"/>
      <c r="B16" s="156"/>
      <c r="C16" s="194"/>
      <c r="D16" s="185"/>
      <c r="E16" s="186"/>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2960</v>
      </c>
      <c r="D17" s="185"/>
      <c r="E17" s="186">
        <v>5.6</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idden="1" outlineLevel="1" collapsed="1" x14ac:dyDescent="0.2">
      <c r="A18" s="172"/>
      <c r="B18" s="173"/>
      <c r="C18" s="181"/>
      <c r="D18" s="174"/>
      <c r="E18" s="175"/>
      <c r="F18" s="176"/>
      <c r="G18" s="177"/>
      <c r="H18" s="176"/>
      <c r="I18" s="177"/>
      <c r="J18" s="176"/>
      <c r="K18" s="177"/>
      <c r="L18" s="177"/>
      <c r="M18" s="177"/>
      <c r="N18" s="175"/>
      <c r="O18" s="175"/>
      <c r="P18" s="175"/>
      <c r="Q18" s="175"/>
      <c r="R18" s="177"/>
      <c r="S18" s="177"/>
      <c r="T18" s="178"/>
      <c r="U18" s="159"/>
      <c r="V18" s="159"/>
      <c r="W18" s="159"/>
      <c r="X18" s="159"/>
      <c r="Y18" s="159"/>
      <c r="Z18" s="178"/>
      <c r="AA18" s="178"/>
      <c r="AB18" s="178"/>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idden="1" outlineLevel="2" x14ac:dyDescent="0.2">
      <c r="A19" s="155"/>
      <c r="B19" s="156"/>
      <c r="C19" s="194"/>
      <c r="D19" s="185"/>
      <c r="E19" s="186"/>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idden="1" outlineLevel="3" x14ac:dyDescent="0.2">
      <c r="A20" s="155"/>
      <c r="B20" s="156"/>
      <c r="C20" s="194"/>
      <c r="D20" s="185"/>
      <c r="E20" s="186"/>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2876</v>
      </c>
      <c r="C21" s="181" t="s">
        <v>2877</v>
      </c>
      <c r="D21" s="174" t="s">
        <v>492</v>
      </c>
      <c r="E21" s="175">
        <v>16</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9.6000000000000002E-2</v>
      </c>
      <c r="V21" s="159">
        <f>ROUND(E21*U21,2)</f>
        <v>1.54</v>
      </c>
      <c r="W21" s="159"/>
      <c r="X21" s="159" t="s">
        <v>429</v>
      </c>
      <c r="Y21" s="159" t="s">
        <v>381</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307" t="s">
        <v>493</v>
      </c>
      <c r="D22" s="308"/>
      <c r="E22" s="308"/>
      <c r="F22" s="308"/>
      <c r="G22" s="308"/>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4" t="s">
        <v>2878</v>
      </c>
      <c r="D23" s="185"/>
      <c r="E23" s="186">
        <v>16</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
      <c r="A24" s="162" t="s">
        <v>373</v>
      </c>
      <c r="B24" s="163" t="s">
        <v>241</v>
      </c>
      <c r="C24" s="180" t="s">
        <v>242</v>
      </c>
      <c r="D24" s="164"/>
      <c r="E24" s="165"/>
      <c r="F24" s="166"/>
      <c r="G24" s="166">
        <f>SUMIF(AG25:AG26,"&lt;&gt;NOR",G25:G26)</f>
        <v>0</v>
      </c>
      <c r="H24" s="166"/>
      <c r="I24" s="166">
        <f>SUM(I25:I26)</f>
        <v>0</v>
      </c>
      <c r="J24" s="166"/>
      <c r="K24" s="166">
        <f>SUM(K25:K26)</f>
        <v>0</v>
      </c>
      <c r="L24" s="166"/>
      <c r="M24" s="166">
        <f>SUM(M25:M26)</f>
        <v>0</v>
      </c>
      <c r="N24" s="165"/>
      <c r="O24" s="165">
        <f>SUM(O25:O26)</f>
        <v>5.18</v>
      </c>
      <c r="P24" s="165"/>
      <c r="Q24" s="165">
        <f>SUM(Q25:Q26)</f>
        <v>0</v>
      </c>
      <c r="R24" s="166"/>
      <c r="S24" s="166"/>
      <c r="T24" s="167"/>
      <c r="U24" s="161"/>
      <c r="V24" s="161">
        <f>SUM(V25:V26)</f>
        <v>2.6</v>
      </c>
      <c r="W24" s="161"/>
      <c r="X24" s="161"/>
      <c r="Y24" s="161"/>
      <c r="Z24" s="208"/>
      <c r="AA24" s="208"/>
      <c r="AB24" s="207"/>
      <c r="AG24" t="s">
        <v>374</v>
      </c>
    </row>
    <row r="25" spans="1:60" outlineLevel="1" x14ac:dyDescent="0.2">
      <c r="A25" s="172">
        <v>6</v>
      </c>
      <c r="B25" s="173" t="s">
        <v>715</v>
      </c>
      <c r="C25" s="181" t="s">
        <v>716</v>
      </c>
      <c r="D25" s="174" t="s">
        <v>442</v>
      </c>
      <c r="E25" s="175">
        <v>2.4</v>
      </c>
      <c r="F25" s="176"/>
      <c r="G25" s="177">
        <f>ROUND(E25*F25,2)</f>
        <v>0</v>
      </c>
      <c r="H25" s="176"/>
      <c r="I25" s="177">
        <f>ROUND(E25*H25,2)</f>
        <v>0</v>
      </c>
      <c r="J25" s="176"/>
      <c r="K25" s="177">
        <f>ROUND(E25*J25,2)</f>
        <v>0</v>
      </c>
      <c r="L25" s="177">
        <v>21</v>
      </c>
      <c r="M25" s="177">
        <f>G25*(1+L25/100)</f>
        <v>0</v>
      </c>
      <c r="N25" s="175">
        <v>2.16</v>
      </c>
      <c r="O25" s="175">
        <f>ROUND(E25*N25,2)</f>
        <v>5.18</v>
      </c>
      <c r="P25" s="175">
        <v>0</v>
      </c>
      <c r="Q25" s="175">
        <f>ROUND(E25*P25,2)</f>
        <v>0</v>
      </c>
      <c r="R25" s="177" t="s">
        <v>588</v>
      </c>
      <c r="S25" s="177" t="s">
        <v>378</v>
      </c>
      <c r="T25" s="178" t="s">
        <v>378</v>
      </c>
      <c r="U25" s="159">
        <v>1.085</v>
      </c>
      <c r="V25" s="159">
        <f>ROUND(E25*U25,2)</f>
        <v>2.6</v>
      </c>
      <c r="W25" s="159"/>
      <c r="X25" s="159" t="s">
        <v>429</v>
      </c>
      <c r="Y25" s="159" t="s">
        <v>381</v>
      </c>
      <c r="Z25" s="178">
        <v>0</v>
      </c>
      <c r="AA25" s="178">
        <f>G25*Z25</f>
        <v>0</v>
      </c>
      <c r="AB25" s="178">
        <f>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4" t="s">
        <v>2879</v>
      </c>
      <c r="D26" s="185"/>
      <c r="E26" s="186">
        <v>2.4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2" t="s">
        <v>373</v>
      </c>
      <c r="B27" s="163" t="s">
        <v>265</v>
      </c>
      <c r="C27" s="180" t="s">
        <v>266</v>
      </c>
      <c r="D27" s="164"/>
      <c r="E27" s="165"/>
      <c r="F27" s="166"/>
      <c r="G27" s="166">
        <f>SUMIF(AG28:AG36,"&lt;&gt;NOR",G28:G36)</f>
        <v>0</v>
      </c>
      <c r="H27" s="166"/>
      <c r="I27" s="166">
        <f>SUM(I28:I36)</f>
        <v>0</v>
      </c>
      <c r="J27" s="166"/>
      <c r="K27" s="166">
        <f>SUM(K28:K36)</f>
        <v>0</v>
      </c>
      <c r="L27" s="166"/>
      <c r="M27" s="166">
        <f>SUM(M28:M36)</f>
        <v>0</v>
      </c>
      <c r="N27" s="165"/>
      <c r="O27" s="165">
        <f>SUM(O28:O36)</f>
        <v>8.3000000000000007</v>
      </c>
      <c r="P27" s="165"/>
      <c r="Q27" s="165">
        <f>SUM(Q28:Q36)</f>
        <v>0</v>
      </c>
      <c r="R27" s="166"/>
      <c r="S27" s="166"/>
      <c r="T27" s="167"/>
      <c r="U27" s="161"/>
      <c r="V27" s="161">
        <f>SUM(V28:V36)</f>
        <v>11.88</v>
      </c>
      <c r="W27" s="161"/>
      <c r="X27" s="161"/>
      <c r="Y27" s="161"/>
      <c r="Z27" s="208"/>
      <c r="AA27" s="208"/>
      <c r="AB27" s="207"/>
      <c r="AG27" t="s">
        <v>374</v>
      </c>
    </row>
    <row r="28" spans="1:60" outlineLevel="1" x14ac:dyDescent="0.2">
      <c r="A28" s="172">
        <v>7</v>
      </c>
      <c r="B28" s="173" t="s">
        <v>2880</v>
      </c>
      <c r="C28" s="181" t="s">
        <v>2881</v>
      </c>
      <c r="D28" s="174" t="s">
        <v>442</v>
      </c>
      <c r="E28" s="175">
        <v>3.2</v>
      </c>
      <c r="F28" s="176"/>
      <c r="G28" s="177">
        <f>ROUND(E28*F28,2)</f>
        <v>0</v>
      </c>
      <c r="H28" s="176"/>
      <c r="I28" s="177">
        <f>ROUND(E28*H28,2)</f>
        <v>0</v>
      </c>
      <c r="J28" s="176"/>
      <c r="K28" s="177">
        <f>ROUND(E28*J28,2)</f>
        <v>0</v>
      </c>
      <c r="L28" s="177">
        <v>21</v>
      </c>
      <c r="M28" s="177">
        <f>G28*(1+L28/100)</f>
        <v>0</v>
      </c>
      <c r="N28" s="175">
        <v>2.5249999999999999</v>
      </c>
      <c r="O28" s="175">
        <f>ROUND(E28*N28,2)</f>
        <v>8.08</v>
      </c>
      <c r="P28" s="175">
        <v>0</v>
      </c>
      <c r="Q28" s="175">
        <f>ROUND(E28*P28,2)</f>
        <v>0</v>
      </c>
      <c r="R28" s="177" t="s">
        <v>724</v>
      </c>
      <c r="S28" s="177" t="s">
        <v>378</v>
      </c>
      <c r="T28" s="178" t="s">
        <v>378</v>
      </c>
      <c r="U28" s="159">
        <v>2.3170000000000002</v>
      </c>
      <c r="V28" s="159">
        <f>ROUND(E28*U28,2)</f>
        <v>7.41</v>
      </c>
      <c r="W28" s="159"/>
      <c r="X28" s="159" t="s">
        <v>429</v>
      </c>
      <c r="Y28" s="159" t="s">
        <v>381</v>
      </c>
      <c r="Z28" s="178">
        <v>0</v>
      </c>
      <c r="AA28" s="178">
        <f>G28*Z28</f>
        <v>0</v>
      </c>
      <c r="AB28" s="178">
        <f>G28-AA28</f>
        <v>0</v>
      </c>
      <c r="AC28" s="148"/>
      <c r="AD28" s="148"/>
      <c r="AE28" s="148"/>
      <c r="AF28" s="148"/>
      <c r="AG28" s="148" t="s">
        <v>431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307" t="s">
        <v>1657</v>
      </c>
      <c r="D29" s="308"/>
      <c r="E29" s="308"/>
      <c r="F29" s="308"/>
      <c r="G29" s="308"/>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433</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2882</v>
      </c>
      <c r="D30" s="185"/>
      <c r="E30" s="186">
        <v>3.2</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2">
        <v>8</v>
      </c>
      <c r="B31" s="173" t="s">
        <v>1698</v>
      </c>
      <c r="C31" s="181" t="s">
        <v>1699</v>
      </c>
      <c r="D31" s="174" t="s">
        <v>442</v>
      </c>
      <c r="E31" s="175">
        <v>6.4</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t="s">
        <v>724</v>
      </c>
      <c r="S31" s="177" t="s">
        <v>378</v>
      </c>
      <c r="T31" s="178" t="s">
        <v>378</v>
      </c>
      <c r="U31" s="159">
        <v>0.20499999999999999</v>
      </c>
      <c r="V31" s="159">
        <f>ROUND(E31*U31,2)</f>
        <v>1.31</v>
      </c>
      <c r="W31" s="159"/>
      <c r="X31" s="159" t="s">
        <v>429</v>
      </c>
      <c r="Y31" s="159" t="s">
        <v>381</v>
      </c>
      <c r="Z31" s="178">
        <v>0</v>
      </c>
      <c r="AA31" s="178">
        <f>G31*Z31</f>
        <v>0</v>
      </c>
      <c r="AB31" s="178">
        <f>G31-AA31</f>
        <v>0</v>
      </c>
      <c r="AC31" s="148"/>
      <c r="AD31" s="148"/>
      <c r="AE31" s="148"/>
      <c r="AF31" s="148"/>
      <c r="AG31" s="148" t="s">
        <v>431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07" t="s">
        <v>1694</v>
      </c>
      <c r="D32" s="308"/>
      <c r="E32" s="308"/>
      <c r="F32" s="308"/>
      <c r="G32" s="308"/>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433</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194" t="s">
        <v>2883</v>
      </c>
      <c r="D33" s="185"/>
      <c r="E33" s="186">
        <v>6.4</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5</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2">
        <v>9</v>
      </c>
      <c r="B34" s="173" t="s">
        <v>2884</v>
      </c>
      <c r="C34" s="181" t="s">
        <v>2885</v>
      </c>
      <c r="D34" s="174" t="s">
        <v>488</v>
      </c>
      <c r="E34" s="175">
        <v>0.20735999999999999</v>
      </c>
      <c r="F34" s="176"/>
      <c r="G34" s="177">
        <f>ROUND(E34*F34,2)</f>
        <v>0</v>
      </c>
      <c r="H34" s="176"/>
      <c r="I34" s="177">
        <f>ROUND(E34*H34,2)</f>
        <v>0</v>
      </c>
      <c r="J34" s="176"/>
      <c r="K34" s="177">
        <f>ROUND(E34*J34,2)</f>
        <v>0</v>
      </c>
      <c r="L34" s="177">
        <v>21</v>
      </c>
      <c r="M34" s="177">
        <f>G34*(1+L34/100)</f>
        <v>0</v>
      </c>
      <c r="N34" s="175">
        <v>1.0662499999999999</v>
      </c>
      <c r="O34" s="175">
        <f>ROUND(E34*N34,2)</f>
        <v>0.22</v>
      </c>
      <c r="P34" s="175">
        <v>0</v>
      </c>
      <c r="Q34" s="175">
        <f>ROUND(E34*P34,2)</f>
        <v>0</v>
      </c>
      <c r="R34" s="177" t="s">
        <v>724</v>
      </c>
      <c r="S34" s="177" t="s">
        <v>378</v>
      </c>
      <c r="T34" s="178" t="s">
        <v>378</v>
      </c>
      <c r="U34" s="159">
        <v>15.231</v>
      </c>
      <c r="V34" s="159">
        <f>ROUND(E34*U34,2)</f>
        <v>3.16</v>
      </c>
      <c r="W34" s="159"/>
      <c r="X34" s="159" t="s">
        <v>429</v>
      </c>
      <c r="Y34" s="159" t="s">
        <v>381</v>
      </c>
      <c r="Z34" s="178">
        <v>0</v>
      </c>
      <c r="AA34" s="178">
        <f>G34*Z34</f>
        <v>0</v>
      </c>
      <c r="AB34" s="178">
        <f>G34-AA34</f>
        <v>0</v>
      </c>
      <c r="AC34" s="148"/>
      <c r="AD34" s="148"/>
      <c r="AE34" s="148"/>
      <c r="AF34" s="148"/>
      <c r="AG34" s="148" t="s">
        <v>431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307" t="s">
        <v>744</v>
      </c>
      <c r="D35" s="308"/>
      <c r="E35" s="308"/>
      <c r="F35" s="308"/>
      <c r="G35" s="308"/>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433</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4" t="s">
        <v>2886</v>
      </c>
      <c r="D36" s="185"/>
      <c r="E36" s="186">
        <v>0.20735999999999999</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435</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
      <c r="A37" s="162" t="s">
        <v>373</v>
      </c>
      <c r="B37" s="163" t="s">
        <v>281</v>
      </c>
      <c r="C37" s="180" t="s">
        <v>282</v>
      </c>
      <c r="D37" s="164"/>
      <c r="E37" s="165"/>
      <c r="F37" s="166"/>
      <c r="G37" s="166">
        <f>SUMIF(AG38:AG42,"&lt;&gt;NOR",G38:G42)</f>
        <v>0</v>
      </c>
      <c r="H37" s="166"/>
      <c r="I37" s="166">
        <f>SUM(I38:I42)</f>
        <v>0</v>
      </c>
      <c r="J37" s="166"/>
      <c r="K37" s="166">
        <f>SUM(K38:K42)</f>
        <v>0</v>
      </c>
      <c r="L37" s="166"/>
      <c r="M37" s="166">
        <f>SUM(M38:M42)</f>
        <v>0</v>
      </c>
      <c r="N37" s="165"/>
      <c r="O37" s="165">
        <f>SUM(O38:O42)</f>
        <v>0</v>
      </c>
      <c r="P37" s="165"/>
      <c r="Q37" s="165">
        <f>SUM(Q38:Q42)</f>
        <v>0</v>
      </c>
      <c r="R37" s="166"/>
      <c r="S37" s="166"/>
      <c r="T37" s="167"/>
      <c r="U37" s="161"/>
      <c r="V37" s="161">
        <f>SUM(V38:V42)</f>
        <v>8.2100000000000009</v>
      </c>
      <c r="W37" s="161"/>
      <c r="X37" s="161"/>
      <c r="Y37" s="161"/>
      <c r="Z37" s="166"/>
      <c r="AA37" s="166"/>
      <c r="AB37" s="167"/>
      <c r="AG37" t="s">
        <v>374</v>
      </c>
    </row>
    <row r="38" spans="1:60" outlineLevel="1" x14ac:dyDescent="0.2">
      <c r="A38" s="172">
        <v>10</v>
      </c>
      <c r="B38" s="173" t="s">
        <v>2887</v>
      </c>
      <c r="C38" s="181" t="s">
        <v>2888</v>
      </c>
      <c r="D38" s="174" t="s">
        <v>488</v>
      </c>
      <c r="E38" s="175">
        <v>13.485099999999999</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2889</v>
      </c>
      <c r="S38" s="177" t="s">
        <v>378</v>
      </c>
      <c r="T38" s="178" t="s">
        <v>378</v>
      </c>
      <c r="U38" s="159">
        <v>0.60899999999999999</v>
      </c>
      <c r="V38" s="159">
        <f>ROUND(E38*U38,2)</f>
        <v>8.2100000000000009</v>
      </c>
      <c r="W38" s="159"/>
      <c r="X38" s="159" t="s">
        <v>618</v>
      </c>
      <c r="Y38" s="159" t="s">
        <v>381</v>
      </c>
      <c r="Z38" s="178">
        <v>0</v>
      </c>
      <c r="AA38" s="178">
        <f>G38*Z38</f>
        <v>0</v>
      </c>
      <c r="AB38" s="178">
        <f>G38-AA38</f>
        <v>0</v>
      </c>
      <c r="AC38" s="148"/>
      <c r="AD38" s="148"/>
      <c r="AE38" s="148"/>
      <c r="AF38" s="148"/>
      <c r="AG38" s="148" t="s">
        <v>619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2" x14ac:dyDescent="0.2">
      <c r="A39" s="155"/>
      <c r="B39" s="156"/>
      <c r="C39" s="307" t="s">
        <v>2890</v>
      </c>
      <c r="D39" s="308"/>
      <c r="E39" s="308"/>
      <c r="F39" s="308"/>
      <c r="G39" s="308"/>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79" t="str">
        <f>C39</f>
        <v>na novostavbách a změnách objektů pro oplocení (815 2 JKSo), objekty zvláštní pro chov živočichů (815 3 JKSO), objekty pozemní různé (815 9 JKSO) se svislou nosnou konstrukcí monolitickou betonovou tyčovou nebo plošnou ( KMCH 2 a 3 - JKSO šesté místo)</v>
      </c>
      <c r="BB39" s="148"/>
      <c r="BC39" s="148"/>
      <c r="BD39" s="148"/>
      <c r="BE39" s="148"/>
      <c r="BF39" s="148"/>
      <c r="BG39" s="148"/>
      <c r="BH39" s="148"/>
    </row>
    <row r="40" spans="1:60" outlineLevel="2" x14ac:dyDescent="0.2">
      <c r="A40" s="155"/>
      <c r="B40" s="156"/>
      <c r="C40" s="194" t="s">
        <v>621</v>
      </c>
      <c r="D40" s="185"/>
      <c r="E40" s="186"/>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2891</v>
      </c>
      <c r="D41" s="185"/>
      <c r="E41" s="186"/>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4" t="s">
        <v>2892</v>
      </c>
      <c r="D42" s="185"/>
      <c r="E42" s="186">
        <v>13.485099999999999</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2" t="s">
        <v>373</v>
      </c>
      <c r="B43" s="163" t="s">
        <v>289</v>
      </c>
      <c r="C43" s="180" t="s">
        <v>290</v>
      </c>
      <c r="D43" s="164"/>
      <c r="E43" s="165"/>
      <c r="F43" s="166"/>
      <c r="G43" s="166">
        <f>SUMIF(AG44:AG48,"&lt;&gt;NOR",G44:G48)</f>
        <v>0</v>
      </c>
      <c r="H43" s="166"/>
      <c r="I43" s="166">
        <f>SUM(I44:I48)</f>
        <v>0</v>
      </c>
      <c r="J43" s="166"/>
      <c r="K43" s="166">
        <f>SUM(K44:K48)</f>
        <v>0</v>
      </c>
      <c r="L43" s="166"/>
      <c r="M43" s="166">
        <f>SUM(M44:M48)</f>
        <v>0</v>
      </c>
      <c r="N43" s="165"/>
      <c r="O43" s="165">
        <f>SUM(O44:O48)</f>
        <v>0.04</v>
      </c>
      <c r="P43" s="165"/>
      <c r="Q43" s="165">
        <f>SUM(Q44:Q48)</f>
        <v>0</v>
      </c>
      <c r="R43" s="166"/>
      <c r="S43" s="166"/>
      <c r="T43" s="167"/>
      <c r="U43" s="161"/>
      <c r="V43" s="161">
        <f>SUM(V44:V48)</f>
        <v>6.16</v>
      </c>
      <c r="W43" s="161"/>
      <c r="X43" s="161"/>
      <c r="Y43" s="161"/>
      <c r="Z43" s="166"/>
      <c r="AA43" s="166"/>
      <c r="AB43" s="167"/>
      <c r="AG43" t="s">
        <v>374</v>
      </c>
    </row>
    <row r="44" spans="1:60" outlineLevel="1" x14ac:dyDescent="0.2">
      <c r="A44" s="172">
        <v>11</v>
      </c>
      <c r="B44" s="173" t="s">
        <v>2893</v>
      </c>
      <c r="C44" s="181" t="s">
        <v>2894</v>
      </c>
      <c r="D44" s="174" t="s">
        <v>492</v>
      </c>
      <c r="E44" s="175">
        <v>16</v>
      </c>
      <c r="F44" s="176"/>
      <c r="G44" s="177">
        <f>ROUND(E44*F44,2)</f>
        <v>0</v>
      </c>
      <c r="H44" s="176"/>
      <c r="I44" s="177">
        <f>ROUND(E44*H44,2)</f>
        <v>0</v>
      </c>
      <c r="J44" s="176"/>
      <c r="K44" s="177">
        <f>ROUND(E44*J44,2)</f>
        <v>0</v>
      </c>
      <c r="L44" s="177">
        <v>21</v>
      </c>
      <c r="M44" s="177">
        <f>G44*(1+L44/100)</f>
        <v>0</v>
      </c>
      <c r="N44" s="175">
        <v>2.63E-3</v>
      </c>
      <c r="O44" s="175">
        <f>ROUND(E44*N44,2)</f>
        <v>0.04</v>
      </c>
      <c r="P44" s="175">
        <v>0</v>
      </c>
      <c r="Q44" s="175">
        <f>ROUND(E44*P44,2)</f>
        <v>0</v>
      </c>
      <c r="R44" s="177" t="s">
        <v>2036</v>
      </c>
      <c r="S44" s="177" t="s">
        <v>378</v>
      </c>
      <c r="T44" s="178" t="s">
        <v>378</v>
      </c>
      <c r="U44" s="159">
        <v>0.38500000000000001</v>
      </c>
      <c r="V44" s="159">
        <f>ROUND(E44*U44,2)</f>
        <v>6.16</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96" t="s">
        <v>2895</v>
      </c>
      <c r="D45" s="297"/>
      <c r="E45" s="297"/>
      <c r="F45" s="297"/>
      <c r="G45" s="29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383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2878</v>
      </c>
      <c r="D46" s="185"/>
      <c r="E46" s="186">
        <v>16</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v>12</v>
      </c>
      <c r="B47" s="156" t="s">
        <v>2896</v>
      </c>
      <c r="C47" s="197" t="s">
        <v>2897</v>
      </c>
      <c r="D47" s="157" t="s">
        <v>0</v>
      </c>
      <c r="E47" s="196"/>
      <c r="F47" s="160"/>
      <c r="G47" s="159">
        <f>ROUND(E47*F47,2)</f>
        <v>0</v>
      </c>
      <c r="H47" s="160"/>
      <c r="I47" s="159">
        <f>ROUND(E47*H47,2)</f>
        <v>0</v>
      </c>
      <c r="J47" s="160"/>
      <c r="K47" s="159">
        <f>ROUND(E47*J47,2)</f>
        <v>0</v>
      </c>
      <c r="L47" s="159">
        <v>21</v>
      </c>
      <c r="M47" s="159">
        <f>G47*(1+L47/100)</f>
        <v>0</v>
      </c>
      <c r="N47" s="158">
        <v>0</v>
      </c>
      <c r="O47" s="158">
        <f>ROUND(E47*N47,2)</f>
        <v>0</v>
      </c>
      <c r="P47" s="158">
        <v>0</v>
      </c>
      <c r="Q47" s="158">
        <f>ROUND(E47*P47,2)</f>
        <v>0</v>
      </c>
      <c r="R47" s="159" t="s">
        <v>2036</v>
      </c>
      <c r="S47" s="159" t="s">
        <v>378</v>
      </c>
      <c r="T47" s="159" t="s">
        <v>378</v>
      </c>
      <c r="U47" s="159">
        <v>0</v>
      </c>
      <c r="V47" s="159">
        <f>ROUND(E47*U47,2)</f>
        <v>0</v>
      </c>
      <c r="W47" s="159"/>
      <c r="X47" s="159" t="s">
        <v>618</v>
      </c>
      <c r="Y47" s="159" t="s">
        <v>381</v>
      </c>
      <c r="Z47" s="178">
        <v>0</v>
      </c>
      <c r="AA47" s="178">
        <f>G47*Z47</f>
        <v>0</v>
      </c>
      <c r="AB47" s="178">
        <f>G47-AA47</f>
        <v>0</v>
      </c>
      <c r="AC47" s="148"/>
      <c r="AD47" s="148"/>
      <c r="AE47" s="148"/>
      <c r="AF47" s="148"/>
      <c r="AG47" s="148" t="s">
        <v>619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309" t="s">
        <v>2118</v>
      </c>
      <c r="D48" s="310"/>
      <c r="E48" s="310"/>
      <c r="F48" s="310"/>
      <c r="G48" s="310"/>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433</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2" t="s">
        <v>373</v>
      </c>
      <c r="B49" s="163" t="s">
        <v>317</v>
      </c>
      <c r="C49" s="180" t="s">
        <v>318</v>
      </c>
      <c r="D49" s="164"/>
      <c r="E49" s="165"/>
      <c r="F49" s="166"/>
      <c r="G49" s="166">
        <f>SUMIF(AG50:AG56,"&lt;&gt;NOR",G50:G56)</f>
        <v>0</v>
      </c>
      <c r="H49" s="166"/>
      <c r="I49" s="166">
        <f>SUM(I50:I56)</f>
        <v>0</v>
      </c>
      <c r="J49" s="166"/>
      <c r="K49" s="166">
        <f>SUM(K50:K56)</f>
        <v>0</v>
      </c>
      <c r="L49" s="166"/>
      <c r="M49" s="166">
        <f>SUM(M50:M56)</f>
        <v>0</v>
      </c>
      <c r="N49" s="165"/>
      <c r="O49" s="165">
        <f>SUM(O50:O56)</f>
        <v>1.5499999999999998</v>
      </c>
      <c r="P49" s="165"/>
      <c r="Q49" s="165">
        <f>SUM(Q50:Q56)</f>
        <v>0</v>
      </c>
      <c r="R49" s="166"/>
      <c r="S49" s="166"/>
      <c r="T49" s="167"/>
      <c r="U49" s="161"/>
      <c r="V49" s="161">
        <f>SUM(V50:V56)</f>
        <v>17.600000000000001</v>
      </c>
      <c r="W49" s="161"/>
      <c r="X49" s="161"/>
      <c r="Y49" s="161"/>
      <c r="Z49" s="166"/>
      <c r="AA49" s="166"/>
      <c r="AB49" s="167"/>
      <c r="AG49" t="s">
        <v>374</v>
      </c>
    </row>
    <row r="50" spans="1:60" ht="33.75" outlineLevel="1" x14ac:dyDescent="0.2">
      <c r="A50" s="172">
        <v>13</v>
      </c>
      <c r="B50" s="173" t="s">
        <v>2898</v>
      </c>
      <c r="C50" s="181" t="s">
        <v>2899</v>
      </c>
      <c r="D50" s="174" t="s">
        <v>492</v>
      </c>
      <c r="E50" s="175">
        <v>16</v>
      </c>
      <c r="F50" s="176"/>
      <c r="G50" s="177">
        <f>ROUND(E50*F50,2)</f>
        <v>0</v>
      </c>
      <c r="H50" s="176"/>
      <c r="I50" s="177">
        <f>ROUND(E50*H50,2)</f>
        <v>0</v>
      </c>
      <c r="J50" s="176"/>
      <c r="K50" s="177">
        <f>ROUND(E50*J50,2)</f>
        <v>0</v>
      </c>
      <c r="L50" s="177">
        <v>21</v>
      </c>
      <c r="M50" s="177">
        <f>G50*(1+L50/100)</f>
        <v>0</v>
      </c>
      <c r="N50" s="175">
        <v>7.4799999999999997E-3</v>
      </c>
      <c r="O50" s="175">
        <f>ROUND(E50*N50,2)</f>
        <v>0.12</v>
      </c>
      <c r="P50" s="175">
        <v>0</v>
      </c>
      <c r="Q50" s="175">
        <f>ROUND(E50*P50,2)</f>
        <v>0</v>
      </c>
      <c r="R50" s="177" t="s">
        <v>2900</v>
      </c>
      <c r="S50" s="177" t="s">
        <v>378</v>
      </c>
      <c r="T50" s="178" t="s">
        <v>378</v>
      </c>
      <c r="U50" s="159">
        <v>1.1000000000000001</v>
      </c>
      <c r="V50" s="159">
        <f>ROUND(E50*U50,2)</f>
        <v>17.600000000000001</v>
      </c>
      <c r="W50" s="159"/>
      <c r="X50" s="159" t="s">
        <v>429</v>
      </c>
      <c r="Y50" s="159" t="s">
        <v>381</v>
      </c>
      <c r="Z50" s="178">
        <v>0</v>
      </c>
      <c r="AA50" s="178">
        <f>G50*Z50</f>
        <v>0</v>
      </c>
      <c r="AB50" s="178">
        <f>G50-AA50</f>
        <v>0</v>
      </c>
      <c r="AC50" s="148"/>
      <c r="AD50" s="148"/>
      <c r="AE50" s="148"/>
      <c r="AF50" s="148"/>
      <c r="AG50" s="148" t="s">
        <v>431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307" t="s">
        <v>2901</v>
      </c>
      <c r="D51" s="308"/>
      <c r="E51" s="308"/>
      <c r="F51" s="308"/>
      <c r="G51" s="308"/>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194" t="s">
        <v>2878</v>
      </c>
      <c r="D52" s="185"/>
      <c r="E52" s="186">
        <v>16</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2">
        <v>14</v>
      </c>
      <c r="B53" s="173" t="s">
        <v>2902</v>
      </c>
      <c r="C53" s="181" t="s">
        <v>2903</v>
      </c>
      <c r="D53" s="174" t="s">
        <v>492</v>
      </c>
      <c r="E53" s="175">
        <v>17.600000000000001</v>
      </c>
      <c r="F53" s="176"/>
      <c r="G53" s="177">
        <f>ROUND(E53*F53,2)</f>
        <v>0</v>
      </c>
      <c r="H53" s="176"/>
      <c r="I53" s="177">
        <f>ROUND(E53*H53,2)</f>
        <v>0</v>
      </c>
      <c r="J53" s="176"/>
      <c r="K53" s="177">
        <f>ROUND(E53*J53,2)</f>
        <v>0</v>
      </c>
      <c r="L53" s="177">
        <v>21</v>
      </c>
      <c r="M53" s="177">
        <f>G53*(1+L53/100)</f>
        <v>0</v>
      </c>
      <c r="N53" s="175">
        <v>8.1000000000000003E-2</v>
      </c>
      <c r="O53" s="175">
        <f>ROUND(E53*N53,2)</f>
        <v>1.43</v>
      </c>
      <c r="P53" s="175">
        <v>0</v>
      </c>
      <c r="Q53" s="175">
        <f>ROUND(E53*P53,2)</f>
        <v>0</v>
      </c>
      <c r="R53" s="177"/>
      <c r="S53" s="177" t="s">
        <v>394</v>
      </c>
      <c r="T53" s="178" t="s">
        <v>378</v>
      </c>
      <c r="U53" s="159">
        <v>0</v>
      </c>
      <c r="V53" s="159">
        <f>ROUND(E53*U53,2)</f>
        <v>0</v>
      </c>
      <c r="W53" s="159"/>
      <c r="X53" s="159" t="s">
        <v>614</v>
      </c>
      <c r="Y53" s="159" t="s">
        <v>381</v>
      </c>
      <c r="Z53" s="178">
        <v>0</v>
      </c>
      <c r="AA53" s="178">
        <f>G53*Z53</f>
        <v>0</v>
      </c>
      <c r="AB53" s="178">
        <f>G53-AA53</f>
        <v>0</v>
      </c>
      <c r="AC53" s="148"/>
      <c r="AD53" s="148"/>
      <c r="AE53" s="148"/>
      <c r="AF53" s="148"/>
      <c r="AG53" s="148" t="s">
        <v>615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2904</v>
      </c>
      <c r="D54" s="185"/>
      <c r="E54" s="186">
        <v>17.600000000000001</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v>15</v>
      </c>
      <c r="B55" s="156" t="s">
        <v>2905</v>
      </c>
      <c r="C55" s="197" t="s">
        <v>2906</v>
      </c>
      <c r="D55" s="157" t="s">
        <v>0</v>
      </c>
      <c r="E55" s="196"/>
      <c r="F55" s="160"/>
      <c r="G55" s="159">
        <f>ROUND(E55*F55,2)</f>
        <v>0</v>
      </c>
      <c r="H55" s="160"/>
      <c r="I55" s="159">
        <f>ROUND(E55*H55,2)</f>
        <v>0</v>
      </c>
      <c r="J55" s="160"/>
      <c r="K55" s="159">
        <f>ROUND(E55*J55,2)</f>
        <v>0</v>
      </c>
      <c r="L55" s="159">
        <v>21</v>
      </c>
      <c r="M55" s="159">
        <f>G55*(1+L55/100)</f>
        <v>0</v>
      </c>
      <c r="N55" s="158">
        <v>0</v>
      </c>
      <c r="O55" s="158">
        <f>ROUND(E55*N55,2)</f>
        <v>0</v>
      </c>
      <c r="P55" s="158">
        <v>0</v>
      </c>
      <c r="Q55" s="158">
        <f>ROUND(E55*P55,2)</f>
        <v>0</v>
      </c>
      <c r="R55" s="159" t="s">
        <v>2900</v>
      </c>
      <c r="S55" s="159" t="s">
        <v>378</v>
      </c>
      <c r="T55" s="159" t="s">
        <v>378</v>
      </c>
      <c r="U55" s="159">
        <v>0</v>
      </c>
      <c r="V55" s="159">
        <f>ROUND(E55*U55,2)</f>
        <v>0</v>
      </c>
      <c r="W55" s="159"/>
      <c r="X55" s="159" t="s">
        <v>618</v>
      </c>
      <c r="Y55" s="159" t="s">
        <v>381</v>
      </c>
      <c r="Z55" s="178">
        <v>0</v>
      </c>
      <c r="AA55" s="178">
        <f>G55*Z55</f>
        <v>0</v>
      </c>
      <c r="AB55" s="178">
        <f>G55-AA55</f>
        <v>0</v>
      </c>
      <c r="AC55" s="148"/>
      <c r="AD55" s="148"/>
      <c r="AE55" s="148"/>
      <c r="AF55" s="148"/>
      <c r="AG55" s="148" t="s">
        <v>619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9" t="s">
        <v>2193</v>
      </c>
      <c r="D56" s="310"/>
      <c r="E56" s="310"/>
      <c r="F56" s="310"/>
      <c r="G56" s="310"/>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182"/>
      <c r="D57" s="6"/>
      <c r="E57" s="3"/>
      <c r="F57" s="3"/>
      <c r="G57" s="3"/>
      <c r="H57" s="3"/>
      <c r="I57" s="3"/>
      <c r="J57" s="3"/>
      <c r="K57" s="3"/>
      <c r="L57" s="3"/>
      <c r="M57" s="3"/>
      <c r="N57" s="3"/>
      <c r="O57" s="3"/>
      <c r="P57" s="3"/>
      <c r="Q57" s="3"/>
      <c r="R57" s="3"/>
      <c r="S57" s="3"/>
      <c r="T57" s="3"/>
      <c r="U57" s="3"/>
      <c r="V57" s="3"/>
      <c r="W57" s="3"/>
      <c r="X57" s="3"/>
      <c r="Y57" s="3"/>
      <c r="AE57">
        <v>15</v>
      </c>
      <c r="AF57">
        <v>21</v>
      </c>
      <c r="AG57" t="s">
        <v>359</v>
      </c>
    </row>
    <row r="58" spans="1:60" x14ac:dyDescent="0.2">
      <c r="A58" s="151"/>
      <c r="B58" s="152" t="s">
        <v>29</v>
      </c>
      <c r="C58" s="183"/>
      <c r="D58" s="153"/>
      <c r="E58" s="154"/>
      <c r="F58" s="154"/>
      <c r="G58" s="171">
        <f>G8+G24+G27+G37+G43+G49</f>
        <v>0</v>
      </c>
      <c r="H58" s="3"/>
      <c r="I58" s="3"/>
      <c r="J58" s="3"/>
      <c r="K58" s="3"/>
      <c r="L58" s="3"/>
      <c r="M58" s="3"/>
      <c r="N58" s="3"/>
      <c r="O58" s="3"/>
      <c r="P58" s="3"/>
      <c r="Q58" s="3"/>
      <c r="R58" s="208"/>
      <c r="S58" s="208"/>
      <c r="T58" s="3"/>
      <c r="U58" s="3"/>
      <c r="V58" s="3"/>
      <c r="W58" s="3"/>
      <c r="X58" s="3"/>
      <c r="Y58" s="3"/>
      <c r="Z58" s="207"/>
      <c r="AA58" s="207">
        <f>SUM(AA9:AA57)</f>
        <v>0</v>
      </c>
      <c r="AB58" s="207">
        <f>SUM(AB9:AB57)</f>
        <v>0</v>
      </c>
      <c r="AE58">
        <f>SUMIF(L7:L56,AE57,G7:G56)</f>
        <v>0</v>
      </c>
      <c r="AF58">
        <f>SUMIF(L7:L56,AF57,G7:G56)</f>
        <v>0</v>
      </c>
      <c r="AG58" t="s">
        <v>421</v>
      </c>
    </row>
    <row r="59" spans="1:60" x14ac:dyDescent="0.2">
      <c r="C59" s="184"/>
      <c r="D59" s="10"/>
      <c r="AG59" t="s">
        <v>423</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g/QeJStVJT58QJ4poFIBK0snjp03ZFGW6M2gDpk7GEQpn1XQEzCsqvM30SjTIKvTWlzMxyC1cdGSxmWTi7Bug==" saltValue="Bovw56UGlKJSfPc0MCB6Fw==" spinCount="100000" sheet="1" formatRows="0"/>
  <mergeCells count="15">
    <mergeCell ref="C48:G48"/>
    <mergeCell ref="C51:G51"/>
    <mergeCell ref="C56:G56"/>
    <mergeCell ref="C22:G22"/>
    <mergeCell ref="C29:G29"/>
    <mergeCell ref="C32:G32"/>
    <mergeCell ref="C35:G35"/>
    <mergeCell ref="C39:G39"/>
    <mergeCell ref="C45:G45"/>
    <mergeCell ref="C13:G13"/>
    <mergeCell ref="A1:G1"/>
    <mergeCell ref="C2:G2"/>
    <mergeCell ref="C3:G3"/>
    <mergeCell ref="C4:G4"/>
    <mergeCell ref="C10:G10"/>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E7D3-86C6-45D9-B340-E7E9354FC780}">
  <sheetPr>
    <outlinePr summaryBelow="0"/>
    <pageSetUpPr fitToPage="1"/>
  </sheetPr>
  <dimension ref="A1:BH5000"/>
  <sheetViews>
    <sheetView workbookViewId="0">
      <pane ySplit="7" topLeftCell="A8" activePane="bottomLeft" state="frozen"/>
      <selection activeCell="C25" sqref="C25"/>
      <selection pane="bottomLeft" activeCell="BA59" sqref="BA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140625" customWidth="1"/>
    <col min="28" max="28" width="14"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106</v>
      </c>
      <c r="C4" s="302" t="s">
        <v>107</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SUMIF(AG9:AG28,"&lt;&gt;NOR",G9:G28)</f>
        <v>0</v>
      </c>
      <c r="H8" s="166"/>
      <c r="I8" s="166">
        <f>SUM(I9:I28)</f>
        <v>0</v>
      </c>
      <c r="J8" s="166"/>
      <c r="K8" s="166">
        <f>SUM(K9:K28)</f>
        <v>0</v>
      </c>
      <c r="L8" s="166"/>
      <c r="M8" s="166">
        <f>SUM(M9:M28)</f>
        <v>0</v>
      </c>
      <c r="N8" s="165"/>
      <c r="O8" s="165">
        <f>SUM(O9:O28)</f>
        <v>0</v>
      </c>
      <c r="P8" s="165"/>
      <c r="Q8" s="165">
        <f>SUM(Q9:Q28)</f>
        <v>0</v>
      </c>
      <c r="R8" s="166"/>
      <c r="S8" s="166"/>
      <c r="T8" s="167"/>
      <c r="U8" s="161"/>
      <c r="V8" s="161">
        <f>SUM(V9:V28)</f>
        <v>35.739999999999995</v>
      </c>
      <c r="W8" s="161"/>
      <c r="X8" s="161"/>
      <c r="Y8" s="161"/>
      <c r="Z8" s="166"/>
      <c r="AA8" s="166"/>
      <c r="AB8" s="167"/>
      <c r="AG8" t="s">
        <v>374</v>
      </c>
    </row>
    <row r="9" spans="1:60" outlineLevel="1" x14ac:dyDescent="0.2">
      <c r="A9" s="172">
        <v>1</v>
      </c>
      <c r="B9" s="173" t="s">
        <v>627</v>
      </c>
      <c r="C9" s="181" t="s">
        <v>628</v>
      </c>
      <c r="D9" s="174" t="s">
        <v>442</v>
      </c>
      <c r="E9" s="175">
        <v>60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0.12</v>
      </c>
      <c r="V9" s="159">
        <f>ROUND(E9*U9,2)</f>
        <v>7.2</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454</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2907</v>
      </c>
      <c r="D11" s="185"/>
      <c r="E11" s="186">
        <v>60</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639</v>
      </c>
      <c r="C12" s="181" t="s">
        <v>640</v>
      </c>
      <c r="D12" s="174" t="s">
        <v>442</v>
      </c>
      <c r="E12" s="175">
        <v>30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0.20200000000000001</v>
      </c>
      <c r="V12" s="159">
        <f>ROUND(E12*U12,2)</f>
        <v>6.06</v>
      </c>
      <c r="W12" s="159"/>
      <c r="X12" s="159" t="s">
        <v>429</v>
      </c>
      <c r="Y12" s="159" t="s">
        <v>381</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7" t="s">
        <v>641</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05" t="s">
        <v>642</v>
      </c>
      <c r="D14" s="306"/>
      <c r="E14" s="306"/>
      <c r="F14" s="306"/>
      <c r="G14" s="306"/>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72">
        <v>3</v>
      </c>
      <c r="B15" s="173" t="s">
        <v>635</v>
      </c>
      <c r="C15" s="181" t="s">
        <v>636</v>
      </c>
      <c r="D15" s="174" t="s">
        <v>442</v>
      </c>
      <c r="E15" s="175">
        <v>30</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0.65200000000000002</v>
      </c>
      <c r="V15" s="159">
        <f>ROUND(E15*U15,2)</f>
        <v>19.559999999999999</v>
      </c>
      <c r="W15" s="159"/>
      <c r="X15" s="159" t="s">
        <v>429</v>
      </c>
      <c r="Y15" s="159" t="s">
        <v>381</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194" t="s">
        <v>2908</v>
      </c>
      <c r="D16" s="185"/>
      <c r="E16" s="186">
        <v>60</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5</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2909</v>
      </c>
      <c r="D17" s="185"/>
      <c r="E17" s="186">
        <v>-30</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72">
        <v>4</v>
      </c>
      <c r="B18" s="173" t="s">
        <v>445</v>
      </c>
      <c r="C18" s="181" t="s">
        <v>446</v>
      </c>
      <c r="D18" s="174" t="s">
        <v>442</v>
      </c>
      <c r="E18" s="175">
        <v>30</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t="s">
        <v>428</v>
      </c>
      <c r="S18" s="177" t="s">
        <v>378</v>
      </c>
      <c r="T18" s="178" t="s">
        <v>378</v>
      </c>
      <c r="U18" s="159">
        <v>1.0999999999999999E-2</v>
      </c>
      <c r="V18" s="159">
        <f>ROUND(E18*U18,2)</f>
        <v>0.33</v>
      </c>
      <c r="W18" s="159"/>
      <c r="X18" s="159" t="s">
        <v>429</v>
      </c>
      <c r="Y18" s="159" t="s">
        <v>475</v>
      </c>
      <c r="Z18" s="178">
        <v>0</v>
      </c>
      <c r="AA18" s="178">
        <f>G18*Z18</f>
        <v>0</v>
      </c>
      <c r="AB18" s="178">
        <f>G18-AA18</f>
        <v>0</v>
      </c>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307" t="s">
        <v>447</v>
      </c>
      <c r="D19" s="308"/>
      <c r="E19" s="308"/>
      <c r="F19" s="308"/>
      <c r="G19" s="308"/>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433</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4" t="s">
        <v>2910</v>
      </c>
      <c r="D20" s="185"/>
      <c r="E20" s="186">
        <v>30</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486</v>
      </c>
      <c r="C21" s="181" t="s">
        <v>487</v>
      </c>
      <c r="D21" s="174" t="s">
        <v>442</v>
      </c>
      <c r="E21" s="175">
        <v>30</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0</v>
      </c>
      <c r="V21" s="159">
        <f>ROUND(E21*U21,2)</f>
        <v>0</v>
      </c>
      <c r="W21" s="159"/>
      <c r="X21" s="159" t="s">
        <v>429</v>
      </c>
      <c r="Y21" s="159" t="s">
        <v>475</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idden="1" outlineLevel="2" x14ac:dyDescent="0.2">
      <c r="A22" s="155"/>
      <c r="B22" s="156"/>
      <c r="C22" s="194"/>
      <c r="D22" s="185"/>
      <c r="E22" s="186"/>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435</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4" t="s">
        <v>2961</v>
      </c>
      <c r="D23" s="185"/>
      <c r="E23" s="186">
        <v>30</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idden="1" outlineLevel="1" collapsed="1" x14ac:dyDescent="0.2">
      <c r="A24" s="172"/>
      <c r="B24" s="173"/>
      <c r="C24" s="181"/>
      <c r="D24" s="174"/>
      <c r="E24" s="175"/>
      <c r="F24" s="176"/>
      <c r="G24" s="177"/>
      <c r="H24" s="176"/>
      <c r="I24" s="177"/>
      <c r="J24" s="176"/>
      <c r="K24" s="177"/>
      <c r="L24" s="177"/>
      <c r="M24" s="177"/>
      <c r="N24" s="175"/>
      <c r="O24" s="175"/>
      <c r="P24" s="175"/>
      <c r="Q24" s="175"/>
      <c r="R24" s="177"/>
      <c r="S24" s="177"/>
      <c r="T24" s="178"/>
      <c r="U24" s="159"/>
      <c r="V24" s="159"/>
      <c r="W24" s="159"/>
      <c r="X24" s="159"/>
      <c r="Y24" s="159"/>
      <c r="Z24" s="178"/>
      <c r="AA24" s="178"/>
      <c r="AB24" s="178"/>
      <c r="AC24" s="148"/>
      <c r="AD24" s="148"/>
      <c r="AE24" s="148"/>
      <c r="AF24" s="148"/>
      <c r="AG24" s="148" t="s">
        <v>431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idden="1" outlineLevel="2" x14ac:dyDescent="0.2">
      <c r="A25" s="155"/>
      <c r="B25" s="156"/>
      <c r="C25" s="194"/>
      <c r="D25" s="185"/>
      <c r="E25" s="186"/>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435</v>
      </c>
      <c r="AH25" s="148">
        <v>0</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idden="1" outlineLevel="3" x14ac:dyDescent="0.2">
      <c r="A26" s="155"/>
      <c r="B26" s="156"/>
      <c r="C26" s="194"/>
      <c r="D26" s="185"/>
      <c r="E26" s="186"/>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5</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72">
        <v>7</v>
      </c>
      <c r="B27" s="173" t="s">
        <v>654</v>
      </c>
      <c r="C27" s="181" t="s">
        <v>655</v>
      </c>
      <c r="D27" s="174" t="s">
        <v>492</v>
      </c>
      <c r="E27" s="175">
        <v>27</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t="s">
        <v>428</v>
      </c>
      <c r="S27" s="177" t="s">
        <v>378</v>
      </c>
      <c r="T27" s="178" t="s">
        <v>378</v>
      </c>
      <c r="U27" s="159">
        <v>9.6000000000000002E-2</v>
      </c>
      <c r="V27" s="159">
        <f>ROUND(E27*U27,2)</f>
        <v>2.59</v>
      </c>
      <c r="W27" s="159"/>
      <c r="X27" s="159" t="s">
        <v>429</v>
      </c>
      <c r="Y27" s="159" t="s">
        <v>381</v>
      </c>
      <c r="Z27" s="178">
        <v>0</v>
      </c>
      <c r="AA27" s="178">
        <f>G27*Z27</f>
        <v>0</v>
      </c>
      <c r="AB27" s="178">
        <f>G27-AA27</f>
        <v>0</v>
      </c>
      <c r="AC27" s="148"/>
      <c r="AD27" s="148"/>
      <c r="AE27" s="148"/>
      <c r="AF27" s="148"/>
      <c r="AG27" s="148" t="s">
        <v>431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07" t="s">
        <v>657</v>
      </c>
      <c r="D28" s="308"/>
      <c r="E28" s="308"/>
      <c r="F28" s="308"/>
      <c r="G28" s="308"/>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2" t="s">
        <v>373</v>
      </c>
      <c r="B29" s="163" t="s">
        <v>243</v>
      </c>
      <c r="C29" s="180" t="s">
        <v>244</v>
      </c>
      <c r="D29" s="164"/>
      <c r="E29" s="165"/>
      <c r="F29" s="166"/>
      <c r="G29" s="166">
        <f>SUMIF(AG30:AG37,"&lt;&gt;NOR",G30:G37)</f>
        <v>0</v>
      </c>
      <c r="H29" s="166"/>
      <c r="I29" s="166">
        <f>SUM(I30:I37)</f>
        <v>0</v>
      </c>
      <c r="J29" s="166"/>
      <c r="K29" s="166">
        <f>SUM(K30:K37)</f>
        <v>0</v>
      </c>
      <c r="L29" s="166"/>
      <c r="M29" s="166">
        <f>SUM(M30:M37)</f>
        <v>0</v>
      </c>
      <c r="N29" s="165"/>
      <c r="O29" s="165">
        <f>SUM(O30:O37)</f>
        <v>20.07</v>
      </c>
      <c r="P29" s="165"/>
      <c r="Q29" s="165">
        <f>SUM(Q30:Q37)</f>
        <v>0</v>
      </c>
      <c r="R29" s="166"/>
      <c r="S29" s="166"/>
      <c r="T29" s="167"/>
      <c r="U29" s="161"/>
      <c r="V29" s="161">
        <f>SUM(V30:V37)</f>
        <v>36.36</v>
      </c>
      <c r="W29" s="161"/>
      <c r="X29" s="161"/>
      <c r="Y29" s="161"/>
      <c r="Z29" s="208"/>
      <c r="AA29" s="208"/>
      <c r="AB29" s="207"/>
      <c r="AG29" t="s">
        <v>374</v>
      </c>
    </row>
    <row r="30" spans="1:60" outlineLevel="1" x14ac:dyDescent="0.2">
      <c r="A30" s="172">
        <v>8</v>
      </c>
      <c r="B30" s="173" t="s">
        <v>2911</v>
      </c>
      <c r="C30" s="181" t="s">
        <v>2912</v>
      </c>
      <c r="D30" s="174" t="s">
        <v>442</v>
      </c>
      <c r="E30" s="175">
        <v>7.52</v>
      </c>
      <c r="F30" s="176"/>
      <c r="G30" s="177">
        <f>ROUND(E30*F30,2)</f>
        <v>0</v>
      </c>
      <c r="H30" s="176"/>
      <c r="I30" s="177">
        <f>ROUND(E30*H30,2)</f>
        <v>0</v>
      </c>
      <c r="J30" s="176"/>
      <c r="K30" s="177">
        <f>ROUND(E30*J30,2)</f>
        <v>0</v>
      </c>
      <c r="L30" s="177">
        <v>21</v>
      </c>
      <c r="M30" s="177">
        <f>G30*(1+L30/100)</f>
        <v>0</v>
      </c>
      <c r="N30" s="175">
        <v>2.5276700000000001</v>
      </c>
      <c r="O30" s="175">
        <f>ROUND(E30*N30,2)</f>
        <v>19.010000000000002</v>
      </c>
      <c r="P30" s="175">
        <v>0</v>
      </c>
      <c r="Q30" s="175">
        <f>ROUND(E30*P30,2)</f>
        <v>0</v>
      </c>
      <c r="R30" s="177" t="s">
        <v>724</v>
      </c>
      <c r="S30" s="177" t="s">
        <v>378</v>
      </c>
      <c r="T30" s="178" t="s">
        <v>378</v>
      </c>
      <c r="U30" s="159">
        <v>1.093</v>
      </c>
      <c r="V30" s="159">
        <f>ROUND(E30*U30,2)</f>
        <v>8.2200000000000006</v>
      </c>
      <c r="W30" s="159"/>
      <c r="X30" s="159" t="s">
        <v>429</v>
      </c>
      <c r="Y30" s="159" t="s">
        <v>381</v>
      </c>
      <c r="Z30" s="178">
        <v>0</v>
      </c>
      <c r="AA30" s="178">
        <f>G30*Z30</f>
        <v>0</v>
      </c>
      <c r="AB30" s="178">
        <f>G30-AA30</f>
        <v>0</v>
      </c>
      <c r="AC30" s="148"/>
      <c r="AD30" s="148"/>
      <c r="AE30" s="148"/>
      <c r="AF30" s="148"/>
      <c r="AG30" s="148" t="s">
        <v>431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307" t="s">
        <v>868</v>
      </c>
      <c r="D31" s="308"/>
      <c r="E31" s="308"/>
      <c r="F31" s="308"/>
      <c r="G31" s="308"/>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433</v>
      </c>
      <c r="AH31" s="148"/>
      <c r="AI31" s="148"/>
      <c r="AJ31" s="148"/>
      <c r="AK31" s="148"/>
      <c r="AL31" s="148"/>
      <c r="AM31" s="148"/>
      <c r="AN31" s="148"/>
      <c r="AO31" s="148"/>
      <c r="AP31" s="148"/>
      <c r="AQ31" s="148"/>
      <c r="AR31" s="148"/>
      <c r="AS31" s="148"/>
      <c r="AT31" s="148"/>
      <c r="AU31" s="148"/>
      <c r="AV31" s="148"/>
      <c r="AW31" s="148"/>
      <c r="AX31" s="148"/>
      <c r="AY31" s="148"/>
      <c r="AZ31" s="148"/>
      <c r="BA31" s="179" t="str">
        <f>C31</f>
        <v>nosných, výplňových, obkladových, půdních, štítových, poprsních apod. (bez výztuže), s pomocným lešením o výšce podlahy do 1900 mm a pro zatížení 1,5 kPa,</v>
      </c>
      <c r="BB31" s="148"/>
      <c r="BC31" s="148"/>
      <c r="BD31" s="148"/>
      <c r="BE31" s="148"/>
      <c r="BF31" s="148"/>
      <c r="BG31" s="148"/>
      <c r="BH31" s="148"/>
    </row>
    <row r="32" spans="1:60" outlineLevel="2" x14ac:dyDescent="0.2">
      <c r="A32" s="155"/>
      <c r="B32" s="156"/>
      <c r="C32" s="194" t="s">
        <v>2913</v>
      </c>
      <c r="D32" s="185"/>
      <c r="E32" s="186">
        <v>7.52</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2">
        <v>9</v>
      </c>
      <c r="B33" s="173" t="s">
        <v>2914</v>
      </c>
      <c r="C33" s="181" t="s">
        <v>2915</v>
      </c>
      <c r="D33" s="174" t="s">
        <v>492</v>
      </c>
      <c r="E33" s="175">
        <v>33</v>
      </c>
      <c r="F33" s="176"/>
      <c r="G33" s="177">
        <f>ROUND(E33*F33,2)</f>
        <v>0</v>
      </c>
      <c r="H33" s="176"/>
      <c r="I33" s="177">
        <f>ROUND(E33*H33,2)</f>
        <v>0</v>
      </c>
      <c r="J33" s="176"/>
      <c r="K33" s="177">
        <f>ROUND(E33*J33,2)</f>
        <v>0</v>
      </c>
      <c r="L33" s="177">
        <v>21</v>
      </c>
      <c r="M33" s="177">
        <f>G33*(1+L33/100)</f>
        <v>0</v>
      </c>
      <c r="N33" s="175">
        <v>1.7860000000000001E-2</v>
      </c>
      <c r="O33" s="175">
        <f>ROUND(E33*N33,2)</f>
        <v>0.59</v>
      </c>
      <c r="P33" s="175">
        <v>0</v>
      </c>
      <c r="Q33" s="175">
        <f>ROUND(E33*P33,2)</f>
        <v>0</v>
      </c>
      <c r="R33" s="177" t="s">
        <v>724</v>
      </c>
      <c r="S33" s="177" t="s">
        <v>378</v>
      </c>
      <c r="T33" s="178" t="s">
        <v>378</v>
      </c>
      <c r="U33" s="159">
        <v>0.64500000000000002</v>
      </c>
      <c r="V33" s="159">
        <f>ROUND(E33*U33,2)</f>
        <v>21.29</v>
      </c>
      <c r="W33" s="159"/>
      <c r="X33" s="159" t="s">
        <v>429</v>
      </c>
      <c r="Y33" s="159" t="s">
        <v>381</v>
      </c>
      <c r="Z33" s="178">
        <v>0</v>
      </c>
      <c r="AA33" s="178">
        <f>G33*Z33</f>
        <v>0</v>
      </c>
      <c r="AB33" s="178">
        <f>G33-AA33</f>
        <v>0</v>
      </c>
      <c r="AC33" s="148"/>
      <c r="AD33" s="148"/>
      <c r="AE33" s="148"/>
      <c r="AF33" s="148"/>
      <c r="AG33" s="148" t="s">
        <v>431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2" x14ac:dyDescent="0.2">
      <c r="A34" s="155"/>
      <c r="B34" s="156"/>
      <c r="C34" s="307" t="s">
        <v>888</v>
      </c>
      <c r="D34" s="308"/>
      <c r="E34" s="308"/>
      <c r="F34" s="308"/>
      <c r="G34" s="308"/>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433</v>
      </c>
      <c r="AH34" s="148"/>
      <c r="AI34" s="148"/>
      <c r="AJ34" s="148"/>
      <c r="AK34" s="148"/>
      <c r="AL34" s="148"/>
      <c r="AM34" s="148"/>
      <c r="AN34" s="148"/>
      <c r="AO34" s="148"/>
      <c r="AP34" s="148"/>
      <c r="AQ34" s="148"/>
      <c r="AR34" s="148"/>
      <c r="AS34" s="148"/>
      <c r="AT34" s="148"/>
      <c r="AU34" s="148"/>
      <c r="AV34" s="148"/>
      <c r="AW34" s="148"/>
      <c r="AX34" s="148"/>
      <c r="AY34" s="148"/>
      <c r="AZ34" s="148"/>
      <c r="BA34" s="179" t="str">
        <f>C34</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4" s="148"/>
      <c r="BC34" s="148"/>
      <c r="BD34" s="148"/>
      <c r="BE34" s="148"/>
      <c r="BF34" s="148"/>
      <c r="BG34" s="148"/>
      <c r="BH34" s="148"/>
    </row>
    <row r="35" spans="1:60" outlineLevel="2" x14ac:dyDescent="0.2">
      <c r="A35" s="155"/>
      <c r="B35" s="156"/>
      <c r="C35" s="194" t="s">
        <v>2916</v>
      </c>
      <c r="D35" s="185"/>
      <c r="E35" s="186">
        <v>33</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10</v>
      </c>
      <c r="B36" s="173" t="s">
        <v>2917</v>
      </c>
      <c r="C36" s="181" t="s">
        <v>2918</v>
      </c>
      <c r="D36" s="174" t="s">
        <v>488</v>
      </c>
      <c r="E36" s="175">
        <v>0.45</v>
      </c>
      <c r="F36" s="176"/>
      <c r="G36" s="177">
        <f>ROUND(E36*F36,2)</f>
        <v>0</v>
      </c>
      <c r="H36" s="176"/>
      <c r="I36" s="177">
        <f>ROUND(E36*H36,2)</f>
        <v>0</v>
      </c>
      <c r="J36" s="176"/>
      <c r="K36" s="177">
        <f>ROUND(E36*J36,2)</f>
        <v>0</v>
      </c>
      <c r="L36" s="177">
        <v>21</v>
      </c>
      <c r="M36" s="177">
        <f>G36*(1+L36/100)</f>
        <v>0</v>
      </c>
      <c r="N36" s="175">
        <v>1.0554300000000001</v>
      </c>
      <c r="O36" s="175">
        <f>ROUND(E36*N36,2)</f>
        <v>0.47</v>
      </c>
      <c r="P36" s="175">
        <v>0</v>
      </c>
      <c r="Q36" s="175">
        <f>ROUND(E36*P36,2)</f>
        <v>0</v>
      </c>
      <c r="R36" s="177" t="s">
        <v>724</v>
      </c>
      <c r="S36" s="177" t="s">
        <v>378</v>
      </c>
      <c r="T36" s="178" t="s">
        <v>378</v>
      </c>
      <c r="U36" s="159">
        <v>15.231</v>
      </c>
      <c r="V36" s="159">
        <f>ROUND(E36*U36,2)</f>
        <v>6.85</v>
      </c>
      <c r="W36" s="159"/>
      <c r="X36" s="159" t="s">
        <v>429</v>
      </c>
      <c r="Y36" s="159" t="s">
        <v>381</v>
      </c>
      <c r="Z36" s="178">
        <v>0</v>
      </c>
      <c r="AA36" s="178">
        <f>G36*Z36</f>
        <v>0</v>
      </c>
      <c r="AB36" s="178">
        <f>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7" t="s">
        <v>744</v>
      </c>
      <c r="D37" s="308"/>
      <c r="E37" s="308"/>
      <c r="F37" s="308"/>
      <c r="G37" s="30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2" t="s">
        <v>373</v>
      </c>
      <c r="B38" s="163" t="s">
        <v>251</v>
      </c>
      <c r="C38" s="180" t="s">
        <v>252</v>
      </c>
      <c r="D38" s="164"/>
      <c r="E38" s="165"/>
      <c r="F38" s="166"/>
      <c r="G38" s="166">
        <f>SUMIF(AG39:AG42,"&lt;&gt;NOR",G39:G42)</f>
        <v>0</v>
      </c>
      <c r="H38" s="166"/>
      <c r="I38" s="166">
        <f>SUM(I39:I42)</f>
        <v>0</v>
      </c>
      <c r="J38" s="166"/>
      <c r="K38" s="166">
        <f>SUM(K39:K42)</f>
        <v>0</v>
      </c>
      <c r="L38" s="166"/>
      <c r="M38" s="166">
        <f>SUM(M39:M42)</f>
        <v>0</v>
      </c>
      <c r="N38" s="165"/>
      <c r="O38" s="165">
        <f>SUM(O39:O42)</f>
        <v>7.0799999999999992</v>
      </c>
      <c r="P38" s="165"/>
      <c r="Q38" s="165">
        <f>SUM(Q39:Q42)</f>
        <v>0</v>
      </c>
      <c r="R38" s="166"/>
      <c r="S38" s="166"/>
      <c r="T38" s="167"/>
      <c r="U38" s="161"/>
      <c r="V38" s="161">
        <f>SUM(V39:V42)</f>
        <v>11.25</v>
      </c>
      <c r="W38" s="161"/>
      <c r="X38" s="161"/>
      <c r="Y38" s="161"/>
      <c r="Z38" s="208"/>
      <c r="AA38" s="208"/>
      <c r="AB38" s="207"/>
      <c r="AG38" t="s">
        <v>374</v>
      </c>
    </row>
    <row r="39" spans="1:60" ht="33.75" outlineLevel="1" x14ac:dyDescent="0.2">
      <c r="A39" s="187">
        <v>11</v>
      </c>
      <c r="B39" s="188" t="s">
        <v>2919</v>
      </c>
      <c r="C39" s="195" t="s">
        <v>2920</v>
      </c>
      <c r="D39" s="189" t="s">
        <v>442</v>
      </c>
      <c r="E39" s="190">
        <v>2.5</v>
      </c>
      <c r="F39" s="191"/>
      <c r="G39" s="192">
        <f>ROUND(E39*F39,2)</f>
        <v>0</v>
      </c>
      <c r="H39" s="191"/>
      <c r="I39" s="192">
        <f>ROUND(E39*H39,2)</f>
        <v>0</v>
      </c>
      <c r="J39" s="191"/>
      <c r="K39" s="192">
        <f>ROUND(E39*J39,2)</f>
        <v>0</v>
      </c>
      <c r="L39" s="192">
        <v>21</v>
      </c>
      <c r="M39" s="192">
        <f>G39*(1+L39/100)</f>
        <v>0</v>
      </c>
      <c r="N39" s="190">
        <v>2.5251399999999999</v>
      </c>
      <c r="O39" s="190">
        <f>ROUND(E39*N39,2)</f>
        <v>6.31</v>
      </c>
      <c r="P39" s="190">
        <v>0</v>
      </c>
      <c r="Q39" s="190">
        <f>ROUND(E39*P39,2)</f>
        <v>0</v>
      </c>
      <c r="R39" s="192" t="s">
        <v>724</v>
      </c>
      <c r="S39" s="192" t="s">
        <v>378</v>
      </c>
      <c r="T39" s="193" t="s">
        <v>378</v>
      </c>
      <c r="U39" s="159">
        <v>0.98699999999999999</v>
      </c>
      <c r="V39" s="159">
        <f>ROUND(E39*U39,2)</f>
        <v>2.4700000000000002</v>
      </c>
      <c r="W39" s="159"/>
      <c r="X39" s="159" t="s">
        <v>429</v>
      </c>
      <c r="Y39" s="159" t="s">
        <v>381</v>
      </c>
      <c r="Z39" s="178">
        <v>0</v>
      </c>
      <c r="AA39" s="178">
        <f>G39*Z39</f>
        <v>0</v>
      </c>
      <c r="AB39" s="178">
        <f>G39-AA39</f>
        <v>0</v>
      </c>
      <c r="AC39" s="148"/>
      <c r="AD39" s="148"/>
      <c r="AE39" s="148"/>
      <c r="AF39" s="148"/>
      <c r="AG39" s="148" t="s">
        <v>431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7">
        <v>12</v>
      </c>
      <c r="B40" s="188" t="s">
        <v>2921</v>
      </c>
      <c r="C40" s="195" t="s">
        <v>2922</v>
      </c>
      <c r="D40" s="189" t="s">
        <v>492</v>
      </c>
      <c r="E40" s="190">
        <v>10</v>
      </c>
      <c r="F40" s="191"/>
      <c r="G40" s="192">
        <f>ROUND(E40*F40,2)</f>
        <v>0</v>
      </c>
      <c r="H40" s="191"/>
      <c r="I40" s="192">
        <f>ROUND(E40*H40,2)</f>
        <v>0</v>
      </c>
      <c r="J40" s="191"/>
      <c r="K40" s="192">
        <f>ROUND(E40*J40,2)</f>
        <v>0</v>
      </c>
      <c r="L40" s="192">
        <v>21</v>
      </c>
      <c r="M40" s="192">
        <f>G40*(1+L40/100)</f>
        <v>0</v>
      </c>
      <c r="N40" s="190">
        <v>6.2719999999999998E-2</v>
      </c>
      <c r="O40" s="190">
        <f>ROUND(E40*N40,2)</f>
        <v>0.63</v>
      </c>
      <c r="P40" s="190">
        <v>0</v>
      </c>
      <c r="Q40" s="190">
        <f>ROUND(E40*P40,2)</f>
        <v>0</v>
      </c>
      <c r="R40" s="192"/>
      <c r="S40" s="192" t="s">
        <v>394</v>
      </c>
      <c r="T40" s="193" t="s">
        <v>378</v>
      </c>
      <c r="U40" s="159">
        <v>0.68</v>
      </c>
      <c r="V40" s="159">
        <f>ROUND(E40*U40,2)</f>
        <v>6.8</v>
      </c>
      <c r="W40" s="159"/>
      <c r="X40" s="159" t="s">
        <v>429</v>
      </c>
      <c r="Y40" s="159" t="s">
        <v>381</v>
      </c>
      <c r="Z40" s="178">
        <v>0</v>
      </c>
      <c r="AA40" s="178">
        <f t="shared" ref="AA40:AA41" si="0">G40*Z40</f>
        <v>0</v>
      </c>
      <c r="AB40" s="178">
        <f t="shared" ref="AB40:AB41" si="1">G40-AA40</f>
        <v>0</v>
      </c>
      <c r="AC40" s="148"/>
      <c r="AD40" s="148"/>
      <c r="AE40" s="148"/>
      <c r="AF40" s="148"/>
      <c r="AG40" s="148" t="s">
        <v>431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2">
        <v>13</v>
      </c>
      <c r="B41" s="173" t="s">
        <v>2923</v>
      </c>
      <c r="C41" s="181" t="s">
        <v>2924</v>
      </c>
      <c r="D41" s="174" t="s">
        <v>488</v>
      </c>
      <c r="E41" s="175">
        <v>0.13</v>
      </c>
      <c r="F41" s="176"/>
      <c r="G41" s="177">
        <f>ROUND(E41*F41,2)</f>
        <v>0</v>
      </c>
      <c r="H41" s="176"/>
      <c r="I41" s="177">
        <f>ROUND(E41*H41,2)</f>
        <v>0</v>
      </c>
      <c r="J41" s="176"/>
      <c r="K41" s="177">
        <f>ROUND(E41*J41,2)</f>
        <v>0</v>
      </c>
      <c r="L41" s="177">
        <v>21</v>
      </c>
      <c r="M41" s="177">
        <f>G41*(1+L41/100)</f>
        <v>0</v>
      </c>
      <c r="N41" s="175">
        <v>1.0547200000000001</v>
      </c>
      <c r="O41" s="175">
        <f>ROUND(E41*N41,2)</f>
        <v>0.14000000000000001</v>
      </c>
      <c r="P41" s="175">
        <v>0</v>
      </c>
      <c r="Q41" s="175">
        <f>ROUND(E41*P41,2)</f>
        <v>0</v>
      </c>
      <c r="R41" s="177" t="s">
        <v>724</v>
      </c>
      <c r="S41" s="177" t="s">
        <v>378</v>
      </c>
      <c r="T41" s="178" t="s">
        <v>378</v>
      </c>
      <c r="U41" s="159">
        <v>15.211</v>
      </c>
      <c r="V41" s="159">
        <f>ROUND(E41*U41,2)</f>
        <v>1.98</v>
      </c>
      <c r="W41" s="159"/>
      <c r="X41" s="159" t="s">
        <v>429</v>
      </c>
      <c r="Y41" s="159" t="s">
        <v>381</v>
      </c>
      <c r="Z41" s="178">
        <v>0</v>
      </c>
      <c r="AA41" s="178">
        <f t="shared" si="0"/>
        <v>0</v>
      </c>
      <c r="AB41" s="178">
        <f t="shared" si="1"/>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33.75" outlineLevel="2" x14ac:dyDescent="0.2">
      <c r="A42" s="155"/>
      <c r="B42" s="156"/>
      <c r="C42" s="307" t="s">
        <v>1107</v>
      </c>
      <c r="D42" s="308"/>
      <c r="E42" s="308"/>
      <c r="F42" s="308"/>
      <c r="G42" s="308"/>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433</v>
      </c>
      <c r="AH42" s="148"/>
      <c r="AI42" s="148"/>
      <c r="AJ42" s="148"/>
      <c r="AK42" s="148"/>
      <c r="AL42" s="148"/>
      <c r="AM42" s="148"/>
      <c r="AN42" s="148"/>
      <c r="AO42" s="148"/>
      <c r="AP42" s="148"/>
      <c r="AQ42" s="148"/>
      <c r="AR42" s="148"/>
      <c r="AS42" s="148"/>
      <c r="AT42" s="148"/>
      <c r="AU42" s="148"/>
      <c r="AV42" s="148"/>
      <c r="AW42" s="148"/>
      <c r="AX42" s="148"/>
      <c r="AY42" s="148"/>
      <c r="AZ42" s="148"/>
      <c r="BA42" s="179" t="str">
        <f>C42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2" s="148"/>
      <c r="BC42" s="148"/>
      <c r="BD42" s="148"/>
      <c r="BE42" s="148"/>
      <c r="BF42" s="148"/>
      <c r="BG42" s="148"/>
      <c r="BH42" s="148"/>
    </row>
    <row r="43" spans="1:60" x14ac:dyDescent="0.2">
      <c r="A43" s="162" t="s">
        <v>373</v>
      </c>
      <c r="B43" s="163" t="s">
        <v>265</v>
      </c>
      <c r="C43" s="180" t="s">
        <v>266</v>
      </c>
      <c r="D43" s="164"/>
      <c r="E43" s="165"/>
      <c r="F43" s="166"/>
      <c r="G43" s="166">
        <f>SUMIF(AG44:AG56,"&lt;&gt;NOR",G44:G56)</f>
        <v>0</v>
      </c>
      <c r="H43" s="166"/>
      <c r="I43" s="166">
        <f>SUM(I44:I56)</f>
        <v>0</v>
      </c>
      <c r="J43" s="166"/>
      <c r="K43" s="166">
        <f>SUM(K44:K56)</f>
        <v>0</v>
      </c>
      <c r="L43" s="166"/>
      <c r="M43" s="166">
        <f>SUM(M44:M56)</f>
        <v>0</v>
      </c>
      <c r="N43" s="165"/>
      <c r="O43" s="165">
        <f>SUM(O44:O56)</f>
        <v>7.7399999999999993</v>
      </c>
      <c r="P43" s="165"/>
      <c r="Q43" s="165">
        <f>SUM(Q44:Q56)</f>
        <v>0</v>
      </c>
      <c r="R43" s="166"/>
      <c r="S43" s="166"/>
      <c r="T43" s="167"/>
      <c r="U43" s="161"/>
      <c r="V43" s="161">
        <f>SUM(V44:V56)</f>
        <v>10.58</v>
      </c>
      <c r="W43" s="161"/>
      <c r="X43" s="161"/>
      <c r="Y43" s="161"/>
      <c r="Z43" s="208"/>
      <c r="AA43" s="208"/>
      <c r="AB43" s="207"/>
      <c r="AG43" t="s">
        <v>374</v>
      </c>
    </row>
    <row r="44" spans="1:60" outlineLevel="1" x14ac:dyDescent="0.2">
      <c r="A44" s="172">
        <v>14</v>
      </c>
      <c r="B44" s="173" t="s">
        <v>2925</v>
      </c>
      <c r="C44" s="181" t="s">
        <v>2926</v>
      </c>
      <c r="D44" s="174" t="s">
        <v>442</v>
      </c>
      <c r="E44" s="175">
        <v>0.8</v>
      </c>
      <c r="F44" s="176"/>
      <c r="G44" s="177">
        <f>ROUND(E44*F44,2)</f>
        <v>0</v>
      </c>
      <c r="H44" s="176"/>
      <c r="I44" s="177">
        <f>ROUND(E44*H44,2)</f>
        <v>0</v>
      </c>
      <c r="J44" s="176"/>
      <c r="K44" s="177">
        <f>ROUND(E44*J44,2)</f>
        <v>0</v>
      </c>
      <c r="L44" s="177">
        <v>21</v>
      </c>
      <c r="M44" s="177">
        <f>G44*(1+L44/100)</f>
        <v>0</v>
      </c>
      <c r="N44" s="175">
        <v>2.5249999999999999</v>
      </c>
      <c r="O44" s="175">
        <f>ROUND(E44*N44,2)</f>
        <v>2.02</v>
      </c>
      <c r="P44" s="175">
        <v>0</v>
      </c>
      <c r="Q44" s="175">
        <f>ROUND(E44*P44,2)</f>
        <v>0</v>
      </c>
      <c r="R44" s="177" t="s">
        <v>724</v>
      </c>
      <c r="S44" s="177" t="s">
        <v>378</v>
      </c>
      <c r="T44" s="178" t="s">
        <v>378</v>
      </c>
      <c r="U44" s="159">
        <v>3.2130000000000001</v>
      </c>
      <c r="V44" s="159">
        <f>ROUND(E44*U44,2)</f>
        <v>2.57</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7" t="s">
        <v>1657</v>
      </c>
      <c r="D45" s="308"/>
      <c r="E45" s="308"/>
      <c r="F45" s="308"/>
      <c r="G45" s="308"/>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305" t="s">
        <v>2927</v>
      </c>
      <c r="D46" s="306"/>
      <c r="E46" s="306"/>
      <c r="F46" s="306"/>
      <c r="G46" s="306"/>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194" t="s">
        <v>2928</v>
      </c>
      <c r="D47" s="185"/>
      <c r="E47" s="186">
        <v>0.8</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15</v>
      </c>
      <c r="B48" s="173" t="s">
        <v>2929</v>
      </c>
      <c r="C48" s="181" t="s">
        <v>2930</v>
      </c>
      <c r="D48" s="174" t="s">
        <v>442</v>
      </c>
      <c r="E48" s="175">
        <v>2.21</v>
      </c>
      <c r="F48" s="176"/>
      <c r="G48" s="177">
        <f>ROUND(E48*F48,2)</f>
        <v>0</v>
      </c>
      <c r="H48" s="176"/>
      <c r="I48" s="177">
        <f>ROUND(E48*H48,2)</f>
        <v>0</v>
      </c>
      <c r="J48" s="176"/>
      <c r="K48" s="177">
        <f>ROUND(E48*J48,2)</f>
        <v>0</v>
      </c>
      <c r="L48" s="177">
        <v>21</v>
      </c>
      <c r="M48" s="177">
        <f>G48*(1+L48/100)</f>
        <v>0</v>
      </c>
      <c r="N48" s="175">
        <v>2.5249999999999999</v>
      </c>
      <c r="O48" s="175">
        <f>ROUND(E48*N48,2)</f>
        <v>5.58</v>
      </c>
      <c r="P48" s="175">
        <v>0</v>
      </c>
      <c r="Q48" s="175">
        <f>ROUND(E48*P48,2)</f>
        <v>0</v>
      </c>
      <c r="R48" s="177" t="s">
        <v>724</v>
      </c>
      <c r="S48" s="177" t="s">
        <v>378</v>
      </c>
      <c r="T48" s="178" t="s">
        <v>378</v>
      </c>
      <c r="U48" s="159">
        <v>2.3170000000000002</v>
      </c>
      <c r="V48" s="159">
        <f>ROUND(E48*U48,2)</f>
        <v>5.12</v>
      </c>
      <c r="W48" s="159"/>
      <c r="X48" s="159" t="s">
        <v>429</v>
      </c>
      <c r="Y48" s="159" t="s">
        <v>381</v>
      </c>
      <c r="Z48" s="178">
        <v>0</v>
      </c>
      <c r="AA48" s="178">
        <f>G48*Z48</f>
        <v>0</v>
      </c>
      <c r="AB48" s="178">
        <f>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7" t="s">
        <v>1657</v>
      </c>
      <c r="D49" s="308"/>
      <c r="E49" s="308"/>
      <c r="F49" s="308"/>
      <c r="G49" s="30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305" t="s">
        <v>2927</v>
      </c>
      <c r="D50" s="306"/>
      <c r="E50" s="306"/>
      <c r="F50" s="306"/>
      <c r="G50" s="306"/>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383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194" t="s">
        <v>2931</v>
      </c>
      <c r="D51" s="185"/>
      <c r="E51" s="186">
        <v>2.21</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435</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2">
        <v>16</v>
      </c>
      <c r="B52" s="173" t="s">
        <v>1698</v>
      </c>
      <c r="C52" s="181" t="s">
        <v>1699</v>
      </c>
      <c r="D52" s="174" t="s">
        <v>442</v>
      </c>
      <c r="E52" s="175">
        <v>4.42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724</v>
      </c>
      <c r="S52" s="177" t="s">
        <v>378</v>
      </c>
      <c r="T52" s="178" t="s">
        <v>378</v>
      </c>
      <c r="U52" s="159">
        <v>0.20499999999999999</v>
      </c>
      <c r="V52" s="159">
        <f>ROUND(E52*U52,2)</f>
        <v>0.91</v>
      </c>
      <c r="W52" s="159"/>
      <c r="X52" s="159" t="s">
        <v>429</v>
      </c>
      <c r="Y52" s="159" t="s">
        <v>381</v>
      </c>
      <c r="Z52" s="178">
        <v>0</v>
      </c>
      <c r="AA52" s="178">
        <f>G52*Z52</f>
        <v>0</v>
      </c>
      <c r="AB52" s="178">
        <f>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307" t="s">
        <v>1694</v>
      </c>
      <c r="D53" s="308"/>
      <c r="E53" s="308"/>
      <c r="F53" s="308"/>
      <c r="G53" s="308"/>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2932</v>
      </c>
      <c r="D54" s="185"/>
      <c r="E54" s="186">
        <v>4.42</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2">
        <v>17</v>
      </c>
      <c r="B55" s="173" t="s">
        <v>2884</v>
      </c>
      <c r="C55" s="181" t="s">
        <v>2885</v>
      </c>
      <c r="D55" s="174" t="s">
        <v>488</v>
      </c>
      <c r="E55" s="175">
        <v>0.13</v>
      </c>
      <c r="F55" s="176"/>
      <c r="G55" s="177">
        <f>ROUND(E55*F55,2)</f>
        <v>0</v>
      </c>
      <c r="H55" s="176"/>
      <c r="I55" s="177">
        <f>ROUND(E55*H55,2)</f>
        <v>0</v>
      </c>
      <c r="J55" s="176"/>
      <c r="K55" s="177">
        <f>ROUND(E55*J55,2)</f>
        <v>0</v>
      </c>
      <c r="L55" s="177">
        <v>21</v>
      </c>
      <c r="M55" s="177">
        <f>G55*(1+L55/100)</f>
        <v>0</v>
      </c>
      <c r="N55" s="175">
        <v>1.0662499999999999</v>
      </c>
      <c r="O55" s="175">
        <f>ROUND(E55*N55,2)</f>
        <v>0.14000000000000001</v>
      </c>
      <c r="P55" s="175">
        <v>0</v>
      </c>
      <c r="Q55" s="175">
        <f>ROUND(E55*P55,2)</f>
        <v>0</v>
      </c>
      <c r="R55" s="177" t="s">
        <v>724</v>
      </c>
      <c r="S55" s="177" t="s">
        <v>378</v>
      </c>
      <c r="T55" s="178" t="s">
        <v>378</v>
      </c>
      <c r="U55" s="159">
        <v>15.231</v>
      </c>
      <c r="V55" s="159">
        <f>ROUND(E55*U55,2)</f>
        <v>1.98</v>
      </c>
      <c r="W55" s="159"/>
      <c r="X55" s="159" t="s">
        <v>429</v>
      </c>
      <c r="Y55" s="159" t="s">
        <v>381</v>
      </c>
      <c r="Z55" s="178">
        <v>0</v>
      </c>
      <c r="AA55" s="178">
        <f>G55*Z55</f>
        <v>0</v>
      </c>
      <c r="AB55" s="178">
        <f>G55-AA55</f>
        <v>0</v>
      </c>
      <c r="AC55" s="148"/>
      <c r="AD55" s="148"/>
      <c r="AE55" s="148"/>
      <c r="AF55" s="148"/>
      <c r="AG55" s="148" t="s">
        <v>431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7" t="s">
        <v>744</v>
      </c>
      <c r="D56" s="308"/>
      <c r="E56" s="308"/>
      <c r="F56" s="308"/>
      <c r="G56" s="308"/>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162" t="s">
        <v>373</v>
      </c>
      <c r="B57" s="163" t="s">
        <v>281</v>
      </c>
      <c r="C57" s="180" t="s">
        <v>282</v>
      </c>
      <c r="D57" s="164"/>
      <c r="E57" s="165"/>
      <c r="F57" s="166"/>
      <c r="G57" s="166">
        <f>SUMIF(AG58:AG62,"&lt;&gt;NOR",G58:G62)</f>
        <v>0</v>
      </c>
      <c r="H57" s="166"/>
      <c r="I57" s="166">
        <f>SUM(I58:I62)</f>
        <v>0</v>
      </c>
      <c r="J57" s="166"/>
      <c r="K57" s="166">
        <f>SUM(K58:K62)</f>
        <v>0</v>
      </c>
      <c r="L57" s="166"/>
      <c r="M57" s="166">
        <f>SUM(M58:M62)</f>
        <v>0</v>
      </c>
      <c r="N57" s="165"/>
      <c r="O57" s="165">
        <f>SUM(O58:O62)</f>
        <v>0</v>
      </c>
      <c r="P57" s="165"/>
      <c r="Q57" s="165">
        <f>SUM(Q58:Q62)</f>
        <v>0</v>
      </c>
      <c r="R57" s="166"/>
      <c r="S57" s="166"/>
      <c r="T57" s="167"/>
      <c r="U57" s="161"/>
      <c r="V57" s="161">
        <f>SUM(V58:V62)</f>
        <v>21.25</v>
      </c>
      <c r="W57" s="161"/>
      <c r="X57" s="161"/>
      <c r="Y57" s="161"/>
      <c r="Z57" s="208"/>
      <c r="AA57" s="208"/>
      <c r="AB57" s="207"/>
      <c r="AG57" t="s">
        <v>374</v>
      </c>
    </row>
    <row r="58" spans="1:60" outlineLevel="1" x14ac:dyDescent="0.2">
      <c r="A58" s="172">
        <v>18</v>
      </c>
      <c r="B58" s="173" t="s">
        <v>2887</v>
      </c>
      <c r="C58" s="181" t="s">
        <v>2888</v>
      </c>
      <c r="D58" s="174" t="s">
        <v>488</v>
      </c>
      <c r="E58" s="175">
        <v>34.88843</v>
      </c>
      <c r="F58" s="176"/>
      <c r="G58" s="177">
        <f>ROUND(E58*F58,2)</f>
        <v>0</v>
      </c>
      <c r="H58" s="176"/>
      <c r="I58" s="177">
        <f>ROUND(E58*H58,2)</f>
        <v>0</v>
      </c>
      <c r="J58" s="176"/>
      <c r="K58" s="177">
        <f>ROUND(E58*J58,2)</f>
        <v>0</v>
      </c>
      <c r="L58" s="177">
        <v>21</v>
      </c>
      <c r="M58" s="177">
        <f>G58*(1+L58/100)</f>
        <v>0</v>
      </c>
      <c r="N58" s="175">
        <v>0</v>
      </c>
      <c r="O58" s="175">
        <f>ROUND(E58*N58,2)</f>
        <v>0</v>
      </c>
      <c r="P58" s="175">
        <v>0</v>
      </c>
      <c r="Q58" s="175">
        <f>ROUND(E58*P58,2)</f>
        <v>0</v>
      </c>
      <c r="R58" s="177" t="s">
        <v>2889</v>
      </c>
      <c r="S58" s="177" t="s">
        <v>378</v>
      </c>
      <c r="T58" s="178" t="s">
        <v>378</v>
      </c>
      <c r="U58" s="159">
        <v>0.60899999999999999</v>
      </c>
      <c r="V58" s="159">
        <f>ROUND(E58*U58,2)</f>
        <v>21.25</v>
      </c>
      <c r="W58" s="159"/>
      <c r="X58" s="159" t="s">
        <v>618</v>
      </c>
      <c r="Y58" s="159" t="s">
        <v>381</v>
      </c>
      <c r="Z58" s="178">
        <v>0</v>
      </c>
      <c r="AA58" s="178">
        <f>G58*Z58</f>
        <v>0</v>
      </c>
      <c r="AB58" s="178">
        <f>G58-AA58</f>
        <v>0</v>
      </c>
      <c r="AC58" s="148"/>
      <c r="AD58" s="148"/>
      <c r="AE58" s="148"/>
      <c r="AF58" s="148"/>
      <c r="AG58" s="148" t="s">
        <v>619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2" x14ac:dyDescent="0.2">
      <c r="A59" s="155"/>
      <c r="B59" s="156"/>
      <c r="C59" s="307" t="s">
        <v>2890</v>
      </c>
      <c r="D59" s="308"/>
      <c r="E59" s="308"/>
      <c r="F59" s="308"/>
      <c r="G59" s="308"/>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433</v>
      </c>
      <c r="AH59" s="148"/>
      <c r="AI59" s="148"/>
      <c r="AJ59" s="148"/>
      <c r="AK59" s="148"/>
      <c r="AL59" s="148"/>
      <c r="AM59" s="148"/>
      <c r="AN59" s="148"/>
      <c r="AO59" s="148"/>
      <c r="AP59" s="148"/>
      <c r="AQ59" s="148"/>
      <c r="AR59" s="148"/>
      <c r="AS59" s="148"/>
      <c r="AT59" s="148"/>
      <c r="AU59" s="148"/>
      <c r="AV59" s="148"/>
      <c r="AW59" s="148"/>
      <c r="AX59" s="148"/>
      <c r="AY59" s="148"/>
      <c r="AZ59" s="148"/>
      <c r="BA59" s="179" t="str">
        <f>C59</f>
        <v>na novostavbách a změnách objektů pro oplocení (815 2 JKSo), objekty zvláštní pro chov živočichů (815 3 JKSO), objekty pozemní různé (815 9 JKSO) se svislou nosnou konstrukcí monolitickou betonovou tyčovou nebo plošnou ( KMCH 2 a 3 - JKSO šesté místo)</v>
      </c>
      <c r="BB59" s="148"/>
      <c r="BC59" s="148"/>
      <c r="BD59" s="148"/>
      <c r="BE59" s="148"/>
      <c r="BF59" s="148"/>
      <c r="BG59" s="148"/>
      <c r="BH59" s="148"/>
    </row>
    <row r="60" spans="1:60" outlineLevel="2" x14ac:dyDescent="0.2">
      <c r="A60" s="155"/>
      <c r="B60" s="156"/>
      <c r="C60" s="194" t="s">
        <v>621</v>
      </c>
      <c r="D60" s="185"/>
      <c r="E60" s="186"/>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4" t="s">
        <v>2933</v>
      </c>
      <c r="D61" s="185"/>
      <c r="E61" s="186"/>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435</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4" t="s">
        <v>2934</v>
      </c>
      <c r="D62" s="185"/>
      <c r="E62" s="186">
        <v>34.88843</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x14ac:dyDescent="0.2">
      <c r="A63" s="3"/>
      <c r="B63" s="4"/>
      <c r="C63" s="182"/>
      <c r="D63" s="6"/>
      <c r="E63" s="3"/>
      <c r="F63" s="3"/>
      <c r="G63" s="3"/>
      <c r="H63" s="3"/>
      <c r="I63" s="3"/>
      <c r="J63" s="3"/>
      <c r="K63" s="3"/>
      <c r="L63" s="3"/>
      <c r="M63" s="3"/>
      <c r="N63" s="3"/>
      <c r="O63" s="3"/>
      <c r="P63" s="3"/>
      <c r="Q63" s="3"/>
      <c r="R63" s="3"/>
      <c r="S63" s="3"/>
      <c r="T63" s="3"/>
      <c r="U63" s="3"/>
      <c r="V63" s="3"/>
      <c r="W63" s="3"/>
      <c r="X63" s="3"/>
      <c r="Y63" s="3"/>
      <c r="AE63">
        <v>15</v>
      </c>
      <c r="AF63">
        <v>21</v>
      </c>
      <c r="AG63" t="s">
        <v>359</v>
      </c>
    </row>
    <row r="64" spans="1:60" x14ac:dyDescent="0.2">
      <c r="A64" s="151"/>
      <c r="B64" s="152" t="s">
        <v>29</v>
      </c>
      <c r="C64" s="183"/>
      <c r="D64" s="153"/>
      <c r="E64" s="154"/>
      <c r="F64" s="154"/>
      <c r="G64" s="171">
        <f>G8+G29+G38+G43+G57</f>
        <v>0</v>
      </c>
      <c r="H64" s="3"/>
      <c r="I64" s="3"/>
      <c r="J64" s="3"/>
      <c r="K64" s="3"/>
      <c r="L64" s="3"/>
      <c r="M64" s="3"/>
      <c r="N64" s="3"/>
      <c r="O64" s="3"/>
      <c r="P64" s="3"/>
      <c r="Q64" s="3"/>
      <c r="R64" s="208"/>
      <c r="S64" s="208"/>
      <c r="T64" s="3"/>
      <c r="U64" s="3"/>
      <c r="V64" s="3"/>
      <c r="W64" s="3"/>
      <c r="X64" s="3"/>
      <c r="Y64" s="3"/>
      <c r="Z64" s="207"/>
      <c r="AA64" s="207">
        <f>SUM(AA9:AA63)</f>
        <v>0</v>
      </c>
      <c r="AB64" s="207">
        <f>SUM(AB9:AB63)</f>
        <v>0</v>
      </c>
      <c r="AE64">
        <f>SUMIF(L7:L62,AE63,G7:G62)</f>
        <v>0</v>
      </c>
      <c r="AF64">
        <f>SUMIF(L7:L62,AF63,G7:G62)</f>
        <v>0</v>
      </c>
      <c r="AG64" t="s">
        <v>421</v>
      </c>
    </row>
    <row r="65" spans="3:33" x14ac:dyDescent="0.2">
      <c r="C65" s="184"/>
      <c r="D65" s="10"/>
      <c r="AG65" t="s">
        <v>423</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Ei2X6GskOHh+3+20jQFjmAXzJ6ydgBT2rsWeaTE4YJHdMLI5FCk4AJGVgxdM4HhdStq7C5wGj538FPn9ivOpw==" saltValue="YoF2eis3pHd0yJN7fMuw3Q==" spinCount="100000" sheet="1" formatRows="0"/>
  <mergeCells count="20">
    <mergeCell ref="C56:G56"/>
    <mergeCell ref="C59:G59"/>
    <mergeCell ref="C42:G42"/>
    <mergeCell ref="C45:G45"/>
    <mergeCell ref="C46:G46"/>
    <mergeCell ref="C49:G49"/>
    <mergeCell ref="C50:G50"/>
    <mergeCell ref="C53:G53"/>
    <mergeCell ref="C37:G37"/>
    <mergeCell ref="A1:G1"/>
    <mergeCell ref="C2:G2"/>
    <mergeCell ref="C3:G3"/>
    <mergeCell ref="C4:G4"/>
    <mergeCell ref="C10:G10"/>
    <mergeCell ref="C13:G13"/>
    <mergeCell ref="C14:G14"/>
    <mergeCell ref="C19:G19"/>
    <mergeCell ref="C28:G28"/>
    <mergeCell ref="C31:G31"/>
    <mergeCell ref="C34:G3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5E0D-920D-46BC-A42C-233A362F45D5}">
  <sheetPr>
    <outlinePr summaryBelow="0"/>
    <pageSetUpPr fitToPage="1"/>
  </sheetPr>
  <dimension ref="A1:BH5000"/>
  <sheetViews>
    <sheetView workbookViewId="0">
      <pane ySplit="7" topLeftCell="A8" activePane="bottomLeft" state="frozen"/>
      <selection activeCell="C25" sqref="C25"/>
      <selection pane="bottomLeft" activeCell="S19" sqref="S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28515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108</v>
      </c>
      <c r="C4" s="302" t="s">
        <v>109</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335</v>
      </c>
      <c r="C8" s="180" t="s">
        <v>336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2935</v>
      </c>
      <c r="C9" s="181" t="s">
        <v>336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3LCpDx+sihWo5kvSbDG1hy65q4NfWjUtPCODlydcfYe70n/0uE+sNvCEpBJ5MHcjFnomc0nw7Z9LW9F41NNfVw==" saltValue="UBmopH7ry4drgbDPpHf6U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976F-ACAA-48DE-93ED-BD516D8FBBB8}">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111</v>
      </c>
      <c r="C3" s="299" t="s">
        <v>112</v>
      </c>
      <c r="D3" s="300"/>
      <c r="E3" s="300"/>
      <c r="F3" s="300"/>
      <c r="G3" s="301"/>
      <c r="AC3" s="121" t="s">
        <v>2936</v>
      </c>
      <c r="AG3" t="s">
        <v>349</v>
      </c>
    </row>
    <row r="4" spans="1:60" ht="25.15" customHeight="1" x14ac:dyDescent="0.2">
      <c r="A4" s="141" t="s">
        <v>9</v>
      </c>
      <c r="B4" s="142" t="s">
        <v>113</v>
      </c>
      <c r="C4" s="302" t="s">
        <v>112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283</v>
      </c>
      <c r="C8" s="180" t="s">
        <v>112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283</v>
      </c>
      <c r="C9" s="181" t="s">
        <v>2937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BQjhBkg4EWrZobCyPVf1dpAAaDq6ea7wlT3Yi3UtwjayElyHnIjnfmUShflvzjE/U5g0iSW9P+TuYmlkFDyw==" saltValue="uO6hfsUqlRIfjh+/qk41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12C-9F52-4D3D-B81E-EB46E63CD553}">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71093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114</v>
      </c>
      <c r="C3" s="299" t="s">
        <v>115</v>
      </c>
      <c r="D3" s="300"/>
      <c r="E3" s="300"/>
      <c r="F3" s="300"/>
      <c r="G3" s="301"/>
      <c r="AC3" s="121" t="s">
        <v>2936</v>
      </c>
      <c r="AG3" t="s">
        <v>349</v>
      </c>
    </row>
    <row r="4" spans="1:60" ht="25.15" customHeight="1" x14ac:dyDescent="0.2">
      <c r="A4" s="141" t="s">
        <v>9</v>
      </c>
      <c r="B4" s="142" t="s">
        <v>116</v>
      </c>
      <c r="C4" s="302" t="s">
        <v>115</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114</v>
      </c>
      <c r="C8" s="180" t="s">
        <v>115</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114</v>
      </c>
      <c r="C9" s="181" t="s">
        <v>2938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228">
        <v>2</v>
      </c>
      <c r="B10" s="229" t="s">
        <v>2956</v>
      </c>
      <c r="C10" s="230" t="s">
        <v>2958</v>
      </c>
      <c r="D10" s="231" t="s">
        <v>406</v>
      </c>
      <c r="E10" s="232">
        <v>1</v>
      </c>
      <c r="F10" s="233"/>
      <c r="G10" s="234">
        <f>ROUND(E10*F10,2)</f>
        <v>0</v>
      </c>
      <c r="H10" s="233">
        <v>0</v>
      </c>
      <c r="I10" s="234">
        <f>ROUND(E10*H10,2)</f>
        <v>0</v>
      </c>
      <c r="J10" s="233">
        <v>355135.38</v>
      </c>
      <c r="K10" s="234">
        <f>ROUND(E10*J10,2)</f>
        <v>355135.38</v>
      </c>
      <c r="L10" s="234">
        <v>21</v>
      </c>
      <c r="M10" s="234">
        <f>G10*(1+L10/100)</f>
        <v>0</v>
      </c>
      <c r="N10" s="232">
        <v>0</v>
      </c>
      <c r="O10" s="232">
        <f>ROUND(E10*N10,2)</f>
        <v>0</v>
      </c>
      <c r="P10" s="232">
        <v>0</v>
      </c>
      <c r="Q10" s="232">
        <f>ROUND(E10*P10,2)</f>
        <v>0</v>
      </c>
      <c r="R10" s="234"/>
      <c r="S10" s="234"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cGATjulBpSwrfTRGfTzJ5Z9Lw7KVxlFt9wOQ+0NlcX+f0mm6qoQgPtFS73/5yaRnnbtM79jnNlcFH8RyYu5Q==" saltValue="HDC9deqTB/ZsNYdhPPXxh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6A0-0C1B-4860-B3F7-1C0E008959EF}">
  <sheetPr>
    <outlinePr summaryBelow="0"/>
    <pageSetUpPr fitToPage="1"/>
  </sheetPr>
  <dimension ref="A1:BH5000"/>
  <sheetViews>
    <sheetView workbookViewId="0">
      <pane ySplit="7" topLeftCell="A8" activePane="bottomLeft" state="frozen"/>
      <selection activeCell="C25" sqref="C25"/>
      <selection pane="bottomLeft" activeCell="AA40" sqref="AA4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117</v>
      </c>
      <c r="C3" s="299" t="s">
        <v>118</v>
      </c>
      <c r="D3" s="300"/>
      <c r="E3" s="300"/>
      <c r="F3" s="300"/>
      <c r="G3" s="301"/>
      <c r="AC3" s="121" t="s">
        <v>2936</v>
      </c>
      <c r="AG3" t="s">
        <v>349</v>
      </c>
    </row>
    <row r="4" spans="1:60" ht="25.15" customHeight="1" x14ac:dyDescent="0.2">
      <c r="A4" s="141" t="s">
        <v>9</v>
      </c>
      <c r="B4" s="142" t="s">
        <v>119</v>
      </c>
      <c r="C4" s="302" t="s">
        <v>118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117</v>
      </c>
      <c r="C8" s="180" t="s">
        <v>118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208"/>
      <c r="AA8" s="208"/>
      <c r="AB8" s="207"/>
      <c r="AG8" t="s">
        <v>374</v>
      </c>
    </row>
    <row r="9" spans="1:60" outlineLevel="1" x14ac:dyDescent="0.2">
      <c r="A9" s="172">
        <v>1</v>
      </c>
      <c r="B9" s="173" t="s">
        <v>117</v>
      </c>
      <c r="C9" s="181" t="s">
        <v>2939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H2cdM7REVnysG04MW/NG7jhj1fJ6qbvft5l3AlRDVBW7neOmvIFvdHZ0KCbBWCGwrAcvf7tcxepgQXrbxPBqA==" saltValue="zDdP2DCmphkDPzVnlK/IB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4132-5440-4E59-8E8F-F04A2457163D}">
  <sheetPr>
    <outlinePr summaryBelow="0"/>
    <pageSetUpPr fitToPage="1"/>
  </sheetPr>
  <dimension ref="A1:BH5000"/>
  <sheetViews>
    <sheetView workbookViewId="0">
      <pane ySplit="7" topLeftCell="A8" activePane="bottomLeft" state="frozen"/>
      <selection activeCell="C25" sqref="C25"/>
      <selection pane="bottomLeft" activeCell="F19" sqref="F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14062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120</v>
      </c>
      <c r="C3" s="299" t="s">
        <v>121</v>
      </c>
      <c r="D3" s="300"/>
      <c r="E3" s="300"/>
      <c r="F3" s="300"/>
      <c r="G3" s="301"/>
      <c r="AC3" s="121" t="s">
        <v>2936</v>
      </c>
      <c r="AG3" t="s">
        <v>349</v>
      </c>
    </row>
    <row r="4" spans="1:60" ht="25.15" customHeight="1" x14ac:dyDescent="0.2">
      <c r="A4" s="141" t="s">
        <v>9</v>
      </c>
      <c r="B4" s="142" t="s">
        <v>122</v>
      </c>
      <c r="C4" s="302" t="s">
        <v>121</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120</v>
      </c>
      <c r="C8" s="180" t="s">
        <v>121</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120</v>
      </c>
      <c r="C9" s="181" t="s">
        <v>2940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7zk7/l/mpBINd2WfbCP7yyXqJX+sspwNgdUFVnsHnFaQpph6Rnkg69vpBGHwYsXt25ZDz7TKwHLjdjqbJw/Qw==" saltValue="SOS1m5kh0bzLSPNL3EOS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4B78-7A27-4B10-8BAA-42EF64C0E487}">
  <sheetPr>
    <outlinePr summaryBelow="0"/>
    <pageSetUpPr fitToPage="1"/>
  </sheetPr>
  <dimension ref="A1:BH5000"/>
  <sheetViews>
    <sheetView workbookViewId="0">
      <pane ySplit="7" topLeftCell="A8" activePane="bottomLeft" state="frozen"/>
      <selection activeCell="C25" sqref="C25"/>
      <selection pane="bottomLeft" activeCell="AB41" sqref="AB4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123</v>
      </c>
      <c r="C3" s="299" t="s">
        <v>124</v>
      </c>
      <c r="D3" s="300"/>
      <c r="E3" s="300"/>
      <c r="F3" s="300"/>
      <c r="G3" s="301"/>
      <c r="AC3" s="121" t="s">
        <v>2936</v>
      </c>
      <c r="AG3" t="s">
        <v>349</v>
      </c>
    </row>
    <row r="4" spans="1:60" ht="25.15" customHeight="1" x14ac:dyDescent="0.2">
      <c r="A4" s="141" t="s">
        <v>9</v>
      </c>
      <c r="B4" s="142" t="s">
        <v>125</v>
      </c>
      <c r="C4" s="302" t="s">
        <v>124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123</v>
      </c>
      <c r="C8" s="180" t="s">
        <v>124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123</v>
      </c>
      <c r="C9" s="181" t="s">
        <v>2941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QbW/b/BpoqE+yFDJStcahfShXf2hvKfjlLxmzEhNPKBKcgr6XNwbjaEPBYLEDKq85NT2bDActTqJ0qzNMMq/g==" saltValue="zeTrndQRpjhlMFSO0pBnC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92" t="s">
        <v>6</v>
      </c>
      <c r="B1" s="292"/>
      <c r="C1" s="293"/>
      <c r="D1" s="292"/>
      <c r="E1" s="292"/>
      <c r="F1" s="292"/>
      <c r="G1" s="292"/>
    </row>
    <row r="2" spans="1:7" ht="24.95" customHeight="1" x14ac:dyDescent="0.2">
      <c r="A2" s="49" t="s">
        <v>7</v>
      </c>
      <c r="B2" s="48"/>
      <c r="C2" s="294"/>
      <c r="D2" s="294"/>
      <c r="E2" s="294"/>
      <c r="F2" s="294"/>
      <c r="G2" s="295"/>
    </row>
    <row r="3" spans="1:7" ht="24.95" customHeight="1" x14ac:dyDescent="0.2">
      <c r="A3" s="49" t="s">
        <v>8</v>
      </c>
      <c r="B3" s="48"/>
      <c r="C3" s="294"/>
      <c r="D3" s="294"/>
      <c r="E3" s="294"/>
      <c r="F3" s="294"/>
      <c r="G3" s="295"/>
    </row>
    <row r="4" spans="1:7" ht="24.95" customHeight="1" x14ac:dyDescent="0.2">
      <c r="A4" s="49" t="s">
        <v>9</v>
      </c>
      <c r="B4" s="48"/>
      <c r="C4" s="294"/>
      <c r="D4" s="294"/>
      <c r="E4" s="294"/>
      <c r="F4" s="294"/>
      <c r="G4" s="295"/>
    </row>
    <row r="5" spans="1:7" x14ac:dyDescent="0.2">
      <c r="B5" s="4"/>
      <c r="C5" s="5"/>
      <c r="D5" s="6"/>
    </row>
  </sheetData>
  <sheetProtection algorithmName="SHA-512" hashValue="bVYvZ5UJdqiRC2GFAJTdCrsMWp9kyNVPjSC1EKYDpDkFQE4vOPzYy31Blh9299ddqTe5+NR89L/plk1LEqrXYg==" saltValue="t0iz78MNQpaWL73T4O+m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1108-44B4-46DB-AF9E-89BD0AD1C324}">
  <sheetPr>
    <outlinePr summaryBelow="0"/>
    <pageSetUpPr fitToPage="1"/>
  </sheetPr>
  <dimension ref="A1:BH5000"/>
  <sheetViews>
    <sheetView workbookViewId="0">
      <pane ySplit="7" topLeftCell="A8" activePane="bottomLeft" state="frozen"/>
      <selection activeCell="C25" sqref="C25"/>
      <selection pane="bottomLeft" activeCell="S24" sqref="S2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3.28515625" customWidth="1"/>
    <col min="29" max="29" width="5.5703125"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126</v>
      </c>
      <c r="C3" s="299" t="s">
        <v>127</v>
      </c>
      <c r="D3" s="300"/>
      <c r="E3" s="300"/>
      <c r="F3" s="300"/>
      <c r="G3" s="301"/>
      <c r="AC3" s="121" t="s">
        <v>2936</v>
      </c>
      <c r="AG3" t="s">
        <v>349</v>
      </c>
    </row>
    <row r="4" spans="1:60" ht="25.15" customHeight="1" x14ac:dyDescent="0.2">
      <c r="A4" s="141" t="s">
        <v>9</v>
      </c>
      <c r="B4" s="142" t="s">
        <v>128</v>
      </c>
      <c r="C4" s="302" t="s">
        <v>127</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126</v>
      </c>
      <c r="C8" s="180" t="s">
        <v>127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126</v>
      </c>
      <c r="C9" s="181" t="s">
        <v>2942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4V6zdghpo4c/Gu41F+z1eopvHjIOwo11FfBxymTidj9+Z0vmzj/LKAxNs+rM8NZt10FWJFKm/ea1nzjxOVBYQ==" saltValue="a7eXPxrViTPs+0+/dIFlc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0F08-79D4-47E0-B630-78E942A85E3D}">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 customWidth="1"/>
    <col min="28" max="28" width="13.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129</v>
      </c>
      <c r="C3" s="299" t="s">
        <v>130</v>
      </c>
      <c r="D3" s="300"/>
      <c r="E3" s="300"/>
      <c r="F3" s="300"/>
      <c r="G3" s="301"/>
      <c r="AC3" s="121" t="s">
        <v>2936</v>
      </c>
      <c r="AG3" t="s">
        <v>349</v>
      </c>
    </row>
    <row r="4" spans="1:60" ht="25.15" customHeight="1" x14ac:dyDescent="0.2">
      <c r="A4" s="141" t="s">
        <v>9</v>
      </c>
      <c r="B4" s="142" t="s">
        <v>131</v>
      </c>
      <c r="C4" s="302" t="s">
        <v>130</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129</v>
      </c>
      <c r="C8" s="180" t="s">
        <v>130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129</v>
      </c>
      <c r="C9" s="181" t="s">
        <v>2943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LSL0pHPwoV13w67P5Db3ngdnGFZkHgRxfEvQjzX5DsHIEZDKl5RO1TDWKpK74ATLrYX5xsVKBDtrvdV63/wA==" saltValue="H5xeAVdq9++yUa56mJXP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E9-0115-4AFC-B147-5A1826BC98CA}">
  <sheetPr>
    <outlinePr summaryBelow="0"/>
    <pageSetUpPr fitToPage="1"/>
  </sheetPr>
  <dimension ref="A1:BH5000"/>
  <sheetViews>
    <sheetView workbookViewId="0">
      <pane ySplit="7" topLeftCell="A8" activePane="bottomLeft" state="frozen"/>
      <selection activeCell="C25" sqref="C25"/>
      <selection pane="bottomLeft" activeCell="AS26" sqref="AS26"/>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4" customWidth="1"/>
    <col min="29" max="29" width="0" hidden="1" customWidth="1"/>
    <col min="31" max="41" width="0" hidden="1" customWidth="1"/>
    <col min="53" max="53" width="98.7109375" customWidth="1"/>
  </cols>
  <sheetData>
    <row r="1" spans="1:60" ht="15.75" customHeight="1" x14ac:dyDescent="0.25">
      <c r="A1" s="298" t="s">
        <v>344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347</v>
      </c>
      <c r="C3" s="299" t="s">
        <v>60</v>
      </c>
      <c r="D3" s="300"/>
      <c r="E3" s="300"/>
      <c r="F3" s="300"/>
      <c r="G3" s="301"/>
      <c r="AC3" s="121" t="s">
        <v>348</v>
      </c>
      <c r="AG3" t="s">
        <v>349</v>
      </c>
    </row>
    <row r="4" spans="1:60" ht="25.15" customHeight="1" x14ac:dyDescent="0.2">
      <c r="A4" s="141" t="s">
        <v>9</v>
      </c>
      <c r="B4" s="142" t="s">
        <v>59</v>
      </c>
      <c r="C4" s="302" t="s">
        <v>60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342</v>
      </c>
      <c r="C8" s="180" t="s">
        <v>27</v>
      </c>
      <c r="D8" s="164"/>
      <c r="E8" s="165"/>
      <c r="F8" s="166"/>
      <c r="G8" s="166">
        <f>SUMIF(AG9:AG21,"&lt;&gt;NOR",G9:G21)</f>
        <v>0</v>
      </c>
      <c r="H8" s="166"/>
      <c r="I8" s="166">
        <f>SUM(I9:I21)</f>
        <v>0</v>
      </c>
      <c r="J8" s="166"/>
      <c r="K8" s="166">
        <f>SUM(K9:K21)</f>
        <v>0</v>
      </c>
      <c r="L8" s="166"/>
      <c r="M8" s="166">
        <f>SUM(M9:M21)</f>
        <v>0</v>
      </c>
      <c r="N8" s="165"/>
      <c r="O8" s="165">
        <f>SUM(O9:O21)</f>
        <v>0</v>
      </c>
      <c r="P8" s="165"/>
      <c r="Q8" s="165">
        <f>SUM(Q9:Q21)</f>
        <v>0</v>
      </c>
      <c r="R8" s="166"/>
      <c r="S8" s="208"/>
      <c r="T8" s="207"/>
      <c r="U8" s="223"/>
      <c r="V8" s="223">
        <f>SUM(V9:V24)</f>
        <v>0</v>
      </c>
      <c r="W8" s="223"/>
      <c r="X8" s="223"/>
      <c r="Y8" s="223"/>
      <c r="Z8" s="208"/>
      <c r="AA8" s="208"/>
      <c r="AB8" s="207"/>
      <c r="AG8" t="s">
        <v>374</v>
      </c>
    </row>
    <row r="9" spans="1:60" outlineLevel="1" x14ac:dyDescent="0.2">
      <c r="A9" s="172">
        <v>1</v>
      </c>
      <c r="B9" s="173" t="s">
        <v>375</v>
      </c>
      <c r="C9" s="181" t="s">
        <v>376</v>
      </c>
      <c r="D9" s="174" t="s">
        <v>377</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221" t="s">
        <v>378</v>
      </c>
      <c r="T9" s="222"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customHeight="1" outlineLevel="2" x14ac:dyDescent="0.2">
      <c r="A10" s="155"/>
      <c r="B10" s="156"/>
      <c r="C10" s="296" t="s">
        <v>2949</v>
      </c>
      <c r="D10" s="297"/>
      <c r="E10" s="297"/>
      <c r="F10" s="297"/>
      <c r="G10" s="29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383</v>
      </c>
      <c r="AH10" s="148"/>
      <c r="AI10" s="148"/>
      <c r="AJ10" s="148"/>
      <c r="AK10" s="148"/>
      <c r="AL10" s="148"/>
      <c r="AM10" s="148"/>
      <c r="AN10" s="148"/>
      <c r="AO10" s="148"/>
      <c r="AP10" s="148"/>
      <c r="AQ10" s="148"/>
      <c r="AR10" s="148"/>
      <c r="AS10" s="148"/>
      <c r="AT10" s="148"/>
      <c r="AU10" s="148"/>
      <c r="AV10" s="148"/>
      <c r="AW10" s="148"/>
      <c r="AX10" s="148"/>
      <c r="AY10" s="148"/>
      <c r="AZ10" s="148"/>
      <c r="BA10" s="179" t="str">
        <f>C10</f>
        <v>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v>
      </c>
      <c r="BB10" s="148"/>
      <c r="BC10" s="148"/>
      <c r="BD10" s="148"/>
      <c r="BE10" s="148"/>
      <c r="BF10" s="148"/>
      <c r="BG10" s="148"/>
      <c r="BH10" s="148"/>
    </row>
    <row r="11" spans="1:60" outlineLevel="1" x14ac:dyDescent="0.2">
      <c r="A11" s="172">
        <v>2</v>
      </c>
      <c r="B11" s="173" t="s">
        <v>384</v>
      </c>
      <c r="C11" s="181" t="s">
        <v>385</v>
      </c>
      <c r="D11" s="174" t="s">
        <v>377</v>
      </c>
      <c r="E11" s="175">
        <v>1</v>
      </c>
      <c r="F11" s="176"/>
      <c r="G11" s="177">
        <f>ROUND(E11*F11,2)</f>
        <v>0</v>
      </c>
      <c r="H11" s="176"/>
      <c r="I11" s="177">
        <f>ROUND(E11*H11,2)</f>
        <v>0</v>
      </c>
      <c r="J11" s="176"/>
      <c r="K11" s="177">
        <f>ROUND(E11*J11,2)</f>
        <v>0</v>
      </c>
      <c r="L11" s="177">
        <v>21</v>
      </c>
      <c r="M11" s="177">
        <f>G11*(1+L11/100)</f>
        <v>0</v>
      </c>
      <c r="N11" s="175">
        <v>0</v>
      </c>
      <c r="O11" s="175">
        <f>ROUND(E11*N11,2)</f>
        <v>0</v>
      </c>
      <c r="P11" s="175">
        <v>0</v>
      </c>
      <c r="Q11" s="175">
        <f>ROUND(E11*P11,2)</f>
        <v>0</v>
      </c>
      <c r="R11" s="177"/>
      <c r="S11" s="177" t="s">
        <v>378</v>
      </c>
      <c r="T11" s="178" t="s">
        <v>379</v>
      </c>
      <c r="U11" s="159">
        <v>0</v>
      </c>
      <c r="V11" s="159">
        <f>ROUND(E11*U11,2)</f>
        <v>0</v>
      </c>
      <c r="W11" s="159"/>
      <c r="X11" s="159" t="s">
        <v>380</v>
      </c>
      <c r="Y11" s="159" t="s">
        <v>381</v>
      </c>
      <c r="Z11" s="178">
        <v>0</v>
      </c>
      <c r="AA11" s="178">
        <f>G11*Z11</f>
        <v>0</v>
      </c>
      <c r="AB11" s="178">
        <f>G11-AA11</f>
        <v>0</v>
      </c>
      <c r="AC11" s="148"/>
      <c r="AD11" s="148"/>
      <c r="AE11" s="148"/>
      <c r="AF11" s="148"/>
      <c r="AG11" s="148" t="s">
        <v>382</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outlineLevel="2" x14ac:dyDescent="0.2">
      <c r="A12" s="155"/>
      <c r="B12" s="156"/>
      <c r="C12" s="296" t="s">
        <v>2950</v>
      </c>
      <c r="D12" s="297"/>
      <c r="E12" s="297"/>
      <c r="F12" s="297"/>
      <c r="G12" s="29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383</v>
      </c>
      <c r="AH12" s="148"/>
      <c r="AI12" s="148"/>
      <c r="AJ12" s="148"/>
      <c r="AK12" s="148"/>
      <c r="AL12" s="148"/>
      <c r="AM12" s="148"/>
      <c r="AN12" s="148"/>
      <c r="AO12" s="148"/>
      <c r="AP12" s="148"/>
      <c r="AQ12" s="148"/>
      <c r="AR12" s="148"/>
      <c r="AS12" s="148"/>
      <c r="AT12" s="148"/>
      <c r="AU12" s="148"/>
      <c r="AV12" s="148"/>
      <c r="AW12" s="148"/>
      <c r="AX12" s="148"/>
      <c r="AY12" s="148"/>
      <c r="AZ12" s="148"/>
      <c r="BA12" s="179" t="str">
        <f>C12</f>
        <v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v>
      </c>
      <c r="BB12" s="148"/>
      <c r="BC12" s="148"/>
      <c r="BD12" s="148"/>
      <c r="BE12" s="148"/>
      <c r="BF12" s="148"/>
      <c r="BG12" s="148"/>
      <c r="BH12" s="148"/>
    </row>
    <row r="13" spans="1:60" outlineLevel="1" x14ac:dyDescent="0.2">
      <c r="A13" s="172">
        <v>3</v>
      </c>
      <c r="B13" s="173" t="s">
        <v>386</v>
      </c>
      <c r="C13" s="181" t="s">
        <v>387</v>
      </c>
      <c r="D13" s="174" t="s">
        <v>377</v>
      </c>
      <c r="E13" s="175">
        <v>1</v>
      </c>
      <c r="F13" s="176"/>
      <c r="G13" s="177">
        <f>ROUND(E13*F13,2)</f>
        <v>0</v>
      </c>
      <c r="H13" s="176"/>
      <c r="I13" s="177">
        <f>ROUND(E13*H13,2)</f>
        <v>0</v>
      </c>
      <c r="J13" s="176"/>
      <c r="K13" s="177">
        <f>ROUND(E13*J13,2)</f>
        <v>0</v>
      </c>
      <c r="L13" s="177">
        <v>21</v>
      </c>
      <c r="M13" s="177">
        <f>G13*(1+L13/100)</f>
        <v>0</v>
      </c>
      <c r="N13" s="175">
        <v>0</v>
      </c>
      <c r="O13" s="175">
        <f>ROUND(E13*N13,2)</f>
        <v>0</v>
      </c>
      <c r="P13" s="175">
        <v>0</v>
      </c>
      <c r="Q13" s="175">
        <f>ROUND(E13*P13,2)</f>
        <v>0</v>
      </c>
      <c r="R13" s="177"/>
      <c r="S13" s="177" t="s">
        <v>378</v>
      </c>
      <c r="T13" s="178" t="s">
        <v>379</v>
      </c>
      <c r="U13" s="159">
        <v>0</v>
      </c>
      <c r="V13" s="159">
        <f>ROUND(E13*U13,2)</f>
        <v>0</v>
      </c>
      <c r="W13" s="159"/>
      <c r="X13" s="159" t="s">
        <v>380</v>
      </c>
      <c r="Y13" s="159" t="s">
        <v>381</v>
      </c>
      <c r="Z13" s="178">
        <v>0</v>
      </c>
      <c r="AA13" s="178">
        <f>G13*Z13</f>
        <v>0</v>
      </c>
      <c r="AB13" s="178">
        <f>G13-AA13</f>
        <v>0</v>
      </c>
      <c r="AC13" s="148"/>
      <c r="AD13" s="148"/>
      <c r="AE13" s="148"/>
      <c r="AF13" s="148"/>
      <c r="AG13" s="148" t="s">
        <v>382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96" t="s">
        <v>422</v>
      </c>
      <c r="D14" s="297"/>
      <c r="E14" s="297"/>
      <c r="F14" s="297"/>
      <c r="G14" s="29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3" x14ac:dyDescent="0.2">
      <c r="A15" s="155"/>
      <c r="B15" s="156"/>
      <c r="C15" s="305" t="s">
        <v>388</v>
      </c>
      <c r="D15" s="306"/>
      <c r="E15" s="306"/>
      <c r="F15" s="306"/>
      <c r="G15" s="306"/>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383</v>
      </c>
      <c r="AH15" s="148"/>
      <c r="AI15" s="148"/>
      <c r="AJ15" s="148"/>
      <c r="AK15" s="148"/>
      <c r="AL15" s="148"/>
      <c r="AM15" s="148"/>
      <c r="AN15" s="148"/>
      <c r="AO15" s="148"/>
      <c r="AP15" s="148"/>
      <c r="AQ15" s="148"/>
      <c r="AR15" s="148"/>
      <c r="AS15" s="148"/>
      <c r="AT15" s="148"/>
      <c r="AU15" s="148"/>
      <c r="AV15" s="148"/>
      <c r="AW15" s="148"/>
      <c r="AX15" s="148"/>
      <c r="AY15" s="148"/>
      <c r="AZ15" s="148"/>
      <c r="BA15" s="179" t="str">
        <f>C15</f>
        <v>Vyhotovení protokolu o vytyčení stavby se seznamem souřadnic vytyčených bodů a jejich polohopisnými (S-JTSK) a výškopisnými (Bpv) hodnotami.</v>
      </c>
      <c r="BB15" s="148"/>
      <c r="BC15" s="148"/>
      <c r="BD15" s="148"/>
      <c r="BE15" s="148"/>
      <c r="BF15" s="148"/>
      <c r="BG15" s="148"/>
      <c r="BH15" s="148"/>
    </row>
    <row r="16" spans="1:60" outlineLevel="1" x14ac:dyDescent="0.2">
      <c r="A16" s="172">
        <v>4</v>
      </c>
      <c r="B16" s="173" t="s">
        <v>389</v>
      </c>
      <c r="C16" s="181" t="s">
        <v>390</v>
      </c>
      <c r="D16" s="174" t="s">
        <v>377</v>
      </c>
      <c r="E16" s="175">
        <v>1</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c r="S16" s="177" t="s">
        <v>378</v>
      </c>
      <c r="T16" s="178" t="s">
        <v>379</v>
      </c>
      <c r="U16" s="159">
        <v>0</v>
      </c>
      <c r="V16" s="159">
        <f>ROUND(E16*U16,2)</f>
        <v>0</v>
      </c>
      <c r="W16" s="159"/>
      <c r="X16" s="159" t="s">
        <v>380</v>
      </c>
      <c r="Y16" s="159" t="s">
        <v>381</v>
      </c>
      <c r="Z16" s="178">
        <v>0</v>
      </c>
      <c r="AA16" s="178">
        <f>G16*Z16</f>
        <v>0</v>
      </c>
      <c r="AB16" s="178">
        <f>G16-AA16</f>
        <v>0</v>
      </c>
      <c r="AC16" s="148"/>
      <c r="AD16" s="148"/>
      <c r="AE16" s="148"/>
      <c r="AF16" s="148"/>
      <c r="AG16" s="148" t="s">
        <v>382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96" t="s">
        <v>391</v>
      </c>
      <c r="D17" s="297"/>
      <c r="E17" s="297"/>
      <c r="F17" s="297"/>
      <c r="G17" s="29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383</v>
      </c>
      <c r="AH17" s="148"/>
      <c r="AI17" s="148"/>
      <c r="AJ17" s="148"/>
      <c r="AK17" s="148"/>
      <c r="AL17" s="148"/>
      <c r="AM17" s="148"/>
      <c r="AN17" s="148"/>
      <c r="AO17" s="148"/>
      <c r="AP17" s="148"/>
      <c r="AQ17" s="148"/>
      <c r="AR17" s="148"/>
      <c r="AS17" s="148"/>
      <c r="AT17" s="148"/>
      <c r="AU17" s="148"/>
      <c r="AV17" s="148"/>
      <c r="AW17" s="148"/>
      <c r="AX17" s="148"/>
      <c r="AY17" s="148"/>
      <c r="AZ17" s="148"/>
      <c r="BA17" s="179" t="str">
        <f>C17</f>
        <v>Zaměření a vytýčení stávajících inženýrských sítí v místě stavby z hlediska jejich ochrany při provádění stavby.</v>
      </c>
      <c r="BB17" s="148"/>
      <c r="BC17" s="148"/>
      <c r="BD17" s="148"/>
      <c r="BE17" s="148"/>
      <c r="BF17" s="148"/>
      <c r="BG17" s="148"/>
      <c r="BH17" s="148"/>
    </row>
    <row r="18" spans="1:60" outlineLevel="1" x14ac:dyDescent="0.2">
      <c r="A18" s="172">
        <v>5</v>
      </c>
      <c r="B18" s="173" t="s">
        <v>392</v>
      </c>
      <c r="C18" s="181" t="s">
        <v>393</v>
      </c>
      <c r="D18" s="174" t="s">
        <v>377</v>
      </c>
      <c r="E18" s="175">
        <v>1</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c r="S18" s="177" t="s">
        <v>394</v>
      </c>
      <c r="T18" s="178" t="s">
        <v>379</v>
      </c>
      <c r="U18" s="159">
        <v>0</v>
      </c>
      <c r="V18" s="159">
        <f>ROUND(E18*U18,2)</f>
        <v>0</v>
      </c>
      <c r="W18" s="159"/>
      <c r="X18" s="159" t="s">
        <v>380</v>
      </c>
      <c r="Y18" s="159" t="s">
        <v>381</v>
      </c>
      <c r="Z18" s="178">
        <v>0</v>
      </c>
      <c r="AA18" s="178">
        <f>G18*Z18</f>
        <v>0</v>
      </c>
      <c r="AB18" s="178">
        <f>G18-AA18</f>
        <v>0</v>
      </c>
      <c r="AC18" s="148"/>
      <c r="AD18" s="148"/>
      <c r="AE18" s="148"/>
      <c r="AF18" s="148"/>
      <c r="AG18" s="148" t="s">
        <v>382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67.5" outlineLevel="2" x14ac:dyDescent="0.2">
      <c r="A19" s="155"/>
      <c r="B19" s="156"/>
      <c r="C19" s="296" t="s">
        <v>2954</v>
      </c>
      <c r="D19" s="297"/>
      <c r="E19" s="297"/>
      <c r="F19" s="297"/>
      <c r="G19" s="29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383</v>
      </c>
      <c r="AH19" s="148"/>
      <c r="AI19" s="148"/>
      <c r="AJ19" s="148"/>
      <c r="AK19" s="148"/>
      <c r="AL19" s="148"/>
      <c r="AM19" s="148"/>
      <c r="AN19" s="148"/>
      <c r="AO19" s="148"/>
      <c r="AP19" s="148"/>
      <c r="AQ19" s="148"/>
      <c r="AR19" s="148"/>
      <c r="AS19" s="148"/>
      <c r="AT19" s="148"/>
      <c r="AU19" s="148"/>
      <c r="AV19" s="148"/>
      <c r="AW19" s="148"/>
      <c r="AX19" s="148"/>
      <c r="AY19" s="148"/>
      <c r="AZ19" s="148"/>
      <c r="BA19" s="179" t="str">
        <f>C19</f>
        <v>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v>
      </c>
      <c r="BB19" s="148"/>
      <c r="BC19" s="148"/>
      <c r="BD19" s="148"/>
      <c r="BE19" s="148"/>
      <c r="BF19" s="148"/>
      <c r="BG19" s="148"/>
      <c r="BH19" s="148"/>
    </row>
    <row r="20" spans="1:60" outlineLevel="1" x14ac:dyDescent="0.2">
      <c r="A20" s="172">
        <v>6</v>
      </c>
      <c r="B20" s="173" t="s">
        <v>395</v>
      </c>
      <c r="C20" s="181" t="s">
        <v>396</v>
      </c>
      <c r="D20" s="174" t="s">
        <v>377</v>
      </c>
      <c r="E20" s="175">
        <v>1</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c r="S20" s="177" t="s">
        <v>378</v>
      </c>
      <c r="T20" s="178" t="s">
        <v>379</v>
      </c>
      <c r="U20" s="159">
        <v>0</v>
      </c>
      <c r="V20" s="159">
        <f>ROUND(E20*U20,2)</f>
        <v>0</v>
      </c>
      <c r="W20" s="159"/>
      <c r="X20" s="159" t="s">
        <v>380</v>
      </c>
      <c r="Y20" s="159" t="s">
        <v>381</v>
      </c>
      <c r="Z20" s="178">
        <v>0</v>
      </c>
      <c r="AA20" s="178">
        <f>G20*Z20</f>
        <v>0</v>
      </c>
      <c r="AB20" s="178">
        <f>G20-AA20</f>
        <v>0</v>
      </c>
      <c r="AC20" s="148"/>
      <c r="AD20" s="148"/>
      <c r="AE20" s="148"/>
      <c r="AF20" s="148"/>
      <c r="AG20" s="148" t="s">
        <v>382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96" t="s">
        <v>397</v>
      </c>
      <c r="D21" s="297"/>
      <c r="E21" s="297"/>
      <c r="F21" s="297"/>
      <c r="G21" s="29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383</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
      <c r="A22" s="162" t="s">
        <v>373</v>
      </c>
      <c r="B22" s="163" t="s">
        <v>343</v>
      </c>
      <c r="C22" s="180" t="s">
        <v>28</v>
      </c>
      <c r="D22" s="164"/>
      <c r="E22" s="165"/>
      <c r="F22" s="166"/>
      <c r="G22" s="166">
        <f>SUMIF(AG23:AG38,"&lt;&gt;NOR",G23:G38)</f>
        <v>0</v>
      </c>
      <c r="H22" s="166"/>
      <c r="I22" s="166">
        <f>SUM(I23:I38)</f>
        <v>0</v>
      </c>
      <c r="J22" s="166"/>
      <c r="K22" s="166">
        <f>SUM(K23:K38)</f>
        <v>0</v>
      </c>
      <c r="L22" s="166"/>
      <c r="M22" s="166">
        <f>SUM(M23:M38)</f>
        <v>0</v>
      </c>
      <c r="N22" s="165"/>
      <c r="O22" s="165">
        <f>SUM(O23:O38)</f>
        <v>0</v>
      </c>
      <c r="P22" s="165"/>
      <c r="Q22" s="165">
        <f>SUM(Q23:Q38)</f>
        <v>0</v>
      </c>
      <c r="R22" s="166"/>
      <c r="S22" s="166"/>
      <c r="T22" s="167"/>
      <c r="U22" s="161"/>
      <c r="V22" s="161">
        <f>SUM(V23:V38)</f>
        <v>0</v>
      </c>
      <c r="W22" s="161"/>
      <c r="X22" s="161"/>
      <c r="Y22" s="161"/>
      <c r="Z22" s="166"/>
      <c r="AA22" s="166"/>
      <c r="AB22" s="207"/>
      <c r="AG22" t="s">
        <v>374</v>
      </c>
    </row>
    <row r="23" spans="1:60" outlineLevel="1" x14ac:dyDescent="0.2">
      <c r="A23" s="172">
        <v>7</v>
      </c>
      <c r="B23" s="173" t="s">
        <v>398</v>
      </c>
      <c r="C23" s="181" t="s">
        <v>399</v>
      </c>
      <c r="D23" s="174" t="s">
        <v>377</v>
      </c>
      <c r="E23" s="175">
        <v>1</v>
      </c>
      <c r="F23" s="176"/>
      <c r="G23" s="177">
        <f>ROUND(E23*F23,2)</f>
        <v>0</v>
      </c>
      <c r="H23" s="176"/>
      <c r="I23" s="177">
        <f>ROUND(E23*H23,2)</f>
        <v>0</v>
      </c>
      <c r="J23" s="176"/>
      <c r="K23" s="177">
        <f>ROUND(E23*J23,2)</f>
        <v>0</v>
      </c>
      <c r="L23" s="177">
        <v>21</v>
      </c>
      <c r="M23" s="177">
        <f>G23*(1+L23/100)</f>
        <v>0</v>
      </c>
      <c r="N23" s="175">
        <v>0</v>
      </c>
      <c r="O23" s="175">
        <f>ROUND(E23*N23,2)</f>
        <v>0</v>
      </c>
      <c r="P23" s="175">
        <v>0</v>
      </c>
      <c r="Q23" s="175">
        <f>ROUND(E23*P23,2)</f>
        <v>0</v>
      </c>
      <c r="R23" s="177"/>
      <c r="S23" s="177" t="s">
        <v>378</v>
      </c>
      <c r="T23" s="178" t="s">
        <v>379</v>
      </c>
      <c r="U23" s="159">
        <v>0</v>
      </c>
      <c r="V23" s="159">
        <f>ROUND(E23*U23,2)</f>
        <v>0</v>
      </c>
      <c r="W23" s="159"/>
      <c r="X23" s="159" t="s">
        <v>380</v>
      </c>
      <c r="Y23" s="159" t="s">
        <v>381</v>
      </c>
      <c r="Z23" s="178">
        <v>0</v>
      </c>
      <c r="AA23" s="178">
        <f>G23*Z23</f>
        <v>0</v>
      </c>
      <c r="AB23" s="178">
        <f>G23-AA23</f>
        <v>0</v>
      </c>
      <c r="AC23" s="148"/>
      <c r="AD23" s="148"/>
      <c r="AE23" s="148"/>
      <c r="AF23" s="148"/>
      <c r="AG23" s="148" t="s">
        <v>382</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2" x14ac:dyDescent="0.2">
      <c r="A24" s="155"/>
      <c r="B24" s="156"/>
      <c r="C24" s="296" t="s">
        <v>400</v>
      </c>
      <c r="D24" s="297"/>
      <c r="E24" s="297"/>
      <c r="F24" s="297"/>
      <c r="G24" s="29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383</v>
      </c>
      <c r="AH24" s="148"/>
      <c r="AI24" s="148"/>
      <c r="AJ24" s="148"/>
      <c r="AK24" s="148"/>
      <c r="AL24" s="148"/>
      <c r="AM24" s="148"/>
      <c r="AN24" s="148"/>
      <c r="AO24" s="148"/>
      <c r="AP24" s="148"/>
      <c r="AQ24" s="148"/>
      <c r="AR24" s="148"/>
      <c r="AS24" s="148"/>
      <c r="AT24" s="148"/>
      <c r="AU24" s="148"/>
      <c r="AV24" s="148"/>
      <c r="AW24" s="148"/>
      <c r="AX24" s="148"/>
      <c r="AY24" s="148"/>
      <c r="AZ24" s="148"/>
      <c r="BA24" s="179"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8"/>
      <c r="BC24" s="148"/>
      <c r="BD24" s="148"/>
      <c r="BE24" s="148"/>
      <c r="BF24" s="148"/>
      <c r="BG24" s="148"/>
      <c r="BH24" s="148"/>
    </row>
    <row r="25" spans="1:60" outlineLevel="1" x14ac:dyDescent="0.2">
      <c r="A25" s="172">
        <v>8</v>
      </c>
      <c r="B25" s="173" t="s">
        <v>401</v>
      </c>
      <c r="C25" s="181" t="s">
        <v>402</v>
      </c>
      <c r="D25" s="174" t="s">
        <v>377</v>
      </c>
      <c r="E25" s="175">
        <v>1</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c r="S25" s="177" t="s">
        <v>378</v>
      </c>
      <c r="T25" s="178" t="s">
        <v>379</v>
      </c>
      <c r="U25" s="159">
        <v>0</v>
      </c>
      <c r="V25" s="159">
        <f>ROUND(E25*U25,2)</f>
        <v>0</v>
      </c>
      <c r="W25" s="159"/>
      <c r="X25" s="159" t="s">
        <v>380</v>
      </c>
      <c r="Y25" s="159" t="s">
        <v>381</v>
      </c>
      <c r="Z25" s="178">
        <v>0</v>
      </c>
      <c r="AA25" s="178">
        <f>G25*Z25</f>
        <v>0</v>
      </c>
      <c r="AB25" s="178">
        <f>G25-AA25</f>
        <v>0</v>
      </c>
      <c r="AC25" s="148"/>
      <c r="AD25" s="148"/>
      <c r="AE25" s="148"/>
      <c r="AF25" s="148"/>
      <c r="AG25" s="148" t="s">
        <v>382</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2" x14ac:dyDescent="0.2">
      <c r="A26" s="155"/>
      <c r="B26" s="156"/>
      <c r="C26" s="296" t="s">
        <v>403</v>
      </c>
      <c r="D26" s="297"/>
      <c r="E26" s="297"/>
      <c r="F26" s="297"/>
      <c r="G26" s="29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383</v>
      </c>
      <c r="AH26" s="148"/>
      <c r="AI26" s="148"/>
      <c r="AJ26" s="148"/>
      <c r="AK26" s="148"/>
      <c r="AL26" s="148"/>
      <c r="AM26" s="148"/>
      <c r="AN26" s="148"/>
      <c r="AO26" s="148"/>
      <c r="AP26" s="148"/>
      <c r="AQ26" s="148"/>
      <c r="AR26" s="148"/>
      <c r="AS26" s="148"/>
      <c r="AT26" s="148"/>
      <c r="AU26" s="148"/>
      <c r="AV26" s="148"/>
      <c r="AW26" s="148"/>
      <c r="AX26" s="148"/>
      <c r="AY26" s="148"/>
      <c r="AZ26" s="148"/>
      <c r="BA26" s="179" t="str">
        <f>C26</f>
        <v>Náklady spojené s provedením všech technickými normami předepsaných zkoušek a revizí stavebních konstrukcí nebo stavebních prací. Zkoušky hutnění pláně.</v>
      </c>
      <c r="BB26" s="148"/>
      <c r="BC26" s="148"/>
      <c r="BD26" s="148"/>
      <c r="BE26" s="148"/>
      <c r="BF26" s="148"/>
      <c r="BG26" s="148"/>
      <c r="BH26" s="148"/>
    </row>
    <row r="27" spans="1:60" outlineLevel="1" x14ac:dyDescent="0.2">
      <c r="A27" s="172">
        <v>9</v>
      </c>
      <c r="B27" s="173" t="s">
        <v>404</v>
      </c>
      <c r="C27" s="181" t="s">
        <v>405</v>
      </c>
      <c r="D27" s="174" t="s">
        <v>406</v>
      </c>
      <c r="E27" s="175">
        <v>1</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c r="S27" s="177" t="s">
        <v>394</v>
      </c>
      <c r="T27" s="178" t="s">
        <v>379</v>
      </c>
      <c r="U27" s="159">
        <v>0</v>
      </c>
      <c r="V27" s="159">
        <f>ROUND(E27*U27,2)</f>
        <v>0</v>
      </c>
      <c r="W27" s="159"/>
      <c r="X27" s="159" t="s">
        <v>380</v>
      </c>
      <c r="Y27" s="159" t="s">
        <v>381</v>
      </c>
      <c r="Z27" s="178">
        <v>0</v>
      </c>
      <c r="AA27" s="178">
        <f>G27*Z27</f>
        <v>0</v>
      </c>
      <c r="AB27" s="178">
        <f>G27-AA27</f>
        <v>0</v>
      </c>
      <c r="AC27" s="148"/>
      <c r="AD27" s="148"/>
      <c r="AE27" s="148"/>
      <c r="AF27" s="148"/>
      <c r="AG27" s="148" t="s">
        <v>382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96" t="s">
        <v>407</v>
      </c>
      <c r="D28" s="297"/>
      <c r="E28" s="297"/>
      <c r="F28" s="297"/>
      <c r="G28" s="29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383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10</v>
      </c>
      <c r="B29" s="173" t="s">
        <v>408</v>
      </c>
      <c r="C29" s="181" t="s">
        <v>409</v>
      </c>
      <c r="D29" s="174" t="s">
        <v>377</v>
      </c>
      <c r="E29" s="175">
        <v>1</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c r="S29" s="177" t="s">
        <v>394</v>
      </c>
      <c r="T29" s="178" t="s">
        <v>379</v>
      </c>
      <c r="U29" s="159">
        <v>0</v>
      </c>
      <c r="V29" s="159">
        <f>ROUND(E29*U29,2)</f>
        <v>0</v>
      </c>
      <c r="W29" s="159"/>
      <c r="X29" s="159" t="s">
        <v>380</v>
      </c>
      <c r="Y29" s="159" t="s">
        <v>381</v>
      </c>
      <c r="Z29" s="178">
        <v>0</v>
      </c>
      <c r="AA29" s="178">
        <f>G29*Z29</f>
        <v>0</v>
      </c>
      <c r="AB29" s="178">
        <f>G29-AA29</f>
        <v>0</v>
      </c>
      <c r="AC29" s="148"/>
      <c r="AD29" s="148"/>
      <c r="AE29" s="148"/>
      <c r="AF29" s="148"/>
      <c r="AG29" s="148" t="s">
        <v>382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96" t="s">
        <v>2955</v>
      </c>
      <c r="D30" s="297"/>
      <c r="E30" s="297"/>
      <c r="F30" s="297"/>
      <c r="G30" s="29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383</v>
      </c>
      <c r="AH30" s="148"/>
      <c r="AI30" s="148"/>
      <c r="AJ30" s="148"/>
      <c r="AK30" s="148"/>
      <c r="AL30" s="148"/>
      <c r="AM30" s="148"/>
      <c r="AN30" s="148"/>
      <c r="AO30" s="148"/>
      <c r="AP30" s="148"/>
      <c r="AQ30" s="148"/>
      <c r="AR30" s="148"/>
      <c r="AS30" s="148"/>
      <c r="AT30" s="148"/>
      <c r="AU30" s="148"/>
      <c r="AV30" s="148"/>
      <c r="AW30" s="148"/>
      <c r="AX30" s="148"/>
      <c r="AY30" s="148"/>
      <c r="AZ30" s="148"/>
      <c r="BA30" s="179" t="str">
        <f>C30</f>
        <v>Náklady zhotovitele související se zajištěním provedením kompletního díla dle PD a souvisejících dokladů, pamětní deska (300x400mm).</v>
      </c>
      <c r="BB30" s="148"/>
      <c r="BC30" s="148"/>
      <c r="BD30" s="148"/>
      <c r="BE30" s="148"/>
      <c r="BF30" s="148"/>
      <c r="BG30" s="148"/>
      <c r="BH30" s="148"/>
    </row>
    <row r="31" spans="1:60" outlineLevel="1" x14ac:dyDescent="0.2">
      <c r="A31" s="172">
        <v>11</v>
      </c>
      <c r="B31" s="173" t="s">
        <v>410</v>
      </c>
      <c r="C31" s="181" t="s">
        <v>411</v>
      </c>
      <c r="D31" s="174" t="s">
        <v>377</v>
      </c>
      <c r="E31" s="175">
        <v>1</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c r="S31" s="177" t="s">
        <v>394</v>
      </c>
      <c r="T31" s="178" t="s">
        <v>379</v>
      </c>
      <c r="U31" s="159">
        <v>0</v>
      </c>
      <c r="V31" s="159">
        <f>ROUND(E31*U31,2)</f>
        <v>0</v>
      </c>
      <c r="W31" s="159"/>
      <c r="X31" s="159" t="s">
        <v>380</v>
      </c>
      <c r="Y31" s="159" t="s">
        <v>381</v>
      </c>
      <c r="Z31" s="178">
        <v>0</v>
      </c>
      <c r="AA31" s="178">
        <f>G31*Z31</f>
        <v>0</v>
      </c>
      <c r="AB31" s="178">
        <f>G31-AA31</f>
        <v>0</v>
      </c>
      <c r="AC31" s="148"/>
      <c r="AD31" s="148"/>
      <c r="AE31" s="148"/>
      <c r="AF31" s="148"/>
      <c r="AG31" s="148" t="s">
        <v>382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96" t="s">
        <v>412</v>
      </c>
      <c r="D32" s="297"/>
      <c r="E32" s="297"/>
      <c r="F32" s="297"/>
      <c r="G32" s="29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383</v>
      </c>
      <c r="AH32" s="148"/>
      <c r="AI32" s="148"/>
      <c r="AJ32" s="148"/>
      <c r="AK32" s="148"/>
      <c r="AL32" s="148"/>
      <c r="AM32" s="148"/>
      <c r="AN32" s="148"/>
      <c r="AO32" s="148"/>
      <c r="AP32" s="148"/>
      <c r="AQ32" s="148"/>
      <c r="AR32" s="148"/>
      <c r="AS32" s="148"/>
      <c r="AT32" s="148"/>
      <c r="AU32" s="148"/>
      <c r="AV32" s="148"/>
      <c r="AW32" s="148"/>
      <c r="AX32" s="148"/>
      <c r="AY32" s="148"/>
      <c r="AZ32" s="148"/>
      <c r="BA32" s="179" t="str">
        <f>C32</f>
        <v>Náklady spojené se schválením materiálů, výrobků a barevným řešením, odsouhlasení se zástupci investora a generálním projektantem.</v>
      </c>
      <c r="BB32" s="148"/>
      <c r="BC32" s="148"/>
      <c r="BD32" s="148"/>
      <c r="BE32" s="148"/>
      <c r="BF32" s="148"/>
      <c r="BG32" s="148"/>
      <c r="BH32" s="148"/>
    </row>
    <row r="33" spans="1:60" outlineLevel="1" x14ac:dyDescent="0.2">
      <c r="A33" s="172">
        <v>12</v>
      </c>
      <c r="B33" s="173" t="s">
        <v>413</v>
      </c>
      <c r="C33" s="181" t="s">
        <v>28</v>
      </c>
      <c r="D33" s="174" t="s">
        <v>377</v>
      </c>
      <c r="E33" s="175">
        <v>1</v>
      </c>
      <c r="F33" s="176"/>
      <c r="G33" s="177">
        <f>ROUND(E33*F33,2)</f>
        <v>0</v>
      </c>
      <c r="H33" s="176"/>
      <c r="I33" s="177">
        <f>ROUND(E33*H33,2)</f>
        <v>0</v>
      </c>
      <c r="J33" s="176"/>
      <c r="K33" s="177">
        <f>ROUND(E33*J33,2)</f>
        <v>0</v>
      </c>
      <c r="L33" s="177">
        <v>21</v>
      </c>
      <c r="M33" s="177">
        <f>G33*(1+L33/100)</f>
        <v>0</v>
      </c>
      <c r="N33" s="175">
        <v>0</v>
      </c>
      <c r="O33" s="175">
        <f>ROUND(E33*N33,2)</f>
        <v>0</v>
      </c>
      <c r="P33" s="175">
        <v>0</v>
      </c>
      <c r="Q33" s="175">
        <f>ROUND(E33*P33,2)</f>
        <v>0</v>
      </c>
      <c r="R33" s="177"/>
      <c r="S33" s="177" t="s">
        <v>394</v>
      </c>
      <c r="T33" s="178" t="s">
        <v>379</v>
      </c>
      <c r="U33" s="159">
        <v>0</v>
      </c>
      <c r="V33" s="159">
        <f>ROUND(E33*U33,2)</f>
        <v>0</v>
      </c>
      <c r="W33" s="159"/>
      <c r="X33" s="159" t="s">
        <v>380</v>
      </c>
      <c r="Y33" s="159" t="s">
        <v>381</v>
      </c>
      <c r="Z33" s="178">
        <v>0</v>
      </c>
      <c r="AA33" s="178">
        <f>G33*Z33</f>
        <v>0</v>
      </c>
      <c r="AB33" s="178">
        <f>G33-AA33</f>
        <v>0</v>
      </c>
      <c r="AC33" s="148"/>
      <c r="AD33" s="148"/>
      <c r="AE33" s="148"/>
      <c r="AF33" s="148"/>
      <c r="AG33" s="148" t="s">
        <v>382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33.75" outlineLevel="2" x14ac:dyDescent="0.2">
      <c r="A34" s="155"/>
      <c r="B34" s="156"/>
      <c r="C34" s="296" t="s">
        <v>414</v>
      </c>
      <c r="D34" s="297"/>
      <c r="E34" s="297"/>
      <c r="F34" s="297"/>
      <c r="G34" s="29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383</v>
      </c>
      <c r="AH34" s="148"/>
      <c r="AI34" s="148"/>
      <c r="AJ34" s="148"/>
      <c r="AK34" s="148"/>
      <c r="AL34" s="148"/>
      <c r="AM34" s="148"/>
      <c r="AN34" s="148"/>
      <c r="AO34" s="148"/>
      <c r="AP34" s="148"/>
      <c r="AQ34" s="148"/>
      <c r="AR34" s="148"/>
      <c r="AS34" s="148"/>
      <c r="AT34" s="148"/>
      <c r="AU34" s="148"/>
      <c r="AV34" s="148"/>
      <c r="AW34" s="148"/>
      <c r="AX34" s="148"/>
      <c r="AY34" s="148"/>
      <c r="AZ34" s="148"/>
      <c r="BA34" s="179" t="str">
        <f>C34</f>
        <v>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v>
      </c>
      <c r="BB34" s="148"/>
      <c r="BC34" s="148"/>
      <c r="BD34" s="148"/>
      <c r="BE34" s="148"/>
      <c r="BF34" s="148"/>
      <c r="BG34" s="148"/>
      <c r="BH34" s="148"/>
    </row>
    <row r="35" spans="1:60" outlineLevel="1" x14ac:dyDescent="0.2">
      <c r="A35" s="172">
        <v>13</v>
      </c>
      <c r="B35" s="173" t="s">
        <v>415</v>
      </c>
      <c r="C35" s="181" t="s">
        <v>416</v>
      </c>
      <c r="D35" s="174" t="s">
        <v>377</v>
      </c>
      <c r="E35" s="175">
        <v>1</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c r="S35" s="177" t="s">
        <v>378</v>
      </c>
      <c r="T35" s="178" t="s">
        <v>379</v>
      </c>
      <c r="U35" s="159">
        <v>0</v>
      </c>
      <c r="V35" s="159">
        <f>ROUND(E35*U35,2)</f>
        <v>0</v>
      </c>
      <c r="W35" s="159"/>
      <c r="X35" s="159" t="s">
        <v>380</v>
      </c>
      <c r="Y35" s="159" t="s">
        <v>381</v>
      </c>
      <c r="Z35" s="178">
        <v>0</v>
      </c>
      <c r="AA35" s="178">
        <f>G35*Z35</f>
        <v>0</v>
      </c>
      <c r="AB35" s="178">
        <f>G35-AA35</f>
        <v>0</v>
      </c>
      <c r="AC35" s="148"/>
      <c r="AD35" s="148"/>
      <c r="AE35" s="148"/>
      <c r="AF35" s="148"/>
      <c r="AG35" s="148" t="s">
        <v>382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96" t="s">
        <v>417</v>
      </c>
      <c r="D36" s="297"/>
      <c r="E36" s="297"/>
      <c r="F36" s="297"/>
      <c r="G36" s="297"/>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383</v>
      </c>
      <c r="AH36" s="148"/>
      <c r="AI36" s="148"/>
      <c r="AJ36" s="148"/>
      <c r="AK36" s="148"/>
      <c r="AL36" s="148"/>
      <c r="AM36" s="148"/>
      <c r="AN36" s="148"/>
      <c r="AO36" s="148"/>
      <c r="AP36" s="148"/>
      <c r="AQ36" s="148"/>
      <c r="AR36" s="148"/>
      <c r="AS36" s="148"/>
      <c r="AT36" s="148"/>
      <c r="AU36" s="148"/>
      <c r="AV36" s="148"/>
      <c r="AW36" s="148"/>
      <c r="AX36" s="148"/>
      <c r="AY36" s="148"/>
      <c r="AZ36" s="148"/>
      <c r="BA36" s="179" t="str">
        <f>C36</f>
        <v>Náklady na provedení skutečného zaměření stavby v rozsahu nezbytném pro zápis změny do katastru nemovitostí.</v>
      </c>
      <c r="BB36" s="148"/>
      <c r="BC36" s="148"/>
      <c r="BD36" s="148"/>
      <c r="BE36" s="148"/>
      <c r="BF36" s="148"/>
      <c r="BG36" s="148"/>
      <c r="BH36" s="148"/>
    </row>
    <row r="37" spans="1:60" outlineLevel="1" x14ac:dyDescent="0.2">
      <c r="A37" s="172">
        <v>14</v>
      </c>
      <c r="B37" s="173" t="s">
        <v>418</v>
      </c>
      <c r="C37" s="181" t="s">
        <v>419</v>
      </c>
      <c r="D37" s="174" t="s">
        <v>377</v>
      </c>
      <c r="E37" s="175">
        <v>1</v>
      </c>
      <c r="F37" s="176"/>
      <c r="G37" s="177">
        <f>ROUND(E37*F37,2)</f>
        <v>0</v>
      </c>
      <c r="H37" s="176"/>
      <c r="I37" s="177">
        <f>ROUND(E37*H37,2)</f>
        <v>0</v>
      </c>
      <c r="J37" s="176"/>
      <c r="K37" s="177">
        <f>ROUND(E37*J37,2)</f>
        <v>0</v>
      </c>
      <c r="L37" s="177">
        <v>21</v>
      </c>
      <c r="M37" s="177">
        <f>G37*(1+L37/100)</f>
        <v>0</v>
      </c>
      <c r="N37" s="175">
        <v>0</v>
      </c>
      <c r="O37" s="175">
        <f>ROUND(E37*N37,2)</f>
        <v>0</v>
      </c>
      <c r="P37" s="175">
        <v>0</v>
      </c>
      <c r="Q37" s="175">
        <f>ROUND(E37*P37,2)</f>
        <v>0</v>
      </c>
      <c r="R37" s="177"/>
      <c r="S37" s="177" t="s">
        <v>378</v>
      </c>
      <c r="T37" s="178" t="s">
        <v>379</v>
      </c>
      <c r="U37" s="159">
        <v>0</v>
      </c>
      <c r="V37" s="159">
        <f>ROUND(E37*U37,2)</f>
        <v>0</v>
      </c>
      <c r="W37" s="159"/>
      <c r="X37" s="159" t="s">
        <v>380</v>
      </c>
      <c r="Y37" s="159" t="s">
        <v>381</v>
      </c>
      <c r="Z37" s="178">
        <v>0</v>
      </c>
      <c r="AA37" s="178">
        <f>G37*Z37</f>
        <v>0</v>
      </c>
      <c r="AB37" s="178">
        <f>G37-AA37</f>
        <v>0</v>
      </c>
      <c r="AC37" s="148"/>
      <c r="AD37" s="148"/>
      <c r="AE37" s="148"/>
      <c r="AF37" s="148"/>
      <c r="AG37" s="148" t="s">
        <v>382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96" t="s">
        <v>420</v>
      </c>
      <c r="D38" s="297"/>
      <c r="E38" s="297"/>
      <c r="F38" s="297"/>
      <c r="G38" s="29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383</v>
      </c>
      <c r="AH38" s="148"/>
      <c r="AI38" s="148"/>
      <c r="AJ38" s="148"/>
      <c r="AK38" s="148"/>
      <c r="AL38" s="148"/>
      <c r="AM38" s="148"/>
      <c r="AN38" s="148"/>
      <c r="AO38" s="148"/>
      <c r="AP38" s="148"/>
      <c r="AQ38" s="148"/>
      <c r="AR38" s="148"/>
      <c r="AS38" s="148"/>
      <c r="AT38" s="148"/>
      <c r="AU38" s="148"/>
      <c r="AV38" s="148"/>
      <c r="AW38" s="148"/>
      <c r="AX38" s="148"/>
      <c r="AY38" s="148"/>
      <c r="AZ38" s="148"/>
      <c r="BA38" s="179" t="str">
        <f>C38</f>
        <v>Náklady na vyhotovení dokumentace skutečného provedení stavby a její předání objednateli v požadované formě a požadovaném počtu.</v>
      </c>
      <c r="BB38" s="148"/>
      <c r="BC38" s="148"/>
      <c r="BD38" s="148"/>
      <c r="BE38" s="148"/>
      <c r="BF38" s="148"/>
      <c r="BG38" s="148"/>
      <c r="BH38" s="148"/>
    </row>
    <row r="39" spans="1:60" x14ac:dyDescent="0.2">
      <c r="A39" s="3"/>
      <c r="B39" s="4"/>
      <c r="C39" s="182"/>
      <c r="D39" s="6"/>
      <c r="E39" s="3"/>
      <c r="F39" s="3"/>
      <c r="G39" s="3"/>
      <c r="H39" s="3"/>
      <c r="I39" s="3"/>
      <c r="J39" s="3"/>
      <c r="K39" s="3"/>
      <c r="L39" s="3"/>
      <c r="M39" s="3"/>
      <c r="N39" s="3"/>
      <c r="O39" s="3"/>
      <c r="P39" s="3"/>
      <c r="Q39" s="3"/>
      <c r="R39" s="3"/>
      <c r="S39" s="3"/>
      <c r="T39" s="3"/>
      <c r="U39" s="3"/>
      <c r="V39" s="3"/>
      <c r="W39" s="3"/>
      <c r="X39" s="3"/>
      <c r="Y39" s="3"/>
      <c r="AE39">
        <v>15</v>
      </c>
      <c r="AF39">
        <v>21</v>
      </c>
      <c r="AG39" t="s">
        <v>359</v>
      </c>
    </row>
    <row r="40" spans="1:60" x14ac:dyDescent="0.2">
      <c r="A40" s="151"/>
      <c r="B40" s="152" t="s">
        <v>29</v>
      </c>
      <c r="C40" s="183"/>
      <c r="D40" s="153"/>
      <c r="E40" s="154"/>
      <c r="F40" s="154"/>
      <c r="G40" s="171">
        <f>G8+G22</f>
        <v>0</v>
      </c>
      <c r="H40" s="3"/>
      <c r="I40" s="3"/>
      <c r="J40" s="3"/>
      <c r="K40" s="3"/>
      <c r="L40" s="3"/>
      <c r="M40" s="3"/>
      <c r="N40" s="3"/>
      <c r="O40" s="3"/>
      <c r="P40" s="3"/>
      <c r="Q40" s="3"/>
      <c r="R40" s="154"/>
      <c r="S40" s="154"/>
      <c r="T40" s="154"/>
      <c r="U40" s="154"/>
      <c r="V40" s="154"/>
      <c r="W40" s="154"/>
      <c r="X40" s="154"/>
      <c r="Y40" s="154"/>
      <c r="Z40" s="154"/>
      <c r="AA40" s="207">
        <f>SUM(AA9,AA11,AA13,AA16,AA18,AA20,AA23,AA25,AA27,AA29,AA31,AA33,AA35,AA37)</f>
        <v>0</v>
      </c>
      <c r="AB40" s="207">
        <f>SUM(AB9,AB11,AB13,AB16,AB18,AB20,AB23,AB25,AB27,AB29,AB31,AB33,AB35,AB37)</f>
        <v>0</v>
      </c>
      <c r="AE40">
        <f>SUMIF(L7:L38,AE39,G7:G38)</f>
        <v>0</v>
      </c>
      <c r="AF40">
        <f>SUMIF(L7:L38,AF39,G7:G38)</f>
        <v>0</v>
      </c>
      <c r="AG40" t="s">
        <v>421</v>
      </c>
    </row>
    <row r="41" spans="1:60" x14ac:dyDescent="0.2">
      <c r="C41" s="184"/>
      <c r="D41" s="10"/>
      <c r="AG41" t="s">
        <v>423</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Qu7uERe+i1St/pzrY8kZtEQmiUkQwe4p+ljJVXk4L3yKgIiKmahKhd2Dc6WNY7OuOlp699KzkWaBLV3Ph5uig==" saltValue="kEjinN/0H5UANwoalMR0pg==" spinCount="100000" sheet="1" formatRows="0"/>
  <mergeCells count="19">
    <mergeCell ref="C38:G38"/>
    <mergeCell ref="C26:G26"/>
    <mergeCell ref="C28:G28"/>
    <mergeCell ref="C30:G30"/>
    <mergeCell ref="C32:G32"/>
    <mergeCell ref="C34:G34"/>
    <mergeCell ref="C36:G36"/>
    <mergeCell ref="C24:G24"/>
    <mergeCell ref="A1:G1"/>
    <mergeCell ref="C2:G2"/>
    <mergeCell ref="C3:G3"/>
    <mergeCell ref="C4:G4"/>
    <mergeCell ref="C10:G10"/>
    <mergeCell ref="C12:G12"/>
    <mergeCell ref="C14:G14"/>
    <mergeCell ref="C15:G15"/>
    <mergeCell ref="C17:G17"/>
    <mergeCell ref="C19:G19"/>
    <mergeCell ref="C21:G21"/>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6E84-2A51-45B8-9F7C-A20C65D9F92E}">
  <sheetPr>
    <outlinePr summaryBelow="0"/>
    <pageSetUpPr fitToPage="1"/>
  </sheetPr>
  <dimension ref="A1:BH5000"/>
  <sheetViews>
    <sheetView workbookViewId="0">
      <pane ySplit="7" topLeftCell="A32" activePane="bottomLeft" state="frozen"/>
      <selection activeCell="C25" sqref="C25"/>
      <selection pane="bottomLeft" activeCell="B71" sqref="B71"/>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62</v>
      </c>
      <c r="C3" s="299" t="s">
        <v>63</v>
      </c>
      <c r="D3" s="300"/>
      <c r="E3" s="300"/>
      <c r="F3" s="300"/>
      <c r="G3" s="301"/>
      <c r="AC3" s="121" t="s">
        <v>346</v>
      </c>
      <c r="AG3" t="s">
        <v>349</v>
      </c>
    </row>
    <row r="4" spans="1:60" ht="25.15" customHeight="1" x14ac:dyDescent="0.2">
      <c r="A4" s="141" t="s">
        <v>9</v>
      </c>
      <c r="B4" s="142" t="s">
        <v>64</v>
      </c>
      <c r="C4" s="302" t="s">
        <v>63</v>
      </c>
      <c r="D4" s="303"/>
      <c r="E4" s="303"/>
      <c r="F4" s="303"/>
      <c r="G4" s="304"/>
      <c r="AG4" t="s">
        <v>350</v>
      </c>
    </row>
    <row r="5" spans="1:60" x14ac:dyDescent="0.2">
      <c r="D5" s="10"/>
    </row>
    <row r="6" spans="1:60" ht="63.7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SUMIF(AG9:AG59,"&lt;&gt;NOR",G9:G59)</f>
        <v>0</v>
      </c>
      <c r="H8" s="166"/>
      <c r="I8" s="166">
        <f>SUM(I9:I59)</f>
        <v>0</v>
      </c>
      <c r="J8" s="166"/>
      <c r="K8" s="166">
        <f>SUM(K9:K59)</f>
        <v>0</v>
      </c>
      <c r="L8" s="166"/>
      <c r="M8" s="166">
        <f>SUM(M9:M59)</f>
        <v>0</v>
      </c>
      <c r="N8" s="165"/>
      <c r="O8" s="165">
        <f>SUM(O9:O59)</f>
        <v>0</v>
      </c>
      <c r="P8" s="165"/>
      <c r="Q8" s="165">
        <f>SUM(Q9:Q59)</f>
        <v>0</v>
      </c>
      <c r="R8" s="166"/>
      <c r="S8" s="166"/>
      <c r="T8" s="167"/>
      <c r="U8" s="161"/>
      <c r="V8" s="161">
        <f>SUM(V9:V59)</f>
        <v>1395.3400000000001</v>
      </c>
      <c r="W8" s="161"/>
      <c r="X8" s="161"/>
      <c r="Y8" s="161"/>
      <c r="Z8" s="208"/>
      <c r="AA8" s="208"/>
      <c r="AB8" s="207"/>
      <c r="AG8" t="s">
        <v>374</v>
      </c>
    </row>
    <row r="9" spans="1:60" ht="22.5" outlineLevel="1" x14ac:dyDescent="0.2">
      <c r="A9" s="172">
        <v>1</v>
      </c>
      <c r="B9" s="173" t="s">
        <v>425</v>
      </c>
      <c r="C9" s="181" t="s">
        <v>426</v>
      </c>
      <c r="D9" s="174" t="s">
        <v>427</v>
      </c>
      <c r="E9" s="175">
        <v>1000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0.20300000000000001</v>
      </c>
      <c r="V9" s="159">
        <f>ROUND(E9*U9,2)</f>
        <v>203</v>
      </c>
      <c r="W9" s="159"/>
      <c r="X9" s="159" t="s">
        <v>429</v>
      </c>
      <c r="Y9" s="159" t="s">
        <v>430</v>
      </c>
      <c r="Z9" s="214">
        <v>0.32</v>
      </c>
      <c r="AA9" s="215">
        <f>G9*Z9</f>
        <v>0</v>
      </c>
      <c r="AB9" s="215">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307" t="s">
        <v>432</v>
      </c>
      <c r="D10" s="308"/>
      <c r="E10" s="308"/>
      <c r="F10" s="308"/>
      <c r="G10" s="308"/>
      <c r="H10" s="159"/>
      <c r="I10" s="159"/>
      <c r="J10" s="159"/>
      <c r="K10" s="159"/>
      <c r="L10" s="159"/>
      <c r="M10" s="159"/>
      <c r="N10" s="158"/>
      <c r="O10" s="158"/>
      <c r="P10" s="158"/>
      <c r="Q10" s="158"/>
      <c r="R10" s="159"/>
      <c r="S10" s="159"/>
      <c r="T10" s="159"/>
      <c r="U10" s="159"/>
      <c r="V10" s="159"/>
      <c r="W10" s="159"/>
      <c r="X10" s="159"/>
      <c r="Y10" s="159"/>
      <c r="Z10" s="155"/>
      <c r="AA10" s="218"/>
      <c r="AB10" s="21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na vzdálenost od hladiny vody v jímce po výšku roviny proložené osou nejvyššího bodu výtlačného potrubí. Včetně odpadní potrubí v délce do 20 m.</v>
      </c>
      <c r="BB10" s="148"/>
      <c r="BC10" s="148"/>
      <c r="BD10" s="148"/>
      <c r="BE10" s="148"/>
      <c r="BF10" s="148"/>
      <c r="BG10" s="148"/>
      <c r="BH10" s="148"/>
    </row>
    <row r="11" spans="1:60" outlineLevel="2" x14ac:dyDescent="0.2">
      <c r="A11" s="155"/>
      <c r="B11" s="156"/>
      <c r="C11" s="194" t="s">
        <v>434</v>
      </c>
      <c r="D11" s="185"/>
      <c r="E11" s="186">
        <v>1000</v>
      </c>
      <c r="F11" s="159"/>
      <c r="G11" s="159"/>
      <c r="H11" s="159"/>
      <c r="I11" s="159"/>
      <c r="J11" s="159"/>
      <c r="K11" s="159"/>
      <c r="L11" s="159"/>
      <c r="M11" s="159"/>
      <c r="N11" s="158"/>
      <c r="O11" s="158"/>
      <c r="P11" s="158"/>
      <c r="Q11" s="158"/>
      <c r="R11" s="159"/>
      <c r="S11" s="159"/>
      <c r="T11" s="159"/>
      <c r="U11" s="159"/>
      <c r="V11" s="159"/>
      <c r="W11" s="159"/>
      <c r="X11" s="159"/>
      <c r="Y11" s="159"/>
      <c r="Z11" s="155"/>
      <c r="AA11" s="218"/>
      <c r="AB11" s="21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436</v>
      </c>
      <c r="C12" s="181" t="s">
        <v>437</v>
      </c>
      <c r="D12" s="174" t="s">
        <v>438</v>
      </c>
      <c r="E12" s="175">
        <v>100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v>
      </c>
      <c r="V12" s="159">
        <f>ROUND(E12*U12,2)</f>
        <v>0</v>
      </c>
      <c r="W12" s="159"/>
      <c r="X12" s="159" t="s">
        <v>429</v>
      </c>
      <c r="Y12" s="159" t="s">
        <v>430</v>
      </c>
      <c r="Z12" s="214">
        <v>0.32</v>
      </c>
      <c r="AA12" s="215">
        <f t="shared" ref="AA12" si="0">G12*Z12</f>
        <v>0</v>
      </c>
      <c r="AB12" s="215">
        <f t="shared" ref="AB12" si="1">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2" x14ac:dyDescent="0.2">
      <c r="A13" s="155"/>
      <c r="B13" s="156"/>
      <c r="C13" s="307" t="s">
        <v>439</v>
      </c>
      <c r="D13" s="308"/>
      <c r="E13" s="308"/>
      <c r="F13" s="308"/>
      <c r="G13" s="308"/>
      <c r="H13" s="159"/>
      <c r="I13" s="159"/>
      <c r="J13" s="159"/>
      <c r="K13" s="159"/>
      <c r="L13" s="159"/>
      <c r="M13" s="159"/>
      <c r="N13" s="158"/>
      <c r="O13" s="158"/>
      <c r="P13" s="158"/>
      <c r="Q13" s="158"/>
      <c r="R13" s="159"/>
      <c r="S13" s="159"/>
      <c r="T13" s="159"/>
      <c r="U13" s="159"/>
      <c r="V13" s="159"/>
      <c r="W13" s="159"/>
      <c r="X13" s="159"/>
      <c r="Y13" s="159"/>
      <c r="Z13" s="155"/>
      <c r="AA13" s="218"/>
      <c r="AB13" s="21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3" s="148"/>
      <c r="BC13" s="148"/>
      <c r="BD13" s="148"/>
      <c r="BE13" s="148"/>
      <c r="BF13" s="148"/>
      <c r="BG13" s="148"/>
      <c r="BH13" s="148"/>
    </row>
    <row r="14" spans="1:60" outlineLevel="1" x14ac:dyDescent="0.2">
      <c r="A14" s="172">
        <v>3</v>
      </c>
      <c r="B14" s="173" t="s">
        <v>440</v>
      </c>
      <c r="C14" s="181" t="s">
        <v>441</v>
      </c>
      <c r="D14" s="174" t="s">
        <v>442</v>
      </c>
      <c r="E14" s="175">
        <v>595</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t="s">
        <v>428</v>
      </c>
      <c r="S14" s="177" t="s">
        <v>378</v>
      </c>
      <c r="T14" s="178" t="s">
        <v>378</v>
      </c>
      <c r="U14" s="159">
        <v>9.7000000000000003E-2</v>
      </c>
      <c r="V14" s="159">
        <f>ROUND(E14*U14,2)</f>
        <v>57.72</v>
      </c>
      <c r="W14" s="159"/>
      <c r="X14" s="159" t="s">
        <v>429</v>
      </c>
      <c r="Y14" s="159" t="s">
        <v>430</v>
      </c>
      <c r="Z14" s="214">
        <v>0.32</v>
      </c>
      <c r="AA14" s="215">
        <f t="shared" ref="AA14:AA75" si="2">G14*Z14</f>
        <v>0</v>
      </c>
      <c r="AB14" s="215">
        <f t="shared" ref="AB14:AB75" si="3">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2" x14ac:dyDescent="0.2">
      <c r="A15" s="155"/>
      <c r="B15" s="156"/>
      <c r="C15" s="307" t="s">
        <v>443</v>
      </c>
      <c r="D15" s="308"/>
      <c r="E15" s="308"/>
      <c r="F15" s="308"/>
      <c r="G15" s="308"/>
      <c r="H15" s="159"/>
      <c r="I15" s="159"/>
      <c r="J15" s="159"/>
      <c r="K15" s="159"/>
      <c r="L15" s="159"/>
      <c r="M15" s="159"/>
      <c r="N15" s="158"/>
      <c r="O15" s="158"/>
      <c r="P15" s="158"/>
      <c r="Q15" s="158"/>
      <c r="R15" s="159"/>
      <c r="S15" s="159"/>
      <c r="T15" s="159"/>
      <c r="U15" s="159"/>
      <c r="V15" s="159"/>
      <c r="W15" s="159"/>
      <c r="X15" s="159"/>
      <c r="Y15" s="159"/>
      <c r="Z15" s="155"/>
      <c r="AA15" s="218"/>
      <c r="AB15" s="218"/>
      <c r="AC15" s="148"/>
      <c r="AD15" s="148"/>
      <c r="AE15" s="148"/>
      <c r="AF15" s="148"/>
      <c r="AG15" s="148" t="s">
        <v>433</v>
      </c>
      <c r="AH15" s="148"/>
      <c r="AI15" s="148"/>
      <c r="AJ15" s="148"/>
      <c r="AK15" s="148"/>
      <c r="AL15" s="148"/>
      <c r="AM15" s="148"/>
      <c r="AN15" s="148"/>
      <c r="AO15" s="148"/>
      <c r="AP15" s="148"/>
      <c r="AQ15" s="148"/>
      <c r="AR15" s="148"/>
      <c r="AS15" s="148"/>
      <c r="AT15" s="148"/>
      <c r="AU15" s="148"/>
      <c r="AV15" s="148"/>
      <c r="AW15" s="148"/>
      <c r="AX15" s="148"/>
      <c r="AY15" s="148"/>
      <c r="AZ15" s="148"/>
      <c r="BA15" s="179" t="str">
        <f>C15</f>
        <v>nebo lesní půdy, s vodorovným přemístěním na hromady v místě upotřebení nebo na dočasné či trvalé skládky se složením</v>
      </c>
      <c r="BB15" s="148"/>
      <c r="BC15" s="148"/>
      <c r="BD15" s="148"/>
      <c r="BE15" s="148"/>
      <c r="BF15" s="148"/>
      <c r="BG15" s="148"/>
      <c r="BH15" s="148"/>
    </row>
    <row r="16" spans="1:60" outlineLevel="2" x14ac:dyDescent="0.2">
      <c r="A16" s="155"/>
      <c r="B16" s="156"/>
      <c r="C16" s="194" t="s">
        <v>444</v>
      </c>
      <c r="D16" s="185"/>
      <c r="E16" s="186">
        <v>595</v>
      </c>
      <c r="F16" s="159"/>
      <c r="G16" s="159"/>
      <c r="H16" s="159"/>
      <c r="I16" s="159"/>
      <c r="J16" s="159"/>
      <c r="K16" s="159"/>
      <c r="L16" s="159"/>
      <c r="M16" s="159"/>
      <c r="N16" s="158"/>
      <c r="O16" s="158"/>
      <c r="P16" s="158"/>
      <c r="Q16" s="158"/>
      <c r="R16" s="159"/>
      <c r="S16" s="159"/>
      <c r="T16" s="159"/>
      <c r="U16" s="159"/>
      <c r="V16" s="159"/>
      <c r="W16" s="159"/>
      <c r="X16" s="159"/>
      <c r="Y16" s="159"/>
      <c r="Z16" s="155"/>
      <c r="AA16" s="218"/>
      <c r="AB16" s="21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2">
        <v>4</v>
      </c>
      <c r="B17" s="173" t="s">
        <v>445</v>
      </c>
      <c r="C17" s="181" t="s">
        <v>446</v>
      </c>
      <c r="D17" s="174" t="s">
        <v>442</v>
      </c>
      <c r="E17" s="175">
        <v>595</v>
      </c>
      <c r="F17" s="176"/>
      <c r="G17" s="177">
        <f>ROUND(E17*F17,2)</f>
        <v>0</v>
      </c>
      <c r="H17" s="176"/>
      <c r="I17" s="177">
        <f>ROUND(E17*H17,2)</f>
        <v>0</v>
      </c>
      <c r="J17" s="176"/>
      <c r="K17" s="177">
        <f>ROUND(E17*J17,2)</f>
        <v>0</v>
      </c>
      <c r="L17" s="177">
        <v>21</v>
      </c>
      <c r="M17" s="177">
        <f>G17*(1+L17/100)</f>
        <v>0</v>
      </c>
      <c r="N17" s="175">
        <v>0</v>
      </c>
      <c r="O17" s="175">
        <f>ROUND(E17*N17,2)</f>
        <v>0</v>
      </c>
      <c r="P17" s="175">
        <v>0</v>
      </c>
      <c r="Q17" s="175">
        <f>ROUND(E17*P17,2)</f>
        <v>0</v>
      </c>
      <c r="R17" s="177" t="s">
        <v>428</v>
      </c>
      <c r="S17" s="177" t="s">
        <v>378</v>
      </c>
      <c r="T17" s="178" t="s">
        <v>378</v>
      </c>
      <c r="U17" s="159">
        <v>1.0999999999999999E-2</v>
      </c>
      <c r="V17" s="159">
        <f>ROUND(E17*U17,2)</f>
        <v>6.55</v>
      </c>
      <c r="W17" s="159"/>
      <c r="X17" s="159" t="s">
        <v>429</v>
      </c>
      <c r="Y17" s="159" t="s">
        <v>430</v>
      </c>
      <c r="Z17" s="214">
        <v>0.32</v>
      </c>
      <c r="AA17" s="215">
        <f t="shared" si="2"/>
        <v>0</v>
      </c>
      <c r="AB17" s="215">
        <f t="shared" si="3"/>
        <v>0</v>
      </c>
      <c r="AC17" s="148"/>
      <c r="AD17" s="148"/>
      <c r="AE17" s="148"/>
      <c r="AF17" s="148"/>
      <c r="AG17" s="148" t="s">
        <v>431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307" t="s">
        <v>447</v>
      </c>
      <c r="D18" s="308"/>
      <c r="E18" s="308"/>
      <c r="F18" s="308"/>
      <c r="G18" s="308"/>
      <c r="H18" s="159"/>
      <c r="I18" s="159"/>
      <c r="J18" s="159"/>
      <c r="K18" s="159"/>
      <c r="L18" s="159"/>
      <c r="M18" s="159"/>
      <c r="N18" s="158"/>
      <c r="O18" s="158"/>
      <c r="P18" s="158"/>
      <c r="Q18" s="158"/>
      <c r="R18" s="159"/>
      <c r="S18" s="159"/>
      <c r="T18" s="159"/>
      <c r="U18" s="159"/>
      <c r="V18" s="159"/>
      <c r="W18" s="159"/>
      <c r="X18" s="159"/>
      <c r="Y18" s="159"/>
      <c r="Z18" s="155"/>
      <c r="AA18" s="218"/>
      <c r="AB18" s="218"/>
      <c r="AC18" s="148"/>
      <c r="AD18" s="148"/>
      <c r="AE18" s="148"/>
      <c r="AF18" s="148"/>
      <c r="AG18" s="148" t="s">
        <v>433</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194" t="s">
        <v>448</v>
      </c>
      <c r="D19" s="185"/>
      <c r="E19" s="186">
        <v>595</v>
      </c>
      <c r="F19" s="159"/>
      <c r="G19" s="159"/>
      <c r="H19" s="159"/>
      <c r="I19" s="159"/>
      <c r="J19" s="159"/>
      <c r="K19" s="159"/>
      <c r="L19" s="159"/>
      <c r="M19" s="159"/>
      <c r="N19" s="158"/>
      <c r="O19" s="158"/>
      <c r="P19" s="158"/>
      <c r="Q19" s="158"/>
      <c r="R19" s="159"/>
      <c r="S19" s="159"/>
      <c r="T19" s="159"/>
      <c r="U19" s="159"/>
      <c r="V19" s="159"/>
      <c r="W19" s="159"/>
      <c r="X19" s="159"/>
      <c r="Y19" s="159"/>
      <c r="Z19" s="155"/>
      <c r="AA19" s="218"/>
      <c r="AB19" s="218"/>
      <c r="AC19" s="148"/>
      <c r="AD19" s="148"/>
      <c r="AE19" s="148"/>
      <c r="AF19" s="148"/>
      <c r="AG19" s="148" t="s">
        <v>435</v>
      </c>
      <c r="AH19" s="148">
        <v>5</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2">
        <v>5</v>
      </c>
      <c r="B20" s="173" t="s">
        <v>449</v>
      </c>
      <c r="C20" s="181" t="s">
        <v>450</v>
      </c>
      <c r="D20" s="174" t="s">
        <v>442</v>
      </c>
      <c r="E20" s="175">
        <v>595</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v>
      </c>
      <c r="V20" s="159">
        <f>ROUND(E20*U20,2)</f>
        <v>0</v>
      </c>
      <c r="W20" s="159"/>
      <c r="X20" s="159" t="s">
        <v>429</v>
      </c>
      <c r="Y20" s="159" t="s">
        <v>430</v>
      </c>
      <c r="Z20" s="214">
        <v>0.32</v>
      </c>
      <c r="AA20" s="215">
        <f t="shared" si="2"/>
        <v>0</v>
      </c>
      <c r="AB20" s="215">
        <f t="shared" si="3"/>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448</v>
      </c>
      <c r="D21" s="185"/>
      <c r="E21" s="186">
        <v>595</v>
      </c>
      <c r="F21" s="159"/>
      <c r="G21" s="159"/>
      <c r="H21" s="159"/>
      <c r="I21" s="159"/>
      <c r="J21" s="159"/>
      <c r="K21" s="159"/>
      <c r="L21" s="159"/>
      <c r="M21" s="159"/>
      <c r="N21" s="158"/>
      <c r="O21" s="158"/>
      <c r="P21" s="158"/>
      <c r="Q21" s="158"/>
      <c r="R21" s="159"/>
      <c r="S21" s="159"/>
      <c r="T21" s="159"/>
      <c r="U21" s="159"/>
      <c r="V21" s="159"/>
      <c r="W21" s="159"/>
      <c r="X21" s="159"/>
      <c r="Y21" s="159"/>
      <c r="Z21" s="155"/>
      <c r="AA21" s="218"/>
      <c r="AB21" s="214"/>
      <c r="AC21" s="148"/>
      <c r="AD21" s="148"/>
      <c r="AE21" s="148"/>
      <c r="AF21" s="148"/>
      <c r="AG21" s="148" t="s">
        <v>435</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6</v>
      </c>
      <c r="B22" s="173" t="s">
        <v>451</v>
      </c>
      <c r="C22" s="181" t="s">
        <v>452</v>
      </c>
      <c r="D22" s="174" t="s">
        <v>442</v>
      </c>
      <c r="E22" s="175">
        <v>4750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0.09</v>
      </c>
      <c r="V22" s="159">
        <f>ROUND(E22*U22,2)</f>
        <v>427.5</v>
      </c>
      <c r="W22" s="159"/>
      <c r="X22" s="159" t="s">
        <v>429</v>
      </c>
      <c r="Y22" s="159" t="s">
        <v>453</v>
      </c>
      <c r="Z22" s="214">
        <v>0.32</v>
      </c>
      <c r="AA22" s="215">
        <f t="shared" si="2"/>
        <v>0</v>
      </c>
      <c r="AB22" s="215">
        <f t="shared" si="3"/>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2" x14ac:dyDescent="0.2">
      <c r="A23" s="155"/>
      <c r="B23" s="156"/>
      <c r="C23" s="307" t="s">
        <v>454</v>
      </c>
      <c r="D23" s="308"/>
      <c r="E23" s="308"/>
      <c r="F23" s="308"/>
      <c r="G23" s="308"/>
      <c r="H23" s="159"/>
      <c r="I23" s="159"/>
      <c r="J23" s="159"/>
      <c r="K23" s="159"/>
      <c r="L23" s="159"/>
      <c r="M23" s="159"/>
      <c r="N23" s="158"/>
      <c r="O23" s="158"/>
      <c r="P23" s="158"/>
      <c r="Q23" s="158"/>
      <c r="R23" s="159"/>
      <c r="S23" s="159"/>
      <c r="T23" s="159"/>
      <c r="U23" s="159"/>
      <c r="V23" s="159"/>
      <c r="W23" s="159"/>
      <c r="X23" s="159"/>
      <c r="Y23" s="159"/>
      <c r="Z23" s="155"/>
      <c r="AA23" s="218"/>
      <c r="AB23" s="21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79" t="str">
        <f>C23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3" s="148"/>
      <c r="BC23" s="148"/>
      <c r="BD23" s="148"/>
      <c r="BE23" s="148"/>
      <c r="BF23" s="148"/>
      <c r="BG23" s="148"/>
      <c r="BH23" s="148"/>
    </row>
    <row r="24" spans="1:60" outlineLevel="2" x14ac:dyDescent="0.2">
      <c r="A24" s="155"/>
      <c r="B24" s="156"/>
      <c r="C24" s="194" t="s">
        <v>455</v>
      </c>
      <c r="D24" s="185"/>
      <c r="E24" s="186">
        <v>5400</v>
      </c>
      <c r="F24" s="159"/>
      <c r="G24" s="159"/>
      <c r="H24" s="159"/>
      <c r="I24" s="159"/>
      <c r="J24" s="159"/>
      <c r="K24" s="159"/>
      <c r="L24" s="159"/>
      <c r="M24" s="159"/>
      <c r="N24" s="158"/>
      <c r="O24" s="158"/>
      <c r="P24" s="158"/>
      <c r="Q24" s="158"/>
      <c r="R24" s="159"/>
      <c r="S24" s="159"/>
      <c r="T24" s="159"/>
      <c r="U24" s="159"/>
      <c r="V24" s="159"/>
      <c r="W24" s="159"/>
      <c r="X24" s="159"/>
      <c r="Y24" s="159"/>
      <c r="Z24" s="155"/>
      <c r="AA24" s="218"/>
      <c r="AB24" s="21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194" t="s">
        <v>456</v>
      </c>
      <c r="D25" s="185"/>
      <c r="E25" s="186">
        <v>-650</v>
      </c>
      <c r="F25" s="159"/>
      <c r="G25" s="159"/>
      <c r="H25" s="159"/>
      <c r="I25" s="159"/>
      <c r="J25" s="159"/>
      <c r="K25" s="159"/>
      <c r="L25" s="159"/>
      <c r="M25" s="159"/>
      <c r="N25" s="158"/>
      <c r="O25" s="158"/>
      <c r="P25" s="158"/>
      <c r="Q25" s="158"/>
      <c r="R25" s="159"/>
      <c r="S25" s="159"/>
      <c r="T25" s="159"/>
      <c r="U25" s="159"/>
      <c r="V25" s="159"/>
      <c r="W25" s="159"/>
      <c r="X25" s="159"/>
      <c r="Y25" s="159"/>
      <c r="Z25" s="155"/>
      <c r="AA25" s="218"/>
      <c r="AB25" s="218"/>
      <c r="AC25" s="148"/>
      <c r="AD25" s="148"/>
      <c r="AE25" s="148"/>
      <c r="AF25" s="148"/>
      <c r="AG25" s="148" t="s">
        <v>435</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2">
        <v>7</v>
      </c>
      <c r="B26" s="173" t="s">
        <v>457</v>
      </c>
      <c r="C26" s="181" t="s">
        <v>458</v>
      </c>
      <c r="D26" s="174" t="s">
        <v>442</v>
      </c>
      <c r="E26" s="175">
        <v>650</v>
      </c>
      <c r="F26" s="176"/>
      <c r="G26" s="177">
        <f>ROUND(E26*F26,2)</f>
        <v>0</v>
      </c>
      <c r="H26" s="176"/>
      <c r="I26" s="177">
        <f>ROUND(E26*H26,2)</f>
        <v>0</v>
      </c>
      <c r="J26" s="176"/>
      <c r="K26" s="177">
        <f>ROUND(E26*J26,2)</f>
        <v>0</v>
      </c>
      <c r="L26" s="177">
        <v>21</v>
      </c>
      <c r="M26" s="177">
        <f>G26*(1+L26/100)</f>
        <v>0</v>
      </c>
      <c r="N26" s="175">
        <v>0</v>
      </c>
      <c r="O26" s="175">
        <f>ROUND(E26*N26,2)</f>
        <v>0</v>
      </c>
      <c r="P26" s="175">
        <v>0</v>
      </c>
      <c r="Q26" s="175">
        <f>ROUND(E26*P26,2)</f>
        <v>0</v>
      </c>
      <c r="R26" s="177" t="s">
        <v>428</v>
      </c>
      <c r="S26" s="177" t="s">
        <v>378</v>
      </c>
      <c r="T26" s="178" t="s">
        <v>378</v>
      </c>
      <c r="U26" s="159">
        <v>0.754</v>
      </c>
      <c r="V26" s="159">
        <f>ROUND(E26*U26,2)</f>
        <v>490.1</v>
      </c>
      <c r="W26" s="159"/>
      <c r="X26" s="159" t="s">
        <v>429</v>
      </c>
      <c r="Y26" s="159" t="s">
        <v>453</v>
      </c>
      <c r="Z26" s="214">
        <v>0.32</v>
      </c>
      <c r="AA26" s="215">
        <f t="shared" si="2"/>
        <v>0</v>
      </c>
      <c r="AB26" s="215">
        <f t="shared" si="3"/>
        <v>0</v>
      </c>
      <c r="AC26" s="148"/>
      <c r="AD26" s="148"/>
      <c r="AE26" s="148"/>
      <c r="AF26" s="148"/>
      <c r="AG26" s="148" t="s">
        <v>431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2" x14ac:dyDescent="0.2">
      <c r="A27" s="155"/>
      <c r="B27" s="156"/>
      <c r="C27" s="307" t="s">
        <v>459</v>
      </c>
      <c r="D27" s="308"/>
      <c r="E27" s="308"/>
      <c r="F27" s="308"/>
      <c r="G27" s="308"/>
      <c r="H27" s="159"/>
      <c r="I27" s="159"/>
      <c r="J27" s="159"/>
      <c r="K27" s="159"/>
      <c r="L27" s="159"/>
      <c r="M27" s="159"/>
      <c r="N27" s="158"/>
      <c r="O27" s="158"/>
      <c r="P27" s="158"/>
      <c r="Q27" s="158"/>
      <c r="R27" s="159"/>
      <c r="S27" s="159"/>
      <c r="T27" s="159"/>
      <c r="U27" s="159"/>
      <c r="V27" s="159"/>
      <c r="W27" s="159"/>
      <c r="X27" s="159"/>
      <c r="Y27" s="159"/>
      <c r="Z27" s="155"/>
      <c r="AA27" s="218"/>
      <c r="AB27" s="218"/>
      <c r="AC27" s="148"/>
      <c r="AD27" s="148"/>
      <c r="AE27" s="148"/>
      <c r="AF27" s="148"/>
      <c r="AG27" s="148" t="s">
        <v>433</v>
      </c>
      <c r="AH27" s="148"/>
      <c r="AI27" s="148"/>
      <c r="AJ27" s="148"/>
      <c r="AK27" s="148"/>
      <c r="AL27" s="148"/>
      <c r="AM27" s="148"/>
      <c r="AN27" s="148"/>
      <c r="AO27" s="148"/>
      <c r="AP27" s="148"/>
      <c r="AQ27" s="148"/>
      <c r="AR27" s="148"/>
      <c r="AS27" s="148"/>
      <c r="AT27" s="148"/>
      <c r="AU27" s="148"/>
      <c r="AV27" s="148"/>
      <c r="AW27" s="148"/>
      <c r="AX27" s="148"/>
      <c r="AY27" s="148"/>
      <c r="AZ27" s="148"/>
      <c r="BA27" s="179" t="str">
        <f>C27</f>
        <v>s urovnáním dna do předepsaného profilu a spádu, s případně nutným přemístěním výkopku ve výkopišti a dále buď s přemístěním výkopku na přilehlém terénu na vzdálenost do 3 m od kraje jámy nebo s naložením na dopravní prostředek</v>
      </c>
      <c r="BB27" s="148"/>
      <c r="BC27" s="148"/>
      <c r="BD27" s="148"/>
      <c r="BE27" s="148"/>
      <c r="BF27" s="148"/>
      <c r="BG27" s="148"/>
      <c r="BH27" s="148"/>
    </row>
    <row r="28" spans="1:60" outlineLevel="2" x14ac:dyDescent="0.2">
      <c r="A28" s="155"/>
      <c r="B28" s="156"/>
      <c r="C28" s="194" t="s">
        <v>460</v>
      </c>
      <c r="D28" s="185"/>
      <c r="E28" s="186">
        <v>650</v>
      </c>
      <c r="F28" s="159"/>
      <c r="G28" s="159"/>
      <c r="H28" s="159"/>
      <c r="I28" s="159"/>
      <c r="J28" s="159"/>
      <c r="K28" s="159"/>
      <c r="L28" s="159"/>
      <c r="M28" s="159"/>
      <c r="N28" s="158"/>
      <c r="O28" s="158"/>
      <c r="P28" s="158"/>
      <c r="Q28" s="158"/>
      <c r="R28" s="159"/>
      <c r="S28" s="159"/>
      <c r="T28" s="159"/>
      <c r="U28" s="159"/>
      <c r="V28" s="159"/>
      <c r="W28" s="159"/>
      <c r="X28" s="159"/>
      <c r="Y28" s="159"/>
      <c r="Z28" s="155"/>
      <c r="AA28" s="218"/>
      <c r="AB28" s="21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8</v>
      </c>
      <c r="B29" s="173" t="s">
        <v>461</v>
      </c>
      <c r="C29" s="181" t="s">
        <v>462</v>
      </c>
      <c r="D29" s="174" t="s">
        <v>442</v>
      </c>
      <c r="E29" s="175">
        <v>50</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0.36499999999999999</v>
      </c>
      <c r="V29" s="159">
        <f>ROUND(E29*U29,2)</f>
        <v>18.25</v>
      </c>
      <c r="W29" s="159"/>
      <c r="X29" s="159" t="s">
        <v>429</v>
      </c>
      <c r="Y29" s="159" t="s">
        <v>453</v>
      </c>
      <c r="Z29" s="214">
        <v>0.32</v>
      </c>
      <c r="AA29" s="215">
        <f t="shared" si="2"/>
        <v>0</v>
      </c>
      <c r="AB29" s="215">
        <f t="shared" si="3"/>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33.75" outlineLevel="2" x14ac:dyDescent="0.2">
      <c r="A30" s="155"/>
      <c r="B30" s="156"/>
      <c r="C30" s="307" t="s">
        <v>463</v>
      </c>
      <c r="D30" s="308"/>
      <c r="E30" s="308"/>
      <c r="F30" s="308"/>
      <c r="G30" s="308"/>
      <c r="H30" s="159"/>
      <c r="I30" s="159"/>
      <c r="J30" s="159"/>
      <c r="K30" s="159"/>
      <c r="L30" s="159"/>
      <c r="M30" s="159"/>
      <c r="N30" s="158"/>
      <c r="O30" s="158"/>
      <c r="P30" s="158"/>
      <c r="Q30" s="158"/>
      <c r="R30" s="159"/>
      <c r="S30" s="159"/>
      <c r="T30" s="159"/>
      <c r="U30" s="159"/>
      <c r="V30" s="159"/>
      <c r="W30" s="159"/>
      <c r="X30" s="159"/>
      <c r="Y30" s="159"/>
      <c r="Z30" s="155"/>
      <c r="AA30" s="218"/>
      <c r="AB30" s="218"/>
      <c r="AC30" s="148"/>
      <c r="AD30" s="148"/>
      <c r="AE30" s="148"/>
      <c r="AF30" s="148"/>
      <c r="AG30" s="148" t="s">
        <v>433</v>
      </c>
      <c r="AH30" s="148"/>
      <c r="AI30" s="148"/>
      <c r="AJ30" s="148"/>
      <c r="AK30" s="148"/>
      <c r="AL30" s="148"/>
      <c r="AM30" s="148"/>
      <c r="AN30" s="148"/>
      <c r="AO30" s="148"/>
      <c r="AP30" s="148"/>
      <c r="AQ30" s="148"/>
      <c r="AR30" s="148"/>
      <c r="AS30" s="148"/>
      <c r="AT30" s="148"/>
      <c r="AU30" s="148"/>
      <c r="AV30" s="148"/>
      <c r="AW30" s="148"/>
      <c r="AX30" s="148"/>
      <c r="AY30" s="148"/>
      <c r="AZ30" s="148"/>
      <c r="BA30" s="179"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8"/>
      <c r="BC30" s="148"/>
      <c r="BD30" s="148"/>
      <c r="BE30" s="148"/>
      <c r="BF30" s="148"/>
      <c r="BG30" s="148"/>
      <c r="BH30" s="148"/>
    </row>
    <row r="31" spans="1:60" outlineLevel="2" x14ac:dyDescent="0.2">
      <c r="A31" s="155"/>
      <c r="B31" s="156"/>
      <c r="C31" s="194" t="s">
        <v>464</v>
      </c>
      <c r="D31" s="185"/>
      <c r="E31" s="186">
        <v>50</v>
      </c>
      <c r="F31" s="159"/>
      <c r="G31" s="159"/>
      <c r="H31" s="159"/>
      <c r="I31" s="159"/>
      <c r="J31" s="159"/>
      <c r="K31" s="159"/>
      <c r="L31" s="159"/>
      <c r="M31" s="159"/>
      <c r="N31" s="158"/>
      <c r="O31" s="158"/>
      <c r="P31" s="158"/>
      <c r="Q31" s="158"/>
      <c r="R31" s="159"/>
      <c r="S31" s="159"/>
      <c r="T31" s="159"/>
      <c r="U31" s="159"/>
      <c r="V31" s="159"/>
      <c r="W31" s="159"/>
      <c r="X31" s="159"/>
      <c r="Y31" s="159"/>
      <c r="Z31" s="155"/>
      <c r="AA31" s="218"/>
      <c r="AB31" s="21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2">
        <v>9</v>
      </c>
      <c r="B32" s="173" t="s">
        <v>465</v>
      </c>
      <c r="C32" s="181" t="s">
        <v>466</v>
      </c>
      <c r="D32" s="174" t="s">
        <v>442</v>
      </c>
      <c r="E32" s="175">
        <v>22</v>
      </c>
      <c r="F32" s="176"/>
      <c r="G32" s="177">
        <f>ROUND(E32*F32,2)</f>
        <v>0</v>
      </c>
      <c r="H32" s="176"/>
      <c r="I32" s="177">
        <f>ROUND(E32*H32,2)</f>
        <v>0</v>
      </c>
      <c r="J32" s="176"/>
      <c r="K32" s="177">
        <f>ROUND(E32*J32,2)</f>
        <v>0</v>
      </c>
      <c r="L32" s="177">
        <v>21</v>
      </c>
      <c r="M32" s="177">
        <f>G32*(1+L32/100)</f>
        <v>0</v>
      </c>
      <c r="N32" s="175">
        <v>0</v>
      </c>
      <c r="O32" s="175">
        <f>ROUND(E32*N32,2)</f>
        <v>0</v>
      </c>
      <c r="P32" s="175">
        <v>0</v>
      </c>
      <c r="Q32" s="175">
        <f>ROUND(E32*P32,2)</f>
        <v>0</v>
      </c>
      <c r="R32" s="177" t="s">
        <v>428</v>
      </c>
      <c r="S32" s="177" t="s">
        <v>378</v>
      </c>
      <c r="T32" s="178" t="s">
        <v>378</v>
      </c>
      <c r="U32" s="159">
        <v>3.1309999999999998</v>
      </c>
      <c r="V32" s="159">
        <f>ROUND(E32*U32,2)</f>
        <v>68.88</v>
      </c>
      <c r="W32" s="159"/>
      <c r="X32" s="159" t="s">
        <v>429</v>
      </c>
      <c r="Y32" s="159" t="s">
        <v>453</v>
      </c>
      <c r="Z32" s="214">
        <v>0.32</v>
      </c>
      <c r="AA32" s="215">
        <f t="shared" si="2"/>
        <v>0</v>
      </c>
      <c r="AB32" s="215">
        <f t="shared" si="3"/>
        <v>0</v>
      </c>
      <c r="AC32" s="148"/>
      <c r="AD32" s="148"/>
      <c r="AE32" s="148"/>
      <c r="AF32" s="148"/>
      <c r="AG32" s="148" t="s">
        <v>431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33.75" outlineLevel="2" x14ac:dyDescent="0.2">
      <c r="A33" s="155"/>
      <c r="B33" s="156"/>
      <c r="C33" s="307" t="s">
        <v>467</v>
      </c>
      <c r="D33" s="308"/>
      <c r="E33" s="308"/>
      <c r="F33" s="308"/>
      <c r="G33" s="308"/>
      <c r="H33" s="159"/>
      <c r="I33" s="159"/>
      <c r="J33" s="159"/>
      <c r="K33" s="159"/>
      <c r="L33" s="159"/>
      <c r="M33" s="159"/>
      <c r="N33" s="158"/>
      <c r="O33" s="158"/>
      <c r="P33" s="158"/>
      <c r="Q33" s="158"/>
      <c r="R33" s="159"/>
      <c r="S33" s="159"/>
      <c r="T33" s="159"/>
      <c r="U33" s="159"/>
      <c r="V33" s="159"/>
      <c r="W33" s="159"/>
      <c r="X33" s="159"/>
      <c r="Y33" s="159"/>
      <c r="Z33" s="155"/>
      <c r="AA33" s="218"/>
      <c r="AB33" s="218"/>
      <c r="AC33" s="148"/>
      <c r="AD33" s="148"/>
      <c r="AE33" s="148"/>
      <c r="AF33" s="148"/>
      <c r="AG33" s="148" t="s">
        <v>433</v>
      </c>
      <c r="AH33" s="148"/>
      <c r="AI33" s="148"/>
      <c r="AJ33" s="148"/>
      <c r="AK33" s="148"/>
      <c r="AL33" s="148"/>
      <c r="AM33" s="148"/>
      <c r="AN33" s="148"/>
      <c r="AO33" s="148"/>
      <c r="AP33" s="148"/>
      <c r="AQ33" s="148"/>
      <c r="AR33" s="148"/>
      <c r="AS33" s="148"/>
      <c r="AT33" s="148"/>
      <c r="AU33" s="148"/>
      <c r="AV33" s="148"/>
      <c r="AW33" s="148"/>
      <c r="AX33" s="148"/>
      <c r="AY33" s="148"/>
      <c r="AZ33" s="148"/>
      <c r="BA33" s="179" t="str">
        <f>C33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3" s="148"/>
      <c r="BC33" s="148"/>
      <c r="BD33" s="148"/>
      <c r="BE33" s="148"/>
      <c r="BF33" s="148"/>
      <c r="BG33" s="148"/>
      <c r="BH33" s="148"/>
    </row>
    <row r="34" spans="1:60" outlineLevel="2" x14ac:dyDescent="0.2">
      <c r="A34" s="155"/>
      <c r="B34" s="156"/>
      <c r="C34" s="194" t="s">
        <v>468</v>
      </c>
      <c r="D34" s="185"/>
      <c r="E34" s="186">
        <v>22</v>
      </c>
      <c r="F34" s="159"/>
      <c r="G34" s="159"/>
      <c r="H34" s="159"/>
      <c r="I34" s="159"/>
      <c r="J34" s="159"/>
      <c r="K34" s="159"/>
      <c r="L34" s="159"/>
      <c r="M34" s="159"/>
      <c r="N34" s="158"/>
      <c r="O34" s="158"/>
      <c r="P34" s="158"/>
      <c r="Q34" s="158"/>
      <c r="R34" s="159"/>
      <c r="S34" s="159"/>
      <c r="T34" s="159"/>
      <c r="U34" s="159"/>
      <c r="V34" s="159"/>
      <c r="W34" s="159"/>
      <c r="X34" s="159"/>
      <c r="Y34" s="159"/>
      <c r="Z34" s="155"/>
      <c r="AA34" s="218"/>
      <c r="AB34" s="21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2">
        <v>10</v>
      </c>
      <c r="B35" s="173" t="s">
        <v>469</v>
      </c>
      <c r="C35" s="181" t="s">
        <v>470</v>
      </c>
      <c r="D35" s="174" t="s">
        <v>442</v>
      </c>
      <c r="E35" s="175">
        <v>50</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t="s">
        <v>428</v>
      </c>
      <c r="S35" s="177" t="s">
        <v>378</v>
      </c>
      <c r="T35" s="178" t="s">
        <v>378</v>
      </c>
      <c r="U35" s="159">
        <v>0.34499999999999997</v>
      </c>
      <c r="V35" s="159">
        <f>ROUND(E35*U35,2)</f>
        <v>17.25</v>
      </c>
      <c r="W35" s="159"/>
      <c r="X35" s="159" t="s">
        <v>429</v>
      </c>
      <c r="Y35" s="159" t="s">
        <v>453</v>
      </c>
      <c r="Z35" s="214">
        <v>0.32</v>
      </c>
      <c r="AA35" s="215">
        <f t="shared" si="2"/>
        <v>0</v>
      </c>
      <c r="AB35" s="215">
        <f t="shared" si="3"/>
        <v>0</v>
      </c>
      <c r="AC35" s="148"/>
      <c r="AD35" s="148"/>
      <c r="AE35" s="148"/>
      <c r="AF35" s="148"/>
      <c r="AG35" s="148" t="s">
        <v>431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07" t="s">
        <v>471</v>
      </c>
      <c r="D36" s="308"/>
      <c r="E36" s="308"/>
      <c r="F36" s="308"/>
      <c r="G36" s="308"/>
      <c r="H36" s="159"/>
      <c r="I36" s="159"/>
      <c r="J36" s="159"/>
      <c r="K36" s="159"/>
      <c r="L36" s="159"/>
      <c r="M36" s="159"/>
      <c r="N36" s="158"/>
      <c r="O36" s="158"/>
      <c r="P36" s="158"/>
      <c r="Q36" s="158"/>
      <c r="R36" s="159"/>
      <c r="S36" s="159"/>
      <c r="T36" s="159"/>
      <c r="U36" s="159"/>
      <c r="V36" s="159"/>
      <c r="W36" s="159"/>
      <c r="X36" s="159"/>
      <c r="Y36" s="159"/>
      <c r="Z36" s="155"/>
      <c r="AA36" s="218"/>
      <c r="AB36" s="218"/>
      <c r="AC36" s="148"/>
      <c r="AD36" s="148"/>
      <c r="AE36" s="148"/>
      <c r="AF36" s="148"/>
      <c r="AG36" s="148" t="s">
        <v>433</v>
      </c>
      <c r="AH36" s="148"/>
      <c r="AI36" s="148"/>
      <c r="AJ36" s="148"/>
      <c r="AK36" s="148"/>
      <c r="AL36" s="148"/>
      <c r="AM36" s="148"/>
      <c r="AN36" s="148"/>
      <c r="AO36" s="148"/>
      <c r="AP36" s="148"/>
      <c r="AQ36" s="148"/>
      <c r="AR36" s="148"/>
      <c r="AS36" s="148"/>
      <c r="AT36" s="148"/>
      <c r="AU36" s="148"/>
      <c r="AV36" s="148"/>
      <c r="AW36" s="148"/>
      <c r="AX36" s="148"/>
      <c r="AY36" s="148"/>
      <c r="AZ36" s="148"/>
      <c r="BA36" s="179" t="str">
        <f>C36</f>
        <v>bez naložení do dopravní nádoby, ale s vyprázdněním dopravní nádoby na hromadu nebo na dopravní prostředek,</v>
      </c>
      <c r="BB36" s="148"/>
      <c r="BC36" s="148"/>
      <c r="BD36" s="148"/>
      <c r="BE36" s="148"/>
      <c r="BF36" s="148"/>
      <c r="BG36" s="148"/>
      <c r="BH36" s="148"/>
    </row>
    <row r="37" spans="1:60" outlineLevel="2" x14ac:dyDescent="0.2">
      <c r="A37" s="155"/>
      <c r="B37" s="156"/>
      <c r="C37" s="194" t="s">
        <v>472</v>
      </c>
      <c r="D37" s="185"/>
      <c r="E37" s="186">
        <v>50</v>
      </c>
      <c r="F37" s="159"/>
      <c r="G37" s="159"/>
      <c r="H37" s="159"/>
      <c r="I37" s="159"/>
      <c r="J37" s="159"/>
      <c r="K37" s="159"/>
      <c r="L37" s="159"/>
      <c r="M37" s="159"/>
      <c r="N37" s="158"/>
      <c r="O37" s="158"/>
      <c r="P37" s="158"/>
      <c r="Q37" s="158"/>
      <c r="R37" s="159"/>
      <c r="S37" s="159"/>
      <c r="T37" s="159"/>
      <c r="U37" s="159"/>
      <c r="V37" s="159"/>
      <c r="W37" s="159"/>
      <c r="X37" s="159"/>
      <c r="Y37" s="159"/>
      <c r="Z37" s="155"/>
      <c r="AA37" s="218"/>
      <c r="AB37" s="218"/>
      <c r="AC37" s="148"/>
      <c r="AD37" s="148"/>
      <c r="AE37" s="148"/>
      <c r="AF37" s="148"/>
      <c r="AG37" s="148" t="s">
        <v>435</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2">
        <v>11</v>
      </c>
      <c r="B38" s="173" t="s">
        <v>473</v>
      </c>
      <c r="C38" s="181" t="s">
        <v>474</v>
      </c>
      <c r="D38" s="174" t="s">
        <v>442</v>
      </c>
      <c r="E38" s="175">
        <v>1130</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428</v>
      </c>
      <c r="S38" s="177" t="s">
        <v>378</v>
      </c>
      <c r="T38" s="178" t="s">
        <v>378</v>
      </c>
      <c r="U38" s="159">
        <v>1.0999999999999999E-2</v>
      </c>
      <c r="V38" s="159">
        <f>ROUND(E38*U38,2)</f>
        <v>12.43</v>
      </c>
      <c r="W38" s="159"/>
      <c r="X38" s="159" t="s">
        <v>429</v>
      </c>
      <c r="Y38" s="159" t="s">
        <v>475</v>
      </c>
      <c r="Z38" s="214">
        <v>0.32</v>
      </c>
      <c r="AA38" s="215">
        <f t="shared" si="2"/>
        <v>0</v>
      </c>
      <c r="AB38" s="215">
        <f t="shared" si="3"/>
        <v>0</v>
      </c>
      <c r="AC38" s="148"/>
      <c r="AD38" s="148"/>
      <c r="AE38" s="148"/>
      <c r="AF38" s="148"/>
      <c r="AG38" s="148" t="s">
        <v>431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307" t="s">
        <v>447</v>
      </c>
      <c r="D39" s="308"/>
      <c r="E39" s="308"/>
      <c r="F39" s="308"/>
      <c r="G39" s="308"/>
      <c r="H39" s="159"/>
      <c r="I39" s="159"/>
      <c r="J39" s="159"/>
      <c r="K39" s="159"/>
      <c r="L39" s="159"/>
      <c r="M39" s="159"/>
      <c r="N39" s="158"/>
      <c r="O39" s="158"/>
      <c r="P39" s="158"/>
      <c r="Q39" s="158"/>
      <c r="R39" s="159"/>
      <c r="S39" s="159"/>
      <c r="T39" s="159"/>
      <c r="U39" s="159"/>
      <c r="V39" s="159"/>
      <c r="W39" s="159"/>
      <c r="X39" s="159"/>
      <c r="Y39" s="159"/>
      <c r="Z39" s="155"/>
      <c r="AA39" s="218"/>
      <c r="AB39" s="21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4" t="s">
        <v>476</v>
      </c>
      <c r="D40" s="185"/>
      <c r="E40" s="186">
        <v>1130</v>
      </c>
      <c r="F40" s="159"/>
      <c r="G40" s="159"/>
      <c r="H40" s="159"/>
      <c r="I40" s="159"/>
      <c r="J40" s="159"/>
      <c r="K40" s="159"/>
      <c r="L40" s="159"/>
      <c r="M40" s="159"/>
      <c r="N40" s="158"/>
      <c r="O40" s="158"/>
      <c r="P40" s="158"/>
      <c r="Q40" s="158"/>
      <c r="R40" s="159"/>
      <c r="S40" s="159"/>
      <c r="T40" s="159"/>
      <c r="U40" s="159"/>
      <c r="V40" s="159"/>
      <c r="W40" s="159"/>
      <c r="X40" s="159"/>
      <c r="Y40" s="159"/>
      <c r="Z40" s="155"/>
      <c r="AA40" s="218"/>
      <c r="AB40" s="21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72">
        <v>12</v>
      </c>
      <c r="B41" s="173" t="s">
        <v>477</v>
      </c>
      <c r="C41" s="181" t="s">
        <v>478</v>
      </c>
      <c r="D41" s="174" t="s">
        <v>442</v>
      </c>
      <c r="E41" s="175">
        <v>1130</v>
      </c>
      <c r="F41" s="176"/>
      <c r="G41" s="177">
        <f>ROUND(E41*F41,2)</f>
        <v>0</v>
      </c>
      <c r="H41" s="176"/>
      <c r="I41" s="177">
        <f>ROUND(E41*H41,2)</f>
        <v>0</v>
      </c>
      <c r="J41" s="176"/>
      <c r="K41" s="177">
        <f>ROUND(E41*J41,2)</f>
        <v>0</v>
      </c>
      <c r="L41" s="177">
        <v>21</v>
      </c>
      <c r="M41" s="177">
        <f>G41*(1+L41/100)</f>
        <v>0</v>
      </c>
      <c r="N41" s="175">
        <v>0</v>
      </c>
      <c r="O41" s="175">
        <f>ROUND(E41*N41,2)</f>
        <v>0</v>
      </c>
      <c r="P41" s="175">
        <v>0</v>
      </c>
      <c r="Q41" s="175">
        <f>ROUND(E41*P41,2)</f>
        <v>0</v>
      </c>
      <c r="R41" s="177" t="s">
        <v>428</v>
      </c>
      <c r="S41" s="177" t="s">
        <v>378</v>
      </c>
      <c r="T41" s="178" t="s">
        <v>378</v>
      </c>
      <c r="U41" s="159">
        <v>8.9999999999999993E-3</v>
      </c>
      <c r="V41" s="159">
        <f>ROUND(E41*U41,2)</f>
        <v>10.17</v>
      </c>
      <c r="W41" s="159"/>
      <c r="X41" s="159" t="s">
        <v>429</v>
      </c>
      <c r="Y41" s="159" t="s">
        <v>475</v>
      </c>
      <c r="Z41" s="214">
        <v>0.32</v>
      </c>
      <c r="AA41" s="215">
        <f t="shared" si="2"/>
        <v>0</v>
      </c>
      <c r="AB41" s="215">
        <f t="shared" si="3"/>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4" t="s">
        <v>479</v>
      </c>
      <c r="D42" s="185"/>
      <c r="E42" s="186"/>
      <c r="F42" s="159"/>
      <c r="G42" s="159"/>
      <c r="H42" s="159"/>
      <c r="I42" s="159"/>
      <c r="J42" s="159"/>
      <c r="K42" s="159"/>
      <c r="L42" s="159"/>
      <c r="M42" s="159"/>
      <c r="N42" s="158"/>
      <c r="O42" s="158"/>
      <c r="P42" s="158"/>
      <c r="Q42" s="158"/>
      <c r="R42" s="159"/>
      <c r="S42" s="159"/>
      <c r="T42" s="159"/>
      <c r="U42" s="159"/>
      <c r="V42" s="159"/>
      <c r="W42" s="159"/>
      <c r="X42" s="159"/>
      <c r="Y42" s="159"/>
      <c r="Z42" s="155"/>
      <c r="AA42" s="218"/>
      <c r="AB42" s="21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194" t="s">
        <v>480</v>
      </c>
      <c r="D43" s="185"/>
      <c r="E43" s="186">
        <v>1130</v>
      </c>
      <c r="F43" s="159"/>
      <c r="G43" s="159"/>
      <c r="H43" s="159"/>
      <c r="I43" s="159"/>
      <c r="J43" s="159"/>
      <c r="K43" s="159"/>
      <c r="L43" s="159"/>
      <c r="M43" s="159"/>
      <c r="N43" s="158"/>
      <c r="O43" s="158"/>
      <c r="P43" s="158"/>
      <c r="Q43" s="158"/>
      <c r="R43" s="159"/>
      <c r="S43" s="159"/>
      <c r="T43" s="159"/>
      <c r="U43" s="159"/>
      <c r="V43" s="159"/>
      <c r="W43" s="159"/>
      <c r="X43" s="159"/>
      <c r="Y43" s="159"/>
      <c r="Z43" s="155"/>
      <c r="AA43" s="218"/>
      <c r="AB43" s="218"/>
      <c r="AC43" s="148"/>
      <c r="AD43" s="148"/>
      <c r="AE43" s="148"/>
      <c r="AF43" s="148"/>
      <c r="AG43" s="148" t="s">
        <v>435</v>
      </c>
      <c r="AH43" s="148">
        <v>5</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72">
        <v>13</v>
      </c>
      <c r="B44" s="173" t="s">
        <v>445</v>
      </c>
      <c r="C44" s="181" t="s">
        <v>446</v>
      </c>
      <c r="D44" s="174" t="s">
        <v>442</v>
      </c>
      <c r="E44" s="175">
        <v>4342</v>
      </c>
      <c r="F44" s="176"/>
      <c r="G44" s="177">
        <f>ROUND(E44*F44,2)</f>
        <v>0</v>
      </c>
      <c r="H44" s="176"/>
      <c r="I44" s="177">
        <f>ROUND(E44*H44,2)</f>
        <v>0</v>
      </c>
      <c r="J44" s="176"/>
      <c r="K44" s="177">
        <f>ROUND(E44*J44,2)</f>
        <v>0</v>
      </c>
      <c r="L44" s="177">
        <v>21</v>
      </c>
      <c r="M44" s="177">
        <f>G44*(1+L44/100)</f>
        <v>0</v>
      </c>
      <c r="N44" s="175">
        <v>0</v>
      </c>
      <c r="O44" s="175">
        <f>ROUND(E44*N44,2)</f>
        <v>0</v>
      </c>
      <c r="P44" s="175">
        <v>0</v>
      </c>
      <c r="Q44" s="175">
        <f>ROUND(E44*P44,2)</f>
        <v>0</v>
      </c>
      <c r="R44" s="177" t="s">
        <v>428</v>
      </c>
      <c r="S44" s="177" t="s">
        <v>378</v>
      </c>
      <c r="T44" s="178" t="s">
        <v>378</v>
      </c>
      <c r="U44" s="159">
        <v>1.0999999999999999E-2</v>
      </c>
      <c r="V44" s="159">
        <f>ROUND(E44*U44,2)</f>
        <v>47.76</v>
      </c>
      <c r="W44" s="159"/>
      <c r="X44" s="159" t="s">
        <v>429</v>
      </c>
      <c r="Y44" s="159" t="s">
        <v>481</v>
      </c>
      <c r="Z44" s="214">
        <v>0.32</v>
      </c>
      <c r="AA44" s="215">
        <f t="shared" si="2"/>
        <v>0</v>
      </c>
      <c r="AB44" s="215">
        <f t="shared" si="3"/>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7" t="s">
        <v>447</v>
      </c>
      <c r="D45" s="308"/>
      <c r="E45" s="308"/>
      <c r="F45" s="308"/>
      <c r="G45" s="308"/>
      <c r="H45" s="159"/>
      <c r="I45" s="159"/>
      <c r="J45" s="159"/>
      <c r="K45" s="159"/>
      <c r="L45" s="159"/>
      <c r="M45" s="159"/>
      <c r="N45" s="158"/>
      <c r="O45" s="158"/>
      <c r="P45" s="158"/>
      <c r="Q45" s="158"/>
      <c r="R45" s="159"/>
      <c r="S45" s="159"/>
      <c r="T45" s="159"/>
      <c r="U45" s="159"/>
      <c r="V45" s="159"/>
      <c r="W45" s="159"/>
      <c r="X45" s="159"/>
      <c r="Y45" s="159"/>
      <c r="Z45" s="155"/>
      <c r="AA45" s="218"/>
      <c r="AB45" s="21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482</v>
      </c>
      <c r="D46" s="185"/>
      <c r="E46" s="186">
        <v>4750</v>
      </c>
      <c r="F46" s="159"/>
      <c r="G46" s="159"/>
      <c r="H46" s="159"/>
      <c r="I46" s="159"/>
      <c r="J46" s="159"/>
      <c r="K46" s="159"/>
      <c r="L46" s="159"/>
      <c r="M46" s="159"/>
      <c r="N46" s="158"/>
      <c r="O46" s="158"/>
      <c r="P46" s="158"/>
      <c r="Q46" s="158"/>
      <c r="R46" s="159"/>
      <c r="S46" s="159"/>
      <c r="T46" s="159"/>
      <c r="U46" s="159"/>
      <c r="V46" s="159"/>
      <c r="W46" s="159"/>
      <c r="X46" s="159"/>
      <c r="Y46" s="159"/>
      <c r="Z46" s="155"/>
      <c r="AA46" s="218"/>
      <c r="AB46" s="218"/>
      <c r="AC46" s="148"/>
      <c r="AD46" s="148"/>
      <c r="AE46" s="148"/>
      <c r="AF46" s="148"/>
      <c r="AG46" s="148" t="s">
        <v>435</v>
      </c>
      <c r="AH46" s="148">
        <v>5</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3" x14ac:dyDescent="0.2">
      <c r="A47" s="155"/>
      <c r="B47" s="156"/>
      <c r="C47" s="194" t="s">
        <v>483</v>
      </c>
      <c r="D47" s="185"/>
      <c r="E47" s="186">
        <v>650</v>
      </c>
      <c r="F47" s="159"/>
      <c r="G47" s="159"/>
      <c r="H47" s="159"/>
      <c r="I47" s="159"/>
      <c r="J47" s="159"/>
      <c r="K47" s="159"/>
      <c r="L47" s="159"/>
      <c r="M47" s="159"/>
      <c r="N47" s="158"/>
      <c r="O47" s="158"/>
      <c r="P47" s="158"/>
      <c r="Q47" s="158"/>
      <c r="R47" s="159"/>
      <c r="S47" s="159"/>
      <c r="T47" s="159"/>
      <c r="U47" s="159"/>
      <c r="V47" s="159"/>
      <c r="W47" s="159"/>
      <c r="X47" s="159"/>
      <c r="Y47" s="159"/>
      <c r="Z47" s="155"/>
      <c r="AA47" s="218"/>
      <c r="AB47" s="21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3" x14ac:dyDescent="0.2">
      <c r="A48" s="155"/>
      <c r="B48" s="156"/>
      <c r="C48" s="194" t="s">
        <v>472</v>
      </c>
      <c r="D48" s="185"/>
      <c r="E48" s="186">
        <v>50</v>
      </c>
      <c r="F48" s="159"/>
      <c r="G48" s="159"/>
      <c r="H48" s="159"/>
      <c r="I48" s="159"/>
      <c r="J48" s="159"/>
      <c r="K48" s="159"/>
      <c r="L48" s="159"/>
      <c r="M48" s="159"/>
      <c r="N48" s="158"/>
      <c r="O48" s="158"/>
      <c r="P48" s="158"/>
      <c r="Q48" s="158"/>
      <c r="R48" s="159"/>
      <c r="S48" s="159"/>
      <c r="T48" s="159"/>
      <c r="U48" s="159"/>
      <c r="V48" s="159"/>
      <c r="W48" s="159"/>
      <c r="X48" s="159"/>
      <c r="Y48" s="159"/>
      <c r="Z48" s="155"/>
      <c r="AA48" s="218"/>
      <c r="AB48" s="218"/>
      <c r="AC48" s="148"/>
      <c r="AD48" s="148"/>
      <c r="AE48" s="148"/>
      <c r="AF48" s="148"/>
      <c r="AG48" s="148" t="s">
        <v>435</v>
      </c>
      <c r="AH48" s="148">
        <v>5</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4" t="s">
        <v>484</v>
      </c>
      <c r="D49" s="185"/>
      <c r="E49" s="186">
        <v>22</v>
      </c>
      <c r="F49" s="159"/>
      <c r="G49" s="159"/>
      <c r="H49" s="159"/>
      <c r="I49" s="159"/>
      <c r="J49" s="159"/>
      <c r="K49" s="159"/>
      <c r="L49" s="159"/>
      <c r="M49" s="159"/>
      <c r="N49" s="158"/>
      <c r="O49" s="158"/>
      <c r="P49" s="158"/>
      <c r="Q49" s="158"/>
      <c r="R49" s="159"/>
      <c r="S49" s="159"/>
      <c r="T49" s="159"/>
      <c r="U49" s="159"/>
      <c r="V49" s="159"/>
      <c r="W49" s="159"/>
      <c r="X49" s="159"/>
      <c r="Y49" s="159"/>
      <c r="Z49" s="155"/>
      <c r="AA49" s="218"/>
      <c r="AB49" s="218"/>
      <c r="AC49" s="148"/>
      <c r="AD49" s="148"/>
      <c r="AE49" s="148"/>
      <c r="AF49" s="148"/>
      <c r="AG49" s="148" t="s">
        <v>435</v>
      </c>
      <c r="AH49" s="148">
        <v>5</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4" t="s">
        <v>485</v>
      </c>
      <c r="D50" s="185"/>
      <c r="E50" s="186">
        <v>-1130</v>
      </c>
      <c r="F50" s="159"/>
      <c r="G50" s="159"/>
      <c r="H50" s="159"/>
      <c r="I50" s="159"/>
      <c r="J50" s="159"/>
      <c r="K50" s="159"/>
      <c r="L50" s="159"/>
      <c r="M50" s="159"/>
      <c r="N50" s="158"/>
      <c r="O50" s="158"/>
      <c r="P50" s="158"/>
      <c r="Q50" s="158"/>
      <c r="R50" s="159"/>
      <c r="S50" s="159"/>
      <c r="T50" s="159"/>
      <c r="U50" s="159"/>
      <c r="V50" s="159"/>
      <c r="W50" s="159"/>
      <c r="X50" s="159"/>
      <c r="Y50" s="159"/>
      <c r="Z50" s="155"/>
      <c r="AA50" s="218"/>
      <c r="AB50" s="218"/>
      <c r="AC50" s="148"/>
      <c r="AD50" s="148"/>
      <c r="AE50" s="148"/>
      <c r="AF50" s="148"/>
      <c r="AG50" s="148" t="s">
        <v>435</v>
      </c>
      <c r="AH50" s="148">
        <v>5</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2">
        <v>14</v>
      </c>
      <c r="B51" s="173" t="s">
        <v>486</v>
      </c>
      <c r="C51" s="181" t="s">
        <v>487</v>
      </c>
      <c r="D51" s="174" t="s">
        <v>442</v>
      </c>
      <c r="E51" s="175">
        <v>4342</v>
      </c>
      <c r="F51" s="176"/>
      <c r="G51" s="177">
        <f>ROUND(E51*F51,2)</f>
        <v>0</v>
      </c>
      <c r="H51" s="176"/>
      <c r="I51" s="177">
        <f>ROUND(E51*H51,2)</f>
        <v>0</v>
      </c>
      <c r="J51" s="176"/>
      <c r="K51" s="177">
        <f>ROUND(E51*J51,2)</f>
        <v>0</v>
      </c>
      <c r="L51" s="177">
        <v>21</v>
      </c>
      <c r="M51" s="177">
        <f>G51*(1+L51/100)</f>
        <v>0</v>
      </c>
      <c r="N51" s="175">
        <v>0</v>
      </c>
      <c r="O51" s="175">
        <f>ROUND(E51*N51,2)</f>
        <v>0</v>
      </c>
      <c r="P51" s="175">
        <v>0</v>
      </c>
      <c r="Q51" s="175">
        <f>ROUND(E51*P51,2)</f>
        <v>0</v>
      </c>
      <c r="R51" s="177" t="s">
        <v>428</v>
      </c>
      <c r="S51" s="177" t="s">
        <v>378</v>
      </c>
      <c r="T51" s="178" t="s">
        <v>378</v>
      </c>
      <c r="U51" s="159">
        <v>0</v>
      </c>
      <c r="V51" s="159">
        <f>ROUND(E51*U51,2)</f>
        <v>0</v>
      </c>
      <c r="W51" s="159"/>
      <c r="X51" s="159" t="s">
        <v>429</v>
      </c>
      <c r="Y51" s="159" t="s">
        <v>481</v>
      </c>
      <c r="Z51" s="214">
        <v>0.32</v>
      </c>
      <c r="AA51" s="215">
        <f t="shared" si="2"/>
        <v>0</v>
      </c>
      <c r="AB51" s="215">
        <f t="shared" si="3"/>
        <v>0</v>
      </c>
      <c r="AC51" s="148"/>
      <c r="AD51" s="148"/>
      <c r="AE51" s="148"/>
      <c r="AF51" s="148"/>
      <c r="AG51" s="148" t="s">
        <v>431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idden="1" outlineLevel="2" x14ac:dyDescent="0.2">
      <c r="A52" s="155"/>
      <c r="B52" s="156"/>
      <c r="C52" s="194"/>
      <c r="D52" s="185"/>
      <c r="E52" s="186"/>
      <c r="F52" s="159"/>
      <c r="G52" s="159"/>
      <c r="H52" s="159"/>
      <c r="I52" s="159"/>
      <c r="J52" s="159"/>
      <c r="K52" s="159"/>
      <c r="L52" s="159"/>
      <c r="M52" s="159"/>
      <c r="N52" s="158"/>
      <c r="O52" s="158"/>
      <c r="P52" s="158"/>
      <c r="Q52" s="158"/>
      <c r="R52" s="159"/>
      <c r="S52" s="159"/>
      <c r="T52" s="159"/>
      <c r="U52" s="159"/>
      <c r="V52" s="159"/>
      <c r="W52" s="159"/>
      <c r="X52" s="159"/>
      <c r="Y52" s="159"/>
      <c r="Z52" s="155"/>
      <c r="AA52" s="218"/>
      <c r="AB52" s="21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194" t="s">
        <v>2962</v>
      </c>
      <c r="D53" s="185"/>
      <c r="E53" s="186">
        <v>4342</v>
      </c>
      <c r="F53" s="159"/>
      <c r="G53" s="159"/>
      <c r="H53" s="159"/>
      <c r="I53" s="159"/>
      <c r="J53" s="159"/>
      <c r="K53" s="159"/>
      <c r="L53" s="159"/>
      <c r="M53" s="159"/>
      <c r="N53" s="158"/>
      <c r="O53" s="158"/>
      <c r="P53" s="158"/>
      <c r="Q53" s="158"/>
      <c r="R53" s="159"/>
      <c r="S53" s="159"/>
      <c r="T53" s="159"/>
      <c r="U53" s="159"/>
      <c r="V53" s="159"/>
      <c r="W53" s="159"/>
      <c r="X53" s="159"/>
      <c r="Y53" s="159"/>
      <c r="Z53" s="155"/>
      <c r="AA53" s="218"/>
      <c r="AB53" s="218"/>
      <c r="AC53" s="148"/>
      <c r="AD53" s="148"/>
      <c r="AE53" s="148"/>
      <c r="AF53" s="148"/>
      <c r="AG53" s="148" t="s">
        <v>435</v>
      </c>
      <c r="AH53" s="148">
        <v>5</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idden="1" outlineLevel="1" collapsed="1" x14ac:dyDescent="0.2">
      <c r="A54" s="172"/>
      <c r="B54" s="173"/>
      <c r="C54" s="181"/>
      <c r="D54" s="174"/>
      <c r="E54" s="175"/>
      <c r="F54" s="176"/>
      <c r="G54" s="177"/>
      <c r="H54" s="176"/>
      <c r="I54" s="177"/>
      <c r="J54" s="176"/>
      <c r="K54" s="177"/>
      <c r="L54" s="177"/>
      <c r="M54" s="177"/>
      <c r="N54" s="175"/>
      <c r="O54" s="175"/>
      <c r="P54" s="175"/>
      <c r="Q54" s="175"/>
      <c r="R54" s="177"/>
      <c r="S54" s="177"/>
      <c r="T54" s="178"/>
      <c r="U54" s="159"/>
      <c r="V54" s="159"/>
      <c r="W54" s="159"/>
      <c r="X54" s="159"/>
      <c r="Y54" s="159"/>
      <c r="Z54" s="214"/>
      <c r="AA54" s="215"/>
      <c r="AB54" s="215"/>
      <c r="AC54" s="148"/>
      <c r="AD54" s="148"/>
      <c r="AE54" s="148"/>
      <c r="AF54" s="148"/>
      <c r="AG54" s="148" t="s">
        <v>431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idden="1" outlineLevel="2" x14ac:dyDescent="0.2">
      <c r="A55" s="155"/>
      <c r="B55" s="156"/>
      <c r="C55" s="194"/>
      <c r="D55" s="185"/>
      <c r="E55" s="186"/>
      <c r="F55" s="159"/>
      <c r="G55" s="159"/>
      <c r="H55" s="159"/>
      <c r="I55" s="159"/>
      <c r="J55" s="159"/>
      <c r="K55" s="159"/>
      <c r="L55" s="159"/>
      <c r="M55" s="159"/>
      <c r="N55" s="158"/>
      <c r="O55" s="158"/>
      <c r="P55" s="158"/>
      <c r="Q55" s="158"/>
      <c r="R55" s="159"/>
      <c r="S55" s="159"/>
      <c r="T55" s="159"/>
      <c r="U55" s="159"/>
      <c r="V55" s="159"/>
      <c r="W55" s="159"/>
      <c r="X55" s="159"/>
      <c r="Y55" s="159"/>
      <c r="Z55" s="155"/>
      <c r="AA55" s="218"/>
      <c r="AB55" s="218"/>
      <c r="AC55" s="148"/>
      <c r="AD55" s="148"/>
      <c r="AE55" s="148"/>
      <c r="AF55" s="148"/>
      <c r="AG55" s="148" t="s">
        <v>435</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idden="1" outlineLevel="3" x14ac:dyDescent="0.2">
      <c r="A56" s="155"/>
      <c r="B56" s="156"/>
      <c r="C56" s="194"/>
      <c r="D56" s="185"/>
      <c r="E56" s="186"/>
      <c r="F56" s="159"/>
      <c r="G56" s="159"/>
      <c r="H56" s="159"/>
      <c r="I56" s="159"/>
      <c r="J56" s="159"/>
      <c r="K56" s="159"/>
      <c r="L56" s="159"/>
      <c r="M56" s="159"/>
      <c r="N56" s="158"/>
      <c r="O56" s="158"/>
      <c r="P56" s="158"/>
      <c r="Q56" s="158"/>
      <c r="R56" s="159"/>
      <c r="S56" s="159"/>
      <c r="T56" s="159"/>
      <c r="U56" s="159"/>
      <c r="V56" s="159"/>
      <c r="W56" s="159"/>
      <c r="X56" s="159"/>
      <c r="Y56" s="159"/>
      <c r="Z56" s="155"/>
      <c r="AA56" s="218"/>
      <c r="AB56" s="218"/>
      <c r="AC56" s="148"/>
      <c r="AD56" s="148"/>
      <c r="AE56" s="148"/>
      <c r="AF56" s="148"/>
      <c r="AG56" s="148" t="s">
        <v>435</v>
      </c>
      <c r="AH56" s="148">
        <v>5</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2">
        <v>16</v>
      </c>
      <c r="B57" s="173" t="s">
        <v>490</v>
      </c>
      <c r="C57" s="181" t="s">
        <v>491</v>
      </c>
      <c r="D57" s="174" t="s">
        <v>492</v>
      </c>
      <c r="E57" s="175">
        <v>1985</v>
      </c>
      <c r="F57" s="176"/>
      <c r="G57" s="177">
        <f>ROUND(E57*F57,2)</f>
        <v>0</v>
      </c>
      <c r="H57" s="176"/>
      <c r="I57" s="177">
        <f>ROUND(E57*H57,2)</f>
        <v>0</v>
      </c>
      <c r="J57" s="176"/>
      <c r="K57" s="177">
        <f>ROUND(E57*J57,2)</f>
        <v>0</v>
      </c>
      <c r="L57" s="177">
        <v>21</v>
      </c>
      <c r="M57" s="177">
        <f>G57*(1+L57/100)</f>
        <v>0</v>
      </c>
      <c r="N57" s="175">
        <v>0</v>
      </c>
      <c r="O57" s="175">
        <f>ROUND(E57*N57,2)</f>
        <v>0</v>
      </c>
      <c r="P57" s="175">
        <v>0</v>
      </c>
      <c r="Q57" s="175">
        <f>ROUND(E57*P57,2)</f>
        <v>0</v>
      </c>
      <c r="R57" s="177" t="s">
        <v>428</v>
      </c>
      <c r="S57" s="177" t="s">
        <v>378</v>
      </c>
      <c r="T57" s="178" t="s">
        <v>378</v>
      </c>
      <c r="U57" s="159">
        <v>1.7999999999999999E-2</v>
      </c>
      <c r="V57" s="159">
        <f>ROUND(E57*U57,2)</f>
        <v>35.729999999999997</v>
      </c>
      <c r="W57" s="159"/>
      <c r="X57" s="159" t="s">
        <v>429</v>
      </c>
      <c r="Y57" s="159" t="s">
        <v>381</v>
      </c>
      <c r="Z57" s="214">
        <v>0.32</v>
      </c>
      <c r="AA57" s="215">
        <f t="shared" si="2"/>
        <v>0</v>
      </c>
      <c r="AB57" s="215">
        <f t="shared" si="3"/>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307" t="s">
        <v>493</v>
      </c>
      <c r="D58" s="308"/>
      <c r="E58" s="308"/>
      <c r="F58" s="308"/>
      <c r="G58" s="308"/>
      <c r="H58" s="159"/>
      <c r="I58" s="159"/>
      <c r="J58" s="159"/>
      <c r="K58" s="159"/>
      <c r="L58" s="159"/>
      <c r="M58" s="159"/>
      <c r="N58" s="158"/>
      <c r="O58" s="158"/>
      <c r="P58" s="158"/>
      <c r="Q58" s="158"/>
      <c r="R58" s="159"/>
      <c r="S58" s="159"/>
      <c r="T58" s="159"/>
      <c r="U58" s="159"/>
      <c r="V58" s="159"/>
      <c r="W58" s="159"/>
      <c r="X58" s="159"/>
      <c r="Y58" s="159"/>
      <c r="Z58" s="155"/>
      <c r="AA58" s="218"/>
      <c r="AB58" s="218"/>
      <c r="AC58" s="148"/>
      <c r="AD58" s="148"/>
      <c r="AE58" s="148"/>
      <c r="AF58" s="148"/>
      <c r="AG58" s="148" t="s">
        <v>433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4" t="s">
        <v>494</v>
      </c>
      <c r="D59" s="185"/>
      <c r="E59" s="186">
        <v>1985</v>
      </c>
      <c r="F59" s="159"/>
      <c r="G59" s="159"/>
      <c r="H59" s="159"/>
      <c r="I59" s="159"/>
      <c r="J59" s="159"/>
      <c r="K59" s="159"/>
      <c r="L59" s="159"/>
      <c r="M59" s="159"/>
      <c r="N59" s="158"/>
      <c r="O59" s="158"/>
      <c r="P59" s="158"/>
      <c r="Q59" s="158"/>
      <c r="R59" s="159"/>
      <c r="S59" s="159"/>
      <c r="T59" s="159"/>
      <c r="U59" s="159"/>
      <c r="V59" s="159"/>
      <c r="W59" s="159"/>
      <c r="X59" s="159"/>
      <c r="Y59" s="159"/>
      <c r="Z59" s="155"/>
      <c r="AA59" s="218"/>
      <c r="AB59" s="218"/>
      <c r="AC59" s="148"/>
      <c r="AD59" s="148"/>
      <c r="AE59" s="148"/>
      <c r="AF59" s="148"/>
      <c r="AG59" s="148" t="s">
        <v>435</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x14ac:dyDescent="0.2">
      <c r="A60" s="162" t="s">
        <v>373</v>
      </c>
      <c r="B60" s="163" t="s">
        <v>229</v>
      </c>
      <c r="C60" s="180" t="s">
        <v>230</v>
      </c>
      <c r="D60" s="164"/>
      <c r="E60" s="165"/>
      <c r="F60" s="166"/>
      <c r="G60" s="166">
        <f>SUMIF(AG61:AG150,"&lt;&gt;NOR",G61:G150)</f>
        <v>0</v>
      </c>
      <c r="H60" s="166"/>
      <c r="I60" s="166">
        <f>SUM(I61:I150)</f>
        <v>0</v>
      </c>
      <c r="J60" s="166"/>
      <c r="K60" s="166">
        <f>SUM(K61:K150)</f>
        <v>0</v>
      </c>
      <c r="L60" s="166"/>
      <c r="M60" s="166">
        <f>SUM(M61:M150)</f>
        <v>0</v>
      </c>
      <c r="N60" s="165"/>
      <c r="O60" s="165">
        <f>SUM(O61:O150)</f>
        <v>0.22999999999999998</v>
      </c>
      <c r="P60" s="165"/>
      <c r="Q60" s="165">
        <f>SUM(Q61:Q150)</f>
        <v>0</v>
      </c>
      <c r="R60" s="166"/>
      <c r="S60" s="166"/>
      <c r="T60" s="167"/>
      <c r="U60" s="161"/>
      <c r="V60" s="161">
        <f>SUM(V61:V150)</f>
        <v>521.65000000000009</v>
      </c>
      <c r="W60" s="161"/>
      <c r="X60" s="161"/>
      <c r="Y60" s="161"/>
      <c r="Z60" s="208"/>
      <c r="AA60" s="208"/>
      <c r="AB60" s="207"/>
      <c r="AG60" t="s">
        <v>374</v>
      </c>
    </row>
    <row r="61" spans="1:60" ht="22.5" outlineLevel="1" x14ac:dyDescent="0.2">
      <c r="A61" s="172">
        <v>17</v>
      </c>
      <c r="B61" s="173" t="s">
        <v>495</v>
      </c>
      <c r="C61" s="181" t="s">
        <v>496</v>
      </c>
      <c r="D61" s="174" t="s">
        <v>492</v>
      </c>
      <c r="E61" s="175">
        <v>5950</v>
      </c>
      <c r="F61" s="176"/>
      <c r="G61" s="177">
        <f>ROUND(E61*F61,2)</f>
        <v>0</v>
      </c>
      <c r="H61" s="176"/>
      <c r="I61" s="177">
        <f>ROUND(E61*H61,2)</f>
        <v>0</v>
      </c>
      <c r="J61" s="176"/>
      <c r="K61" s="177">
        <f>ROUND(E61*J61,2)</f>
        <v>0</v>
      </c>
      <c r="L61" s="177">
        <v>21</v>
      </c>
      <c r="M61" s="177">
        <f>G61*(1+L61/100)</f>
        <v>0</v>
      </c>
      <c r="N61" s="175">
        <v>0</v>
      </c>
      <c r="O61" s="175">
        <f>ROUND(E61*N61,2)</f>
        <v>0</v>
      </c>
      <c r="P61" s="175">
        <v>0</v>
      </c>
      <c r="Q61" s="175">
        <f>ROUND(E61*P61,2)</f>
        <v>0</v>
      </c>
      <c r="R61" s="177" t="s">
        <v>497</v>
      </c>
      <c r="S61" s="177" t="s">
        <v>378</v>
      </c>
      <c r="T61" s="178" t="s">
        <v>378</v>
      </c>
      <c r="U61" s="159">
        <v>8.9999999999999993E-3</v>
      </c>
      <c r="V61" s="159">
        <f>ROUND(E61*U61,2)</f>
        <v>53.55</v>
      </c>
      <c r="W61" s="159"/>
      <c r="X61" s="159" t="s">
        <v>429</v>
      </c>
      <c r="Y61" s="159" t="s">
        <v>475</v>
      </c>
      <c r="Z61" s="214">
        <v>0.32</v>
      </c>
      <c r="AA61" s="215">
        <f t="shared" si="2"/>
        <v>0</v>
      </c>
      <c r="AB61" s="215">
        <f t="shared" si="3"/>
        <v>0</v>
      </c>
      <c r="AC61" s="148"/>
      <c r="AD61" s="148"/>
      <c r="AE61" s="148"/>
      <c r="AF61" s="148"/>
      <c r="AG61" s="148" t="s">
        <v>431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307" t="s">
        <v>498</v>
      </c>
      <c r="D62" s="308"/>
      <c r="E62" s="308"/>
      <c r="F62" s="308"/>
      <c r="G62" s="308"/>
      <c r="H62" s="159"/>
      <c r="I62" s="159"/>
      <c r="J62" s="159"/>
      <c r="K62" s="159"/>
      <c r="L62" s="159"/>
      <c r="M62" s="159"/>
      <c r="N62" s="158"/>
      <c r="O62" s="158"/>
      <c r="P62" s="158"/>
      <c r="Q62" s="158"/>
      <c r="R62" s="159"/>
      <c r="S62" s="159"/>
      <c r="T62" s="159"/>
      <c r="U62" s="159"/>
      <c r="V62" s="159"/>
      <c r="W62" s="159"/>
      <c r="X62" s="159"/>
      <c r="Y62" s="159"/>
      <c r="Z62" s="155"/>
      <c r="AA62" s="218"/>
      <c r="AB62" s="218"/>
      <c r="AC62" s="148"/>
      <c r="AD62" s="148"/>
      <c r="AE62" s="148"/>
      <c r="AF62" s="148"/>
      <c r="AG62" s="148" t="s">
        <v>433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194" t="s">
        <v>499</v>
      </c>
      <c r="D63" s="185"/>
      <c r="E63" s="186">
        <v>5950</v>
      </c>
      <c r="F63" s="159"/>
      <c r="G63" s="159"/>
      <c r="H63" s="159"/>
      <c r="I63" s="159"/>
      <c r="J63" s="159"/>
      <c r="K63" s="159"/>
      <c r="L63" s="159"/>
      <c r="M63" s="159"/>
      <c r="N63" s="158"/>
      <c r="O63" s="158"/>
      <c r="P63" s="158"/>
      <c r="Q63" s="158"/>
      <c r="R63" s="159"/>
      <c r="S63" s="159"/>
      <c r="T63" s="159"/>
      <c r="U63" s="159"/>
      <c r="V63" s="159"/>
      <c r="W63" s="159"/>
      <c r="X63" s="159"/>
      <c r="Y63" s="159"/>
      <c r="Z63" s="155"/>
      <c r="AA63" s="218"/>
      <c r="AB63" s="218"/>
      <c r="AC63" s="148"/>
      <c r="AD63" s="148"/>
      <c r="AE63" s="148"/>
      <c r="AF63" s="148"/>
      <c r="AG63" s="148" t="s">
        <v>435</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2">
        <v>18</v>
      </c>
      <c r="B64" s="173" t="s">
        <v>500</v>
      </c>
      <c r="C64" s="181" t="s">
        <v>501</v>
      </c>
      <c r="D64" s="174" t="s">
        <v>492</v>
      </c>
      <c r="E64" s="175">
        <v>948</v>
      </c>
      <c r="F64" s="176"/>
      <c r="G64" s="177">
        <f>ROUND(E64*F64,2)</f>
        <v>0</v>
      </c>
      <c r="H64" s="176"/>
      <c r="I64" s="177">
        <f>ROUND(E64*H64,2)</f>
        <v>0</v>
      </c>
      <c r="J64" s="176"/>
      <c r="K64" s="177">
        <f>ROUND(E64*J64,2)</f>
        <v>0</v>
      </c>
      <c r="L64" s="177">
        <v>21</v>
      </c>
      <c r="M64" s="177">
        <f>G64*(1+L64/100)</f>
        <v>0</v>
      </c>
      <c r="N64" s="175">
        <v>0</v>
      </c>
      <c r="O64" s="175">
        <f>ROUND(E64*N64,2)</f>
        <v>0</v>
      </c>
      <c r="P64" s="175">
        <v>0</v>
      </c>
      <c r="Q64" s="175">
        <f>ROUND(E64*P64,2)</f>
        <v>0</v>
      </c>
      <c r="R64" s="177" t="s">
        <v>428</v>
      </c>
      <c r="S64" s="177" t="s">
        <v>378</v>
      </c>
      <c r="T64" s="178" t="s">
        <v>378</v>
      </c>
      <c r="U64" s="159">
        <v>0.17199999999999999</v>
      </c>
      <c r="V64" s="159">
        <f>ROUND(E64*U64,2)</f>
        <v>163.06</v>
      </c>
      <c r="W64" s="159"/>
      <c r="X64" s="159" t="s">
        <v>429</v>
      </c>
      <c r="Y64" s="159" t="s">
        <v>430</v>
      </c>
      <c r="Z64" s="214">
        <v>0.32</v>
      </c>
      <c r="AA64" s="215">
        <f t="shared" si="2"/>
        <v>0</v>
      </c>
      <c r="AB64" s="215">
        <f t="shared" si="3"/>
        <v>0</v>
      </c>
      <c r="AC64" s="148"/>
      <c r="AD64" s="148"/>
      <c r="AE64" s="148"/>
      <c r="AF64" s="148"/>
      <c r="AG64" s="148" t="s">
        <v>431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2" x14ac:dyDescent="0.2">
      <c r="A65" s="155"/>
      <c r="B65" s="156"/>
      <c r="C65" s="307" t="s">
        <v>502</v>
      </c>
      <c r="D65" s="308"/>
      <c r="E65" s="308"/>
      <c r="F65" s="308"/>
      <c r="G65" s="308"/>
      <c r="H65" s="159"/>
      <c r="I65" s="159"/>
      <c r="J65" s="159"/>
      <c r="K65" s="159"/>
      <c r="L65" s="159"/>
      <c r="M65" s="159"/>
      <c r="N65" s="158"/>
      <c r="O65" s="158"/>
      <c r="P65" s="158"/>
      <c r="Q65" s="158"/>
      <c r="R65" s="159"/>
      <c r="S65" s="159"/>
      <c r="T65" s="159"/>
      <c r="U65" s="159"/>
      <c r="V65" s="159"/>
      <c r="W65" s="159"/>
      <c r="X65" s="159"/>
      <c r="Y65" s="159"/>
      <c r="Z65" s="155"/>
      <c r="AA65" s="218"/>
      <c r="AB65" s="218"/>
      <c r="AC65" s="148"/>
      <c r="AD65" s="148"/>
      <c r="AE65" s="148"/>
      <c r="AF65" s="148"/>
      <c r="AG65" s="148" t="s">
        <v>433</v>
      </c>
      <c r="AH65" s="148"/>
      <c r="AI65" s="148"/>
      <c r="AJ65" s="148"/>
      <c r="AK65" s="148"/>
      <c r="AL65" s="148"/>
      <c r="AM65" s="148"/>
      <c r="AN65" s="148"/>
      <c r="AO65" s="148"/>
      <c r="AP65" s="148"/>
      <c r="AQ65" s="148"/>
      <c r="AR65" s="148"/>
      <c r="AS65" s="148"/>
      <c r="AT65" s="148"/>
      <c r="AU65" s="148"/>
      <c r="AV65" s="148"/>
      <c r="AW65" s="148"/>
      <c r="AX65" s="148"/>
      <c r="AY65" s="148"/>
      <c r="AZ65" s="148"/>
      <c r="BA65" s="179" t="str">
        <f>C65</f>
        <v>s odstraněním kořenů a s případným nutným odklizením křovin a stromů na hromady na vzdálenost do 50 m nebo s naložením na dopravní prostředek, do sklonu terénu 1 : 5,</v>
      </c>
      <c r="BB65" s="148"/>
      <c r="BC65" s="148"/>
      <c r="BD65" s="148"/>
      <c r="BE65" s="148"/>
      <c r="BF65" s="148"/>
      <c r="BG65" s="148"/>
      <c r="BH65" s="148"/>
    </row>
    <row r="66" spans="1:60" outlineLevel="2" x14ac:dyDescent="0.2">
      <c r="A66" s="155"/>
      <c r="B66" s="156"/>
      <c r="C66" s="194" t="s">
        <v>503</v>
      </c>
      <c r="D66" s="185"/>
      <c r="E66" s="186"/>
      <c r="F66" s="159"/>
      <c r="G66" s="159"/>
      <c r="H66" s="159"/>
      <c r="I66" s="159"/>
      <c r="J66" s="159"/>
      <c r="K66" s="159"/>
      <c r="L66" s="159"/>
      <c r="M66" s="159"/>
      <c r="N66" s="158"/>
      <c r="O66" s="158"/>
      <c r="P66" s="158"/>
      <c r="Q66" s="158"/>
      <c r="R66" s="159"/>
      <c r="S66" s="159"/>
      <c r="T66" s="159"/>
      <c r="U66" s="159"/>
      <c r="V66" s="159"/>
      <c r="W66" s="159"/>
      <c r="X66" s="159"/>
      <c r="Y66" s="159"/>
      <c r="Z66" s="155"/>
      <c r="AA66" s="218"/>
      <c r="AB66" s="218"/>
      <c r="AC66" s="148"/>
      <c r="AD66" s="148"/>
      <c r="AE66" s="148"/>
      <c r="AF66" s="148"/>
      <c r="AG66" s="148" t="s">
        <v>435</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3" x14ac:dyDescent="0.2">
      <c r="A67" s="155"/>
      <c r="B67" s="156"/>
      <c r="C67" s="194" t="s">
        <v>504</v>
      </c>
      <c r="D67" s="185"/>
      <c r="E67" s="186">
        <v>948</v>
      </c>
      <c r="F67" s="159"/>
      <c r="G67" s="159"/>
      <c r="H67" s="159"/>
      <c r="I67" s="159"/>
      <c r="J67" s="159"/>
      <c r="K67" s="159"/>
      <c r="L67" s="159"/>
      <c r="M67" s="159"/>
      <c r="N67" s="158"/>
      <c r="O67" s="158"/>
      <c r="P67" s="158"/>
      <c r="Q67" s="158"/>
      <c r="R67" s="159"/>
      <c r="S67" s="159"/>
      <c r="T67" s="159"/>
      <c r="U67" s="159"/>
      <c r="V67" s="159"/>
      <c r="W67" s="159"/>
      <c r="X67" s="159"/>
      <c r="Y67" s="159"/>
      <c r="Z67" s="155"/>
      <c r="AA67" s="218"/>
      <c r="AB67" s="218"/>
      <c r="AC67" s="148"/>
      <c r="AD67" s="148"/>
      <c r="AE67" s="148"/>
      <c r="AF67" s="148"/>
      <c r="AG67" s="148" t="s">
        <v>435</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505</v>
      </c>
      <c r="C68" s="181" t="s">
        <v>506</v>
      </c>
      <c r="D68" s="174" t="s">
        <v>492</v>
      </c>
      <c r="E68" s="175">
        <v>948</v>
      </c>
      <c r="F68" s="176"/>
      <c r="G68" s="177">
        <f>ROUND(E68*F68,2)</f>
        <v>0</v>
      </c>
      <c r="H68" s="176"/>
      <c r="I68" s="177">
        <f>ROUND(E68*H68,2)</f>
        <v>0</v>
      </c>
      <c r="J68" s="176"/>
      <c r="K68" s="177">
        <f>ROUND(E68*J68,2)</f>
        <v>0</v>
      </c>
      <c r="L68" s="177">
        <v>21</v>
      </c>
      <c r="M68" s="177">
        <f>G68*(1+L68/100)</f>
        <v>0</v>
      </c>
      <c r="N68" s="175">
        <v>0</v>
      </c>
      <c r="O68" s="175">
        <f>ROUND(E68*N68,2)</f>
        <v>0</v>
      </c>
      <c r="P68" s="175">
        <v>0</v>
      </c>
      <c r="Q68" s="175">
        <f>ROUND(E68*P68,2)</f>
        <v>0</v>
      </c>
      <c r="R68" s="177" t="s">
        <v>428</v>
      </c>
      <c r="S68" s="177" t="s">
        <v>378</v>
      </c>
      <c r="T68" s="178" t="s">
        <v>378</v>
      </c>
      <c r="U68" s="159">
        <v>0</v>
      </c>
      <c r="V68" s="159">
        <f>ROUND(E68*U68,2)</f>
        <v>0</v>
      </c>
      <c r="W68" s="159"/>
      <c r="X68" s="159" t="s">
        <v>429</v>
      </c>
      <c r="Y68" s="159" t="s">
        <v>430</v>
      </c>
      <c r="Z68" s="214">
        <v>0.32</v>
      </c>
      <c r="AA68" s="215">
        <f t="shared" si="2"/>
        <v>0</v>
      </c>
      <c r="AB68" s="215">
        <f t="shared" si="3"/>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307" t="s">
        <v>507</v>
      </c>
      <c r="D69" s="308"/>
      <c r="E69" s="308"/>
      <c r="F69" s="308"/>
      <c r="G69" s="308"/>
      <c r="H69" s="159"/>
      <c r="I69" s="159"/>
      <c r="J69" s="159"/>
      <c r="K69" s="159"/>
      <c r="L69" s="159"/>
      <c r="M69" s="159"/>
      <c r="N69" s="158"/>
      <c r="O69" s="158"/>
      <c r="P69" s="158"/>
      <c r="Q69" s="158"/>
      <c r="R69" s="159"/>
      <c r="S69" s="159"/>
      <c r="T69" s="159"/>
      <c r="U69" s="159"/>
      <c r="V69" s="159"/>
      <c r="W69" s="159"/>
      <c r="X69" s="159"/>
      <c r="Y69" s="159"/>
      <c r="Z69" s="155"/>
      <c r="AA69" s="218"/>
      <c r="AB69" s="218"/>
      <c r="AC69" s="148"/>
      <c r="AD69" s="148"/>
      <c r="AE69" s="148"/>
      <c r="AF69" s="148"/>
      <c r="AG69" s="148" t="s">
        <v>433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4" t="s">
        <v>508</v>
      </c>
      <c r="D70" s="185"/>
      <c r="E70" s="186">
        <v>948</v>
      </c>
      <c r="F70" s="159"/>
      <c r="G70" s="159"/>
      <c r="H70" s="159"/>
      <c r="I70" s="159"/>
      <c r="J70" s="159"/>
      <c r="K70" s="159"/>
      <c r="L70" s="159"/>
      <c r="M70" s="159"/>
      <c r="N70" s="158"/>
      <c r="O70" s="158"/>
      <c r="P70" s="158"/>
      <c r="Q70" s="158"/>
      <c r="R70" s="159"/>
      <c r="S70" s="159"/>
      <c r="T70" s="159"/>
      <c r="U70" s="159"/>
      <c r="V70" s="159"/>
      <c r="W70" s="159"/>
      <c r="X70" s="159"/>
      <c r="Y70" s="159"/>
      <c r="Z70" s="155"/>
      <c r="AA70" s="218"/>
      <c r="AB70" s="218"/>
      <c r="AC70" s="148"/>
      <c r="AD70" s="148"/>
      <c r="AE70" s="148"/>
      <c r="AF70" s="148"/>
      <c r="AG70" s="148" t="s">
        <v>435</v>
      </c>
      <c r="AH70" s="148">
        <v>5</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2">
        <v>20</v>
      </c>
      <c r="B71" s="173" t="s">
        <v>509</v>
      </c>
      <c r="C71" s="181" t="s">
        <v>510</v>
      </c>
      <c r="D71" s="174" t="s">
        <v>492</v>
      </c>
      <c r="E71" s="175">
        <v>948</v>
      </c>
      <c r="F71" s="176"/>
      <c r="G71" s="177">
        <f>ROUND(E71*F71,2)</f>
        <v>0</v>
      </c>
      <c r="H71" s="176"/>
      <c r="I71" s="177">
        <f>ROUND(E71*H71,2)</f>
        <v>0</v>
      </c>
      <c r="J71" s="176"/>
      <c r="K71" s="177">
        <f>ROUND(E71*J71,2)</f>
        <v>0</v>
      </c>
      <c r="L71" s="177">
        <v>21</v>
      </c>
      <c r="M71" s="177">
        <f>G71*(1+L71/100)</f>
        <v>0</v>
      </c>
      <c r="N71" s="175">
        <v>5.0000000000000002E-5</v>
      </c>
      <c r="O71" s="175">
        <f>ROUND(E71*N71,2)</f>
        <v>0.05</v>
      </c>
      <c r="P71" s="175">
        <v>0</v>
      </c>
      <c r="Q71" s="175">
        <f>ROUND(E71*P71,2)</f>
        <v>0</v>
      </c>
      <c r="R71" s="177" t="s">
        <v>428</v>
      </c>
      <c r="S71" s="177" t="s">
        <v>378</v>
      </c>
      <c r="T71" s="178" t="s">
        <v>378</v>
      </c>
      <c r="U71" s="159">
        <v>0.03</v>
      </c>
      <c r="V71" s="159">
        <f>ROUND(E71*U71,2)</f>
        <v>28.44</v>
      </c>
      <c r="W71" s="159"/>
      <c r="X71" s="159" t="s">
        <v>429</v>
      </c>
      <c r="Y71" s="159" t="s">
        <v>430</v>
      </c>
      <c r="Z71" s="214">
        <v>0.32</v>
      </c>
      <c r="AA71" s="215">
        <f t="shared" si="2"/>
        <v>0</v>
      </c>
      <c r="AB71" s="215">
        <f t="shared" si="3"/>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7" t="s">
        <v>511</v>
      </c>
      <c r="D72" s="308"/>
      <c r="E72" s="308"/>
      <c r="F72" s="308"/>
      <c r="G72" s="308"/>
      <c r="H72" s="159"/>
      <c r="I72" s="159"/>
      <c r="J72" s="159"/>
      <c r="K72" s="159"/>
      <c r="L72" s="159"/>
      <c r="M72" s="159"/>
      <c r="N72" s="158"/>
      <c r="O72" s="158"/>
      <c r="P72" s="158"/>
      <c r="Q72" s="158"/>
      <c r="R72" s="159"/>
      <c r="S72" s="159"/>
      <c r="T72" s="159"/>
      <c r="U72" s="159"/>
      <c r="V72" s="159"/>
      <c r="W72" s="159"/>
      <c r="X72" s="159"/>
      <c r="Y72" s="159"/>
      <c r="Z72" s="155"/>
      <c r="AA72" s="218"/>
      <c r="AB72" s="21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305" t="s">
        <v>512</v>
      </c>
      <c r="D73" s="306"/>
      <c r="E73" s="306"/>
      <c r="F73" s="306"/>
      <c r="G73" s="306"/>
      <c r="H73" s="159"/>
      <c r="I73" s="159"/>
      <c r="J73" s="159"/>
      <c r="K73" s="159"/>
      <c r="L73" s="159"/>
      <c r="M73" s="159"/>
      <c r="N73" s="158"/>
      <c r="O73" s="158"/>
      <c r="P73" s="158"/>
      <c r="Q73" s="158"/>
      <c r="R73" s="159"/>
      <c r="S73" s="159"/>
      <c r="T73" s="159"/>
      <c r="U73" s="159"/>
      <c r="V73" s="159"/>
      <c r="W73" s="159"/>
      <c r="X73" s="159"/>
      <c r="Y73" s="159"/>
      <c r="Z73" s="155"/>
      <c r="AA73" s="218"/>
      <c r="AB73" s="218"/>
      <c r="AC73" s="148"/>
      <c r="AD73" s="148"/>
      <c r="AE73" s="148"/>
      <c r="AF73" s="148"/>
      <c r="AG73" s="148" t="s">
        <v>383</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194" t="s">
        <v>508</v>
      </c>
      <c r="D74" s="185"/>
      <c r="E74" s="186">
        <v>948</v>
      </c>
      <c r="F74" s="159"/>
      <c r="G74" s="159"/>
      <c r="H74" s="159"/>
      <c r="I74" s="159"/>
      <c r="J74" s="159"/>
      <c r="K74" s="159"/>
      <c r="L74" s="159"/>
      <c r="M74" s="159"/>
      <c r="N74" s="158"/>
      <c r="O74" s="158"/>
      <c r="P74" s="158"/>
      <c r="Q74" s="158"/>
      <c r="R74" s="159"/>
      <c r="S74" s="159"/>
      <c r="T74" s="159"/>
      <c r="U74" s="159"/>
      <c r="V74" s="159"/>
      <c r="W74" s="159"/>
      <c r="X74" s="159"/>
      <c r="Y74" s="159"/>
      <c r="Z74" s="155"/>
      <c r="AA74" s="218"/>
      <c r="AB74" s="218"/>
      <c r="AC74" s="148"/>
      <c r="AD74" s="148"/>
      <c r="AE74" s="148"/>
      <c r="AF74" s="148"/>
      <c r="AG74" s="148" t="s">
        <v>435</v>
      </c>
      <c r="AH74" s="148">
        <v>5</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2">
        <v>21</v>
      </c>
      <c r="B75" s="173" t="s">
        <v>513</v>
      </c>
      <c r="C75" s="181" t="s">
        <v>514</v>
      </c>
      <c r="D75" s="174" t="s">
        <v>515</v>
      </c>
      <c r="E75" s="175">
        <v>60</v>
      </c>
      <c r="F75" s="176"/>
      <c r="G75" s="177">
        <f>ROUND(E75*F75,2)</f>
        <v>0</v>
      </c>
      <c r="H75" s="176"/>
      <c r="I75" s="177">
        <f>ROUND(E75*H75,2)</f>
        <v>0</v>
      </c>
      <c r="J75" s="176"/>
      <c r="K75" s="177">
        <f>ROUND(E75*J75,2)</f>
        <v>0</v>
      </c>
      <c r="L75" s="177">
        <v>21</v>
      </c>
      <c r="M75" s="177">
        <f>G75*(1+L75/100)</f>
        <v>0</v>
      </c>
      <c r="N75" s="175">
        <v>2.99E-3</v>
      </c>
      <c r="O75" s="175">
        <f>ROUND(E75*N75,2)</f>
        <v>0.18</v>
      </c>
      <c r="P75" s="175">
        <v>0</v>
      </c>
      <c r="Q75" s="175">
        <f>ROUND(E75*P75,2)</f>
        <v>0</v>
      </c>
      <c r="R75" s="177" t="s">
        <v>428</v>
      </c>
      <c r="S75" s="177" t="s">
        <v>378</v>
      </c>
      <c r="T75" s="178" t="s">
        <v>378</v>
      </c>
      <c r="U75" s="159">
        <v>1.7</v>
      </c>
      <c r="V75" s="159">
        <f>ROUND(E75*U75,2)</f>
        <v>102</v>
      </c>
      <c r="W75" s="159"/>
      <c r="X75" s="159" t="s">
        <v>429</v>
      </c>
      <c r="Y75" s="159" t="s">
        <v>453</v>
      </c>
      <c r="Z75" s="214">
        <v>0.32</v>
      </c>
      <c r="AA75" s="215">
        <f t="shared" si="2"/>
        <v>0</v>
      </c>
      <c r="AB75" s="215">
        <f t="shared" si="3"/>
        <v>0</v>
      </c>
      <c r="AC75" s="148"/>
      <c r="AD75" s="148"/>
      <c r="AE75" s="148"/>
      <c r="AF75" s="148"/>
      <c r="AG75" s="148" t="s">
        <v>431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307" t="s">
        <v>511</v>
      </c>
      <c r="D76" s="308"/>
      <c r="E76" s="308"/>
      <c r="F76" s="308"/>
      <c r="G76" s="308"/>
      <c r="H76" s="159"/>
      <c r="I76" s="159"/>
      <c r="J76" s="159"/>
      <c r="K76" s="159"/>
      <c r="L76" s="159"/>
      <c r="M76" s="159"/>
      <c r="N76" s="158"/>
      <c r="O76" s="158"/>
      <c r="P76" s="158"/>
      <c r="Q76" s="158"/>
      <c r="R76" s="159"/>
      <c r="S76" s="159"/>
      <c r="T76" s="159"/>
      <c r="U76" s="159"/>
      <c r="V76" s="159"/>
      <c r="W76" s="159"/>
      <c r="X76" s="159"/>
      <c r="Y76" s="159"/>
      <c r="Z76" s="155"/>
      <c r="AA76" s="218"/>
      <c r="AB76" s="218"/>
      <c r="AC76" s="148"/>
      <c r="AD76" s="148"/>
      <c r="AE76" s="148"/>
      <c r="AF76" s="148"/>
      <c r="AG76" s="148" t="s">
        <v>433</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305" t="s">
        <v>516</v>
      </c>
      <c r="D77" s="306"/>
      <c r="E77" s="306"/>
      <c r="F77" s="306"/>
      <c r="G77" s="306"/>
      <c r="H77" s="159"/>
      <c r="I77" s="159"/>
      <c r="J77" s="159"/>
      <c r="K77" s="159"/>
      <c r="L77" s="159"/>
      <c r="M77" s="159"/>
      <c r="N77" s="158"/>
      <c r="O77" s="158"/>
      <c r="P77" s="158"/>
      <c r="Q77" s="158"/>
      <c r="R77" s="159"/>
      <c r="S77" s="159"/>
      <c r="T77" s="159"/>
      <c r="U77" s="159"/>
      <c r="V77" s="159"/>
      <c r="W77" s="159"/>
      <c r="X77" s="159"/>
      <c r="Y77" s="159"/>
      <c r="Z77" s="155"/>
      <c r="AA77" s="218"/>
      <c r="AB77" s="218"/>
      <c r="AC77" s="148"/>
      <c r="AD77" s="148"/>
      <c r="AE77" s="148"/>
      <c r="AF77" s="148"/>
      <c r="AG77" s="148" t="s">
        <v>383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2">
        <v>22</v>
      </c>
      <c r="B78" s="173" t="s">
        <v>517</v>
      </c>
      <c r="C78" s="181" t="s">
        <v>518</v>
      </c>
      <c r="D78" s="174" t="s">
        <v>515</v>
      </c>
      <c r="E78" s="175">
        <v>40</v>
      </c>
      <c r="F78" s="176"/>
      <c r="G78" s="177">
        <f>ROUND(E78*F78,2)</f>
        <v>0</v>
      </c>
      <c r="H78" s="176"/>
      <c r="I78" s="177">
        <f>ROUND(E78*H78,2)</f>
        <v>0</v>
      </c>
      <c r="J78" s="176"/>
      <c r="K78" s="177">
        <f>ROUND(E78*J78,2)</f>
        <v>0</v>
      </c>
      <c r="L78" s="177">
        <v>21</v>
      </c>
      <c r="M78" s="177">
        <f>G78*(1+L78/100)</f>
        <v>0</v>
      </c>
      <c r="N78" s="175">
        <v>0</v>
      </c>
      <c r="O78" s="175">
        <f>ROUND(E78*N78,2)</f>
        <v>0</v>
      </c>
      <c r="P78" s="175">
        <v>0</v>
      </c>
      <c r="Q78" s="175">
        <f>ROUND(E78*P78,2)</f>
        <v>0</v>
      </c>
      <c r="R78" s="177" t="s">
        <v>428</v>
      </c>
      <c r="S78" s="177" t="s">
        <v>378</v>
      </c>
      <c r="T78" s="178" t="s">
        <v>378</v>
      </c>
      <c r="U78" s="159">
        <v>0.49</v>
      </c>
      <c r="V78" s="159">
        <f>ROUND(E78*U78,2)</f>
        <v>19.600000000000001</v>
      </c>
      <c r="W78" s="159"/>
      <c r="X78" s="159" t="s">
        <v>429</v>
      </c>
      <c r="Y78" s="159" t="s">
        <v>453</v>
      </c>
      <c r="Z78" s="214">
        <v>0.32</v>
      </c>
      <c r="AA78" s="215">
        <f t="shared" ref="AA78:AA141" si="4">G78*Z78</f>
        <v>0</v>
      </c>
      <c r="AB78" s="215">
        <f t="shared" ref="AB78:AB141" si="5">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ht="22.5" outlineLevel="2" x14ac:dyDescent="0.2">
      <c r="A79" s="155"/>
      <c r="B79" s="156"/>
      <c r="C79" s="307" t="s">
        <v>519</v>
      </c>
      <c r="D79" s="308"/>
      <c r="E79" s="308"/>
      <c r="F79" s="308"/>
      <c r="G79" s="308"/>
      <c r="H79" s="159"/>
      <c r="I79" s="159"/>
      <c r="J79" s="159"/>
      <c r="K79" s="159"/>
      <c r="L79" s="159"/>
      <c r="M79" s="159"/>
      <c r="N79" s="158"/>
      <c r="O79" s="158"/>
      <c r="P79" s="158"/>
      <c r="Q79" s="158"/>
      <c r="R79" s="159"/>
      <c r="S79" s="159"/>
      <c r="T79" s="159"/>
      <c r="U79" s="159"/>
      <c r="V79" s="159"/>
      <c r="W79" s="159"/>
      <c r="X79" s="159"/>
      <c r="Y79" s="159"/>
      <c r="Z79" s="155"/>
      <c r="AA79" s="218"/>
      <c r="AB79" s="21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79" t="str">
        <f>C79</f>
        <v>s odřezáním kmene a odvětvením, včetně případného odklizení kmene a větví na oddělené hromady na vzdálenost do 50 m nebo s naložením na dopravní prostředek,</v>
      </c>
      <c r="BB79" s="148"/>
      <c r="BC79" s="148"/>
      <c r="BD79" s="148"/>
      <c r="BE79" s="148"/>
      <c r="BF79" s="148"/>
      <c r="BG79" s="148"/>
      <c r="BH79" s="148"/>
    </row>
    <row r="80" spans="1:60" outlineLevel="2" x14ac:dyDescent="0.2">
      <c r="A80" s="155"/>
      <c r="B80" s="156"/>
      <c r="C80" s="194" t="s">
        <v>520</v>
      </c>
      <c r="D80" s="185"/>
      <c r="E80" s="186">
        <v>40</v>
      </c>
      <c r="F80" s="159"/>
      <c r="G80" s="159"/>
      <c r="H80" s="159"/>
      <c r="I80" s="159"/>
      <c r="J80" s="159"/>
      <c r="K80" s="159"/>
      <c r="L80" s="159"/>
      <c r="M80" s="159"/>
      <c r="N80" s="158"/>
      <c r="O80" s="158"/>
      <c r="P80" s="158"/>
      <c r="Q80" s="158"/>
      <c r="R80" s="159"/>
      <c r="S80" s="159"/>
      <c r="T80" s="159"/>
      <c r="U80" s="159"/>
      <c r="V80" s="159"/>
      <c r="W80" s="159"/>
      <c r="X80" s="159"/>
      <c r="Y80" s="159"/>
      <c r="Z80" s="155"/>
      <c r="AA80" s="218"/>
      <c r="AB80" s="21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521</v>
      </c>
      <c r="C81" s="181" t="s">
        <v>522</v>
      </c>
      <c r="D81" s="174" t="s">
        <v>515</v>
      </c>
      <c r="E81" s="175">
        <v>14</v>
      </c>
      <c r="F81" s="176"/>
      <c r="G81" s="177">
        <f>ROUND(E81*F81,2)</f>
        <v>0</v>
      </c>
      <c r="H81" s="176"/>
      <c r="I81" s="177">
        <f>ROUND(E81*H81,2)</f>
        <v>0</v>
      </c>
      <c r="J81" s="176"/>
      <c r="K81" s="177">
        <f>ROUND(E81*J81,2)</f>
        <v>0</v>
      </c>
      <c r="L81" s="177">
        <v>21</v>
      </c>
      <c r="M81" s="177">
        <f>G81*(1+L81/100)</f>
        <v>0</v>
      </c>
      <c r="N81" s="175">
        <v>0</v>
      </c>
      <c r="O81" s="175">
        <f>ROUND(E81*N81,2)</f>
        <v>0</v>
      </c>
      <c r="P81" s="175">
        <v>0</v>
      </c>
      <c r="Q81" s="175">
        <f>ROUND(E81*P81,2)</f>
        <v>0</v>
      </c>
      <c r="R81" s="177" t="s">
        <v>428</v>
      </c>
      <c r="S81" s="177" t="s">
        <v>378</v>
      </c>
      <c r="T81" s="178" t="s">
        <v>378</v>
      </c>
      <c r="U81" s="159">
        <v>0.88</v>
      </c>
      <c r="V81" s="159">
        <f>ROUND(E81*U81,2)</f>
        <v>12.32</v>
      </c>
      <c r="W81" s="159"/>
      <c r="X81" s="159" t="s">
        <v>429</v>
      </c>
      <c r="Y81" s="159" t="s">
        <v>453</v>
      </c>
      <c r="Z81" s="214">
        <v>0.32</v>
      </c>
      <c r="AA81" s="215">
        <f t="shared" si="4"/>
        <v>0</v>
      </c>
      <c r="AB81" s="215">
        <f t="shared" si="5"/>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2" x14ac:dyDescent="0.2">
      <c r="A82" s="155"/>
      <c r="B82" s="156"/>
      <c r="C82" s="307" t="s">
        <v>519</v>
      </c>
      <c r="D82" s="308"/>
      <c r="E82" s="308"/>
      <c r="F82" s="308"/>
      <c r="G82" s="308"/>
      <c r="H82" s="159"/>
      <c r="I82" s="159"/>
      <c r="J82" s="159"/>
      <c r="K82" s="159"/>
      <c r="L82" s="159"/>
      <c r="M82" s="159"/>
      <c r="N82" s="158"/>
      <c r="O82" s="158"/>
      <c r="P82" s="158"/>
      <c r="Q82" s="158"/>
      <c r="R82" s="159"/>
      <c r="S82" s="159"/>
      <c r="T82" s="159"/>
      <c r="U82" s="159"/>
      <c r="V82" s="159"/>
      <c r="W82" s="159"/>
      <c r="X82" s="159"/>
      <c r="Y82" s="159"/>
      <c r="Z82" s="155"/>
      <c r="AA82" s="218"/>
      <c r="AB82" s="218"/>
      <c r="AC82" s="148"/>
      <c r="AD82" s="148"/>
      <c r="AE82" s="148"/>
      <c r="AF82" s="148"/>
      <c r="AG82" s="148" t="s">
        <v>433</v>
      </c>
      <c r="AH82" s="148"/>
      <c r="AI82" s="148"/>
      <c r="AJ82" s="148"/>
      <c r="AK82" s="148"/>
      <c r="AL82" s="148"/>
      <c r="AM82" s="148"/>
      <c r="AN82" s="148"/>
      <c r="AO82" s="148"/>
      <c r="AP82" s="148"/>
      <c r="AQ82" s="148"/>
      <c r="AR82" s="148"/>
      <c r="AS82" s="148"/>
      <c r="AT82" s="148"/>
      <c r="AU82" s="148"/>
      <c r="AV82" s="148"/>
      <c r="AW82" s="148"/>
      <c r="AX82" s="148"/>
      <c r="AY82" s="148"/>
      <c r="AZ82" s="148"/>
      <c r="BA82" s="179" t="str">
        <f>C82</f>
        <v>s odřezáním kmene a odvětvením, včetně případného odklizení kmene a větví na oddělené hromady na vzdálenost do 50 m nebo s naložením na dopravní prostředek,</v>
      </c>
      <c r="BB82" s="148"/>
      <c r="BC82" s="148"/>
      <c r="BD82" s="148"/>
      <c r="BE82" s="148"/>
      <c r="BF82" s="148"/>
      <c r="BG82" s="148"/>
      <c r="BH82" s="148"/>
    </row>
    <row r="83" spans="1:60" outlineLevel="2" x14ac:dyDescent="0.2">
      <c r="A83" s="155"/>
      <c r="B83" s="156"/>
      <c r="C83" s="194" t="s">
        <v>523</v>
      </c>
      <c r="D83" s="185"/>
      <c r="E83" s="186">
        <v>14</v>
      </c>
      <c r="F83" s="159"/>
      <c r="G83" s="159"/>
      <c r="H83" s="159"/>
      <c r="I83" s="159"/>
      <c r="J83" s="159"/>
      <c r="K83" s="159"/>
      <c r="L83" s="159"/>
      <c r="M83" s="159"/>
      <c r="N83" s="158"/>
      <c r="O83" s="158"/>
      <c r="P83" s="158"/>
      <c r="Q83" s="158"/>
      <c r="R83" s="159"/>
      <c r="S83" s="159"/>
      <c r="T83" s="159"/>
      <c r="U83" s="159"/>
      <c r="V83" s="159"/>
      <c r="W83" s="159"/>
      <c r="X83" s="159"/>
      <c r="Y83" s="159"/>
      <c r="Z83" s="155"/>
      <c r="AA83" s="218"/>
      <c r="AB83" s="21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72">
        <v>24</v>
      </c>
      <c r="B84" s="173" t="s">
        <v>524</v>
      </c>
      <c r="C84" s="181" t="s">
        <v>525</v>
      </c>
      <c r="D84" s="174" t="s">
        <v>515</v>
      </c>
      <c r="E84" s="175">
        <v>6</v>
      </c>
      <c r="F84" s="176"/>
      <c r="G84" s="177">
        <f>ROUND(E84*F84,2)</f>
        <v>0</v>
      </c>
      <c r="H84" s="176"/>
      <c r="I84" s="177">
        <f>ROUND(E84*H84,2)</f>
        <v>0</v>
      </c>
      <c r="J84" s="176"/>
      <c r="K84" s="177">
        <f>ROUND(E84*J84,2)</f>
        <v>0</v>
      </c>
      <c r="L84" s="177">
        <v>21</v>
      </c>
      <c r="M84" s="177">
        <f>G84*(1+L84/100)</f>
        <v>0</v>
      </c>
      <c r="N84" s="175">
        <v>0</v>
      </c>
      <c r="O84" s="175">
        <f>ROUND(E84*N84,2)</f>
        <v>0</v>
      </c>
      <c r="P84" s="175">
        <v>0</v>
      </c>
      <c r="Q84" s="175">
        <f>ROUND(E84*P84,2)</f>
        <v>0</v>
      </c>
      <c r="R84" s="177" t="s">
        <v>428</v>
      </c>
      <c r="S84" s="177" t="s">
        <v>378</v>
      </c>
      <c r="T84" s="178" t="s">
        <v>378</v>
      </c>
      <c r="U84" s="159">
        <v>1.42</v>
      </c>
      <c r="V84" s="159">
        <f>ROUND(E84*U84,2)</f>
        <v>8.52</v>
      </c>
      <c r="W84" s="159"/>
      <c r="X84" s="159" t="s">
        <v>429</v>
      </c>
      <c r="Y84" s="159" t="s">
        <v>453</v>
      </c>
      <c r="Z84" s="214">
        <v>0.32</v>
      </c>
      <c r="AA84" s="215">
        <f t="shared" si="4"/>
        <v>0</v>
      </c>
      <c r="AB84" s="215">
        <f t="shared" si="5"/>
        <v>0</v>
      </c>
      <c r="AC84" s="148"/>
      <c r="AD84" s="148"/>
      <c r="AE84" s="148"/>
      <c r="AF84" s="148"/>
      <c r="AG84" s="148" t="s">
        <v>431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2" x14ac:dyDescent="0.2">
      <c r="A85" s="155"/>
      <c r="B85" s="156"/>
      <c r="C85" s="307" t="s">
        <v>519</v>
      </c>
      <c r="D85" s="308"/>
      <c r="E85" s="308"/>
      <c r="F85" s="308"/>
      <c r="G85" s="308"/>
      <c r="H85" s="159"/>
      <c r="I85" s="159"/>
      <c r="J85" s="159"/>
      <c r="K85" s="159"/>
      <c r="L85" s="159"/>
      <c r="M85" s="159"/>
      <c r="N85" s="158"/>
      <c r="O85" s="158"/>
      <c r="P85" s="158"/>
      <c r="Q85" s="158"/>
      <c r="R85" s="159"/>
      <c r="S85" s="159"/>
      <c r="T85" s="159"/>
      <c r="U85" s="159"/>
      <c r="V85" s="159"/>
      <c r="W85" s="159"/>
      <c r="X85" s="159"/>
      <c r="Y85" s="159"/>
      <c r="Z85" s="155"/>
      <c r="AA85" s="218"/>
      <c r="AB85" s="218"/>
      <c r="AC85" s="148"/>
      <c r="AD85" s="148"/>
      <c r="AE85" s="148"/>
      <c r="AF85" s="148"/>
      <c r="AG85" s="148" t="s">
        <v>433</v>
      </c>
      <c r="AH85" s="148"/>
      <c r="AI85" s="148"/>
      <c r="AJ85" s="148"/>
      <c r="AK85" s="148"/>
      <c r="AL85" s="148"/>
      <c r="AM85" s="148"/>
      <c r="AN85" s="148"/>
      <c r="AO85" s="148"/>
      <c r="AP85" s="148"/>
      <c r="AQ85" s="148"/>
      <c r="AR85" s="148"/>
      <c r="AS85" s="148"/>
      <c r="AT85" s="148"/>
      <c r="AU85" s="148"/>
      <c r="AV85" s="148"/>
      <c r="AW85" s="148"/>
      <c r="AX85" s="148"/>
      <c r="AY85" s="148"/>
      <c r="AZ85" s="148"/>
      <c r="BA85" s="179" t="str">
        <f>C85</f>
        <v>s odřezáním kmene a odvětvením, včetně případného odklizení kmene a větví na oddělené hromady na vzdálenost do 50 m nebo s naložením na dopravní prostředek,</v>
      </c>
      <c r="BB85" s="148"/>
      <c r="BC85" s="148"/>
      <c r="BD85" s="148"/>
      <c r="BE85" s="148"/>
      <c r="BF85" s="148"/>
      <c r="BG85" s="148"/>
      <c r="BH85" s="148"/>
    </row>
    <row r="86" spans="1:60" outlineLevel="2" x14ac:dyDescent="0.2">
      <c r="A86" s="155"/>
      <c r="B86" s="156"/>
      <c r="C86" s="194" t="s">
        <v>526</v>
      </c>
      <c r="D86" s="185"/>
      <c r="E86" s="186">
        <v>6</v>
      </c>
      <c r="F86" s="159"/>
      <c r="G86" s="159"/>
      <c r="H86" s="159"/>
      <c r="I86" s="159"/>
      <c r="J86" s="159"/>
      <c r="K86" s="159"/>
      <c r="L86" s="159"/>
      <c r="M86" s="159"/>
      <c r="N86" s="158"/>
      <c r="O86" s="158"/>
      <c r="P86" s="158"/>
      <c r="Q86" s="158"/>
      <c r="R86" s="159"/>
      <c r="S86" s="159"/>
      <c r="T86" s="159"/>
      <c r="U86" s="159"/>
      <c r="V86" s="159"/>
      <c r="W86" s="159"/>
      <c r="X86" s="159"/>
      <c r="Y86" s="159"/>
      <c r="Z86" s="155"/>
      <c r="AA86" s="218"/>
      <c r="AB86" s="21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2">
        <v>25</v>
      </c>
      <c r="B87" s="173" t="s">
        <v>527</v>
      </c>
      <c r="C87" s="181" t="s">
        <v>528</v>
      </c>
      <c r="D87" s="174" t="s">
        <v>515</v>
      </c>
      <c r="E87" s="175">
        <v>40</v>
      </c>
      <c r="F87" s="176"/>
      <c r="G87" s="177">
        <f>ROUND(E87*F87,2)</f>
        <v>0</v>
      </c>
      <c r="H87" s="176"/>
      <c r="I87" s="177">
        <f>ROUND(E87*H87,2)</f>
        <v>0</v>
      </c>
      <c r="J87" s="176"/>
      <c r="K87" s="177">
        <f>ROUND(E87*J87,2)</f>
        <v>0</v>
      </c>
      <c r="L87" s="177">
        <v>21</v>
      </c>
      <c r="M87" s="177">
        <f>G87*(1+L87/100)</f>
        <v>0</v>
      </c>
      <c r="N87" s="175">
        <v>5.0000000000000002E-5</v>
      </c>
      <c r="O87" s="175">
        <f>ROUND(E87*N87,2)</f>
        <v>0</v>
      </c>
      <c r="P87" s="175">
        <v>0</v>
      </c>
      <c r="Q87" s="175">
        <f>ROUND(E87*P87,2)</f>
        <v>0</v>
      </c>
      <c r="R87" s="177" t="s">
        <v>428</v>
      </c>
      <c r="S87" s="177" t="s">
        <v>378</v>
      </c>
      <c r="T87" s="178" t="s">
        <v>378</v>
      </c>
      <c r="U87" s="159">
        <v>0.65900000000000003</v>
      </c>
      <c r="V87" s="159">
        <f>ROUND(E87*U87,2)</f>
        <v>26.36</v>
      </c>
      <c r="W87" s="159"/>
      <c r="X87" s="159" t="s">
        <v>429</v>
      </c>
      <c r="Y87" s="159" t="s">
        <v>453</v>
      </c>
      <c r="Z87" s="214">
        <v>0.32</v>
      </c>
      <c r="AA87" s="215">
        <f t="shared" si="4"/>
        <v>0</v>
      </c>
      <c r="AB87" s="215">
        <f t="shared" si="5"/>
        <v>0</v>
      </c>
      <c r="AC87" s="148"/>
      <c r="AD87" s="148"/>
      <c r="AE87" s="148"/>
      <c r="AF87" s="148"/>
      <c r="AG87" s="148" t="s">
        <v>431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307" t="s">
        <v>529</v>
      </c>
      <c r="D88" s="308"/>
      <c r="E88" s="308"/>
      <c r="F88" s="308"/>
      <c r="G88" s="308"/>
      <c r="H88" s="159"/>
      <c r="I88" s="159"/>
      <c r="J88" s="159"/>
      <c r="K88" s="159"/>
      <c r="L88" s="159"/>
      <c r="M88" s="159"/>
      <c r="N88" s="158"/>
      <c r="O88" s="158"/>
      <c r="P88" s="158"/>
      <c r="Q88" s="158"/>
      <c r="R88" s="159"/>
      <c r="S88" s="159"/>
      <c r="T88" s="159"/>
      <c r="U88" s="159"/>
      <c r="V88" s="159"/>
      <c r="W88" s="159"/>
      <c r="X88" s="159"/>
      <c r="Y88" s="159"/>
      <c r="Z88" s="155"/>
      <c r="AA88" s="218"/>
      <c r="AB88" s="218"/>
      <c r="AC88" s="148"/>
      <c r="AD88" s="148"/>
      <c r="AE88" s="148"/>
      <c r="AF88" s="148"/>
      <c r="AG88" s="148" t="s">
        <v>433</v>
      </c>
      <c r="AH88" s="148"/>
      <c r="AI88" s="148"/>
      <c r="AJ88" s="148"/>
      <c r="AK88" s="148"/>
      <c r="AL88" s="148"/>
      <c r="AM88" s="148"/>
      <c r="AN88" s="148"/>
      <c r="AO88" s="148"/>
      <c r="AP88" s="148"/>
      <c r="AQ88" s="148"/>
      <c r="AR88" s="148"/>
      <c r="AS88" s="148"/>
      <c r="AT88" s="148"/>
      <c r="AU88" s="148"/>
      <c r="AV88" s="148"/>
      <c r="AW88" s="148"/>
      <c r="AX88" s="148"/>
      <c r="AY88" s="148"/>
      <c r="AZ88" s="148"/>
      <c r="BA88" s="179" t="str">
        <f>C88</f>
        <v>s jejich vykopáním nebo vytrháním, s přesekáním kořenů a s případným nutným přemístěním pařezů na hromady do vzdálenosti do 50 m nebo s naložením na dopravní prostředek,</v>
      </c>
      <c r="BB88" s="148"/>
      <c r="BC88" s="148"/>
      <c r="BD88" s="148"/>
      <c r="BE88" s="148"/>
      <c r="BF88" s="148"/>
      <c r="BG88" s="148"/>
      <c r="BH88" s="148"/>
    </row>
    <row r="89" spans="1:60" outlineLevel="2" x14ac:dyDescent="0.2">
      <c r="A89" s="155"/>
      <c r="B89" s="156"/>
      <c r="C89" s="194" t="s">
        <v>530</v>
      </c>
      <c r="D89" s="185"/>
      <c r="E89" s="186">
        <v>40</v>
      </c>
      <c r="F89" s="159"/>
      <c r="G89" s="159"/>
      <c r="H89" s="159"/>
      <c r="I89" s="159"/>
      <c r="J89" s="159"/>
      <c r="K89" s="159"/>
      <c r="L89" s="159"/>
      <c r="M89" s="159"/>
      <c r="N89" s="158"/>
      <c r="O89" s="158"/>
      <c r="P89" s="158"/>
      <c r="Q89" s="158"/>
      <c r="R89" s="159"/>
      <c r="S89" s="159"/>
      <c r="T89" s="159"/>
      <c r="U89" s="159"/>
      <c r="V89" s="159"/>
      <c r="W89" s="159"/>
      <c r="X89" s="159"/>
      <c r="Y89" s="159"/>
      <c r="Z89" s="155"/>
      <c r="AA89" s="218"/>
      <c r="AB89" s="218"/>
      <c r="AC89" s="148"/>
      <c r="AD89" s="148"/>
      <c r="AE89" s="148"/>
      <c r="AF89" s="148"/>
      <c r="AG89" s="148" t="s">
        <v>435</v>
      </c>
      <c r="AH89" s="148">
        <v>5</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72">
        <v>26</v>
      </c>
      <c r="B90" s="173" t="s">
        <v>531</v>
      </c>
      <c r="C90" s="181" t="s">
        <v>532</v>
      </c>
      <c r="D90" s="174" t="s">
        <v>515</v>
      </c>
      <c r="E90" s="175">
        <v>14</v>
      </c>
      <c r="F90" s="176"/>
      <c r="G90" s="177">
        <f>ROUND(E90*F90,2)</f>
        <v>0</v>
      </c>
      <c r="H90" s="176"/>
      <c r="I90" s="177">
        <f>ROUND(E90*H90,2)</f>
        <v>0</v>
      </c>
      <c r="J90" s="176"/>
      <c r="K90" s="177">
        <f>ROUND(E90*J90,2)</f>
        <v>0</v>
      </c>
      <c r="L90" s="177">
        <v>21</v>
      </c>
      <c r="M90" s="177">
        <f>G90*(1+L90/100)</f>
        <v>0</v>
      </c>
      <c r="N90" s="175">
        <v>5.0000000000000002E-5</v>
      </c>
      <c r="O90" s="175">
        <f>ROUND(E90*N90,2)</f>
        <v>0</v>
      </c>
      <c r="P90" s="175">
        <v>0</v>
      </c>
      <c r="Q90" s="175">
        <f>ROUND(E90*P90,2)</f>
        <v>0</v>
      </c>
      <c r="R90" s="177" t="s">
        <v>428</v>
      </c>
      <c r="S90" s="177" t="s">
        <v>378</v>
      </c>
      <c r="T90" s="178" t="s">
        <v>378</v>
      </c>
      <c r="U90" s="159">
        <v>1.655</v>
      </c>
      <c r="V90" s="159">
        <f>ROUND(E90*U90,2)</f>
        <v>23.17</v>
      </c>
      <c r="W90" s="159"/>
      <c r="X90" s="159" t="s">
        <v>429</v>
      </c>
      <c r="Y90" s="159" t="s">
        <v>453</v>
      </c>
      <c r="Z90" s="214">
        <v>0.32</v>
      </c>
      <c r="AA90" s="215">
        <f t="shared" si="4"/>
        <v>0</v>
      </c>
      <c r="AB90" s="215">
        <f t="shared" si="5"/>
        <v>0</v>
      </c>
      <c r="AC90" s="148"/>
      <c r="AD90" s="148"/>
      <c r="AE90" s="148"/>
      <c r="AF90" s="148"/>
      <c r="AG90" s="148" t="s">
        <v>431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2" x14ac:dyDescent="0.2">
      <c r="A91" s="155"/>
      <c r="B91" s="156"/>
      <c r="C91" s="307" t="s">
        <v>529</v>
      </c>
      <c r="D91" s="308"/>
      <c r="E91" s="308"/>
      <c r="F91" s="308"/>
      <c r="G91" s="308"/>
      <c r="H91" s="159"/>
      <c r="I91" s="159"/>
      <c r="J91" s="159"/>
      <c r="K91" s="159"/>
      <c r="L91" s="159"/>
      <c r="M91" s="159"/>
      <c r="N91" s="158"/>
      <c r="O91" s="158"/>
      <c r="P91" s="158"/>
      <c r="Q91" s="158"/>
      <c r="R91" s="159"/>
      <c r="S91" s="159"/>
      <c r="T91" s="159"/>
      <c r="U91" s="159"/>
      <c r="V91" s="159"/>
      <c r="W91" s="159"/>
      <c r="X91" s="159"/>
      <c r="Y91" s="159"/>
      <c r="Z91" s="155"/>
      <c r="AA91" s="218"/>
      <c r="AB91" s="218"/>
      <c r="AC91" s="148"/>
      <c r="AD91" s="148"/>
      <c r="AE91" s="148"/>
      <c r="AF91" s="148"/>
      <c r="AG91" s="148" t="s">
        <v>433</v>
      </c>
      <c r="AH91" s="148"/>
      <c r="AI91" s="148"/>
      <c r="AJ91" s="148"/>
      <c r="AK91" s="148"/>
      <c r="AL91" s="148"/>
      <c r="AM91" s="148"/>
      <c r="AN91" s="148"/>
      <c r="AO91" s="148"/>
      <c r="AP91" s="148"/>
      <c r="AQ91" s="148"/>
      <c r="AR91" s="148"/>
      <c r="AS91" s="148"/>
      <c r="AT91" s="148"/>
      <c r="AU91" s="148"/>
      <c r="AV91" s="148"/>
      <c r="AW91" s="148"/>
      <c r="AX91" s="148"/>
      <c r="AY91" s="148"/>
      <c r="AZ91" s="148"/>
      <c r="BA91" s="179" t="str">
        <f>C91</f>
        <v>s jejich vykopáním nebo vytrháním, s přesekáním kořenů a s případným nutným přemístěním pařezů na hromady do vzdálenosti do 50 m nebo s naložením na dopravní prostředek,</v>
      </c>
      <c r="BB91" s="148"/>
      <c r="BC91" s="148"/>
      <c r="BD91" s="148"/>
      <c r="BE91" s="148"/>
      <c r="BF91" s="148"/>
      <c r="BG91" s="148"/>
      <c r="BH91" s="148"/>
    </row>
    <row r="92" spans="1:60" outlineLevel="2" x14ac:dyDescent="0.2">
      <c r="A92" s="155"/>
      <c r="B92" s="156"/>
      <c r="C92" s="194" t="s">
        <v>533</v>
      </c>
      <c r="D92" s="185"/>
      <c r="E92" s="186">
        <v>14</v>
      </c>
      <c r="F92" s="159"/>
      <c r="G92" s="159"/>
      <c r="H92" s="159"/>
      <c r="I92" s="159"/>
      <c r="J92" s="159"/>
      <c r="K92" s="159"/>
      <c r="L92" s="159"/>
      <c r="M92" s="159"/>
      <c r="N92" s="158"/>
      <c r="O92" s="158"/>
      <c r="P92" s="158"/>
      <c r="Q92" s="158"/>
      <c r="R92" s="159"/>
      <c r="S92" s="159"/>
      <c r="T92" s="159"/>
      <c r="U92" s="159"/>
      <c r="V92" s="159"/>
      <c r="W92" s="159"/>
      <c r="X92" s="159"/>
      <c r="Y92" s="159"/>
      <c r="Z92" s="155"/>
      <c r="AA92" s="218"/>
      <c r="AB92" s="218"/>
      <c r="AC92" s="148"/>
      <c r="AD92" s="148"/>
      <c r="AE92" s="148"/>
      <c r="AF92" s="148"/>
      <c r="AG92" s="148" t="s">
        <v>435</v>
      </c>
      <c r="AH92" s="148">
        <v>5</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72">
        <v>27</v>
      </c>
      <c r="B93" s="173" t="s">
        <v>534</v>
      </c>
      <c r="C93" s="181" t="s">
        <v>535</v>
      </c>
      <c r="D93" s="174" t="s">
        <v>515</v>
      </c>
      <c r="E93" s="175">
        <v>6</v>
      </c>
      <c r="F93" s="176"/>
      <c r="G93" s="177">
        <f>ROUND(E93*F93,2)</f>
        <v>0</v>
      </c>
      <c r="H93" s="176"/>
      <c r="I93" s="177">
        <f>ROUND(E93*H93,2)</f>
        <v>0</v>
      </c>
      <c r="J93" s="176"/>
      <c r="K93" s="177">
        <f>ROUND(E93*J93,2)</f>
        <v>0</v>
      </c>
      <c r="L93" s="177">
        <v>21</v>
      </c>
      <c r="M93" s="177">
        <f>G93*(1+L93/100)</f>
        <v>0</v>
      </c>
      <c r="N93" s="175">
        <v>1E-4</v>
      </c>
      <c r="O93" s="175">
        <f>ROUND(E93*N93,2)</f>
        <v>0</v>
      </c>
      <c r="P93" s="175">
        <v>0</v>
      </c>
      <c r="Q93" s="175">
        <f>ROUND(E93*P93,2)</f>
        <v>0</v>
      </c>
      <c r="R93" s="177" t="s">
        <v>428</v>
      </c>
      <c r="S93" s="177" t="s">
        <v>378</v>
      </c>
      <c r="T93" s="178" t="s">
        <v>378</v>
      </c>
      <c r="U93" s="159">
        <v>2.5619999999999998</v>
      </c>
      <c r="V93" s="159">
        <f>ROUND(E93*U93,2)</f>
        <v>15.37</v>
      </c>
      <c r="W93" s="159"/>
      <c r="X93" s="159" t="s">
        <v>429</v>
      </c>
      <c r="Y93" s="159" t="s">
        <v>453</v>
      </c>
      <c r="Z93" s="214">
        <v>0.32</v>
      </c>
      <c r="AA93" s="215">
        <f t="shared" si="4"/>
        <v>0</v>
      </c>
      <c r="AB93" s="215">
        <f t="shared" si="5"/>
        <v>0</v>
      </c>
      <c r="AC93" s="148"/>
      <c r="AD93" s="148"/>
      <c r="AE93" s="148"/>
      <c r="AF93" s="148"/>
      <c r="AG93" s="148" t="s">
        <v>431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2" x14ac:dyDescent="0.2">
      <c r="A94" s="155"/>
      <c r="B94" s="156"/>
      <c r="C94" s="307" t="s">
        <v>529</v>
      </c>
      <c r="D94" s="308"/>
      <c r="E94" s="308"/>
      <c r="F94" s="308"/>
      <c r="G94" s="308"/>
      <c r="H94" s="159"/>
      <c r="I94" s="159"/>
      <c r="J94" s="159"/>
      <c r="K94" s="159"/>
      <c r="L94" s="159"/>
      <c r="M94" s="159"/>
      <c r="N94" s="158"/>
      <c r="O94" s="158"/>
      <c r="P94" s="158"/>
      <c r="Q94" s="158"/>
      <c r="R94" s="159"/>
      <c r="S94" s="159"/>
      <c r="T94" s="159"/>
      <c r="U94" s="159"/>
      <c r="V94" s="159"/>
      <c r="W94" s="159"/>
      <c r="X94" s="159"/>
      <c r="Y94" s="159"/>
      <c r="Z94" s="155"/>
      <c r="AA94" s="218"/>
      <c r="AB94" s="218"/>
      <c r="AC94" s="148"/>
      <c r="AD94" s="148"/>
      <c r="AE94" s="148"/>
      <c r="AF94" s="148"/>
      <c r="AG94" s="148" t="s">
        <v>433</v>
      </c>
      <c r="AH94" s="148"/>
      <c r="AI94" s="148"/>
      <c r="AJ94" s="148"/>
      <c r="AK94" s="148"/>
      <c r="AL94" s="148"/>
      <c r="AM94" s="148"/>
      <c r="AN94" s="148"/>
      <c r="AO94" s="148"/>
      <c r="AP94" s="148"/>
      <c r="AQ94" s="148"/>
      <c r="AR94" s="148"/>
      <c r="AS94" s="148"/>
      <c r="AT94" s="148"/>
      <c r="AU94" s="148"/>
      <c r="AV94" s="148"/>
      <c r="AW94" s="148"/>
      <c r="AX94" s="148"/>
      <c r="AY94" s="148"/>
      <c r="AZ94" s="148"/>
      <c r="BA94" s="179" t="str">
        <f>C94</f>
        <v>s jejich vykopáním nebo vytrháním, s přesekáním kořenů a s případným nutným přemístěním pařezů na hromady do vzdálenosti do 50 m nebo s naložením na dopravní prostředek,</v>
      </c>
      <c r="BB94" s="148"/>
      <c r="BC94" s="148"/>
      <c r="BD94" s="148"/>
      <c r="BE94" s="148"/>
      <c r="BF94" s="148"/>
      <c r="BG94" s="148"/>
      <c r="BH94" s="148"/>
    </row>
    <row r="95" spans="1:60" outlineLevel="2" x14ac:dyDescent="0.2">
      <c r="A95" s="155"/>
      <c r="B95" s="156"/>
      <c r="C95" s="194" t="s">
        <v>536</v>
      </c>
      <c r="D95" s="185"/>
      <c r="E95" s="186">
        <v>6</v>
      </c>
      <c r="F95" s="159"/>
      <c r="G95" s="159"/>
      <c r="H95" s="159"/>
      <c r="I95" s="159"/>
      <c r="J95" s="159"/>
      <c r="K95" s="159"/>
      <c r="L95" s="159"/>
      <c r="M95" s="159"/>
      <c r="N95" s="158"/>
      <c r="O95" s="158"/>
      <c r="P95" s="158"/>
      <c r="Q95" s="158"/>
      <c r="R95" s="159"/>
      <c r="S95" s="159"/>
      <c r="T95" s="159"/>
      <c r="U95" s="159"/>
      <c r="V95" s="159"/>
      <c r="W95" s="159"/>
      <c r="X95" s="159"/>
      <c r="Y95" s="159"/>
      <c r="Z95" s="155"/>
      <c r="AA95" s="218"/>
      <c r="AB95" s="218"/>
      <c r="AC95" s="148"/>
      <c r="AD95" s="148"/>
      <c r="AE95" s="148"/>
      <c r="AF95" s="148"/>
      <c r="AG95" s="148" t="s">
        <v>435</v>
      </c>
      <c r="AH95" s="148">
        <v>5</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28</v>
      </c>
      <c r="B96" s="173" t="s">
        <v>537</v>
      </c>
      <c r="C96" s="181" t="s">
        <v>538</v>
      </c>
      <c r="D96" s="174" t="s">
        <v>515</v>
      </c>
      <c r="E96" s="175">
        <v>40</v>
      </c>
      <c r="F96" s="176"/>
      <c r="G96" s="177">
        <f>ROUND(E96*F96,2)</f>
        <v>0</v>
      </c>
      <c r="H96" s="176"/>
      <c r="I96" s="177">
        <f>ROUND(E96*H96,2)</f>
        <v>0</v>
      </c>
      <c r="J96" s="176"/>
      <c r="K96" s="177">
        <f>ROUND(E96*J96,2)</f>
        <v>0</v>
      </c>
      <c r="L96" s="177">
        <v>21</v>
      </c>
      <c r="M96" s="177">
        <f>G96*(1+L96/100)</f>
        <v>0</v>
      </c>
      <c r="N96" s="175">
        <v>0</v>
      </c>
      <c r="O96" s="175">
        <f>ROUND(E96*N96,2)</f>
        <v>0</v>
      </c>
      <c r="P96" s="175">
        <v>0</v>
      </c>
      <c r="Q96" s="175">
        <f>ROUND(E96*P96,2)</f>
        <v>0</v>
      </c>
      <c r="R96" s="177" t="s">
        <v>428</v>
      </c>
      <c r="S96" s="177" t="s">
        <v>378</v>
      </c>
      <c r="T96" s="178" t="s">
        <v>378</v>
      </c>
      <c r="U96" s="159">
        <v>4.4999999999999998E-2</v>
      </c>
      <c r="V96" s="159">
        <f>ROUND(E96*U96,2)</f>
        <v>1.8</v>
      </c>
      <c r="W96" s="159"/>
      <c r="X96" s="159" t="s">
        <v>429</v>
      </c>
      <c r="Y96" s="159" t="s">
        <v>453</v>
      </c>
      <c r="Z96" s="214">
        <v>0.32</v>
      </c>
      <c r="AA96" s="215">
        <f t="shared" si="4"/>
        <v>0</v>
      </c>
      <c r="AB96" s="215">
        <f t="shared" si="5"/>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307" t="s">
        <v>539</v>
      </c>
      <c r="D97" s="308"/>
      <c r="E97" s="308"/>
      <c r="F97" s="308"/>
      <c r="G97" s="308"/>
      <c r="H97" s="159"/>
      <c r="I97" s="159"/>
      <c r="J97" s="159"/>
      <c r="K97" s="159"/>
      <c r="L97" s="159"/>
      <c r="M97" s="159"/>
      <c r="N97" s="158"/>
      <c r="O97" s="158"/>
      <c r="P97" s="158"/>
      <c r="Q97" s="158"/>
      <c r="R97" s="159"/>
      <c r="S97" s="159"/>
      <c r="T97" s="159"/>
      <c r="U97" s="159"/>
      <c r="V97" s="159"/>
      <c r="W97" s="159"/>
      <c r="X97" s="159"/>
      <c r="Y97" s="159"/>
      <c r="Z97" s="155"/>
      <c r="AA97" s="218"/>
      <c r="AB97" s="218"/>
      <c r="AC97" s="148"/>
      <c r="AD97" s="148"/>
      <c r="AE97" s="148"/>
      <c r="AF97" s="148"/>
      <c r="AG97" s="148" t="s">
        <v>433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194" t="s">
        <v>530</v>
      </c>
      <c r="D98" s="185"/>
      <c r="E98" s="186">
        <v>40</v>
      </c>
      <c r="F98" s="159"/>
      <c r="G98" s="159"/>
      <c r="H98" s="159"/>
      <c r="I98" s="159"/>
      <c r="J98" s="159"/>
      <c r="K98" s="159"/>
      <c r="L98" s="159"/>
      <c r="M98" s="159"/>
      <c r="N98" s="158"/>
      <c r="O98" s="158"/>
      <c r="P98" s="158"/>
      <c r="Q98" s="158"/>
      <c r="R98" s="159"/>
      <c r="S98" s="159"/>
      <c r="T98" s="159"/>
      <c r="U98" s="159"/>
      <c r="V98" s="159"/>
      <c r="W98" s="159"/>
      <c r="X98" s="159"/>
      <c r="Y98" s="159"/>
      <c r="Z98" s="155"/>
      <c r="AA98" s="218"/>
      <c r="AB98" s="218"/>
      <c r="AC98" s="148"/>
      <c r="AD98" s="148"/>
      <c r="AE98" s="148"/>
      <c r="AF98" s="148"/>
      <c r="AG98" s="148" t="s">
        <v>435</v>
      </c>
      <c r="AH98" s="148">
        <v>5</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29</v>
      </c>
      <c r="B99" s="173" t="s">
        <v>540</v>
      </c>
      <c r="C99" s="181" t="s">
        <v>541</v>
      </c>
      <c r="D99" s="174" t="s">
        <v>515</v>
      </c>
      <c r="E99" s="175">
        <v>14</v>
      </c>
      <c r="F99" s="176"/>
      <c r="G99" s="177">
        <f>ROUND(E99*F99,2)</f>
        <v>0</v>
      </c>
      <c r="H99" s="176"/>
      <c r="I99" s="177">
        <f>ROUND(E99*H99,2)</f>
        <v>0</v>
      </c>
      <c r="J99" s="176"/>
      <c r="K99" s="177">
        <f>ROUND(E99*J99,2)</f>
        <v>0</v>
      </c>
      <c r="L99" s="177">
        <v>21</v>
      </c>
      <c r="M99" s="177">
        <f>G99*(1+L99/100)</f>
        <v>0</v>
      </c>
      <c r="N99" s="175">
        <v>0</v>
      </c>
      <c r="O99" s="175">
        <f>ROUND(E99*N99,2)</f>
        <v>0</v>
      </c>
      <c r="P99" s="175">
        <v>0</v>
      </c>
      <c r="Q99" s="175">
        <f>ROUND(E99*P99,2)</f>
        <v>0</v>
      </c>
      <c r="R99" s="177" t="s">
        <v>428</v>
      </c>
      <c r="S99" s="177" t="s">
        <v>378</v>
      </c>
      <c r="T99" s="178" t="s">
        <v>378</v>
      </c>
      <c r="U99" s="159">
        <v>0.245</v>
      </c>
      <c r="V99" s="159">
        <f>ROUND(E99*U99,2)</f>
        <v>3.43</v>
      </c>
      <c r="W99" s="159"/>
      <c r="X99" s="159" t="s">
        <v>429</v>
      </c>
      <c r="Y99" s="159" t="s">
        <v>453</v>
      </c>
      <c r="Z99" s="214">
        <v>0.32</v>
      </c>
      <c r="AA99" s="215">
        <f t="shared" si="4"/>
        <v>0</v>
      </c>
      <c r="AB99" s="215">
        <f t="shared" si="5"/>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307" t="s">
        <v>539</v>
      </c>
      <c r="D100" s="308"/>
      <c r="E100" s="308"/>
      <c r="F100" s="308"/>
      <c r="G100" s="308"/>
      <c r="H100" s="159"/>
      <c r="I100" s="159"/>
      <c r="J100" s="159"/>
      <c r="K100" s="159"/>
      <c r="L100" s="159"/>
      <c r="M100" s="159"/>
      <c r="N100" s="158"/>
      <c r="O100" s="158"/>
      <c r="P100" s="158"/>
      <c r="Q100" s="158"/>
      <c r="R100" s="159"/>
      <c r="S100" s="159"/>
      <c r="T100" s="159"/>
      <c r="U100" s="159"/>
      <c r="V100" s="159"/>
      <c r="W100" s="159"/>
      <c r="X100" s="159"/>
      <c r="Y100" s="159"/>
      <c r="Z100" s="155"/>
      <c r="AA100" s="218"/>
      <c r="AB100" s="218"/>
      <c r="AC100" s="148"/>
      <c r="AD100" s="148"/>
      <c r="AE100" s="148"/>
      <c r="AF100" s="148"/>
      <c r="AG100" s="148" t="s">
        <v>433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4" t="s">
        <v>533</v>
      </c>
      <c r="D101" s="185"/>
      <c r="E101" s="186">
        <v>14</v>
      </c>
      <c r="F101" s="159"/>
      <c r="G101" s="159"/>
      <c r="H101" s="159"/>
      <c r="I101" s="159"/>
      <c r="J101" s="159"/>
      <c r="K101" s="159"/>
      <c r="L101" s="159"/>
      <c r="M101" s="159"/>
      <c r="N101" s="158"/>
      <c r="O101" s="158"/>
      <c r="P101" s="158"/>
      <c r="Q101" s="158"/>
      <c r="R101" s="159"/>
      <c r="S101" s="159"/>
      <c r="T101" s="159"/>
      <c r="U101" s="159"/>
      <c r="V101" s="159"/>
      <c r="W101" s="159"/>
      <c r="X101" s="159"/>
      <c r="Y101" s="159"/>
      <c r="Z101" s="155"/>
      <c r="AA101" s="218"/>
      <c r="AB101" s="218"/>
      <c r="AC101" s="148"/>
      <c r="AD101" s="148"/>
      <c r="AE101" s="148"/>
      <c r="AF101" s="148"/>
      <c r="AG101" s="148" t="s">
        <v>435</v>
      </c>
      <c r="AH101" s="148">
        <v>5</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72">
        <v>30</v>
      </c>
      <c r="B102" s="173" t="s">
        <v>542</v>
      </c>
      <c r="C102" s="181" t="s">
        <v>543</v>
      </c>
      <c r="D102" s="174" t="s">
        <v>515</v>
      </c>
      <c r="E102" s="175">
        <v>6</v>
      </c>
      <c r="F102" s="176"/>
      <c r="G102" s="177">
        <f>ROUND(E102*F102,2)</f>
        <v>0</v>
      </c>
      <c r="H102" s="176"/>
      <c r="I102" s="177">
        <f>ROUND(E102*H102,2)</f>
        <v>0</v>
      </c>
      <c r="J102" s="176"/>
      <c r="K102" s="177">
        <f>ROUND(E102*J102,2)</f>
        <v>0</v>
      </c>
      <c r="L102" s="177">
        <v>21</v>
      </c>
      <c r="M102" s="177">
        <f>G102*(1+L102/100)</f>
        <v>0</v>
      </c>
      <c r="N102" s="175">
        <v>0</v>
      </c>
      <c r="O102" s="175">
        <f>ROUND(E102*N102,2)</f>
        <v>0</v>
      </c>
      <c r="P102" s="175">
        <v>0</v>
      </c>
      <c r="Q102" s="175">
        <f>ROUND(E102*P102,2)</f>
        <v>0</v>
      </c>
      <c r="R102" s="177" t="s">
        <v>428</v>
      </c>
      <c r="S102" s="177" t="s">
        <v>378</v>
      </c>
      <c r="T102" s="178" t="s">
        <v>378</v>
      </c>
      <c r="U102" s="159">
        <v>0.65800000000000003</v>
      </c>
      <c r="V102" s="159">
        <f>ROUND(E102*U102,2)</f>
        <v>3.95</v>
      </c>
      <c r="W102" s="159"/>
      <c r="X102" s="159" t="s">
        <v>429</v>
      </c>
      <c r="Y102" s="159" t="s">
        <v>453</v>
      </c>
      <c r="Z102" s="214">
        <v>0.32</v>
      </c>
      <c r="AA102" s="215">
        <f t="shared" si="4"/>
        <v>0</v>
      </c>
      <c r="AB102" s="215">
        <f t="shared" si="5"/>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307" t="s">
        <v>539</v>
      </c>
      <c r="D103" s="308"/>
      <c r="E103" s="308"/>
      <c r="F103" s="308"/>
      <c r="G103" s="308"/>
      <c r="H103" s="159"/>
      <c r="I103" s="159"/>
      <c r="J103" s="159"/>
      <c r="K103" s="159"/>
      <c r="L103" s="159"/>
      <c r="M103" s="159"/>
      <c r="N103" s="158"/>
      <c r="O103" s="158"/>
      <c r="P103" s="158"/>
      <c r="Q103" s="158"/>
      <c r="R103" s="159"/>
      <c r="S103" s="159"/>
      <c r="T103" s="159"/>
      <c r="U103" s="159"/>
      <c r="V103" s="159"/>
      <c r="W103" s="159"/>
      <c r="X103" s="159"/>
      <c r="Y103" s="159"/>
      <c r="Z103" s="155"/>
      <c r="AA103" s="218"/>
      <c r="AB103" s="218"/>
      <c r="AC103" s="148"/>
      <c r="AD103" s="148"/>
      <c r="AE103" s="148"/>
      <c r="AF103" s="148"/>
      <c r="AG103" s="148" t="s">
        <v>433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4" t="s">
        <v>536</v>
      </c>
      <c r="D104" s="185"/>
      <c r="E104" s="186">
        <v>6</v>
      </c>
      <c r="F104" s="159"/>
      <c r="G104" s="159"/>
      <c r="H104" s="159"/>
      <c r="I104" s="159"/>
      <c r="J104" s="159"/>
      <c r="K104" s="159"/>
      <c r="L104" s="159"/>
      <c r="M104" s="159"/>
      <c r="N104" s="158"/>
      <c r="O104" s="158"/>
      <c r="P104" s="158"/>
      <c r="Q104" s="158"/>
      <c r="R104" s="159"/>
      <c r="S104" s="159"/>
      <c r="T104" s="159"/>
      <c r="U104" s="159"/>
      <c r="V104" s="159"/>
      <c r="W104" s="159"/>
      <c r="X104" s="159"/>
      <c r="Y104" s="159"/>
      <c r="Z104" s="155"/>
      <c r="AA104" s="218"/>
      <c r="AB104" s="218"/>
      <c r="AC104" s="148"/>
      <c r="AD104" s="148"/>
      <c r="AE104" s="148"/>
      <c r="AF104" s="148"/>
      <c r="AG104" s="148" t="s">
        <v>435</v>
      </c>
      <c r="AH104" s="148">
        <v>5</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2">
        <v>31</v>
      </c>
      <c r="B105" s="173" t="s">
        <v>544</v>
      </c>
      <c r="C105" s="181" t="s">
        <v>545</v>
      </c>
      <c r="D105" s="174" t="s">
        <v>515</v>
      </c>
      <c r="E105" s="175">
        <v>40</v>
      </c>
      <c r="F105" s="176"/>
      <c r="G105" s="177">
        <f>ROUND(E105*F105,2)</f>
        <v>0</v>
      </c>
      <c r="H105" s="176"/>
      <c r="I105" s="177">
        <f>ROUND(E105*H105,2)</f>
        <v>0</v>
      </c>
      <c r="J105" s="176"/>
      <c r="K105" s="177">
        <f>ROUND(E105*J105,2)</f>
        <v>0</v>
      </c>
      <c r="L105" s="177">
        <v>21</v>
      </c>
      <c r="M105" s="177">
        <f>G105*(1+L105/100)</f>
        <v>0</v>
      </c>
      <c r="N105" s="175">
        <v>0</v>
      </c>
      <c r="O105" s="175">
        <f>ROUND(E105*N105,2)</f>
        <v>0</v>
      </c>
      <c r="P105" s="175">
        <v>0</v>
      </c>
      <c r="Q105" s="175">
        <f>ROUND(E105*P105,2)</f>
        <v>0</v>
      </c>
      <c r="R105" s="177" t="s">
        <v>428</v>
      </c>
      <c r="S105" s="177" t="s">
        <v>378</v>
      </c>
      <c r="T105" s="178" t="s">
        <v>378</v>
      </c>
      <c r="U105" s="159">
        <v>0.56999999999999995</v>
      </c>
      <c r="V105" s="159">
        <f>ROUND(E105*U105,2)</f>
        <v>22.8</v>
      </c>
      <c r="W105" s="159"/>
      <c r="X105" s="159" t="s">
        <v>429</v>
      </c>
      <c r="Y105" s="159" t="s">
        <v>453</v>
      </c>
      <c r="Z105" s="214">
        <v>0.32</v>
      </c>
      <c r="AA105" s="215">
        <f t="shared" si="4"/>
        <v>0</v>
      </c>
      <c r="AB105" s="215">
        <f t="shared" si="5"/>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307" t="s">
        <v>539</v>
      </c>
      <c r="D106" s="308"/>
      <c r="E106" s="308"/>
      <c r="F106" s="308"/>
      <c r="G106" s="308"/>
      <c r="H106" s="159"/>
      <c r="I106" s="159"/>
      <c r="J106" s="159"/>
      <c r="K106" s="159"/>
      <c r="L106" s="159"/>
      <c r="M106" s="159"/>
      <c r="N106" s="158"/>
      <c r="O106" s="158"/>
      <c r="P106" s="158"/>
      <c r="Q106" s="158"/>
      <c r="R106" s="159"/>
      <c r="S106" s="159"/>
      <c r="T106" s="159"/>
      <c r="U106" s="159"/>
      <c r="V106" s="159"/>
      <c r="W106" s="159"/>
      <c r="X106" s="159"/>
      <c r="Y106" s="159"/>
      <c r="Z106" s="155"/>
      <c r="AA106" s="218"/>
      <c r="AB106" s="218"/>
      <c r="AC106" s="148"/>
      <c r="AD106" s="148"/>
      <c r="AE106" s="148"/>
      <c r="AF106" s="148"/>
      <c r="AG106" s="148" t="s">
        <v>433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194" t="s">
        <v>530</v>
      </c>
      <c r="D107" s="185"/>
      <c r="E107" s="186">
        <v>40</v>
      </c>
      <c r="F107" s="159"/>
      <c r="G107" s="159"/>
      <c r="H107" s="159"/>
      <c r="I107" s="159"/>
      <c r="J107" s="159"/>
      <c r="K107" s="159"/>
      <c r="L107" s="159"/>
      <c r="M107" s="159"/>
      <c r="N107" s="158"/>
      <c r="O107" s="158"/>
      <c r="P107" s="158"/>
      <c r="Q107" s="158"/>
      <c r="R107" s="159"/>
      <c r="S107" s="159"/>
      <c r="T107" s="159"/>
      <c r="U107" s="159"/>
      <c r="V107" s="159"/>
      <c r="W107" s="159"/>
      <c r="X107" s="159"/>
      <c r="Y107" s="159"/>
      <c r="Z107" s="155"/>
      <c r="AA107" s="218"/>
      <c r="AB107" s="218"/>
      <c r="AC107" s="148"/>
      <c r="AD107" s="148"/>
      <c r="AE107" s="148"/>
      <c r="AF107" s="148"/>
      <c r="AG107" s="148" t="s">
        <v>435</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2.5" outlineLevel="1" x14ac:dyDescent="0.2">
      <c r="A108" s="172">
        <v>32</v>
      </c>
      <c r="B108" s="173" t="s">
        <v>546</v>
      </c>
      <c r="C108" s="181" t="s">
        <v>547</v>
      </c>
      <c r="D108" s="174" t="s">
        <v>515</v>
      </c>
      <c r="E108" s="175">
        <v>14</v>
      </c>
      <c r="F108" s="176"/>
      <c r="G108" s="177">
        <f>ROUND(E108*F108,2)</f>
        <v>0</v>
      </c>
      <c r="H108" s="176"/>
      <c r="I108" s="177">
        <f>ROUND(E108*H108,2)</f>
        <v>0</v>
      </c>
      <c r="J108" s="176"/>
      <c r="K108" s="177">
        <f>ROUND(E108*J108,2)</f>
        <v>0</v>
      </c>
      <c r="L108" s="177">
        <v>21</v>
      </c>
      <c r="M108" s="177">
        <f>G108*(1+L108/100)</f>
        <v>0</v>
      </c>
      <c r="N108" s="175">
        <v>0</v>
      </c>
      <c r="O108" s="175">
        <f>ROUND(E108*N108,2)</f>
        <v>0</v>
      </c>
      <c r="P108" s="175">
        <v>0</v>
      </c>
      <c r="Q108" s="175">
        <f>ROUND(E108*P108,2)</f>
        <v>0</v>
      </c>
      <c r="R108" s="177" t="s">
        <v>428</v>
      </c>
      <c r="S108" s="177" t="s">
        <v>378</v>
      </c>
      <c r="T108" s="178" t="s">
        <v>378</v>
      </c>
      <c r="U108" s="159">
        <v>0.96</v>
      </c>
      <c r="V108" s="159">
        <f>ROUND(E108*U108,2)</f>
        <v>13.44</v>
      </c>
      <c r="W108" s="159"/>
      <c r="X108" s="159" t="s">
        <v>429</v>
      </c>
      <c r="Y108" s="159" t="s">
        <v>453</v>
      </c>
      <c r="Z108" s="214">
        <v>0.32</v>
      </c>
      <c r="AA108" s="215">
        <f t="shared" si="4"/>
        <v>0</v>
      </c>
      <c r="AB108" s="215">
        <f t="shared" si="5"/>
        <v>0</v>
      </c>
      <c r="AC108" s="148"/>
      <c r="AD108" s="148"/>
      <c r="AE108" s="148"/>
      <c r="AF108" s="148"/>
      <c r="AG108" s="148" t="s">
        <v>431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7" t="s">
        <v>539</v>
      </c>
      <c r="D109" s="308"/>
      <c r="E109" s="308"/>
      <c r="F109" s="308"/>
      <c r="G109" s="308"/>
      <c r="H109" s="159"/>
      <c r="I109" s="159"/>
      <c r="J109" s="159"/>
      <c r="K109" s="159"/>
      <c r="L109" s="159"/>
      <c r="M109" s="159"/>
      <c r="N109" s="158"/>
      <c r="O109" s="158"/>
      <c r="P109" s="158"/>
      <c r="Q109" s="158"/>
      <c r="R109" s="159"/>
      <c r="S109" s="159"/>
      <c r="T109" s="159"/>
      <c r="U109" s="159"/>
      <c r="V109" s="159"/>
      <c r="W109" s="159"/>
      <c r="X109" s="159"/>
      <c r="Y109" s="159"/>
      <c r="Z109" s="155"/>
      <c r="AA109" s="218"/>
      <c r="AB109" s="218"/>
      <c r="AC109" s="148"/>
      <c r="AD109" s="148"/>
      <c r="AE109" s="148"/>
      <c r="AF109" s="148"/>
      <c r="AG109" s="148" t="s">
        <v>433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533</v>
      </c>
      <c r="D110" s="185"/>
      <c r="E110" s="186">
        <v>14</v>
      </c>
      <c r="F110" s="159"/>
      <c r="G110" s="159"/>
      <c r="H110" s="159"/>
      <c r="I110" s="159"/>
      <c r="J110" s="159"/>
      <c r="K110" s="159"/>
      <c r="L110" s="159"/>
      <c r="M110" s="159"/>
      <c r="N110" s="158"/>
      <c r="O110" s="158"/>
      <c r="P110" s="158"/>
      <c r="Q110" s="158"/>
      <c r="R110" s="159"/>
      <c r="S110" s="159"/>
      <c r="T110" s="159"/>
      <c r="U110" s="159"/>
      <c r="V110" s="159"/>
      <c r="W110" s="159"/>
      <c r="X110" s="159"/>
      <c r="Y110" s="159"/>
      <c r="Z110" s="155"/>
      <c r="AA110" s="218"/>
      <c r="AB110" s="218"/>
      <c r="AC110" s="148"/>
      <c r="AD110" s="148"/>
      <c r="AE110" s="148"/>
      <c r="AF110" s="148"/>
      <c r="AG110" s="148" t="s">
        <v>435</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33</v>
      </c>
      <c r="B111" s="173" t="s">
        <v>548</v>
      </c>
      <c r="C111" s="181" t="s">
        <v>549</v>
      </c>
      <c r="D111" s="174" t="s">
        <v>515</v>
      </c>
      <c r="E111" s="175">
        <v>6</v>
      </c>
      <c r="F111" s="176"/>
      <c r="G111" s="177">
        <f>ROUND(E111*F111,2)</f>
        <v>0</v>
      </c>
      <c r="H111" s="176"/>
      <c r="I111" s="177">
        <f>ROUND(E111*H111,2)</f>
        <v>0</v>
      </c>
      <c r="J111" s="176"/>
      <c r="K111" s="177">
        <f>ROUND(E111*J111,2)</f>
        <v>0</v>
      </c>
      <c r="L111" s="177">
        <v>21</v>
      </c>
      <c r="M111" s="177">
        <f>G111*(1+L111/100)</f>
        <v>0</v>
      </c>
      <c r="N111" s="175">
        <v>0</v>
      </c>
      <c r="O111" s="175">
        <f>ROUND(E111*N111,2)</f>
        <v>0</v>
      </c>
      <c r="P111" s="175">
        <v>0</v>
      </c>
      <c r="Q111" s="175">
        <f>ROUND(E111*P111,2)</f>
        <v>0</v>
      </c>
      <c r="R111" s="177" t="s">
        <v>428</v>
      </c>
      <c r="S111" s="177" t="s">
        <v>378</v>
      </c>
      <c r="T111" s="178" t="s">
        <v>378</v>
      </c>
      <c r="U111" s="159">
        <v>2.2709999999999999</v>
      </c>
      <c r="V111" s="159">
        <f>ROUND(E111*U111,2)</f>
        <v>13.63</v>
      </c>
      <c r="W111" s="159"/>
      <c r="X111" s="159" t="s">
        <v>429</v>
      </c>
      <c r="Y111" s="159" t="s">
        <v>453</v>
      </c>
      <c r="Z111" s="214">
        <v>0.32</v>
      </c>
      <c r="AA111" s="215">
        <f t="shared" si="4"/>
        <v>0</v>
      </c>
      <c r="AB111" s="215">
        <f t="shared" si="5"/>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7" t="s">
        <v>539</v>
      </c>
      <c r="D112" s="308"/>
      <c r="E112" s="308"/>
      <c r="F112" s="308"/>
      <c r="G112" s="308"/>
      <c r="H112" s="159"/>
      <c r="I112" s="159"/>
      <c r="J112" s="159"/>
      <c r="K112" s="159"/>
      <c r="L112" s="159"/>
      <c r="M112" s="159"/>
      <c r="N112" s="158"/>
      <c r="O112" s="158"/>
      <c r="P112" s="158"/>
      <c r="Q112" s="158"/>
      <c r="R112" s="159"/>
      <c r="S112" s="159"/>
      <c r="T112" s="159"/>
      <c r="U112" s="159"/>
      <c r="V112" s="159"/>
      <c r="W112" s="159"/>
      <c r="X112" s="159"/>
      <c r="Y112" s="159"/>
      <c r="Z112" s="155"/>
      <c r="AA112" s="218"/>
      <c r="AB112" s="21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194" t="s">
        <v>536</v>
      </c>
      <c r="D113" s="185"/>
      <c r="E113" s="186">
        <v>6</v>
      </c>
      <c r="F113" s="159"/>
      <c r="G113" s="159"/>
      <c r="H113" s="159"/>
      <c r="I113" s="159"/>
      <c r="J113" s="159"/>
      <c r="K113" s="159"/>
      <c r="L113" s="159"/>
      <c r="M113" s="159"/>
      <c r="N113" s="158"/>
      <c r="O113" s="158"/>
      <c r="P113" s="158"/>
      <c r="Q113" s="158"/>
      <c r="R113" s="159"/>
      <c r="S113" s="159"/>
      <c r="T113" s="159"/>
      <c r="U113" s="159"/>
      <c r="V113" s="159"/>
      <c r="W113" s="159"/>
      <c r="X113" s="159"/>
      <c r="Y113" s="159"/>
      <c r="Z113" s="155"/>
      <c r="AA113" s="218"/>
      <c r="AB113" s="218"/>
      <c r="AC113" s="148"/>
      <c r="AD113" s="148"/>
      <c r="AE113" s="148"/>
      <c r="AF113" s="148"/>
      <c r="AG113" s="148" t="s">
        <v>435</v>
      </c>
      <c r="AH113" s="148">
        <v>5</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72">
        <v>34</v>
      </c>
      <c r="B114" s="173" t="s">
        <v>550</v>
      </c>
      <c r="C114" s="181" t="s">
        <v>551</v>
      </c>
      <c r="D114" s="174" t="s">
        <v>515</v>
      </c>
      <c r="E114" s="175">
        <v>40</v>
      </c>
      <c r="F114" s="176"/>
      <c r="G114" s="177">
        <f>ROUND(E114*F114,2)</f>
        <v>0</v>
      </c>
      <c r="H114" s="176"/>
      <c r="I114" s="177">
        <f>ROUND(E114*H114,2)</f>
        <v>0</v>
      </c>
      <c r="J114" s="176"/>
      <c r="K114" s="177">
        <f>ROUND(E114*J114,2)</f>
        <v>0</v>
      </c>
      <c r="L114" s="177">
        <v>21</v>
      </c>
      <c r="M114" s="177">
        <f>G114*(1+L114/100)</f>
        <v>0</v>
      </c>
      <c r="N114" s="175">
        <v>0</v>
      </c>
      <c r="O114" s="175">
        <f>ROUND(E114*N114,2)</f>
        <v>0</v>
      </c>
      <c r="P114" s="175">
        <v>0</v>
      </c>
      <c r="Q114" s="175">
        <f>ROUND(E114*P114,2)</f>
        <v>0</v>
      </c>
      <c r="R114" s="177" t="s">
        <v>428</v>
      </c>
      <c r="S114" s="177" t="s">
        <v>378</v>
      </c>
      <c r="T114" s="178" t="s">
        <v>378</v>
      </c>
      <c r="U114" s="159">
        <v>6.6000000000000003E-2</v>
      </c>
      <c r="V114" s="159">
        <f>ROUND(E114*U114,2)</f>
        <v>2.64</v>
      </c>
      <c r="W114" s="159"/>
      <c r="X114" s="159" t="s">
        <v>429</v>
      </c>
      <c r="Y114" s="159" t="s">
        <v>453</v>
      </c>
      <c r="Z114" s="214">
        <v>0.32</v>
      </c>
      <c r="AA114" s="215">
        <f t="shared" si="4"/>
        <v>0</v>
      </c>
      <c r="AB114" s="215">
        <f t="shared" si="5"/>
        <v>0</v>
      </c>
      <c r="AC114" s="148"/>
      <c r="AD114" s="148"/>
      <c r="AE114" s="148"/>
      <c r="AF114" s="148"/>
      <c r="AG114" s="148" t="s">
        <v>431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307" t="s">
        <v>539</v>
      </c>
      <c r="D115" s="308"/>
      <c r="E115" s="308"/>
      <c r="F115" s="308"/>
      <c r="G115" s="308"/>
      <c r="H115" s="159"/>
      <c r="I115" s="159"/>
      <c r="J115" s="159"/>
      <c r="K115" s="159"/>
      <c r="L115" s="159"/>
      <c r="M115" s="159"/>
      <c r="N115" s="158"/>
      <c r="O115" s="158"/>
      <c r="P115" s="158"/>
      <c r="Q115" s="158"/>
      <c r="R115" s="159"/>
      <c r="S115" s="159"/>
      <c r="T115" s="159"/>
      <c r="U115" s="159"/>
      <c r="V115" s="159"/>
      <c r="W115" s="159"/>
      <c r="X115" s="159"/>
      <c r="Y115" s="159"/>
      <c r="Z115" s="155"/>
      <c r="AA115" s="218"/>
      <c r="AB115" s="218"/>
      <c r="AC115" s="148"/>
      <c r="AD115" s="148"/>
      <c r="AE115" s="148"/>
      <c r="AF115" s="148"/>
      <c r="AG115" s="148" t="s">
        <v>433</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4" t="s">
        <v>530</v>
      </c>
      <c r="D116" s="185"/>
      <c r="E116" s="186">
        <v>40</v>
      </c>
      <c r="F116" s="159"/>
      <c r="G116" s="159"/>
      <c r="H116" s="159"/>
      <c r="I116" s="159"/>
      <c r="J116" s="159"/>
      <c r="K116" s="159"/>
      <c r="L116" s="159"/>
      <c r="M116" s="159"/>
      <c r="N116" s="158"/>
      <c r="O116" s="158"/>
      <c r="P116" s="158"/>
      <c r="Q116" s="158"/>
      <c r="R116" s="159"/>
      <c r="S116" s="159"/>
      <c r="T116" s="159"/>
      <c r="U116" s="159"/>
      <c r="V116" s="159"/>
      <c r="W116" s="159"/>
      <c r="X116" s="159"/>
      <c r="Y116" s="159"/>
      <c r="Z116" s="155"/>
      <c r="AA116" s="218"/>
      <c r="AB116" s="218"/>
      <c r="AC116" s="148"/>
      <c r="AD116" s="148"/>
      <c r="AE116" s="148"/>
      <c r="AF116" s="148"/>
      <c r="AG116" s="148" t="s">
        <v>435</v>
      </c>
      <c r="AH116" s="148">
        <v>5</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72">
        <v>35</v>
      </c>
      <c r="B117" s="173" t="s">
        <v>552</v>
      </c>
      <c r="C117" s="181" t="s">
        <v>553</v>
      </c>
      <c r="D117" s="174" t="s">
        <v>515</v>
      </c>
      <c r="E117" s="175">
        <v>14</v>
      </c>
      <c r="F117" s="176"/>
      <c r="G117" s="177">
        <f>ROUND(E117*F117,2)</f>
        <v>0</v>
      </c>
      <c r="H117" s="176"/>
      <c r="I117" s="177">
        <f>ROUND(E117*H117,2)</f>
        <v>0</v>
      </c>
      <c r="J117" s="176"/>
      <c r="K117" s="177">
        <f>ROUND(E117*J117,2)</f>
        <v>0</v>
      </c>
      <c r="L117" s="177">
        <v>21</v>
      </c>
      <c r="M117" s="177">
        <f>G117*(1+L117/100)</f>
        <v>0</v>
      </c>
      <c r="N117" s="175">
        <v>0</v>
      </c>
      <c r="O117" s="175">
        <f>ROUND(E117*N117,2)</f>
        <v>0</v>
      </c>
      <c r="P117" s="175">
        <v>0</v>
      </c>
      <c r="Q117" s="175">
        <f>ROUND(E117*P117,2)</f>
        <v>0</v>
      </c>
      <c r="R117" s="177" t="s">
        <v>428</v>
      </c>
      <c r="S117" s="177" t="s">
        <v>378</v>
      </c>
      <c r="T117" s="178" t="s">
        <v>378</v>
      </c>
      <c r="U117" s="159">
        <v>0.30299999999999999</v>
      </c>
      <c r="V117" s="159">
        <f>ROUND(E117*U117,2)</f>
        <v>4.24</v>
      </c>
      <c r="W117" s="159"/>
      <c r="X117" s="159" t="s">
        <v>429</v>
      </c>
      <c r="Y117" s="159" t="s">
        <v>453</v>
      </c>
      <c r="Z117" s="214">
        <v>0.32</v>
      </c>
      <c r="AA117" s="215">
        <f t="shared" si="4"/>
        <v>0</v>
      </c>
      <c r="AB117" s="215">
        <f t="shared" si="5"/>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307" t="s">
        <v>539</v>
      </c>
      <c r="D118" s="308"/>
      <c r="E118" s="308"/>
      <c r="F118" s="308"/>
      <c r="G118" s="308"/>
      <c r="H118" s="159"/>
      <c r="I118" s="159"/>
      <c r="J118" s="159"/>
      <c r="K118" s="159"/>
      <c r="L118" s="159"/>
      <c r="M118" s="159"/>
      <c r="N118" s="158"/>
      <c r="O118" s="158"/>
      <c r="P118" s="158"/>
      <c r="Q118" s="158"/>
      <c r="R118" s="159"/>
      <c r="S118" s="159"/>
      <c r="T118" s="159"/>
      <c r="U118" s="159"/>
      <c r="V118" s="159"/>
      <c r="W118" s="159"/>
      <c r="X118" s="159"/>
      <c r="Y118" s="159"/>
      <c r="Z118" s="155"/>
      <c r="AA118" s="218"/>
      <c r="AB118" s="21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194" t="s">
        <v>533</v>
      </c>
      <c r="D119" s="185"/>
      <c r="E119" s="186">
        <v>14</v>
      </c>
      <c r="F119" s="159"/>
      <c r="G119" s="159"/>
      <c r="H119" s="159"/>
      <c r="I119" s="159"/>
      <c r="J119" s="159"/>
      <c r="K119" s="159"/>
      <c r="L119" s="159"/>
      <c r="M119" s="159"/>
      <c r="N119" s="158"/>
      <c r="O119" s="158"/>
      <c r="P119" s="158"/>
      <c r="Q119" s="158"/>
      <c r="R119" s="159"/>
      <c r="S119" s="159"/>
      <c r="T119" s="159"/>
      <c r="U119" s="159"/>
      <c r="V119" s="159"/>
      <c r="W119" s="159"/>
      <c r="X119" s="159"/>
      <c r="Y119" s="159"/>
      <c r="Z119" s="155"/>
      <c r="AA119" s="218"/>
      <c r="AB119" s="218"/>
      <c r="AC119" s="148"/>
      <c r="AD119" s="148"/>
      <c r="AE119" s="148"/>
      <c r="AF119" s="148"/>
      <c r="AG119" s="148" t="s">
        <v>435</v>
      </c>
      <c r="AH119" s="148">
        <v>5</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x14ac:dyDescent="0.2">
      <c r="A120" s="172">
        <v>36</v>
      </c>
      <c r="B120" s="173" t="s">
        <v>554</v>
      </c>
      <c r="C120" s="181" t="s">
        <v>555</v>
      </c>
      <c r="D120" s="174" t="s">
        <v>515</v>
      </c>
      <c r="E120" s="175">
        <v>6</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428</v>
      </c>
      <c r="S120" s="177" t="s">
        <v>378</v>
      </c>
      <c r="T120" s="178" t="s">
        <v>378</v>
      </c>
      <c r="U120" s="159">
        <v>0.55500000000000005</v>
      </c>
      <c r="V120" s="159">
        <f>ROUND(E120*U120,2)</f>
        <v>3.33</v>
      </c>
      <c r="W120" s="159"/>
      <c r="X120" s="159" t="s">
        <v>429</v>
      </c>
      <c r="Y120" s="159" t="s">
        <v>453</v>
      </c>
      <c r="Z120" s="214">
        <v>0.32</v>
      </c>
      <c r="AA120" s="215">
        <f t="shared" si="4"/>
        <v>0</v>
      </c>
      <c r="AB120" s="215">
        <f t="shared" si="5"/>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307" t="s">
        <v>539</v>
      </c>
      <c r="D121" s="308"/>
      <c r="E121" s="308"/>
      <c r="F121" s="308"/>
      <c r="G121" s="308"/>
      <c r="H121" s="159"/>
      <c r="I121" s="159"/>
      <c r="J121" s="159"/>
      <c r="K121" s="159"/>
      <c r="L121" s="159"/>
      <c r="M121" s="159"/>
      <c r="N121" s="158"/>
      <c r="O121" s="158"/>
      <c r="P121" s="158"/>
      <c r="Q121" s="158"/>
      <c r="R121" s="159"/>
      <c r="S121" s="159"/>
      <c r="T121" s="159"/>
      <c r="U121" s="159"/>
      <c r="V121" s="159"/>
      <c r="W121" s="159"/>
      <c r="X121" s="159"/>
      <c r="Y121" s="159"/>
      <c r="Z121" s="155"/>
      <c r="AA121" s="218"/>
      <c r="AB121" s="21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194" t="s">
        <v>536</v>
      </c>
      <c r="D122" s="185"/>
      <c r="E122" s="186">
        <v>6</v>
      </c>
      <c r="F122" s="159"/>
      <c r="G122" s="159"/>
      <c r="H122" s="159"/>
      <c r="I122" s="159"/>
      <c r="J122" s="159"/>
      <c r="K122" s="159"/>
      <c r="L122" s="159"/>
      <c r="M122" s="159"/>
      <c r="N122" s="158"/>
      <c r="O122" s="158"/>
      <c r="P122" s="158"/>
      <c r="Q122" s="158"/>
      <c r="R122" s="159"/>
      <c r="S122" s="159"/>
      <c r="T122" s="159"/>
      <c r="U122" s="159"/>
      <c r="V122" s="159"/>
      <c r="W122" s="159"/>
      <c r="X122" s="159"/>
      <c r="Y122" s="159"/>
      <c r="Z122" s="155"/>
      <c r="AA122" s="218"/>
      <c r="AB122" s="218"/>
      <c r="AC122" s="148"/>
      <c r="AD122" s="148"/>
      <c r="AE122" s="148"/>
      <c r="AF122" s="148"/>
      <c r="AG122" s="148" t="s">
        <v>435</v>
      </c>
      <c r="AH122" s="148">
        <v>5</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3.75" outlineLevel="1" x14ac:dyDescent="0.2">
      <c r="A123" s="172">
        <v>37</v>
      </c>
      <c r="B123" s="173" t="s">
        <v>556</v>
      </c>
      <c r="C123" s="181" t="s">
        <v>557</v>
      </c>
      <c r="D123" s="174" t="s">
        <v>515</v>
      </c>
      <c r="E123" s="175">
        <v>40</v>
      </c>
      <c r="F123" s="176"/>
      <c r="G123" s="177">
        <f>ROUND(E123*F123,2)</f>
        <v>0</v>
      </c>
      <c r="H123" s="176"/>
      <c r="I123" s="177">
        <f>ROUND(E123*H123,2)</f>
        <v>0</v>
      </c>
      <c r="J123" s="176"/>
      <c r="K123" s="177">
        <f>ROUND(E123*J123,2)</f>
        <v>0</v>
      </c>
      <c r="L123" s="177">
        <v>21</v>
      </c>
      <c r="M123" s="177">
        <f>G123*(1+L123/100)</f>
        <v>0</v>
      </c>
      <c r="N123" s="175">
        <v>0</v>
      </c>
      <c r="O123" s="175">
        <f>ROUND(E123*N123,2)</f>
        <v>0</v>
      </c>
      <c r="P123" s="175">
        <v>0</v>
      </c>
      <c r="Q123" s="175">
        <f>ROUND(E123*P123,2)</f>
        <v>0</v>
      </c>
      <c r="R123" s="177" t="s">
        <v>428</v>
      </c>
      <c r="S123" s="177" t="s">
        <v>378</v>
      </c>
      <c r="T123" s="178" t="s">
        <v>378</v>
      </c>
      <c r="U123" s="159">
        <v>0</v>
      </c>
      <c r="V123" s="159">
        <f>ROUND(E123*U123,2)</f>
        <v>0</v>
      </c>
      <c r="W123" s="159"/>
      <c r="X123" s="159" t="s">
        <v>429</v>
      </c>
      <c r="Y123" s="159" t="s">
        <v>453</v>
      </c>
      <c r="Z123" s="214">
        <v>0.32</v>
      </c>
      <c r="AA123" s="215">
        <f t="shared" si="4"/>
        <v>0</v>
      </c>
      <c r="AB123" s="215">
        <f t="shared" si="5"/>
        <v>0</v>
      </c>
      <c r="AC123" s="148"/>
      <c r="AD123" s="148"/>
      <c r="AE123" s="148"/>
      <c r="AF123" s="148"/>
      <c r="AG123" s="148" t="s">
        <v>431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307" t="s">
        <v>539</v>
      </c>
      <c r="D124" s="308"/>
      <c r="E124" s="308"/>
      <c r="F124" s="308"/>
      <c r="G124" s="308"/>
      <c r="H124" s="159"/>
      <c r="I124" s="159"/>
      <c r="J124" s="159"/>
      <c r="K124" s="159"/>
      <c r="L124" s="159"/>
      <c r="M124" s="159"/>
      <c r="N124" s="158"/>
      <c r="O124" s="158"/>
      <c r="P124" s="158"/>
      <c r="Q124" s="158"/>
      <c r="R124" s="159"/>
      <c r="S124" s="159"/>
      <c r="T124" s="159"/>
      <c r="U124" s="159"/>
      <c r="V124" s="159"/>
      <c r="W124" s="159"/>
      <c r="X124" s="159"/>
      <c r="Y124" s="159"/>
      <c r="Z124" s="155"/>
      <c r="AA124" s="218"/>
      <c r="AB124" s="218"/>
      <c r="AC124" s="148"/>
      <c r="AD124" s="148"/>
      <c r="AE124" s="148"/>
      <c r="AF124" s="148"/>
      <c r="AG124" s="148" t="s">
        <v>433</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4" t="s">
        <v>530</v>
      </c>
      <c r="D125" s="185"/>
      <c r="E125" s="186">
        <v>40</v>
      </c>
      <c r="F125" s="159"/>
      <c r="G125" s="159"/>
      <c r="H125" s="159"/>
      <c r="I125" s="159"/>
      <c r="J125" s="159"/>
      <c r="K125" s="159"/>
      <c r="L125" s="159"/>
      <c r="M125" s="159"/>
      <c r="N125" s="158"/>
      <c r="O125" s="158"/>
      <c r="P125" s="158"/>
      <c r="Q125" s="158"/>
      <c r="R125" s="159"/>
      <c r="S125" s="159"/>
      <c r="T125" s="159"/>
      <c r="U125" s="159"/>
      <c r="V125" s="159"/>
      <c r="W125" s="159"/>
      <c r="X125" s="159"/>
      <c r="Y125" s="159"/>
      <c r="Z125" s="155"/>
      <c r="AA125" s="218"/>
      <c r="AB125" s="218"/>
      <c r="AC125" s="148"/>
      <c r="AD125" s="148"/>
      <c r="AE125" s="148"/>
      <c r="AF125" s="148"/>
      <c r="AG125" s="148" t="s">
        <v>435</v>
      </c>
      <c r="AH125" s="148">
        <v>5</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ht="33.75" outlineLevel="1" x14ac:dyDescent="0.2">
      <c r="A126" s="172">
        <v>38</v>
      </c>
      <c r="B126" s="173" t="s">
        <v>558</v>
      </c>
      <c r="C126" s="181" t="s">
        <v>559</v>
      </c>
      <c r="D126" s="174" t="s">
        <v>515</v>
      </c>
      <c r="E126" s="175">
        <v>14</v>
      </c>
      <c r="F126" s="176"/>
      <c r="G126" s="177">
        <f>ROUND(E126*F126,2)</f>
        <v>0</v>
      </c>
      <c r="H126" s="176"/>
      <c r="I126" s="177">
        <f>ROUND(E126*H126,2)</f>
        <v>0</v>
      </c>
      <c r="J126" s="176"/>
      <c r="K126" s="177">
        <f>ROUND(E126*J126,2)</f>
        <v>0</v>
      </c>
      <c r="L126" s="177">
        <v>21</v>
      </c>
      <c r="M126" s="177">
        <f>G126*(1+L126/100)</f>
        <v>0</v>
      </c>
      <c r="N126" s="175">
        <v>0</v>
      </c>
      <c r="O126" s="175">
        <f>ROUND(E126*N126,2)</f>
        <v>0</v>
      </c>
      <c r="P126" s="175">
        <v>0</v>
      </c>
      <c r="Q126" s="175">
        <f>ROUND(E126*P126,2)</f>
        <v>0</v>
      </c>
      <c r="R126" s="177" t="s">
        <v>428</v>
      </c>
      <c r="S126" s="177" t="s">
        <v>378</v>
      </c>
      <c r="T126" s="178" t="s">
        <v>378</v>
      </c>
      <c r="U126" s="159">
        <v>0</v>
      </c>
      <c r="V126" s="159">
        <f>ROUND(E126*U126,2)</f>
        <v>0</v>
      </c>
      <c r="W126" s="159"/>
      <c r="X126" s="159" t="s">
        <v>429</v>
      </c>
      <c r="Y126" s="159" t="s">
        <v>453</v>
      </c>
      <c r="Z126" s="214">
        <v>0.32</v>
      </c>
      <c r="AA126" s="215">
        <f t="shared" si="4"/>
        <v>0</v>
      </c>
      <c r="AB126" s="215">
        <f t="shared" si="5"/>
        <v>0</v>
      </c>
      <c r="AC126" s="148"/>
      <c r="AD126" s="148"/>
      <c r="AE126" s="148"/>
      <c r="AF126" s="148"/>
      <c r="AG126" s="148" t="s">
        <v>431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307" t="s">
        <v>539</v>
      </c>
      <c r="D127" s="308"/>
      <c r="E127" s="308"/>
      <c r="F127" s="308"/>
      <c r="G127" s="308"/>
      <c r="H127" s="159"/>
      <c r="I127" s="159"/>
      <c r="J127" s="159"/>
      <c r="K127" s="159"/>
      <c r="L127" s="159"/>
      <c r="M127" s="159"/>
      <c r="N127" s="158"/>
      <c r="O127" s="158"/>
      <c r="P127" s="158"/>
      <c r="Q127" s="158"/>
      <c r="R127" s="159"/>
      <c r="S127" s="159"/>
      <c r="T127" s="159"/>
      <c r="U127" s="159"/>
      <c r="V127" s="159"/>
      <c r="W127" s="159"/>
      <c r="X127" s="159"/>
      <c r="Y127" s="159"/>
      <c r="Z127" s="155"/>
      <c r="AA127" s="218"/>
      <c r="AB127" s="218"/>
      <c r="AC127" s="148"/>
      <c r="AD127" s="148"/>
      <c r="AE127" s="148"/>
      <c r="AF127" s="148"/>
      <c r="AG127" s="148" t="s">
        <v>433</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4" t="s">
        <v>533</v>
      </c>
      <c r="D128" s="185"/>
      <c r="E128" s="186">
        <v>14</v>
      </c>
      <c r="F128" s="159"/>
      <c r="G128" s="159"/>
      <c r="H128" s="159"/>
      <c r="I128" s="159"/>
      <c r="J128" s="159"/>
      <c r="K128" s="159"/>
      <c r="L128" s="159"/>
      <c r="M128" s="159"/>
      <c r="N128" s="158"/>
      <c r="O128" s="158"/>
      <c r="P128" s="158"/>
      <c r="Q128" s="158"/>
      <c r="R128" s="159"/>
      <c r="S128" s="159"/>
      <c r="T128" s="159"/>
      <c r="U128" s="159"/>
      <c r="V128" s="159"/>
      <c r="W128" s="159"/>
      <c r="X128" s="159"/>
      <c r="Y128" s="159"/>
      <c r="Z128" s="155"/>
      <c r="AA128" s="218"/>
      <c r="AB128" s="218"/>
      <c r="AC128" s="148"/>
      <c r="AD128" s="148"/>
      <c r="AE128" s="148"/>
      <c r="AF128" s="148"/>
      <c r="AG128" s="148" t="s">
        <v>435</v>
      </c>
      <c r="AH128" s="148">
        <v>5</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33.75" outlineLevel="1" x14ac:dyDescent="0.2">
      <c r="A129" s="172">
        <v>39</v>
      </c>
      <c r="B129" s="173" t="s">
        <v>560</v>
      </c>
      <c r="C129" s="181" t="s">
        <v>561</v>
      </c>
      <c r="D129" s="174" t="s">
        <v>515</v>
      </c>
      <c r="E129" s="175">
        <v>6</v>
      </c>
      <c r="F129" s="176"/>
      <c r="G129" s="177">
        <f>ROUND(E129*F129,2)</f>
        <v>0</v>
      </c>
      <c r="H129" s="176"/>
      <c r="I129" s="177">
        <f>ROUND(E129*H129,2)</f>
        <v>0</v>
      </c>
      <c r="J129" s="176"/>
      <c r="K129" s="177">
        <f>ROUND(E129*J129,2)</f>
        <v>0</v>
      </c>
      <c r="L129" s="177">
        <v>21</v>
      </c>
      <c r="M129" s="177">
        <f>G129*(1+L129/100)</f>
        <v>0</v>
      </c>
      <c r="N129" s="175">
        <v>0</v>
      </c>
      <c r="O129" s="175">
        <f>ROUND(E129*N129,2)</f>
        <v>0</v>
      </c>
      <c r="P129" s="175">
        <v>0</v>
      </c>
      <c r="Q129" s="175">
        <f>ROUND(E129*P129,2)</f>
        <v>0</v>
      </c>
      <c r="R129" s="177" t="s">
        <v>428</v>
      </c>
      <c r="S129" s="177" t="s">
        <v>378</v>
      </c>
      <c r="T129" s="178" t="s">
        <v>378</v>
      </c>
      <c r="U129" s="159">
        <v>0</v>
      </c>
      <c r="V129" s="159">
        <f>ROUND(E129*U129,2)</f>
        <v>0</v>
      </c>
      <c r="W129" s="159"/>
      <c r="X129" s="159" t="s">
        <v>429</v>
      </c>
      <c r="Y129" s="159" t="s">
        <v>453</v>
      </c>
      <c r="Z129" s="214">
        <v>0.32</v>
      </c>
      <c r="AA129" s="215">
        <f t="shared" si="4"/>
        <v>0</v>
      </c>
      <c r="AB129" s="215">
        <f t="shared" si="5"/>
        <v>0</v>
      </c>
      <c r="AC129" s="148"/>
      <c r="AD129" s="148"/>
      <c r="AE129" s="148"/>
      <c r="AF129" s="148"/>
      <c r="AG129" s="148" t="s">
        <v>431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307" t="s">
        <v>539</v>
      </c>
      <c r="D130" s="308"/>
      <c r="E130" s="308"/>
      <c r="F130" s="308"/>
      <c r="G130" s="308"/>
      <c r="H130" s="159"/>
      <c r="I130" s="159"/>
      <c r="J130" s="159"/>
      <c r="K130" s="159"/>
      <c r="L130" s="159"/>
      <c r="M130" s="159"/>
      <c r="N130" s="158"/>
      <c r="O130" s="158"/>
      <c r="P130" s="158"/>
      <c r="Q130" s="158"/>
      <c r="R130" s="159"/>
      <c r="S130" s="159"/>
      <c r="T130" s="159"/>
      <c r="U130" s="159"/>
      <c r="V130" s="159"/>
      <c r="W130" s="159"/>
      <c r="X130" s="159"/>
      <c r="Y130" s="159"/>
      <c r="Z130" s="155"/>
      <c r="AA130" s="218"/>
      <c r="AB130" s="218"/>
      <c r="AC130" s="148"/>
      <c r="AD130" s="148"/>
      <c r="AE130" s="148"/>
      <c r="AF130" s="148"/>
      <c r="AG130" s="148" t="s">
        <v>433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4" t="s">
        <v>536</v>
      </c>
      <c r="D131" s="185"/>
      <c r="E131" s="186">
        <v>6</v>
      </c>
      <c r="F131" s="159"/>
      <c r="G131" s="159"/>
      <c r="H131" s="159"/>
      <c r="I131" s="159"/>
      <c r="J131" s="159"/>
      <c r="K131" s="159"/>
      <c r="L131" s="159"/>
      <c r="M131" s="159"/>
      <c r="N131" s="158"/>
      <c r="O131" s="158"/>
      <c r="P131" s="158"/>
      <c r="Q131" s="158"/>
      <c r="R131" s="159"/>
      <c r="S131" s="159"/>
      <c r="T131" s="159"/>
      <c r="U131" s="159"/>
      <c r="V131" s="159"/>
      <c r="W131" s="159"/>
      <c r="X131" s="159"/>
      <c r="Y131" s="159"/>
      <c r="Z131" s="155"/>
      <c r="AA131" s="218"/>
      <c r="AB131" s="218"/>
      <c r="AC131" s="148"/>
      <c r="AD131" s="148"/>
      <c r="AE131" s="148"/>
      <c r="AF131" s="148"/>
      <c r="AG131" s="148" t="s">
        <v>435</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33.75" outlineLevel="1" x14ac:dyDescent="0.2">
      <c r="A132" s="172">
        <v>40</v>
      </c>
      <c r="B132" s="173" t="s">
        <v>562</v>
      </c>
      <c r="C132" s="181" t="s">
        <v>563</v>
      </c>
      <c r="D132" s="174" t="s">
        <v>515</v>
      </c>
      <c r="E132" s="175">
        <v>40</v>
      </c>
      <c r="F132" s="176"/>
      <c r="G132" s="177">
        <f>ROUND(E132*F132,2)</f>
        <v>0</v>
      </c>
      <c r="H132" s="176"/>
      <c r="I132" s="177">
        <f>ROUND(E132*H132,2)</f>
        <v>0</v>
      </c>
      <c r="J132" s="176"/>
      <c r="K132" s="177">
        <f>ROUND(E132*J132,2)</f>
        <v>0</v>
      </c>
      <c r="L132" s="177">
        <v>21</v>
      </c>
      <c r="M132" s="177">
        <f>G132*(1+L132/100)</f>
        <v>0</v>
      </c>
      <c r="N132" s="175">
        <v>0</v>
      </c>
      <c r="O132" s="175">
        <f>ROUND(E132*N132,2)</f>
        <v>0</v>
      </c>
      <c r="P132" s="175">
        <v>0</v>
      </c>
      <c r="Q132" s="175">
        <f>ROUND(E132*P132,2)</f>
        <v>0</v>
      </c>
      <c r="R132" s="177" t="s">
        <v>428</v>
      </c>
      <c r="S132" s="177" t="s">
        <v>378</v>
      </c>
      <c r="T132" s="178" t="s">
        <v>378</v>
      </c>
      <c r="U132" s="159">
        <v>0</v>
      </c>
      <c r="V132" s="159">
        <f>ROUND(E132*U132,2)</f>
        <v>0</v>
      </c>
      <c r="W132" s="159"/>
      <c r="X132" s="159" t="s">
        <v>429</v>
      </c>
      <c r="Y132" s="159" t="s">
        <v>453</v>
      </c>
      <c r="Z132" s="214">
        <v>0.32</v>
      </c>
      <c r="AA132" s="215">
        <f t="shared" si="4"/>
        <v>0</v>
      </c>
      <c r="AB132" s="215">
        <f t="shared" si="5"/>
        <v>0</v>
      </c>
      <c r="AC132" s="148"/>
      <c r="AD132" s="148"/>
      <c r="AE132" s="148"/>
      <c r="AF132" s="148"/>
      <c r="AG132" s="148" t="s">
        <v>431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307" t="s">
        <v>539</v>
      </c>
      <c r="D133" s="308"/>
      <c r="E133" s="308"/>
      <c r="F133" s="308"/>
      <c r="G133" s="308"/>
      <c r="H133" s="159"/>
      <c r="I133" s="159"/>
      <c r="J133" s="159"/>
      <c r="K133" s="159"/>
      <c r="L133" s="159"/>
      <c r="M133" s="159"/>
      <c r="N133" s="158"/>
      <c r="O133" s="158"/>
      <c r="P133" s="158"/>
      <c r="Q133" s="158"/>
      <c r="R133" s="159"/>
      <c r="S133" s="159"/>
      <c r="T133" s="159"/>
      <c r="U133" s="159"/>
      <c r="V133" s="159"/>
      <c r="W133" s="159"/>
      <c r="X133" s="159"/>
      <c r="Y133" s="159"/>
      <c r="Z133" s="155"/>
      <c r="AA133" s="218"/>
      <c r="AB133" s="218"/>
      <c r="AC133" s="148"/>
      <c r="AD133" s="148"/>
      <c r="AE133" s="148"/>
      <c r="AF133" s="148"/>
      <c r="AG133" s="148" t="s">
        <v>433</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194" t="s">
        <v>530</v>
      </c>
      <c r="D134" s="185"/>
      <c r="E134" s="186">
        <v>40</v>
      </c>
      <c r="F134" s="159"/>
      <c r="G134" s="159"/>
      <c r="H134" s="159"/>
      <c r="I134" s="159"/>
      <c r="J134" s="159"/>
      <c r="K134" s="159"/>
      <c r="L134" s="159"/>
      <c r="M134" s="159"/>
      <c r="N134" s="158"/>
      <c r="O134" s="158"/>
      <c r="P134" s="158"/>
      <c r="Q134" s="158"/>
      <c r="R134" s="159"/>
      <c r="S134" s="159"/>
      <c r="T134" s="159"/>
      <c r="U134" s="159"/>
      <c r="V134" s="159"/>
      <c r="W134" s="159"/>
      <c r="X134" s="159"/>
      <c r="Y134" s="159"/>
      <c r="Z134" s="155"/>
      <c r="AA134" s="218"/>
      <c r="AB134" s="218"/>
      <c r="AC134" s="148"/>
      <c r="AD134" s="148"/>
      <c r="AE134" s="148"/>
      <c r="AF134" s="148"/>
      <c r="AG134" s="148" t="s">
        <v>435</v>
      </c>
      <c r="AH134" s="148">
        <v>5</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2">
        <v>41</v>
      </c>
      <c r="B135" s="173" t="s">
        <v>564</v>
      </c>
      <c r="C135" s="181" t="s">
        <v>565</v>
      </c>
      <c r="D135" s="174" t="s">
        <v>515</v>
      </c>
      <c r="E135" s="175">
        <v>14</v>
      </c>
      <c r="F135" s="176"/>
      <c r="G135" s="177">
        <f>ROUND(E135*F135,2)</f>
        <v>0</v>
      </c>
      <c r="H135" s="176"/>
      <c r="I135" s="177">
        <f>ROUND(E135*H135,2)</f>
        <v>0</v>
      </c>
      <c r="J135" s="176"/>
      <c r="K135" s="177">
        <f>ROUND(E135*J135,2)</f>
        <v>0</v>
      </c>
      <c r="L135" s="177">
        <v>21</v>
      </c>
      <c r="M135" s="177">
        <f>G135*(1+L135/100)</f>
        <v>0</v>
      </c>
      <c r="N135" s="175">
        <v>0</v>
      </c>
      <c r="O135" s="175">
        <f>ROUND(E135*N135,2)</f>
        <v>0</v>
      </c>
      <c r="P135" s="175">
        <v>0</v>
      </c>
      <c r="Q135" s="175">
        <f>ROUND(E135*P135,2)</f>
        <v>0</v>
      </c>
      <c r="R135" s="177" t="s">
        <v>428</v>
      </c>
      <c r="S135" s="177" t="s">
        <v>378</v>
      </c>
      <c r="T135" s="178" t="s">
        <v>378</v>
      </c>
      <c r="U135" s="159">
        <v>0</v>
      </c>
      <c r="V135" s="159">
        <f>ROUND(E135*U135,2)</f>
        <v>0</v>
      </c>
      <c r="W135" s="159"/>
      <c r="X135" s="159" t="s">
        <v>429</v>
      </c>
      <c r="Y135" s="159" t="s">
        <v>453</v>
      </c>
      <c r="Z135" s="214">
        <v>0.32</v>
      </c>
      <c r="AA135" s="215">
        <f t="shared" si="4"/>
        <v>0</v>
      </c>
      <c r="AB135" s="215">
        <f t="shared" si="5"/>
        <v>0</v>
      </c>
      <c r="AC135" s="148"/>
      <c r="AD135" s="148"/>
      <c r="AE135" s="148"/>
      <c r="AF135" s="148"/>
      <c r="AG135" s="148" t="s">
        <v>431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307" t="s">
        <v>539</v>
      </c>
      <c r="D136" s="308"/>
      <c r="E136" s="308"/>
      <c r="F136" s="308"/>
      <c r="G136" s="308"/>
      <c r="H136" s="159"/>
      <c r="I136" s="159"/>
      <c r="J136" s="159"/>
      <c r="K136" s="159"/>
      <c r="L136" s="159"/>
      <c r="M136" s="159"/>
      <c r="N136" s="158"/>
      <c r="O136" s="158"/>
      <c r="P136" s="158"/>
      <c r="Q136" s="158"/>
      <c r="R136" s="159"/>
      <c r="S136" s="159"/>
      <c r="T136" s="159"/>
      <c r="U136" s="159"/>
      <c r="V136" s="159"/>
      <c r="W136" s="159"/>
      <c r="X136" s="159"/>
      <c r="Y136" s="159"/>
      <c r="Z136" s="155"/>
      <c r="AA136" s="218"/>
      <c r="AB136" s="218"/>
      <c r="AC136" s="148"/>
      <c r="AD136" s="148"/>
      <c r="AE136" s="148"/>
      <c r="AF136" s="148"/>
      <c r="AG136" s="148" t="s">
        <v>433</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194" t="s">
        <v>533</v>
      </c>
      <c r="D137" s="185"/>
      <c r="E137" s="186">
        <v>14</v>
      </c>
      <c r="F137" s="159"/>
      <c r="G137" s="159"/>
      <c r="H137" s="159"/>
      <c r="I137" s="159"/>
      <c r="J137" s="159"/>
      <c r="K137" s="159"/>
      <c r="L137" s="159"/>
      <c r="M137" s="159"/>
      <c r="N137" s="158"/>
      <c r="O137" s="158"/>
      <c r="P137" s="158"/>
      <c r="Q137" s="158"/>
      <c r="R137" s="159"/>
      <c r="S137" s="159"/>
      <c r="T137" s="159"/>
      <c r="U137" s="159"/>
      <c r="V137" s="159"/>
      <c r="W137" s="159"/>
      <c r="X137" s="159"/>
      <c r="Y137" s="159"/>
      <c r="Z137" s="155"/>
      <c r="AA137" s="218"/>
      <c r="AB137" s="218"/>
      <c r="AC137" s="148"/>
      <c r="AD137" s="148"/>
      <c r="AE137" s="148"/>
      <c r="AF137" s="148"/>
      <c r="AG137" s="148" t="s">
        <v>435</v>
      </c>
      <c r="AH137" s="148">
        <v>5</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33.75" outlineLevel="1" x14ac:dyDescent="0.2">
      <c r="A138" s="172">
        <v>42</v>
      </c>
      <c r="B138" s="173" t="s">
        <v>566</v>
      </c>
      <c r="C138" s="181" t="s">
        <v>567</v>
      </c>
      <c r="D138" s="174" t="s">
        <v>515</v>
      </c>
      <c r="E138" s="175">
        <v>6</v>
      </c>
      <c r="F138" s="176"/>
      <c r="G138" s="177">
        <f>ROUND(E138*F138,2)</f>
        <v>0</v>
      </c>
      <c r="H138" s="176"/>
      <c r="I138" s="177">
        <f>ROUND(E138*H138,2)</f>
        <v>0</v>
      </c>
      <c r="J138" s="176"/>
      <c r="K138" s="177">
        <f>ROUND(E138*J138,2)</f>
        <v>0</v>
      </c>
      <c r="L138" s="177">
        <v>21</v>
      </c>
      <c r="M138" s="177">
        <f>G138*(1+L138/100)</f>
        <v>0</v>
      </c>
      <c r="N138" s="175">
        <v>0</v>
      </c>
      <c r="O138" s="175">
        <f>ROUND(E138*N138,2)</f>
        <v>0</v>
      </c>
      <c r="P138" s="175">
        <v>0</v>
      </c>
      <c r="Q138" s="175">
        <f>ROUND(E138*P138,2)</f>
        <v>0</v>
      </c>
      <c r="R138" s="177" t="s">
        <v>428</v>
      </c>
      <c r="S138" s="177" t="s">
        <v>378</v>
      </c>
      <c r="T138" s="178" t="s">
        <v>378</v>
      </c>
      <c r="U138" s="159">
        <v>0</v>
      </c>
      <c r="V138" s="159">
        <f>ROUND(E138*U138,2)</f>
        <v>0</v>
      </c>
      <c r="W138" s="159"/>
      <c r="X138" s="159" t="s">
        <v>429</v>
      </c>
      <c r="Y138" s="159" t="s">
        <v>453</v>
      </c>
      <c r="Z138" s="214">
        <v>0.32</v>
      </c>
      <c r="AA138" s="215">
        <f t="shared" si="4"/>
        <v>0</v>
      </c>
      <c r="AB138" s="215">
        <f t="shared" si="5"/>
        <v>0</v>
      </c>
      <c r="AC138" s="148"/>
      <c r="AD138" s="148"/>
      <c r="AE138" s="148"/>
      <c r="AF138" s="148"/>
      <c r="AG138" s="148" t="s">
        <v>431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307" t="s">
        <v>539</v>
      </c>
      <c r="D139" s="308"/>
      <c r="E139" s="308"/>
      <c r="F139" s="308"/>
      <c r="G139" s="308"/>
      <c r="H139" s="159"/>
      <c r="I139" s="159"/>
      <c r="J139" s="159"/>
      <c r="K139" s="159"/>
      <c r="L139" s="159"/>
      <c r="M139" s="159"/>
      <c r="N139" s="158"/>
      <c r="O139" s="158"/>
      <c r="P139" s="158"/>
      <c r="Q139" s="158"/>
      <c r="R139" s="159"/>
      <c r="S139" s="159"/>
      <c r="T139" s="159"/>
      <c r="U139" s="159"/>
      <c r="V139" s="159"/>
      <c r="W139" s="159"/>
      <c r="X139" s="159"/>
      <c r="Y139" s="159"/>
      <c r="Z139" s="155"/>
      <c r="AA139" s="218"/>
      <c r="AB139" s="218"/>
      <c r="AC139" s="148"/>
      <c r="AD139" s="148"/>
      <c r="AE139" s="148"/>
      <c r="AF139" s="148"/>
      <c r="AG139" s="148" t="s">
        <v>433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4" t="s">
        <v>536</v>
      </c>
      <c r="D140" s="185"/>
      <c r="E140" s="186">
        <v>6</v>
      </c>
      <c r="F140" s="159"/>
      <c r="G140" s="159"/>
      <c r="H140" s="159"/>
      <c r="I140" s="159"/>
      <c r="J140" s="159"/>
      <c r="K140" s="159"/>
      <c r="L140" s="159"/>
      <c r="M140" s="159"/>
      <c r="N140" s="158"/>
      <c r="O140" s="158"/>
      <c r="P140" s="158"/>
      <c r="Q140" s="158"/>
      <c r="R140" s="159"/>
      <c r="S140" s="159"/>
      <c r="T140" s="159"/>
      <c r="U140" s="159"/>
      <c r="V140" s="159"/>
      <c r="W140" s="159"/>
      <c r="X140" s="159"/>
      <c r="Y140" s="159"/>
      <c r="Z140" s="155"/>
      <c r="AA140" s="218"/>
      <c r="AB140" s="218"/>
      <c r="AC140" s="148"/>
      <c r="AD140" s="148"/>
      <c r="AE140" s="148"/>
      <c r="AF140" s="148"/>
      <c r="AG140" s="148" t="s">
        <v>435</v>
      </c>
      <c r="AH140" s="148">
        <v>5</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2.5" outlineLevel="1" x14ac:dyDescent="0.2">
      <c r="A141" s="172">
        <v>43</v>
      </c>
      <c r="B141" s="173" t="s">
        <v>568</v>
      </c>
      <c r="C141" s="181" t="s">
        <v>569</v>
      </c>
      <c r="D141" s="174" t="s">
        <v>515</v>
      </c>
      <c r="E141" s="175">
        <v>40</v>
      </c>
      <c r="F141" s="176"/>
      <c r="G141" s="177">
        <f>ROUND(E141*F141,2)</f>
        <v>0</v>
      </c>
      <c r="H141" s="176"/>
      <c r="I141" s="177">
        <f>ROUND(E141*H141,2)</f>
        <v>0</v>
      </c>
      <c r="J141" s="176"/>
      <c r="K141" s="177">
        <f>ROUND(E141*J141,2)</f>
        <v>0</v>
      </c>
      <c r="L141" s="177">
        <v>21</v>
      </c>
      <c r="M141" s="177">
        <f>G141*(1+L141/100)</f>
        <v>0</v>
      </c>
      <c r="N141" s="175">
        <v>0</v>
      </c>
      <c r="O141" s="175">
        <f>ROUND(E141*N141,2)</f>
        <v>0</v>
      </c>
      <c r="P141" s="175">
        <v>0</v>
      </c>
      <c r="Q141" s="175">
        <f>ROUND(E141*P141,2)</f>
        <v>0</v>
      </c>
      <c r="R141" s="177" t="s">
        <v>428</v>
      </c>
      <c r="S141" s="177" t="s">
        <v>378</v>
      </c>
      <c r="T141" s="178" t="s">
        <v>378</v>
      </c>
      <c r="U141" s="159">
        <v>0</v>
      </c>
      <c r="V141" s="159">
        <f>ROUND(E141*U141,2)</f>
        <v>0</v>
      </c>
      <c r="W141" s="159"/>
      <c r="X141" s="159" t="s">
        <v>429</v>
      </c>
      <c r="Y141" s="159" t="s">
        <v>453</v>
      </c>
      <c r="Z141" s="214">
        <v>0.32</v>
      </c>
      <c r="AA141" s="215">
        <f t="shared" si="4"/>
        <v>0</v>
      </c>
      <c r="AB141" s="215">
        <f t="shared" si="5"/>
        <v>0</v>
      </c>
      <c r="AC141" s="148"/>
      <c r="AD141" s="148"/>
      <c r="AE141" s="148"/>
      <c r="AF141" s="148"/>
      <c r="AG141" s="148" t="s">
        <v>431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307" t="s">
        <v>539</v>
      </c>
      <c r="D142" s="308"/>
      <c r="E142" s="308"/>
      <c r="F142" s="308"/>
      <c r="G142" s="308"/>
      <c r="H142" s="159"/>
      <c r="I142" s="159"/>
      <c r="J142" s="159"/>
      <c r="K142" s="159"/>
      <c r="L142" s="159"/>
      <c r="M142" s="159"/>
      <c r="N142" s="158"/>
      <c r="O142" s="158"/>
      <c r="P142" s="158"/>
      <c r="Q142" s="158"/>
      <c r="R142" s="159"/>
      <c r="S142" s="159"/>
      <c r="T142" s="159"/>
      <c r="U142" s="159"/>
      <c r="V142" s="159"/>
      <c r="W142" s="159"/>
      <c r="X142" s="159"/>
      <c r="Y142" s="159"/>
      <c r="Z142" s="155"/>
      <c r="AA142" s="218"/>
      <c r="AB142" s="218"/>
      <c r="AC142" s="148"/>
      <c r="AD142" s="148"/>
      <c r="AE142" s="148"/>
      <c r="AF142" s="148"/>
      <c r="AG142" s="148" t="s">
        <v>433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2" x14ac:dyDescent="0.2">
      <c r="A143" s="155"/>
      <c r="B143" s="156"/>
      <c r="C143" s="194" t="s">
        <v>530</v>
      </c>
      <c r="D143" s="185"/>
      <c r="E143" s="186">
        <v>40</v>
      </c>
      <c r="F143" s="159"/>
      <c r="G143" s="159"/>
      <c r="H143" s="159"/>
      <c r="I143" s="159"/>
      <c r="J143" s="159"/>
      <c r="K143" s="159"/>
      <c r="L143" s="159"/>
      <c r="M143" s="159"/>
      <c r="N143" s="158"/>
      <c r="O143" s="158"/>
      <c r="P143" s="158"/>
      <c r="Q143" s="158"/>
      <c r="R143" s="159"/>
      <c r="S143" s="159"/>
      <c r="T143" s="159"/>
      <c r="U143" s="159"/>
      <c r="V143" s="159"/>
      <c r="W143" s="159"/>
      <c r="X143" s="159"/>
      <c r="Y143" s="159"/>
      <c r="Z143" s="155"/>
      <c r="AA143" s="218"/>
      <c r="AB143" s="218"/>
      <c r="AC143" s="148"/>
      <c r="AD143" s="148"/>
      <c r="AE143" s="148"/>
      <c r="AF143" s="148"/>
      <c r="AG143" s="148" t="s">
        <v>435</v>
      </c>
      <c r="AH143" s="148">
        <v>5</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1" x14ac:dyDescent="0.2">
      <c r="A144" s="172">
        <v>44</v>
      </c>
      <c r="B144" s="173" t="s">
        <v>570</v>
      </c>
      <c r="C144" s="181" t="s">
        <v>571</v>
      </c>
      <c r="D144" s="174" t="s">
        <v>515</v>
      </c>
      <c r="E144" s="175">
        <v>14</v>
      </c>
      <c r="F144" s="176"/>
      <c r="G144" s="177">
        <f>ROUND(E144*F144,2)</f>
        <v>0</v>
      </c>
      <c r="H144" s="176"/>
      <c r="I144" s="177">
        <f>ROUND(E144*H144,2)</f>
        <v>0</v>
      </c>
      <c r="J144" s="176"/>
      <c r="K144" s="177">
        <f>ROUND(E144*J144,2)</f>
        <v>0</v>
      </c>
      <c r="L144" s="177">
        <v>21</v>
      </c>
      <c r="M144" s="177">
        <f>G144*(1+L144/100)</f>
        <v>0</v>
      </c>
      <c r="N144" s="175">
        <v>0</v>
      </c>
      <c r="O144" s="175">
        <f>ROUND(E144*N144,2)</f>
        <v>0</v>
      </c>
      <c r="P144" s="175">
        <v>0</v>
      </c>
      <c r="Q144" s="175">
        <f>ROUND(E144*P144,2)</f>
        <v>0</v>
      </c>
      <c r="R144" s="177" t="s">
        <v>428</v>
      </c>
      <c r="S144" s="177" t="s">
        <v>378</v>
      </c>
      <c r="T144" s="178" t="s">
        <v>378</v>
      </c>
      <c r="U144" s="159">
        <v>0</v>
      </c>
      <c r="V144" s="159">
        <f>ROUND(E144*U144,2)</f>
        <v>0</v>
      </c>
      <c r="W144" s="159"/>
      <c r="X144" s="159" t="s">
        <v>429</v>
      </c>
      <c r="Y144" s="159" t="s">
        <v>453</v>
      </c>
      <c r="Z144" s="214">
        <v>0.32</v>
      </c>
      <c r="AA144" s="215">
        <f t="shared" ref="AA144:AA180" si="6">G144*Z144</f>
        <v>0</v>
      </c>
      <c r="AB144" s="215">
        <f t="shared" ref="AB144:AB180" si="7">G144-AA144</f>
        <v>0</v>
      </c>
      <c r="AC144" s="148"/>
      <c r="AD144" s="148"/>
      <c r="AE144" s="148"/>
      <c r="AF144" s="148"/>
      <c r="AG144" s="148" t="s">
        <v>431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307" t="s">
        <v>539</v>
      </c>
      <c r="D145" s="308"/>
      <c r="E145" s="308"/>
      <c r="F145" s="308"/>
      <c r="G145" s="308"/>
      <c r="H145" s="159"/>
      <c r="I145" s="159"/>
      <c r="J145" s="159"/>
      <c r="K145" s="159"/>
      <c r="L145" s="159"/>
      <c r="M145" s="159"/>
      <c r="N145" s="158"/>
      <c r="O145" s="158"/>
      <c r="P145" s="158"/>
      <c r="Q145" s="158"/>
      <c r="R145" s="159"/>
      <c r="S145" s="159"/>
      <c r="T145" s="159"/>
      <c r="U145" s="159"/>
      <c r="V145" s="159"/>
      <c r="W145" s="159"/>
      <c r="X145" s="159"/>
      <c r="Y145" s="159"/>
      <c r="Z145" s="155"/>
      <c r="AA145" s="218"/>
      <c r="AB145" s="218"/>
      <c r="AC145" s="148"/>
      <c r="AD145" s="148"/>
      <c r="AE145" s="148"/>
      <c r="AF145" s="148"/>
      <c r="AG145" s="148" t="s">
        <v>433</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194" t="s">
        <v>533</v>
      </c>
      <c r="D146" s="185"/>
      <c r="E146" s="186">
        <v>14</v>
      </c>
      <c r="F146" s="159"/>
      <c r="G146" s="159"/>
      <c r="H146" s="159"/>
      <c r="I146" s="159"/>
      <c r="J146" s="159"/>
      <c r="K146" s="159"/>
      <c r="L146" s="159"/>
      <c r="M146" s="159"/>
      <c r="N146" s="158"/>
      <c r="O146" s="158"/>
      <c r="P146" s="158"/>
      <c r="Q146" s="158"/>
      <c r="R146" s="159"/>
      <c r="S146" s="159"/>
      <c r="T146" s="159"/>
      <c r="U146" s="159"/>
      <c r="V146" s="159"/>
      <c r="W146" s="159"/>
      <c r="X146" s="159"/>
      <c r="Y146" s="159"/>
      <c r="Z146" s="155"/>
      <c r="AA146" s="218"/>
      <c r="AB146" s="218"/>
      <c r="AC146" s="148"/>
      <c r="AD146" s="148"/>
      <c r="AE146" s="148"/>
      <c r="AF146" s="148"/>
      <c r="AG146" s="148" t="s">
        <v>435</v>
      </c>
      <c r="AH146" s="148">
        <v>5</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72">
        <v>45</v>
      </c>
      <c r="B147" s="173" t="s">
        <v>572</v>
      </c>
      <c r="C147" s="181" t="s">
        <v>573</v>
      </c>
      <c r="D147" s="174" t="s">
        <v>515</v>
      </c>
      <c r="E147" s="175">
        <v>6</v>
      </c>
      <c r="F147" s="176"/>
      <c r="G147" s="177">
        <f>ROUND(E147*F147,2)</f>
        <v>0</v>
      </c>
      <c r="H147" s="176"/>
      <c r="I147" s="177">
        <f>ROUND(E147*H147,2)</f>
        <v>0</v>
      </c>
      <c r="J147" s="176"/>
      <c r="K147" s="177">
        <f>ROUND(E147*J147,2)</f>
        <v>0</v>
      </c>
      <c r="L147" s="177">
        <v>21</v>
      </c>
      <c r="M147" s="177">
        <f>G147*(1+L147/100)</f>
        <v>0</v>
      </c>
      <c r="N147" s="175">
        <v>0</v>
      </c>
      <c r="O147" s="175">
        <f>ROUND(E147*N147,2)</f>
        <v>0</v>
      </c>
      <c r="P147" s="175">
        <v>0</v>
      </c>
      <c r="Q147" s="175">
        <f>ROUND(E147*P147,2)</f>
        <v>0</v>
      </c>
      <c r="R147" s="177" t="s">
        <v>428</v>
      </c>
      <c r="S147" s="177" t="s">
        <v>378</v>
      </c>
      <c r="T147" s="178" t="s">
        <v>378</v>
      </c>
      <c r="U147" s="159">
        <v>0</v>
      </c>
      <c r="V147" s="159">
        <f>ROUND(E147*U147,2)</f>
        <v>0</v>
      </c>
      <c r="W147" s="159"/>
      <c r="X147" s="159" t="s">
        <v>429</v>
      </c>
      <c r="Y147" s="159" t="s">
        <v>453</v>
      </c>
      <c r="Z147" s="214">
        <v>0.32</v>
      </c>
      <c r="AA147" s="215">
        <f t="shared" si="6"/>
        <v>0</v>
      </c>
      <c r="AB147" s="215">
        <f t="shared" si="7"/>
        <v>0</v>
      </c>
      <c r="AC147" s="148"/>
      <c r="AD147" s="148"/>
      <c r="AE147" s="148"/>
      <c r="AF147" s="148"/>
      <c r="AG147" s="148" t="s">
        <v>431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307" t="s">
        <v>539</v>
      </c>
      <c r="D148" s="308"/>
      <c r="E148" s="308"/>
      <c r="F148" s="308"/>
      <c r="G148" s="308"/>
      <c r="H148" s="159"/>
      <c r="I148" s="159"/>
      <c r="J148" s="159"/>
      <c r="K148" s="159"/>
      <c r="L148" s="159"/>
      <c r="M148" s="159"/>
      <c r="N148" s="158"/>
      <c r="O148" s="158"/>
      <c r="P148" s="158"/>
      <c r="Q148" s="158"/>
      <c r="R148" s="159"/>
      <c r="S148" s="159"/>
      <c r="T148" s="159"/>
      <c r="U148" s="159"/>
      <c r="V148" s="159"/>
      <c r="W148" s="159"/>
      <c r="X148" s="159"/>
      <c r="Y148" s="159"/>
      <c r="Z148" s="155"/>
      <c r="AA148" s="218"/>
      <c r="AB148" s="218"/>
      <c r="AC148" s="148"/>
      <c r="AD148" s="148"/>
      <c r="AE148" s="148"/>
      <c r="AF148" s="148"/>
      <c r="AG148" s="148" t="s">
        <v>433</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4" t="s">
        <v>536</v>
      </c>
      <c r="D149" s="185"/>
      <c r="E149" s="186">
        <v>6</v>
      </c>
      <c r="F149" s="159"/>
      <c r="G149" s="159"/>
      <c r="H149" s="159"/>
      <c r="I149" s="159"/>
      <c r="J149" s="159"/>
      <c r="K149" s="159"/>
      <c r="L149" s="159"/>
      <c r="M149" s="159"/>
      <c r="N149" s="158"/>
      <c r="O149" s="158"/>
      <c r="P149" s="158"/>
      <c r="Q149" s="158"/>
      <c r="R149" s="159"/>
      <c r="S149" s="159"/>
      <c r="T149" s="159"/>
      <c r="U149" s="159"/>
      <c r="V149" s="159"/>
      <c r="W149" s="159"/>
      <c r="X149" s="159"/>
      <c r="Y149" s="159"/>
      <c r="Z149" s="155"/>
      <c r="AA149" s="218"/>
      <c r="AB149" s="218"/>
      <c r="AC149" s="148"/>
      <c r="AD149" s="148"/>
      <c r="AE149" s="148"/>
      <c r="AF149" s="148"/>
      <c r="AG149" s="148" t="s">
        <v>435</v>
      </c>
      <c r="AH149" s="148">
        <v>5</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7">
        <v>46</v>
      </c>
      <c r="B150" s="188" t="s">
        <v>574</v>
      </c>
      <c r="C150" s="195" t="s">
        <v>575</v>
      </c>
      <c r="D150" s="189" t="s">
        <v>488</v>
      </c>
      <c r="E150" s="190">
        <v>30</v>
      </c>
      <c r="F150" s="191"/>
      <c r="G150" s="192">
        <f>ROUND(E150*F150,2)</f>
        <v>0</v>
      </c>
      <c r="H150" s="191"/>
      <c r="I150" s="192">
        <f>ROUND(E150*H150,2)</f>
        <v>0</v>
      </c>
      <c r="J150" s="191"/>
      <c r="K150" s="192">
        <f>ROUND(E150*J150,2)</f>
        <v>0</v>
      </c>
      <c r="L150" s="192">
        <v>21</v>
      </c>
      <c r="M150" s="192">
        <f>G150*(1+L150/100)</f>
        <v>0</v>
      </c>
      <c r="N150" s="190">
        <v>0</v>
      </c>
      <c r="O150" s="190">
        <f>ROUND(E150*N150,2)</f>
        <v>0</v>
      </c>
      <c r="P150" s="190">
        <v>0</v>
      </c>
      <c r="Q150" s="190">
        <f>ROUND(E150*P150,2)</f>
        <v>0</v>
      </c>
      <c r="R150" s="192" t="s">
        <v>497</v>
      </c>
      <c r="S150" s="192" t="s">
        <v>378</v>
      </c>
      <c r="T150" s="193" t="s">
        <v>378</v>
      </c>
      <c r="U150" s="159">
        <v>0</v>
      </c>
      <c r="V150" s="159">
        <f>ROUND(E150*U150,2)</f>
        <v>0</v>
      </c>
      <c r="W150" s="159"/>
      <c r="X150" s="159" t="s">
        <v>429</v>
      </c>
      <c r="Y150" s="159" t="s">
        <v>453</v>
      </c>
      <c r="Z150" s="214">
        <v>0.32</v>
      </c>
      <c r="AA150" s="215">
        <f t="shared" si="6"/>
        <v>0</v>
      </c>
      <c r="AB150" s="215">
        <f t="shared" si="7"/>
        <v>0</v>
      </c>
      <c r="AC150" s="148"/>
      <c r="AD150" s="148"/>
      <c r="AE150" s="148"/>
      <c r="AF150" s="148"/>
      <c r="AG150" s="148" t="s">
        <v>431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62" t="s">
        <v>373</v>
      </c>
      <c r="B151" s="163" t="s">
        <v>237</v>
      </c>
      <c r="C151" s="180" t="s">
        <v>238</v>
      </c>
      <c r="D151" s="164"/>
      <c r="E151" s="165"/>
      <c r="F151" s="166"/>
      <c r="G151" s="166">
        <f>SUMIF(AG152:AG154,"&lt;&gt;NOR",G152:G154)</f>
        <v>0</v>
      </c>
      <c r="H151" s="166"/>
      <c r="I151" s="166">
        <f>SUM(I152:I154)</f>
        <v>0</v>
      </c>
      <c r="J151" s="166"/>
      <c r="K151" s="166">
        <f>SUM(K152:K154)</f>
        <v>0</v>
      </c>
      <c r="L151" s="166"/>
      <c r="M151" s="166">
        <f>SUM(M152:M154)</f>
        <v>0</v>
      </c>
      <c r="N151" s="165"/>
      <c r="O151" s="165">
        <f>SUM(O152:O154)</f>
        <v>0</v>
      </c>
      <c r="P151" s="165"/>
      <c r="Q151" s="165">
        <f>SUM(Q152:Q154)</f>
        <v>0</v>
      </c>
      <c r="R151" s="166"/>
      <c r="S151" s="166"/>
      <c r="T151" s="167"/>
      <c r="U151" s="161"/>
      <c r="V151" s="161">
        <f>SUM(V152:V154)</f>
        <v>0</v>
      </c>
      <c r="W151" s="161"/>
      <c r="X151" s="161"/>
      <c r="Y151" s="161"/>
      <c r="Z151" s="208"/>
      <c r="AA151" s="208"/>
      <c r="AB151" s="207"/>
      <c r="AG151" t="s">
        <v>374</v>
      </c>
    </row>
    <row r="152" spans="1:60" outlineLevel="1" x14ac:dyDescent="0.2">
      <c r="A152" s="187">
        <v>47</v>
      </c>
      <c r="B152" s="188" t="s">
        <v>576</v>
      </c>
      <c r="C152" s="195" t="s">
        <v>577</v>
      </c>
      <c r="D152" s="189" t="s">
        <v>578</v>
      </c>
      <c r="E152" s="190">
        <v>553</v>
      </c>
      <c r="F152" s="191"/>
      <c r="G152" s="192">
        <f>ROUND(E152*F152,2)</f>
        <v>0</v>
      </c>
      <c r="H152" s="191"/>
      <c r="I152" s="192">
        <f>ROUND(E152*H152,2)</f>
        <v>0</v>
      </c>
      <c r="J152" s="191"/>
      <c r="K152" s="192">
        <f>ROUND(E152*J152,2)</f>
        <v>0</v>
      </c>
      <c r="L152" s="192">
        <v>21</v>
      </c>
      <c r="M152" s="192">
        <f>G152*(1+L152/100)</f>
        <v>0</v>
      </c>
      <c r="N152" s="190">
        <v>0</v>
      </c>
      <c r="O152" s="190">
        <f>ROUND(E152*N152,2)</f>
        <v>0</v>
      </c>
      <c r="P152" s="190">
        <v>0</v>
      </c>
      <c r="Q152" s="190">
        <f>ROUND(E152*P152,2)</f>
        <v>0</v>
      </c>
      <c r="R152" s="192"/>
      <c r="S152" s="192" t="s">
        <v>378</v>
      </c>
      <c r="T152" s="193" t="s">
        <v>579</v>
      </c>
      <c r="U152" s="159">
        <v>0</v>
      </c>
      <c r="V152" s="159">
        <f>ROUND(E152*U152,2)</f>
        <v>0</v>
      </c>
      <c r="W152" s="159"/>
      <c r="X152" s="159" t="s">
        <v>580</v>
      </c>
      <c r="Y152" s="159" t="s">
        <v>381</v>
      </c>
      <c r="Z152" s="214">
        <v>0.32</v>
      </c>
      <c r="AA152" s="215">
        <f t="shared" si="6"/>
        <v>0</v>
      </c>
      <c r="AB152" s="215">
        <f t="shared" si="7"/>
        <v>0</v>
      </c>
      <c r="AC152" s="148"/>
      <c r="AD152" s="148"/>
      <c r="AE152" s="148"/>
      <c r="AF152" s="148"/>
      <c r="AG152" s="148" t="s">
        <v>581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72">
        <v>48</v>
      </c>
      <c r="B153" s="173" t="s">
        <v>582</v>
      </c>
      <c r="C153" s="181" t="s">
        <v>583</v>
      </c>
      <c r="D153" s="174" t="s">
        <v>578</v>
      </c>
      <c r="E153" s="175">
        <v>553</v>
      </c>
      <c r="F153" s="176"/>
      <c r="G153" s="177">
        <f>ROUND(E153*F153,2)</f>
        <v>0</v>
      </c>
      <c r="H153" s="176"/>
      <c r="I153" s="177">
        <f>ROUND(E153*H153,2)</f>
        <v>0</v>
      </c>
      <c r="J153" s="176"/>
      <c r="K153" s="177">
        <f>ROUND(E153*J153,2)</f>
        <v>0</v>
      </c>
      <c r="L153" s="177">
        <v>21</v>
      </c>
      <c r="M153" s="177">
        <f>G153*(1+L153/100)</f>
        <v>0</v>
      </c>
      <c r="N153" s="175">
        <v>0</v>
      </c>
      <c r="O153" s="175">
        <f>ROUND(E153*N153,2)</f>
        <v>0</v>
      </c>
      <c r="P153" s="175">
        <v>0</v>
      </c>
      <c r="Q153" s="175">
        <f>ROUND(E153*P153,2)</f>
        <v>0</v>
      </c>
      <c r="R153" s="177"/>
      <c r="S153" s="177" t="s">
        <v>378</v>
      </c>
      <c r="T153" s="178" t="s">
        <v>584</v>
      </c>
      <c r="U153" s="159">
        <v>0</v>
      </c>
      <c r="V153" s="159">
        <f>ROUND(E153*U153,2)</f>
        <v>0</v>
      </c>
      <c r="W153" s="159"/>
      <c r="X153" s="159" t="s">
        <v>580</v>
      </c>
      <c r="Y153" s="159" t="s">
        <v>381</v>
      </c>
      <c r="Z153" s="214">
        <v>0.32</v>
      </c>
      <c r="AA153" s="215">
        <f t="shared" si="6"/>
        <v>0</v>
      </c>
      <c r="AB153" s="215">
        <f t="shared" si="7"/>
        <v>0</v>
      </c>
      <c r="AC153" s="148"/>
      <c r="AD153" s="148"/>
      <c r="AE153" s="148"/>
      <c r="AF153" s="148"/>
      <c r="AG153" s="148" t="s">
        <v>581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585</v>
      </c>
      <c r="D154" s="185"/>
      <c r="E154" s="186">
        <v>553</v>
      </c>
      <c r="F154" s="159"/>
      <c r="G154" s="159"/>
      <c r="H154" s="159"/>
      <c r="I154" s="159"/>
      <c r="J154" s="159"/>
      <c r="K154" s="159"/>
      <c r="L154" s="159"/>
      <c r="M154" s="159"/>
      <c r="N154" s="158"/>
      <c r="O154" s="158"/>
      <c r="P154" s="158"/>
      <c r="Q154" s="158"/>
      <c r="R154" s="159"/>
      <c r="S154" s="159"/>
      <c r="T154" s="159"/>
      <c r="U154" s="159"/>
      <c r="V154" s="159"/>
      <c r="W154" s="159"/>
      <c r="X154" s="159"/>
      <c r="Y154" s="159"/>
      <c r="Z154" s="155"/>
      <c r="AA154" s="218"/>
      <c r="AB154" s="218"/>
      <c r="AC154" s="148"/>
      <c r="AD154" s="148"/>
      <c r="AE154" s="148"/>
      <c r="AF154" s="148"/>
      <c r="AG154" s="148" t="s">
        <v>435</v>
      </c>
      <c r="AH154" s="148">
        <v>5</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x14ac:dyDescent="0.2">
      <c r="A155" s="162" t="s">
        <v>373</v>
      </c>
      <c r="B155" s="163" t="s">
        <v>259</v>
      </c>
      <c r="C155" s="180" t="s">
        <v>260</v>
      </c>
      <c r="D155" s="164"/>
      <c r="E155" s="165"/>
      <c r="F155" s="166"/>
      <c r="G155" s="166">
        <f>SUMIF(AG156:AG173,"&lt;&gt;NOR",G156:G173)</f>
        <v>0</v>
      </c>
      <c r="H155" s="166"/>
      <c r="I155" s="166">
        <f>SUM(I156:I173)</f>
        <v>0</v>
      </c>
      <c r="J155" s="166"/>
      <c r="K155" s="166">
        <f>SUM(K156:K173)</f>
        <v>0</v>
      </c>
      <c r="L155" s="166"/>
      <c r="M155" s="166">
        <f>SUM(M156:M173)</f>
        <v>0</v>
      </c>
      <c r="N155" s="165"/>
      <c r="O155" s="165">
        <f>SUM(O156:O173)</f>
        <v>876.03</v>
      </c>
      <c r="P155" s="165"/>
      <c r="Q155" s="165">
        <f>SUM(Q156:Q173)</f>
        <v>873.4</v>
      </c>
      <c r="R155" s="166"/>
      <c r="S155" s="166"/>
      <c r="T155" s="167"/>
      <c r="U155" s="161"/>
      <c r="V155" s="161">
        <f>SUM(V156:V173)</f>
        <v>397.8</v>
      </c>
      <c r="W155" s="161"/>
      <c r="X155" s="161"/>
      <c r="Y155" s="161"/>
      <c r="Z155" s="208"/>
      <c r="AA155" s="208"/>
      <c r="AB155" s="207"/>
      <c r="AG155" t="s">
        <v>374</v>
      </c>
    </row>
    <row r="156" spans="1:60" outlineLevel="1" x14ac:dyDescent="0.2">
      <c r="A156" s="172">
        <v>49</v>
      </c>
      <c r="B156" s="173" t="s">
        <v>586</v>
      </c>
      <c r="C156" s="181" t="s">
        <v>587</v>
      </c>
      <c r="D156" s="174" t="s">
        <v>492</v>
      </c>
      <c r="E156" s="175">
        <v>1985</v>
      </c>
      <c r="F156" s="176"/>
      <c r="G156" s="177">
        <f>ROUND(E156*F156,2)</f>
        <v>0</v>
      </c>
      <c r="H156" s="176"/>
      <c r="I156" s="177">
        <f>ROUND(E156*H156,2)</f>
        <v>0</v>
      </c>
      <c r="J156" s="176"/>
      <c r="K156" s="177">
        <f>ROUND(E156*J156,2)</f>
        <v>0</v>
      </c>
      <c r="L156" s="177">
        <v>21</v>
      </c>
      <c r="M156" s="177">
        <f>G156*(1+L156/100)</f>
        <v>0</v>
      </c>
      <c r="N156" s="175">
        <v>3.2000000000000003E-4</v>
      </c>
      <c r="O156" s="175">
        <f>ROUND(E156*N156,2)</f>
        <v>0.64</v>
      </c>
      <c r="P156" s="175">
        <v>0</v>
      </c>
      <c r="Q156" s="175">
        <f>ROUND(E156*P156,2)</f>
        <v>0</v>
      </c>
      <c r="R156" s="177" t="s">
        <v>588</v>
      </c>
      <c r="S156" s="177" t="s">
        <v>394</v>
      </c>
      <c r="T156" s="178" t="s">
        <v>379</v>
      </c>
      <c r="U156" s="159">
        <v>9.4E-2</v>
      </c>
      <c r="V156" s="159">
        <f>ROUND(E156*U156,2)</f>
        <v>186.59</v>
      </c>
      <c r="W156" s="159"/>
      <c r="X156" s="159" t="s">
        <v>429</v>
      </c>
      <c r="Y156" s="159" t="s">
        <v>430</v>
      </c>
      <c r="Z156" s="214">
        <v>0.32</v>
      </c>
      <c r="AA156" s="215">
        <f t="shared" si="6"/>
        <v>0</v>
      </c>
      <c r="AB156" s="215">
        <f t="shared" si="7"/>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194" t="s">
        <v>589</v>
      </c>
      <c r="D157" s="185"/>
      <c r="E157" s="186">
        <v>1985</v>
      </c>
      <c r="F157" s="159"/>
      <c r="G157" s="159"/>
      <c r="H157" s="159"/>
      <c r="I157" s="159"/>
      <c r="J157" s="159"/>
      <c r="K157" s="159"/>
      <c r="L157" s="159"/>
      <c r="M157" s="159"/>
      <c r="N157" s="158"/>
      <c r="O157" s="158"/>
      <c r="P157" s="158"/>
      <c r="Q157" s="158"/>
      <c r="R157" s="159"/>
      <c r="S157" s="159"/>
      <c r="T157" s="159"/>
      <c r="U157" s="159"/>
      <c r="V157" s="159"/>
      <c r="W157" s="159"/>
      <c r="X157" s="159"/>
      <c r="Y157" s="159"/>
      <c r="Z157" s="155"/>
      <c r="AA157" s="218"/>
      <c r="AB157" s="218"/>
      <c r="AC157" s="148"/>
      <c r="AD157" s="148"/>
      <c r="AE157" s="148"/>
      <c r="AF157" s="148"/>
      <c r="AG157" s="148" t="s">
        <v>435</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72">
        <v>50</v>
      </c>
      <c r="B158" s="173" t="s">
        <v>590</v>
      </c>
      <c r="C158" s="181" t="s">
        <v>591</v>
      </c>
      <c r="D158" s="174" t="s">
        <v>492</v>
      </c>
      <c r="E158" s="175">
        <v>1985</v>
      </c>
      <c r="F158" s="176"/>
      <c r="G158" s="177">
        <f>ROUND(E158*F158,2)</f>
        <v>0</v>
      </c>
      <c r="H158" s="176"/>
      <c r="I158" s="177">
        <f>ROUND(E158*H158,2)</f>
        <v>0</v>
      </c>
      <c r="J158" s="176"/>
      <c r="K158" s="177">
        <f>ROUND(E158*J158,2)</f>
        <v>0</v>
      </c>
      <c r="L158" s="177">
        <v>21</v>
      </c>
      <c r="M158" s="177">
        <f>G158*(1+L158/100)</f>
        <v>0</v>
      </c>
      <c r="N158" s="175">
        <v>0.441</v>
      </c>
      <c r="O158" s="175">
        <f>ROUND(E158*N158,2)</f>
        <v>875.39</v>
      </c>
      <c r="P158" s="175">
        <v>0</v>
      </c>
      <c r="Q158" s="175">
        <f>ROUND(E158*P158,2)</f>
        <v>0</v>
      </c>
      <c r="R158" s="177" t="s">
        <v>592</v>
      </c>
      <c r="S158" s="177" t="s">
        <v>378</v>
      </c>
      <c r="T158" s="178" t="s">
        <v>378</v>
      </c>
      <c r="U158" s="159">
        <v>2.9000000000000001E-2</v>
      </c>
      <c r="V158" s="159">
        <f>ROUND(E158*U158,2)</f>
        <v>57.57</v>
      </c>
      <c r="W158" s="159"/>
      <c r="X158" s="159" t="s">
        <v>429</v>
      </c>
      <c r="Y158" s="159" t="s">
        <v>381</v>
      </c>
      <c r="Z158" s="214">
        <v>0.32</v>
      </c>
      <c r="AA158" s="215">
        <f t="shared" si="6"/>
        <v>0</v>
      </c>
      <c r="AB158" s="215">
        <f t="shared" si="7"/>
        <v>0</v>
      </c>
      <c r="AC158" s="148"/>
      <c r="AD158" s="148"/>
      <c r="AE158" s="148"/>
      <c r="AF158" s="148"/>
      <c r="AG158" s="148" t="s">
        <v>431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194" t="s">
        <v>593</v>
      </c>
      <c r="D159" s="185"/>
      <c r="E159" s="186">
        <v>1985</v>
      </c>
      <c r="F159" s="159"/>
      <c r="G159" s="159"/>
      <c r="H159" s="159"/>
      <c r="I159" s="159"/>
      <c r="J159" s="159"/>
      <c r="K159" s="159"/>
      <c r="L159" s="159"/>
      <c r="M159" s="159"/>
      <c r="N159" s="158"/>
      <c r="O159" s="158"/>
      <c r="P159" s="158"/>
      <c r="Q159" s="158"/>
      <c r="R159" s="159"/>
      <c r="S159" s="159"/>
      <c r="T159" s="159"/>
      <c r="U159" s="159"/>
      <c r="V159" s="159"/>
      <c r="W159" s="159"/>
      <c r="X159" s="159"/>
      <c r="Y159" s="159"/>
      <c r="Z159" s="155"/>
      <c r="AA159" s="218"/>
      <c r="AB159" s="218"/>
      <c r="AC159" s="148"/>
      <c r="AD159" s="148"/>
      <c r="AE159" s="148"/>
      <c r="AF159" s="148"/>
      <c r="AG159" s="148" t="s">
        <v>435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2">
        <v>51</v>
      </c>
      <c r="B160" s="173" t="s">
        <v>594</v>
      </c>
      <c r="C160" s="181" t="s">
        <v>595</v>
      </c>
      <c r="D160" s="174" t="s">
        <v>492</v>
      </c>
      <c r="E160" s="175">
        <v>1985</v>
      </c>
      <c r="F160" s="176"/>
      <c r="G160" s="177">
        <f>ROUND(E160*F160,2)</f>
        <v>0</v>
      </c>
      <c r="H160" s="176"/>
      <c r="I160" s="177">
        <f>ROUND(E160*H160,2)</f>
        <v>0</v>
      </c>
      <c r="J160" s="176"/>
      <c r="K160" s="177">
        <f>ROUND(E160*J160,2)</f>
        <v>0</v>
      </c>
      <c r="L160" s="177">
        <v>21</v>
      </c>
      <c r="M160" s="177">
        <f>G160*(1+L160/100)</f>
        <v>0</v>
      </c>
      <c r="N160" s="175">
        <v>0</v>
      </c>
      <c r="O160" s="175">
        <f>ROUND(E160*N160,2)</f>
        <v>0</v>
      </c>
      <c r="P160" s="175">
        <v>0.44</v>
      </c>
      <c r="Q160" s="175">
        <f>ROUND(E160*P160,2)</f>
        <v>873.4</v>
      </c>
      <c r="R160" s="177" t="s">
        <v>592</v>
      </c>
      <c r="S160" s="177" t="s">
        <v>378</v>
      </c>
      <c r="T160" s="178" t="s">
        <v>378</v>
      </c>
      <c r="U160" s="159">
        <v>7.2999999999999995E-2</v>
      </c>
      <c r="V160" s="159">
        <f>ROUND(E160*U160,2)</f>
        <v>144.91</v>
      </c>
      <c r="W160" s="159"/>
      <c r="X160" s="159" t="s">
        <v>429</v>
      </c>
      <c r="Y160" s="159" t="s">
        <v>381</v>
      </c>
      <c r="Z160" s="214">
        <v>0.32</v>
      </c>
      <c r="AA160" s="215">
        <f t="shared" si="6"/>
        <v>0</v>
      </c>
      <c r="AB160" s="215">
        <f t="shared" si="7"/>
        <v>0</v>
      </c>
      <c r="AC160" s="148"/>
      <c r="AD160" s="148"/>
      <c r="AE160" s="148"/>
      <c r="AF160" s="148"/>
      <c r="AG160" s="148" t="s">
        <v>431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194" t="s">
        <v>596</v>
      </c>
      <c r="D161" s="185"/>
      <c r="E161" s="186">
        <v>1985</v>
      </c>
      <c r="F161" s="159"/>
      <c r="G161" s="159"/>
      <c r="H161" s="159"/>
      <c r="I161" s="159"/>
      <c r="J161" s="159"/>
      <c r="K161" s="159"/>
      <c r="L161" s="159"/>
      <c r="M161" s="159"/>
      <c r="N161" s="158"/>
      <c r="O161" s="158"/>
      <c r="P161" s="158"/>
      <c r="Q161" s="158"/>
      <c r="R161" s="159"/>
      <c r="S161" s="159"/>
      <c r="T161" s="159"/>
      <c r="U161" s="159"/>
      <c r="V161" s="159"/>
      <c r="W161" s="159"/>
      <c r="X161" s="159"/>
      <c r="Y161" s="159"/>
      <c r="Z161" s="155"/>
      <c r="AA161" s="218"/>
      <c r="AB161" s="218"/>
      <c r="AC161" s="148"/>
      <c r="AD161" s="148"/>
      <c r="AE161" s="148"/>
      <c r="AF161" s="148"/>
      <c r="AG161" s="148" t="s">
        <v>435</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72">
        <v>52</v>
      </c>
      <c r="B162" s="173" t="s">
        <v>597</v>
      </c>
      <c r="C162" s="181" t="s">
        <v>598</v>
      </c>
      <c r="D162" s="174" t="s">
        <v>488</v>
      </c>
      <c r="E162" s="175">
        <v>873.4</v>
      </c>
      <c r="F162" s="176"/>
      <c r="G162" s="177">
        <f>ROUND(E162*F162,2)</f>
        <v>0</v>
      </c>
      <c r="H162" s="176"/>
      <c r="I162" s="177">
        <f>ROUND(E162*H162,2)</f>
        <v>0</v>
      </c>
      <c r="J162" s="176"/>
      <c r="K162" s="177">
        <f>ROUND(E162*J162,2)</f>
        <v>0</v>
      </c>
      <c r="L162" s="177">
        <v>21</v>
      </c>
      <c r="M162" s="177">
        <f>G162*(1+L162/100)</f>
        <v>0</v>
      </c>
      <c r="N162" s="175">
        <v>0</v>
      </c>
      <c r="O162" s="175">
        <f>ROUND(E162*N162,2)</f>
        <v>0</v>
      </c>
      <c r="P162" s="175">
        <v>0</v>
      </c>
      <c r="Q162" s="175">
        <f>ROUND(E162*P162,2)</f>
        <v>0</v>
      </c>
      <c r="R162" s="177" t="s">
        <v>592</v>
      </c>
      <c r="S162" s="177" t="s">
        <v>378</v>
      </c>
      <c r="T162" s="178" t="s">
        <v>378</v>
      </c>
      <c r="U162" s="159">
        <v>0.01</v>
      </c>
      <c r="V162" s="159">
        <f>ROUND(E162*U162,2)</f>
        <v>8.73</v>
      </c>
      <c r="W162" s="159"/>
      <c r="X162" s="159" t="s">
        <v>599</v>
      </c>
      <c r="Y162" s="159" t="s">
        <v>381</v>
      </c>
      <c r="Z162" s="214">
        <v>0.32</v>
      </c>
      <c r="AA162" s="215">
        <f t="shared" si="6"/>
        <v>0</v>
      </c>
      <c r="AB162" s="215">
        <f t="shared" si="7"/>
        <v>0</v>
      </c>
      <c r="AC162" s="148"/>
      <c r="AD162" s="148"/>
      <c r="AE162" s="148"/>
      <c r="AF162" s="148"/>
      <c r="AG162" s="148" t="s">
        <v>600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4" t="s">
        <v>601</v>
      </c>
      <c r="D163" s="185"/>
      <c r="E163" s="186"/>
      <c r="F163" s="159"/>
      <c r="G163" s="159"/>
      <c r="H163" s="159"/>
      <c r="I163" s="159"/>
      <c r="J163" s="159"/>
      <c r="K163" s="159"/>
      <c r="L163" s="159"/>
      <c r="M163" s="159"/>
      <c r="N163" s="158"/>
      <c r="O163" s="158"/>
      <c r="P163" s="158"/>
      <c r="Q163" s="158"/>
      <c r="R163" s="159"/>
      <c r="S163" s="159"/>
      <c r="T163" s="159"/>
      <c r="U163" s="159"/>
      <c r="V163" s="159"/>
      <c r="W163" s="159"/>
      <c r="X163" s="159"/>
      <c r="Y163" s="159"/>
      <c r="Z163" s="155"/>
      <c r="AA163" s="218"/>
      <c r="AB163" s="218"/>
      <c r="AC163" s="148"/>
      <c r="AD163" s="148"/>
      <c r="AE163" s="148"/>
      <c r="AF163" s="148"/>
      <c r="AG163" s="148" t="s">
        <v>435</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4" t="s">
        <v>602</v>
      </c>
      <c r="D164" s="185"/>
      <c r="E164" s="186"/>
      <c r="F164" s="159"/>
      <c r="G164" s="159"/>
      <c r="H164" s="159"/>
      <c r="I164" s="159"/>
      <c r="J164" s="159"/>
      <c r="K164" s="159"/>
      <c r="L164" s="159"/>
      <c r="M164" s="159"/>
      <c r="N164" s="158"/>
      <c r="O164" s="158"/>
      <c r="P164" s="158"/>
      <c r="Q164" s="158"/>
      <c r="R164" s="159"/>
      <c r="S164" s="159"/>
      <c r="T164" s="159"/>
      <c r="U164" s="159"/>
      <c r="V164" s="159"/>
      <c r="W164" s="159"/>
      <c r="X164" s="159"/>
      <c r="Y164" s="159"/>
      <c r="Z164" s="155"/>
      <c r="AA164" s="218"/>
      <c r="AB164" s="218"/>
      <c r="AC164" s="148"/>
      <c r="AD164" s="148"/>
      <c r="AE164" s="148"/>
      <c r="AF164" s="148"/>
      <c r="AG164" s="148" t="s">
        <v>435</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4" t="s">
        <v>603</v>
      </c>
      <c r="D165" s="185"/>
      <c r="E165" s="186">
        <v>873.4</v>
      </c>
      <c r="F165" s="159"/>
      <c r="G165" s="159"/>
      <c r="H165" s="159"/>
      <c r="I165" s="159"/>
      <c r="J165" s="159"/>
      <c r="K165" s="159"/>
      <c r="L165" s="159"/>
      <c r="M165" s="159"/>
      <c r="N165" s="158"/>
      <c r="O165" s="158"/>
      <c r="P165" s="158"/>
      <c r="Q165" s="158"/>
      <c r="R165" s="159"/>
      <c r="S165" s="159"/>
      <c r="T165" s="159"/>
      <c r="U165" s="159"/>
      <c r="V165" s="159"/>
      <c r="W165" s="159"/>
      <c r="X165" s="159"/>
      <c r="Y165" s="159"/>
      <c r="Z165" s="155"/>
      <c r="AA165" s="218"/>
      <c r="AB165" s="21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22.5" outlineLevel="1" x14ac:dyDescent="0.2">
      <c r="A166" s="172">
        <v>53</v>
      </c>
      <c r="B166" s="173" t="s">
        <v>604</v>
      </c>
      <c r="C166" s="181" t="s">
        <v>605</v>
      </c>
      <c r="D166" s="174" t="s">
        <v>488</v>
      </c>
      <c r="E166" s="175">
        <v>16594.599999999999</v>
      </c>
      <c r="F166" s="176"/>
      <c r="G166" s="177">
        <f>ROUND(E166*F166,2)</f>
        <v>0</v>
      </c>
      <c r="H166" s="176"/>
      <c r="I166" s="177">
        <f>ROUND(E166*H166,2)</f>
        <v>0</v>
      </c>
      <c r="J166" s="176"/>
      <c r="K166" s="177">
        <f>ROUND(E166*J166,2)</f>
        <v>0</v>
      </c>
      <c r="L166" s="177">
        <v>21</v>
      </c>
      <c r="M166" s="177">
        <f>G166*(1+L166/100)</f>
        <v>0</v>
      </c>
      <c r="N166" s="175">
        <v>0</v>
      </c>
      <c r="O166" s="175">
        <f>ROUND(E166*N166,2)</f>
        <v>0</v>
      </c>
      <c r="P166" s="175">
        <v>0</v>
      </c>
      <c r="Q166" s="175">
        <f>ROUND(E166*P166,2)</f>
        <v>0</v>
      </c>
      <c r="R166" s="177" t="s">
        <v>592</v>
      </c>
      <c r="S166" s="177" t="s">
        <v>378</v>
      </c>
      <c r="T166" s="178" t="s">
        <v>378</v>
      </c>
      <c r="U166" s="159">
        <v>0</v>
      </c>
      <c r="V166" s="159">
        <f>ROUND(E166*U166,2)</f>
        <v>0</v>
      </c>
      <c r="W166" s="159"/>
      <c r="X166" s="159" t="s">
        <v>599</v>
      </c>
      <c r="Y166" s="159" t="s">
        <v>381</v>
      </c>
      <c r="Z166" s="214">
        <v>0.32</v>
      </c>
      <c r="AA166" s="215">
        <f t="shared" si="6"/>
        <v>0</v>
      </c>
      <c r="AB166" s="215">
        <f t="shared" si="7"/>
        <v>0</v>
      </c>
      <c r="AC166" s="148"/>
      <c r="AD166" s="148"/>
      <c r="AE166" s="148"/>
      <c r="AF166" s="148"/>
      <c r="AG166" s="148" t="s">
        <v>600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601</v>
      </c>
      <c r="D167" s="185"/>
      <c r="E167" s="186"/>
      <c r="F167" s="159"/>
      <c r="G167" s="159"/>
      <c r="H167" s="159"/>
      <c r="I167" s="159"/>
      <c r="J167" s="159"/>
      <c r="K167" s="159"/>
      <c r="L167" s="159"/>
      <c r="M167" s="159"/>
      <c r="N167" s="158"/>
      <c r="O167" s="158"/>
      <c r="P167" s="158"/>
      <c r="Q167" s="158"/>
      <c r="R167" s="159"/>
      <c r="S167" s="159"/>
      <c r="T167" s="159"/>
      <c r="U167" s="159"/>
      <c r="V167" s="159"/>
      <c r="W167" s="159"/>
      <c r="X167" s="159"/>
      <c r="Y167" s="159"/>
      <c r="Z167" s="155"/>
      <c r="AA167" s="218"/>
      <c r="AB167" s="21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4" t="s">
        <v>602</v>
      </c>
      <c r="D168" s="185"/>
      <c r="E168" s="186"/>
      <c r="F168" s="159"/>
      <c r="G168" s="159"/>
      <c r="H168" s="159"/>
      <c r="I168" s="159"/>
      <c r="J168" s="159"/>
      <c r="K168" s="159"/>
      <c r="L168" s="159"/>
      <c r="M168" s="159"/>
      <c r="N168" s="158"/>
      <c r="O168" s="158"/>
      <c r="P168" s="158"/>
      <c r="Q168" s="158"/>
      <c r="R168" s="159"/>
      <c r="S168" s="159"/>
      <c r="T168" s="159"/>
      <c r="U168" s="159"/>
      <c r="V168" s="159"/>
      <c r="W168" s="159"/>
      <c r="X168" s="159"/>
      <c r="Y168" s="159"/>
      <c r="Z168" s="155"/>
      <c r="AA168" s="218"/>
      <c r="AB168" s="218"/>
      <c r="AC168" s="148"/>
      <c r="AD168" s="148"/>
      <c r="AE168" s="148"/>
      <c r="AF168" s="148"/>
      <c r="AG168" s="148" t="s">
        <v>435</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4" t="s">
        <v>606</v>
      </c>
      <c r="D169" s="185"/>
      <c r="E169" s="186">
        <v>16594.599999999999</v>
      </c>
      <c r="F169" s="159"/>
      <c r="G169" s="159"/>
      <c r="H169" s="159"/>
      <c r="I169" s="159"/>
      <c r="J169" s="159"/>
      <c r="K169" s="159"/>
      <c r="L169" s="159"/>
      <c r="M169" s="159"/>
      <c r="N169" s="158"/>
      <c r="O169" s="158"/>
      <c r="P169" s="158"/>
      <c r="Q169" s="158"/>
      <c r="R169" s="159"/>
      <c r="S169" s="159"/>
      <c r="T169" s="159"/>
      <c r="U169" s="159"/>
      <c r="V169" s="159"/>
      <c r="W169" s="159"/>
      <c r="X169" s="159"/>
      <c r="Y169" s="159"/>
      <c r="Z169" s="155"/>
      <c r="AA169" s="218"/>
      <c r="AB169" s="218"/>
      <c r="AC169" s="148"/>
      <c r="AD169" s="148"/>
      <c r="AE169" s="148"/>
      <c r="AF169" s="148"/>
      <c r="AG169" s="148" t="s">
        <v>435</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72">
        <v>54</v>
      </c>
      <c r="B170" s="173" t="s">
        <v>607</v>
      </c>
      <c r="C170" s="181" t="s">
        <v>608</v>
      </c>
      <c r="D170" s="174" t="s">
        <v>488</v>
      </c>
      <c r="E170" s="175">
        <v>873.4</v>
      </c>
      <c r="F170" s="176"/>
      <c r="G170" s="177">
        <f>ROUND(E170*F170,2)</f>
        <v>0</v>
      </c>
      <c r="H170" s="176"/>
      <c r="I170" s="177">
        <f>ROUND(E170*H170,2)</f>
        <v>0</v>
      </c>
      <c r="J170" s="176"/>
      <c r="K170" s="177">
        <f>ROUND(E170*J170,2)</f>
        <v>0</v>
      </c>
      <c r="L170" s="177">
        <v>21</v>
      </c>
      <c r="M170" s="177">
        <f>G170*(1+L170/100)</f>
        <v>0</v>
      </c>
      <c r="N170" s="175">
        <v>0</v>
      </c>
      <c r="O170" s="175">
        <f>ROUND(E170*N170,2)</f>
        <v>0</v>
      </c>
      <c r="P170" s="175">
        <v>0</v>
      </c>
      <c r="Q170" s="175">
        <f>ROUND(E170*P170,2)</f>
        <v>0</v>
      </c>
      <c r="R170" s="177" t="s">
        <v>489</v>
      </c>
      <c r="S170" s="177" t="s">
        <v>378</v>
      </c>
      <c r="T170" s="178" t="s">
        <v>378</v>
      </c>
      <c r="U170" s="159">
        <v>0</v>
      </c>
      <c r="V170" s="159">
        <f>ROUND(E170*U170,2)</f>
        <v>0</v>
      </c>
      <c r="W170" s="159"/>
      <c r="X170" s="159" t="s">
        <v>599</v>
      </c>
      <c r="Y170" s="159" t="s">
        <v>381</v>
      </c>
      <c r="Z170" s="214">
        <v>0.32</v>
      </c>
      <c r="AA170" s="215">
        <f t="shared" si="6"/>
        <v>0</v>
      </c>
      <c r="AB170" s="215">
        <f t="shared" si="7"/>
        <v>0</v>
      </c>
      <c r="AC170" s="148"/>
      <c r="AD170" s="148"/>
      <c r="AE170" s="148"/>
      <c r="AF170" s="148"/>
      <c r="AG170" s="148" t="s">
        <v>600</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4" t="s">
        <v>601</v>
      </c>
      <c r="D171" s="185"/>
      <c r="E171" s="186"/>
      <c r="F171" s="159"/>
      <c r="G171" s="159"/>
      <c r="H171" s="159"/>
      <c r="I171" s="159"/>
      <c r="J171" s="159"/>
      <c r="K171" s="159"/>
      <c r="L171" s="159"/>
      <c r="M171" s="159"/>
      <c r="N171" s="158"/>
      <c r="O171" s="158"/>
      <c r="P171" s="158"/>
      <c r="Q171" s="158"/>
      <c r="R171" s="159"/>
      <c r="S171" s="159"/>
      <c r="T171" s="159"/>
      <c r="U171" s="159"/>
      <c r="V171" s="159"/>
      <c r="W171" s="159"/>
      <c r="X171" s="159"/>
      <c r="Y171" s="159"/>
      <c r="Z171" s="155"/>
      <c r="AA171" s="218"/>
      <c r="AB171" s="21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602</v>
      </c>
      <c r="D172" s="185"/>
      <c r="E172" s="186"/>
      <c r="F172" s="159"/>
      <c r="G172" s="159"/>
      <c r="H172" s="159"/>
      <c r="I172" s="159"/>
      <c r="J172" s="159"/>
      <c r="K172" s="159"/>
      <c r="L172" s="159"/>
      <c r="M172" s="159"/>
      <c r="N172" s="158"/>
      <c r="O172" s="158"/>
      <c r="P172" s="158"/>
      <c r="Q172" s="158"/>
      <c r="R172" s="159"/>
      <c r="S172" s="159"/>
      <c r="T172" s="159"/>
      <c r="U172" s="159"/>
      <c r="V172" s="159"/>
      <c r="W172" s="159"/>
      <c r="X172" s="159"/>
      <c r="Y172" s="159"/>
      <c r="Z172" s="155"/>
      <c r="AA172" s="218"/>
      <c r="AB172" s="21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603</v>
      </c>
      <c r="D173" s="185"/>
      <c r="E173" s="186">
        <v>873.4</v>
      </c>
      <c r="F173" s="159"/>
      <c r="G173" s="159"/>
      <c r="H173" s="159"/>
      <c r="I173" s="159"/>
      <c r="J173" s="159"/>
      <c r="K173" s="159"/>
      <c r="L173" s="159"/>
      <c r="M173" s="159"/>
      <c r="N173" s="158"/>
      <c r="O173" s="158"/>
      <c r="P173" s="158"/>
      <c r="Q173" s="158"/>
      <c r="R173" s="159"/>
      <c r="S173" s="159"/>
      <c r="T173" s="159"/>
      <c r="U173" s="159"/>
      <c r="V173" s="159"/>
      <c r="W173" s="159"/>
      <c r="X173" s="159"/>
      <c r="Y173" s="159"/>
      <c r="Z173" s="155"/>
      <c r="AA173" s="218"/>
      <c r="AB173" s="21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x14ac:dyDescent="0.2">
      <c r="A174" s="162" t="s">
        <v>373</v>
      </c>
      <c r="B174" s="163" t="s">
        <v>269</v>
      </c>
      <c r="C174" s="180" t="s">
        <v>270</v>
      </c>
      <c r="D174" s="164"/>
      <c r="E174" s="165"/>
      <c r="F174" s="166"/>
      <c r="G174" s="166">
        <f>SUMIF(AG175:AG178,"&lt;&gt;NOR",G175:G178)</f>
        <v>0</v>
      </c>
      <c r="H174" s="166"/>
      <c r="I174" s="166">
        <f>SUM(I175:I178)</f>
        <v>0</v>
      </c>
      <c r="J174" s="166"/>
      <c r="K174" s="166">
        <f>SUM(K175:K178)</f>
        <v>0</v>
      </c>
      <c r="L174" s="166"/>
      <c r="M174" s="166">
        <f>SUM(M175:M178)</f>
        <v>0</v>
      </c>
      <c r="N174" s="165"/>
      <c r="O174" s="165">
        <f>SUM(O175:O178)</f>
        <v>18</v>
      </c>
      <c r="P174" s="165"/>
      <c r="Q174" s="165">
        <f>SUM(Q175:Q178)</f>
        <v>0</v>
      </c>
      <c r="R174" s="166"/>
      <c r="S174" s="166"/>
      <c r="T174" s="167"/>
      <c r="U174" s="161"/>
      <c r="V174" s="161">
        <f>SUM(V175:V178)</f>
        <v>13.01</v>
      </c>
      <c r="W174" s="161"/>
      <c r="X174" s="161"/>
      <c r="Y174" s="161"/>
      <c r="Z174" s="208"/>
      <c r="AA174" s="208"/>
      <c r="AB174" s="207"/>
      <c r="AG174" t="s">
        <v>374</v>
      </c>
    </row>
    <row r="175" spans="1:60" outlineLevel="1" x14ac:dyDescent="0.2">
      <c r="A175" s="172">
        <v>55</v>
      </c>
      <c r="B175" s="173" t="s">
        <v>609</v>
      </c>
      <c r="C175" s="181" t="s">
        <v>610</v>
      </c>
      <c r="D175" s="174" t="s">
        <v>515</v>
      </c>
      <c r="E175" s="175">
        <v>4</v>
      </c>
      <c r="F175" s="176"/>
      <c r="G175" s="177">
        <f>ROUND(E175*F175,2)</f>
        <v>0</v>
      </c>
      <c r="H175" s="176"/>
      <c r="I175" s="177">
        <f>ROUND(E175*H175,2)</f>
        <v>0</v>
      </c>
      <c r="J175" s="176"/>
      <c r="K175" s="177">
        <f>ROUND(E175*J175,2)</f>
        <v>0</v>
      </c>
      <c r="L175" s="177">
        <v>21</v>
      </c>
      <c r="M175" s="177">
        <f>G175*(1+L175/100)</f>
        <v>0</v>
      </c>
      <c r="N175" s="175">
        <v>0</v>
      </c>
      <c r="O175" s="175">
        <f>ROUND(E175*N175,2)</f>
        <v>0</v>
      </c>
      <c r="P175" s="175">
        <v>0</v>
      </c>
      <c r="Q175" s="175">
        <f>ROUND(E175*P175,2)</f>
        <v>0</v>
      </c>
      <c r="R175" s="177"/>
      <c r="S175" s="177" t="s">
        <v>394</v>
      </c>
      <c r="T175" s="178" t="s">
        <v>378</v>
      </c>
      <c r="U175" s="159">
        <v>3.2519999999999998</v>
      </c>
      <c r="V175" s="159">
        <f>ROUND(E175*U175,2)</f>
        <v>13.01</v>
      </c>
      <c r="W175" s="159"/>
      <c r="X175" s="159" t="s">
        <v>429</v>
      </c>
      <c r="Y175" s="159" t="s">
        <v>381</v>
      </c>
      <c r="Z175" s="214">
        <v>0.32</v>
      </c>
      <c r="AA175" s="215">
        <f t="shared" si="6"/>
        <v>0</v>
      </c>
      <c r="AB175" s="215">
        <f t="shared" si="7"/>
        <v>0</v>
      </c>
      <c r="AC175" s="148"/>
      <c r="AD175" s="148"/>
      <c r="AE175" s="148"/>
      <c r="AF175" s="148"/>
      <c r="AG175" s="148" t="s">
        <v>431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
      <c r="A176" s="155"/>
      <c r="B176" s="156"/>
      <c r="C176" s="194" t="s">
        <v>611</v>
      </c>
      <c r="D176" s="185"/>
      <c r="E176" s="186">
        <v>4</v>
      </c>
      <c r="F176" s="159"/>
      <c r="G176" s="159"/>
      <c r="H176" s="159"/>
      <c r="I176" s="159"/>
      <c r="J176" s="159"/>
      <c r="K176" s="159"/>
      <c r="L176" s="159"/>
      <c r="M176" s="159"/>
      <c r="N176" s="158"/>
      <c r="O176" s="158"/>
      <c r="P176" s="158"/>
      <c r="Q176" s="158"/>
      <c r="R176" s="159"/>
      <c r="S176" s="159"/>
      <c r="T176" s="159"/>
      <c r="U176" s="159"/>
      <c r="V176" s="159"/>
      <c r="W176" s="159"/>
      <c r="X176" s="159"/>
      <c r="Y176" s="159"/>
      <c r="Z176" s="155"/>
      <c r="AA176" s="218"/>
      <c r="AB176" s="21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72">
        <v>56</v>
      </c>
      <c r="B177" s="173" t="s">
        <v>612</v>
      </c>
      <c r="C177" s="181" t="s">
        <v>613</v>
      </c>
      <c r="D177" s="174" t="s">
        <v>515</v>
      </c>
      <c r="E177" s="175">
        <v>4</v>
      </c>
      <c r="F177" s="176"/>
      <c r="G177" s="177">
        <f>ROUND(E177*F177,2)</f>
        <v>0</v>
      </c>
      <c r="H177" s="176"/>
      <c r="I177" s="177">
        <f>ROUND(E177*H177,2)</f>
        <v>0</v>
      </c>
      <c r="J177" s="176"/>
      <c r="K177" s="177">
        <f>ROUND(E177*J177,2)</f>
        <v>0</v>
      </c>
      <c r="L177" s="177">
        <v>21</v>
      </c>
      <c r="M177" s="177">
        <f>G177*(1+L177/100)</f>
        <v>0</v>
      </c>
      <c r="N177" s="175">
        <v>4.5</v>
      </c>
      <c r="O177" s="175">
        <f>ROUND(E177*N177,2)</f>
        <v>18</v>
      </c>
      <c r="P177" s="175">
        <v>0</v>
      </c>
      <c r="Q177" s="175">
        <f>ROUND(E177*P177,2)</f>
        <v>0</v>
      </c>
      <c r="R177" s="177"/>
      <c r="S177" s="177" t="s">
        <v>394</v>
      </c>
      <c r="T177" s="178" t="s">
        <v>379</v>
      </c>
      <c r="U177" s="159">
        <v>0</v>
      </c>
      <c r="V177" s="159">
        <f>ROUND(E177*U177,2)</f>
        <v>0</v>
      </c>
      <c r="W177" s="159"/>
      <c r="X177" s="159" t="s">
        <v>614</v>
      </c>
      <c r="Y177" s="159" t="s">
        <v>381</v>
      </c>
      <c r="Z177" s="214">
        <v>0.32</v>
      </c>
      <c r="AA177" s="215">
        <f t="shared" si="6"/>
        <v>0</v>
      </c>
      <c r="AB177" s="215">
        <f t="shared" si="7"/>
        <v>0</v>
      </c>
      <c r="AC177" s="148"/>
      <c r="AD177" s="148"/>
      <c r="AE177" s="148"/>
      <c r="AF177" s="148"/>
      <c r="AG177" s="148" t="s">
        <v>615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
      <c r="A178" s="155"/>
      <c r="B178" s="156"/>
      <c r="C178" s="194" t="s">
        <v>611</v>
      </c>
      <c r="D178" s="185"/>
      <c r="E178" s="186">
        <v>4</v>
      </c>
      <c r="F178" s="159"/>
      <c r="G178" s="159"/>
      <c r="H178" s="159"/>
      <c r="I178" s="159"/>
      <c r="J178" s="159"/>
      <c r="K178" s="159"/>
      <c r="L178" s="159"/>
      <c r="M178" s="159"/>
      <c r="N178" s="158"/>
      <c r="O178" s="158"/>
      <c r="P178" s="158"/>
      <c r="Q178" s="158"/>
      <c r="R178" s="159"/>
      <c r="S178" s="159"/>
      <c r="T178" s="159"/>
      <c r="U178" s="159"/>
      <c r="V178" s="159"/>
      <c r="W178" s="159"/>
      <c r="X178" s="159"/>
      <c r="Y178" s="159"/>
      <c r="Z178" s="155"/>
      <c r="AA178" s="218"/>
      <c r="AB178" s="21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x14ac:dyDescent="0.2">
      <c r="A179" s="162" t="s">
        <v>373</v>
      </c>
      <c r="B179" s="163" t="s">
        <v>281</v>
      </c>
      <c r="C179" s="180" t="s">
        <v>282</v>
      </c>
      <c r="D179" s="164"/>
      <c r="E179" s="165"/>
      <c r="F179" s="166"/>
      <c r="G179" s="166">
        <f>SUMIF(AG180:AG184,"&lt;&gt;NOR",G180:G184)</f>
        <v>0</v>
      </c>
      <c r="H179" s="166"/>
      <c r="I179" s="166">
        <f>SUM(I180:I184)</f>
        <v>0</v>
      </c>
      <c r="J179" s="166"/>
      <c r="K179" s="166">
        <f>SUM(K180:K184)</f>
        <v>0</v>
      </c>
      <c r="L179" s="166"/>
      <c r="M179" s="166">
        <f>SUM(M180:M184)</f>
        <v>0</v>
      </c>
      <c r="N179" s="165"/>
      <c r="O179" s="165">
        <f>SUM(O180:O184)</f>
        <v>0</v>
      </c>
      <c r="P179" s="165"/>
      <c r="Q179" s="165">
        <f>SUM(Q180:Q184)</f>
        <v>0</v>
      </c>
      <c r="R179" s="166"/>
      <c r="S179" s="166"/>
      <c r="T179" s="167"/>
      <c r="U179" s="161"/>
      <c r="V179" s="161">
        <f>SUM(V180:V184)</f>
        <v>17.89</v>
      </c>
      <c r="W179" s="161"/>
      <c r="X179" s="161"/>
      <c r="Y179" s="161"/>
      <c r="Z179" s="208"/>
      <c r="AA179" s="208"/>
      <c r="AB179" s="207"/>
      <c r="AG179" t="s">
        <v>374</v>
      </c>
    </row>
    <row r="180" spans="1:60" outlineLevel="1" x14ac:dyDescent="0.2">
      <c r="A180" s="172">
        <v>57</v>
      </c>
      <c r="B180" s="173" t="s">
        <v>616</v>
      </c>
      <c r="C180" s="181" t="s">
        <v>617</v>
      </c>
      <c r="D180" s="174" t="s">
        <v>488</v>
      </c>
      <c r="E180" s="175">
        <v>894.25030000000004</v>
      </c>
      <c r="F180" s="176"/>
      <c r="G180" s="177">
        <f>ROUND(E180*F180,2)</f>
        <v>0</v>
      </c>
      <c r="H180" s="176"/>
      <c r="I180" s="177">
        <f>ROUND(E180*H180,2)</f>
        <v>0</v>
      </c>
      <c r="J180" s="176"/>
      <c r="K180" s="177">
        <f>ROUND(E180*J180,2)</f>
        <v>0</v>
      </c>
      <c r="L180" s="177">
        <v>21</v>
      </c>
      <c r="M180" s="177">
        <f>G180*(1+L180/100)</f>
        <v>0</v>
      </c>
      <c r="N180" s="175">
        <v>0</v>
      </c>
      <c r="O180" s="175">
        <f>ROUND(E180*N180,2)</f>
        <v>0</v>
      </c>
      <c r="P180" s="175">
        <v>0</v>
      </c>
      <c r="Q180" s="175">
        <f>ROUND(E180*P180,2)</f>
        <v>0</v>
      </c>
      <c r="R180" s="177" t="s">
        <v>592</v>
      </c>
      <c r="S180" s="177" t="s">
        <v>378</v>
      </c>
      <c r="T180" s="178" t="s">
        <v>378</v>
      </c>
      <c r="U180" s="159">
        <v>0.02</v>
      </c>
      <c r="V180" s="159">
        <f>ROUND(E180*U180,2)</f>
        <v>17.89</v>
      </c>
      <c r="W180" s="159"/>
      <c r="X180" s="159" t="s">
        <v>618</v>
      </c>
      <c r="Y180" s="159" t="s">
        <v>381</v>
      </c>
      <c r="Z180" s="214">
        <v>0.32</v>
      </c>
      <c r="AA180" s="215">
        <f t="shared" si="6"/>
        <v>0</v>
      </c>
      <c r="AB180" s="215">
        <f t="shared" si="7"/>
        <v>0</v>
      </c>
      <c r="AC180" s="148"/>
      <c r="AD180" s="148"/>
      <c r="AE180" s="148"/>
      <c r="AF180" s="148"/>
      <c r="AG180" s="148" t="s">
        <v>619</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307" t="s">
        <v>620</v>
      </c>
      <c r="D181" s="308"/>
      <c r="E181" s="308"/>
      <c r="F181" s="308"/>
      <c r="G181" s="308"/>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433</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4" t="s">
        <v>621</v>
      </c>
      <c r="D182" s="185"/>
      <c r="E182" s="186"/>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622</v>
      </c>
      <c r="D183" s="185"/>
      <c r="E183" s="186"/>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623</v>
      </c>
      <c r="D184" s="185"/>
      <c r="E184" s="186">
        <v>894.25030000000004</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x14ac:dyDescent="0.2">
      <c r="A185" s="3"/>
      <c r="B185" s="4"/>
      <c r="C185" s="182"/>
      <c r="D185" s="6"/>
      <c r="E185" s="3"/>
      <c r="F185" s="3"/>
      <c r="G185" s="3"/>
      <c r="H185" s="3"/>
      <c r="I185" s="3"/>
      <c r="J185" s="3"/>
      <c r="K185" s="3"/>
      <c r="L185" s="3"/>
      <c r="M185" s="3"/>
      <c r="N185" s="3"/>
      <c r="O185" s="3"/>
      <c r="P185" s="3"/>
      <c r="Q185" s="3"/>
      <c r="R185" s="3"/>
      <c r="S185" s="3"/>
      <c r="T185" s="3"/>
      <c r="U185" s="3"/>
      <c r="V185" s="3"/>
      <c r="W185" s="3"/>
      <c r="X185" s="3"/>
      <c r="Y185" s="3"/>
      <c r="AE185">
        <v>15</v>
      </c>
      <c r="AF185">
        <v>21</v>
      </c>
      <c r="AG185" t="s">
        <v>359</v>
      </c>
    </row>
    <row r="186" spans="1:60" x14ac:dyDescent="0.2">
      <c r="A186" s="151"/>
      <c r="B186" s="152" t="s">
        <v>29</v>
      </c>
      <c r="C186" s="183"/>
      <c r="D186" s="153"/>
      <c r="E186" s="154"/>
      <c r="F186" s="154"/>
      <c r="G186" s="171">
        <f>G8+G60+G151+G155+G174+G179</f>
        <v>0</v>
      </c>
      <c r="H186" s="3"/>
      <c r="I186" s="3"/>
      <c r="J186" s="3"/>
      <c r="K186" s="3"/>
      <c r="L186" s="3"/>
      <c r="M186" s="3"/>
      <c r="N186" s="3"/>
      <c r="O186" s="3"/>
      <c r="P186" s="3"/>
      <c r="Q186" s="3"/>
      <c r="R186" s="154"/>
      <c r="S186" s="154"/>
      <c r="T186" s="3"/>
      <c r="U186" s="3"/>
      <c r="V186" s="3"/>
      <c r="W186" s="3"/>
      <c r="X186" s="3"/>
      <c r="Y186" s="3"/>
      <c r="Z186" s="219"/>
      <c r="AA186" s="220">
        <f>SUM(AA9:AA185)</f>
        <v>0</v>
      </c>
      <c r="AB186" s="220">
        <f>SUM(AB9:AB185)</f>
        <v>0</v>
      </c>
      <c r="AE186">
        <f>SUMIF(L7:L184,AE185,G7:G184)</f>
        <v>0</v>
      </c>
      <c r="AF186">
        <f>SUMIF(L7:L184,AF185,G7:G184)</f>
        <v>0</v>
      </c>
      <c r="AG186" t="s">
        <v>421</v>
      </c>
    </row>
    <row r="187" spans="1:60" x14ac:dyDescent="0.2">
      <c r="C187" s="184"/>
      <c r="D187" s="10"/>
      <c r="AG187" t="s">
        <v>423</v>
      </c>
    </row>
    <row r="188" spans="1:60" x14ac:dyDescent="0.2">
      <c r="D188" s="10"/>
    </row>
    <row r="189" spans="1:60" x14ac:dyDescent="0.2">
      <c r="D189" s="10"/>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CsIfsPIGEKQk/anoxQy416i4U3jvd9T5BM1r1iPil5Mp4GqoAosBSwZvRehjcl7IBrCbdMf3RV8n1WNRNvnIg==" saltValue="LF0RpCP9QdJ5BkJ2ZtKXeQ==" spinCount="100000" sheet="1" formatRows="0"/>
  <mergeCells count="48">
    <mergeCell ref="C181:G181"/>
    <mergeCell ref="C118:G118"/>
    <mergeCell ref="C121:G121"/>
    <mergeCell ref="C124:G124"/>
    <mergeCell ref="C127:G127"/>
    <mergeCell ref="C130:G130"/>
    <mergeCell ref="C133:G133"/>
    <mergeCell ref="C136:G136"/>
    <mergeCell ref="C139:G139"/>
    <mergeCell ref="C142:G142"/>
    <mergeCell ref="C145:G145"/>
    <mergeCell ref="C148:G148"/>
    <mergeCell ref="C115:G115"/>
    <mergeCell ref="C82:G82"/>
    <mergeCell ref="C85:G85"/>
    <mergeCell ref="C88:G88"/>
    <mergeCell ref="C91:G91"/>
    <mergeCell ref="C94:G94"/>
    <mergeCell ref="C97:G97"/>
    <mergeCell ref="C100:G100"/>
    <mergeCell ref="C103:G103"/>
    <mergeCell ref="C106:G106"/>
    <mergeCell ref="C109:G109"/>
    <mergeCell ref="C112:G112"/>
    <mergeCell ref="C79:G79"/>
    <mergeCell ref="C36:G36"/>
    <mergeCell ref="C39:G39"/>
    <mergeCell ref="C45:G45"/>
    <mergeCell ref="C58:G58"/>
    <mergeCell ref="C62:G62"/>
    <mergeCell ref="C65:G65"/>
    <mergeCell ref="C69:G69"/>
    <mergeCell ref="C72:G72"/>
    <mergeCell ref="C73:G73"/>
    <mergeCell ref="C76:G76"/>
    <mergeCell ref="C77:G77"/>
    <mergeCell ref="C33:G33"/>
    <mergeCell ref="A1:G1"/>
    <mergeCell ref="C2:G2"/>
    <mergeCell ref="C3:G3"/>
    <mergeCell ref="C4:G4"/>
    <mergeCell ref="C10:G10"/>
    <mergeCell ref="C13:G13"/>
    <mergeCell ref="C15:G15"/>
    <mergeCell ref="C18:G18"/>
    <mergeCell ref="C23:G23"/>
    <mergeCell ref="C27:G27"/>
    <mergeCell ref="C30:G30"/>
  </mergeCells>
  <pageMargins left="0.59055118110236204" right="0.196850393700787" top="0.78740157499999996" bottom="0.78740157499999996" header="0.3" footer="0.3"/>
  <pageSetup paperSize="9" scale="88" fitToHeight="0"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0628-ABE5-4E4F-9592-678099E8656B}">
  <sheetPr>
    <outlinePr summaryBelow="0"/>
    <pageSetUpPr fitToPage="1"/>
  </sheetPr>
  <dimension ref="A1:BH5005"/>
  <sheetViews>
    <sheetView tabSelected="1" workbookViewId="0">
      <pane ySplit="7" topLeftCell="A1140" activePane="bottomLeft" state="frozen"/>
      <selection activeCell="C25" sqref="C25"/>
      <selection pane="bottomLeft" activeCell="AQ1170" sqref="AQ1170"/>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3.42578125"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67</v>
      </c>
      <c r="C4" s="302" t="s">
        <v>68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SUMIF(AG9:AG50,"&lt;&gt;NOR",G9:G50)</f>
        <v>0</v>
      </c>
      <c r="H8" s="166"/>
      <c r="I8" s="166">
        <f>SUM(I9:I50)</f>
        <v>0</v>
      </c>
      <c r="J8" s="166"/>
      <c r="K8" s="166">
        <f>SUM(K9:K50)</f>
        <v>0</v>
      </c>
      <c r="L8" s="166"/>
      <c r="M8" s="166">
        <f>SUM(M9:M50)</f>
        <v>0</v>
      </c>
      <c r="N8" s="165"/>
      <c r="O8" s="165">
        <f>SUM(O9:O50)</f>
        <v>0</v>
      </c>
      <c r="P8" s="165"/>
      <c r="Q8" s="165">
        <f>SUM(Q9:Q50)</f>
        <v>0</v>
      </c>
      <c r="R8" s="166"/>
      <c r="S8" s="166"/>
      <c r="T8" s="167"/>
      <c r="U8" s="161"/>
      <c r="V8" s="161">
        <f>SUM(V9:V50)</f>
        <v>1762.07</v>
      </c>
      <c r="W8" s="161"/>
      <c r="X8" s="161"/>
      <c r="Y8" s="161"/>
      <c r="Z8" s="167"/>
      <c r="AA8" s="167"/>
      <c r="AB8" s="167"/>
      <c r="AG8" t="s">
        <v>374</v>
      </c>
    </row>
    <row r="9" spans="1:60" outlineLevel="1" x14ac:dyDescent="0.2">
      <c r="A9" s="172">
        <v>1</v>
      </c>
      <c r="B9" s="173" t="s">
        <v>624</v>
      </c>
      <c r="C9" s="181" t="s">
        <v>625</v>
      </c>
      <c r="D9" s="174" t="s">
        <v>442</v>
      </c>
      <c r="E9" s="175">
        <v>88.26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0.26666000000000001</v>
      </c>
      <c r="V9" s="159">
        <f>ROUND(E9*U9,2)</f>
        <v>23.54</v>
      </c>
      <c r="W9" s="159"/>
      <c r="X9" s="159" t="s">
        <v>429</v>
      </c>
      <c r="Y9" s="159" t="s">
        <v>430</v>
      </c>
      <c r="Z9" s="214">
        <v>0.32</v>
      </c>
      <c r="AA9" s="215">
        <f t="shared" ref="AA9" si="0">G9*Z9</f>
        <v>0</v>
      </c>
      <c r="AB9" s="215">
        <f t="shared" ref="AB9" si="1">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454</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626</v>
      </c>
      <c r="D11" s="185"/>
      <c r="E11" s="186">
        <v>88.26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2">
        <v>2</v>
      </c>
      <c r="B12" s="173" t="s">
        <v>627</v>
      </c>
      <c r="C12" s="181" t="s">
        <v>628</v>
      </c>
      <c r="D12" s="174" t="s">
        <v>442</v>
      </c>
      <c r="E12" s="175">
        <v>522</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0.12</v>
      </c>
      <c r="V12" s="159">
        <f>ROUND(E12*U12,2)</f>
        <v>62.64</v>
      </c>
      <c r="W12" s="159"/>
      <c r="X12" s="159" t="s">
        <v>429</v>
      </c>
      <c r="Y12" s="159" t="s">
        <v>430</v>
      </c>
      <c r="Z12" s="214">
        <v>0.32</v>
      </c>
      <c r="AA12" s="215">
        <f t="shared" ref="AA12" si="2">G12*Z12</f>
        <v>0</v>
      </c>
      <c r="AB12" s="215">
        <f t="shared" ref="AB12" si="3">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307" t="s">
        <v>454</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3" s="148"/>
      <c r="BC13" s="148"/>
      <c r="BD13" s="148"/>
      <c r="BE13" s="148"/>
      <c r="BF13" s="148"/>
      <c r="BG13" s="148"/>
      <c r="BH13" s="148"/>
    </row>
    <row r="14" spans="1:60" outlineLevel="2" x14ac:dyDescent="0.2">
      <c r="A14" s="155"/>
      <c r="B14" s="156"/>
      <c r="C14" s="194" t="s">
        <v>629</v>
      </c>
      <c r="D14" s="185"/>
      <c r="E14" s="186">
        <v>319</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4" t="s">
        <v>630</v>
      </c>
      <c r="D15" s="185"/>
      <c r="E15" s="186">
        <v>203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435</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2">
        <v>3</v>
      </c>
      <c r="B16" s="173" t="s">
        <v>631</v>
      </c>
      <c r="C16" s="181" t="s">
        <v>632</v>
      </c>
      <c r="D16" s="174" t="s">
        <v>442</v>
      </c>
      <c r="E16" s="175">
        <v>485.5</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t="s">
        <v>428</v>
      </c>
      <c r="S16" s="177" t="s">
        <v>378</v>
      </c>
      <c r="T16" s="178" t="s">
        <v>378</v>
      </c>
      <c r="U16" s="159">
        <v>0.106</v>
      </c>
      <c r="V16" s="159">
        <f>ROUND(E16*U16,2)</f>
        <v>51.46</v>
      </c>
      <c r="W16" s="159"/>
      <c r="X16" s="159" t="s">
        <v>429</v>
      </c>
      <c r="Y16" s="159" t="s">
        <v>381</v>
      </c>
      <c r="Z16" s="214">
        <v>0.32</v>
      </c>
      <c r="AA16" s="215">
        <f t="shared" ref="AA16" si="4">G16*Z16</f>
        <v>0</v>
      </c>
      <c r="AB16" s="215">
        <f t="shared" ref="AB16" si="5">G16-AA16</f>
        <v>0</v>
      </c>
      <c r="AC16" s="148"/>
      <c r="AD16" s="148"/>
      <c r="AE16" s="148"/>
      <c r="AF16" s="148"/>
      <c r="AG16" s="148" t="s">
        <v>431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33.75" outlineLevel="2" x14ac:dyDescent="0.2">
      <c r="A17" s="155"/>
      <c r="B17" s="156"/>
      <c r="C17" s="307" t="s">
        <v>454</v>
      </c>
      <c r="D17" s="308"/>
      <c r="E17" s="308"/>
      <c r="F17" s="308"/>
      <c r="G17" s="308"/>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433</v>
      </c>
      <c r="AH17" s="148"/>
      <c r="AI17" s="148"/>
      <c r="AJ17" s="148"/>
      <c r="AK17" s="148"/>
      <c r="AL17" s="148"/>
      <c r="AM17" s="148"/>
      <c r="AN17" s="148"/>
      <c r="AO17" s="148"/>
      <c r="AP17" s="148"/>
      <c r="AQ17" s="148"/>
      <c r="AR17" s="148"/>
      <c r="AS17" s="148"/>
      <c r="AT17" s="148"/>
      <c r="AU17" s="148"/>
      <c r="AV17" s="148"/>
      <c r="AW17" s="148"/>
      <c r="AX17" s="148"/>
      <c r="AY17" s="148"/>
      <c r="AZ17" s="148"/>
      <c r="BA17" s="179"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8"/>
      <c r="BC17" s="148"/>
      <c r="BD17" s="148"/>
      <c r="BE17" s="148"/>
      <c r="BF17" s="148"/>
      <c r="BG17" s="148"/>
      <c r="BH17" s="148"/>
    </row>
    <row r="18" spans="1:60" outlineLevel="2" x14ac:dyDescent="0.2">
      <c r="A18" s="155"/>
      <c r="B18" s="156"/>
      <c r="C18" s="194" t="s">
        <v>633</v>
      </c>
      <c r="D18" s="185"/>
      <c r="E18" s="186">
        <v>285.5</v>
      </c>
      <c r="F18" s="159"/>
      <c r="G18" s="159"/>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435</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194" t="s">
        <v>634</v>
      </c>
      <c r="D19" s="185"/>
      <c r="E19" s="186">
        <v>200</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72">
        <v>4</v>
      </c>
      <c r="B20" s="173" t="s">
        <v>635</v>
      </c>
      <c r="C20" s="181" t="s">
        <v>636</v>
      </c>
      <c r="D20" s="174" t="s">
        <v>442</v>
      </c>
      <c r="E20" s="175">
        <v>1130</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0.65200000000000002</v>
      </c>
      <c r="V20" s="159">
        <f>ROUND(E20*U20,2)</f>
        <v>736.76</v>
      </c>
      <c r="W20" s="159"/>
      <c r="X20" s="159" t="s">
        <v>429</v>
      </c>
      <c r="Y20" s="159" t="s">
        <v>453</v>
      </c>
      <c r="Z20" s="214">
        <v>0.32</v>
      </c>
      <c r="AA20" s="215">
        <f t="shared" ref="AA20" si="6">G20*Z20</f>
        <v>0</v>
      </c>
      <c r="AB20" s="215">
        <f t="shared" ref="AB20" si="7">G20-AA20</f>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637</v>
      </c>
      <c r="D21" s="185"/>
      <c r="E21" s="186">
        <v>1130</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435</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5</v>
      </c>
      <c r="B22" s="173" t="s">
        <v>473</v>
      </c>
      <c r="C22" s="181" t="s">
        <v>474</v>
      </c>
      <c r="D22" s="174" t="s">
        <v>442</v>
      </c>
      <c r="E22" s="175">
        <v>1130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1.0999999999999999E-2</v>
      </c>
      <c r="V22" s="159">
        <f>ROUND(E22*U22,2)</f>
        <v>12.43</v>
      </c>
      <c r="W22" s="159"/>
      <c r="X22" s="159" t="s">
        <v>429</v>
      </c>
      <c r="Y22" s="159" t="s">
        <v>453</v>
      </c>
      <c r="Z22" s="214">
        <v>0.32</v>
      </c>
      <c r="AA22" s="215">
        <f t="shared" ref="AA22" si="8">G22*Z22</f>
        <v>0</v>
      </c>
      <c r="AB22" s="215">
        <f t="shared" ref="AB22" si="9">G22-AA22</f>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307" t="s">
        <v>447</v>
      </c>
      <c r="D23" s="308"/>
      <c r="E23" s="308"/>
      <c r="F23" s="308"/>
      <c r="G23" s="308"/>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194" t="s">
        <v>638</v>
      </c>
      <c r="D24" s="185"/>
      <c r="E24" s="186">
        <v>1130</v>
      </c>
      <c r="F24" s="159"/>
      <c r="G24" s="159"/>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72">
        <v>6</v>
      </c>
      <c r="B25" s="173" t="s">
        <v>639</v>
      </c>
      <c r="C25" s="181" t="s">
        <v>640</v>
      </c>
      <c r="D25" s="174" t="s">
        <v>442</v>
      </c>
      <c r="E25" s="175">
        <v>1130</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t="s">
        <v>428</v>
      </c>
      <c r="S25" s="177" t="s">
        <v>378</v>
      </c>
      <c r="T25" s="178" t="s">
        <v>378</v>
      </c>
      <c r="U25" s="159">
        <v>0.20200000000000001</v>
      </c>
      <c r="V25" s="159">
        <f>ROUND(E25*U25,2)</f>
        <v>228.26</v>
      </c>
      <c r="W25" s="159"/>
      <c r="X25" s="159" t="s">
        <v>429</v>
      </c>
      <c r="Y25" s="159" t="s">
        <v>453</v>
      </c>
      <c r="Z25" s="214">
        <v>0.32</v>
      </c>
      <c r="AA25" s="215">
        <f t="shared" ref="AA25" si="10">G25*Z25</f>
        <v>0</v>
      </c>
      <c r="AB25" s="215">
        <f t="shared" ref="AB25" si="11">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307" t="s">
        <v>641</v>
      </c>
      <c r="D26" s="308"/>
      <c r="E26" s="308"/>
      <c r="F26" s="308"/>
      <c r="G26" s="308"/>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305" t="s">
        <v>642</v>
      </c>
      <c r="D27" s="306"/>
      <c r="E27" s="306"/>
      <c r="F27" s="306"/>
      <c r="G27" s="306"/>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383</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4" t="s">
        <v>643</v>
      </c>
      <c r="D28" s="185"/>
      <c r="E28" s="186">
        <v>1130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2">
        <v>7</v>
      </c>
      <c r="B29" s="173" t="s">
        <v>635</v>
      </c>
      <c r="C29" s="181" t="s">
        <v>636</v>
      </c>
      <c r="D29" s="174" t="s">
        <v>442</v>
      </c>
      <c r="E29" s="175">
        <v>732.62</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0.65200000000000002</v>
      </c>
      <c r="V29" s="159">
        <f>ROUND(E29*U29,2)</f>
        <v>477.67</v>
      </c>
      <c r="W29" s="159"/>
      <c r="X29" s="159" t="s">
        <v>429</v>
      </c>
      <c r="Y29" s="159" t="s">
        <v>475</v>
      </c>
      <c r="Z29" s="214">
        <v>0.32</v>
      </c>
      <c r="AA29" s="215">
        <f t="shared" ref="AA29" si="12">G29*Z29</f>
        <v>0</v>
      </c>
      <c r="AB29" s="215">
        <f t="shared" ref="AB29" si="13">G29-AA29</f>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644</v>
      </c>
      <c r="D30" s="185"/>
      <c r="E30" s="186"/>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194" t="s">
        <v>645</v>
      </c>
      <c r="D31" s="185"/>
      <c r="E31" s="186">
        <v>113.1</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4" t="s">
        <v>646</v>
      </c>
      <c r="D32" s="185"/>
      <c r="E32" s="186">
        <v>282.74</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4" t="s">
        <v>647</v>
      </c>
      <c r="D33" s="185"/>
      <c r="E33" s="186">
        <v>94.25</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4" t="s">
        <v>648</v>
      </c>
      <c r="D34" s="185"/>
      <c r="E34" s="186">
        <v>175.93</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4" t="s">
        <v>649</v>
      </c>
      <c r="D35" s="185"/>
      <c r="E35" s="186">
        <v>66.599999999999994</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8</v>
      </c>
      <c r="B36" s="173" t="s">
        <v>445</v>
      </c>
      <c r="C36" s="181" t="s">
        <v>446</v>
      </c>
      <c r="D36" s="174" t="s">
        <v>442</v>
      </c>
      <c r="E36" s="175">
        <v>1828.38</v>
      </c>
      <c r="F36" s="176"/>
      <c r="G36" s="177">
        <f>ROUND(E36*F36,2)</f>
        <v>0</v>
      </c>
      <c r="H36" s="176"/>
      <c r="I36" s="177">
        <f>ROUND(E36*H36,2)</f>
        <v>0</v>
      </c>
      <c r="J36" s="176"/>
      <c r="K36" s="177">
        <f>ROUND(E36*J36,2)</f>
        <v>0</v>
      </c>
      <c r="L36" s="177">
        <v>21</v>
      </c>
      <c r="M36" s="177">
        <f>G36*(1+L36/100)</f>
        <v>0</v>
      </c>
      <c r="N36" s="175">
        <v>0</v>
      </c>
      <c r="O36" s="175">
        <f>ROUND(E36*N36,2)</f>
        <v>0</v>
      </c>
      <c r="P36" s="175">
        <v>0</v>
      </c>
      <c r="Q36" s="175">
        <f>ROUND(E36*P36,2)</f>
        <v>0</v>
      </c>
      <c r="R36" s="177" t="s">
        <v>428</v>
      </c>
      <c r="S36" s="177" t="s">
        <v>378</v>
      </c>
      <c r="T36" s="178" t="s">
        <v>378</v>
      </c>
      <c r="U36" s="159">
        <v>1.0999999999999999E-2</v>
      </c>
      <c r="V36" s="159">
        <f>ROUND(E36*U36,2)</f>
        <v>20.11</v>
      </c>
      <c r="W36" s="159"/>
      <c r="X36" s="159" t="s">
        <v>429</v>
      </c>
      <c r="Y36" s="159" t="s">
        <v>481</v>
      </c>
      <c r="Z36" s="214">
        <v>0.32</v>
      </c>
      <c r="AA36" s="215">
        <f t="shared" ref="AA36" si="14">G36*Z36</f>
        <v>0</v>
      </c>
      <c r="AB36" s="215">
        <f t="shared" ref="AB36" si="15">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7" t="s">
        <v>447</v>
      </c>
      <c r="D37" s="308"/>
      <c r="E37" s="308"/>
      <c r="F37" s="308"/>
      <c r="G37" s="30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194" t="s">
        <v>650</v>
      </c>
      <c r="D38" s="185"/>
      <c r="E38" s="186">
        <v>88.26</v>
      </c>
      <c r="F38" s="159"/>
      <c r="G38" s="159"/>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435</v>
      </c>
      <c r="AH38" s="148">
        <v>5</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3" x14ac:dyDescent="0.2">
      <c r="A39" s="155"/>
      <c r="B39" s="156"/>
      <c r="C39" s="194" t="s">
        <v>651</v>
      </c>
      <c r="D39" s="185"/>
      <c r="E39" s="186">
        <v>522</v>
      </c>
      <c r="F39" s="159"/>
      <c r="G39" s="159"/>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435</v>
      </c>
      <c r="AH39" s="148">
        <v>5</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194" t="s">
        <v>652</v>
      </c>
      <c r="D40" s="185"/>
      <c r="E40" s="186">
        <v>485.5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5</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653</v>
      </c>
      <c r="D41" s="185"/>
      <c r="E41" s="186">
        <v>732.62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5</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2">
        <v>9</v>
      </c>
      <c r="B42" s="173" t="s">
        <v>486</v>
      </c>
      <c r="C42" s="181" t="s">
        <v>487</v>
      </c>
      <c r="D42" s="174" t="s">
        <v>442</v>
      </c>
      <c r="E42" s="175">
        <v>1828.38</v>
      </c>
      <c r="F42" s="176"/>
      <c r="G42" s="177">
        <f>ROUND(E42*F42,2)</f>
        <v>0</v>
      </c>
      <c r="H42" s="176"/>
      <c r="I42" s="177">
        <f>ROUND(E42*H42,2)</f>
        <v>0</v>
      </c>
      <c r="J42" s="176"/>
      <c r="K42" s="177">
        <f>ROUND(E42*J42,2)</f>
        <v>0</v>
      </c>
      <c r="L42" s="177">
        <v>21</v>
      </c>
      <c r="M42" s="177">
        <f>G42*(1+L42/100)</f>
        <v>0</v>
      </c>
      <c r="N42" s="175">
        <v>0</v>
      </c>
      <c r="O42" s="175">
        <f>ROUND(E42*N42,2)</f>
        <v>0</v>
      </c>
      <c r="P42" s="175">
        <v>0</v>
      </c>
      <c r="Q42" s="175">
        <f>ROUND(E42*P42,2)</f>
        <v>0</v>
      </c>
      <c r="R42" s="177" t="s">
        <v>428</v>
      </c>
      <c r="S42" s="177" t="s">
        <v>378</v>
      </c>
      <c r="T42" s="178" t="s">
        <v>378</v>
      </c>
      <c r="U42" s="159">
        <v>0</v>
      </c>
      <c r="V42" s="159">
        <f>ROUND(E42*U42,2)</f>
        <v>0</v>
      </c>
      <c r="W42" s="159"/>
      <c r="X42" s="159" t="s">
        <v>429</v>
      </c>
      <c r="Y42" s="159" t="s">
        <v>481</v>
      </c>
      <c r="Z42" s="214">
        <v>0.32</v>
      </c>
      <c r="AA42" s="215">
        <f t="shared" ref="AA42" si="16">G42*Z42</f>
        <v>0</v>
      </c>
      <c r="AB42" s="215">
        <f t="shared" ref="AB42" si="17">G42-AA42</f>
        <v>0</v>
      </c>
      <c r="AC42" s="148"/>
      <c r="AD42" s="148"/>
      <c r="AE42" s="148"/>
      <c r="AF42" s="148"/>
      <c r="AG42" s="148" t="s">
        <v>431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idden="1" outlineLevel="2" x14ac:dyDescent="0.2">
      <c r="A43" s="155"/>
      <c r="B43" s="156"/>
      <c r="C43" s="194"/>
      <c r="D43" s="185"/>
      <c r="E43" s="186"/>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435</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3" x14ac:dyDescent="0.2">
      <c r="A44" s="155"/>
      <c r="B44" s="156"/>
      <c r="C44" s="194" t="s">
        <v>2959</v>
      </c>
      <c r="D44" s="185"/>
      <c r="E44" s="186">
        <v>1828.38</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435</v>
      </c>
      <c r="AH44" s="148">
        <v>5</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idden="1" outlineLevel="1" collapsed="1" x14ac:dyDescent="0.2">
      <c r="A45" s="172"/>
      <c r="B45" s="173"/>
      <c r="C45" s="181"/>
      <c r="D45" s="174"/>
      <c r="E45" s="175"/>
      <c r="F45" s="176"/>
      <c r="G45" s="177"/>
      <c r="H45" s="176"/>
      <c r="I45" s="177"/>
      <c r="J45" s="176"/>
      <c r="K45" s="177"/>
      <c r="L45" s="177"/>
      <c r="M45" s="177"/>
      <c r="N45" s="175"/>
      <c r="O45" s="175"/>
      <c r="P45" s="175"/>
      <c r="Q45" s="175"/>
      <c r="R45" s="177"/>
      <c r="S45" s="177"/>
      <c r="T45" s="178"/>
      <c r="U45" s="159"/>
      <c r="V45" s="159"/>
      <c r="W45" s="159"/>
      <c r="X45" s="159"/>
      <c r="Y45" s="159"/>
      <c r="Z45" s="214"/>
      <c r="AA45" s="215"/>
      <c r="AB45" s="215"/>
      <c r="AC45" s="148"/>
      <c r="AD45" s="148"/>
      <c r="AE45" s="148"/>
      <c r="AF45" s="148"/>
      <c r="AG45" s="148" t="s">
        <v>431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idden="1" outlineLevel="2" x14ac:dyDescent="0.2">
      <c r="A46" s="155"/>
      <c r="B46" s="156"/>
      <c r="C46" s="194"/>
      <c r="D46" s="185"/>
      <c r="E46" s="186"/>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idden="1" outlineLevel="3" x14ac:dyDescent="0.2">
      <c r="A47" s="155"/>
      <c r="B47" s="156"/>
      <c r="C47" s="194"/>
      <c r="D47" s="185"/>
      <c r="E47" s="186"/>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11</v>
      </c>
      <c r="B48" s="173" t="s">
        <v>654</v>
      </c>
      <c r="C48" s="181" t="s">
        <v>655</v>
      </c>
      <c r="D48" s="174" t="s">
        <v>492</v>
      </c>
      <c r="E48" s="175">
        <v>1554.2</v>
      </c>
      <c r="F48" s="176"/>
      <c r="G48" s="177">
        <f>ROUND(E48*F48,2)</f>
        <v>0</v>
      </c>
      <c r="H48" s="176"/>
      <c r="I48" s="177">
        <f>ROUND(E48*H48,2)</f>
        <v>0</v>
      </c>
      <c r="J48" s="176"/>
      <c r="K48" s="177">
        <f>ROUND(E48*J48,2)</f>
        <v>0</v>
      </c>
      <c r="L48" s="177">
        <v>21</v>
      </c>
      <c r="M48" s="177">
        <f>G48*(1+L48/100)</f>
        <v>0</v>
      </c>
      <c r="N48" s="175">
        <v>0</v>
      </c>
      <c r="O48" s="175">
        <f>ROUND(E48*N48,2)</f>
        <v>0</v>
      </c>
      <c r="P48" s="175">
        <v>0</v>
      </c>
      <c r="Q48" s="175">
        <f>ROUND(E48*P48,2)</f>
        <v>0</v>
      </c>
      <c r="R48" s="177" t="s">
        <v>428</v>
      </c>
      <c r="S48" s="177" t="s">
        <v>378</v>
      </c>
      <c r="T48" s="178" t="s">
        <v>378</v>
      </c>
      <c r="U48" s="159">
        <v>9.6000000000000002E-2</v>
      </c>
      <c r="V48" s="159">
        <f>ROUND(E48*U48,2)</f>
        <v>149.19999999999999</v>
      </c>
      <c r="W48" s="159"/>
      <c r="X48" s="159" t="s">
        <v>429</v>
      </c>
      <c r="Y48" s="159" t="s">
        <v>656</v>
      </c>
      <c r="Z48" s="214">
        <v>0.32</v>
      </c>
      <c r="AA48" s="215">
        <f t="shared" ref="AA48" si="18">G48*Z48</f>
        <v>0</v>
      </c>
      <c r="AB48" s="215">
        <f t="shared" ref="AB48" si="19">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7" t="s">
        <v>657</v>
      </c>
      <c r="D49" s="308"/>
      <c r="E49" s="308"/>
      <c r="F49" s="308"/>
      <c r="G49" s="30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4" t="s">
        <v>658</v>
      </c>
      <c r="D50" s="185"/>
      <c r="E50" s="186">
        <v>1554.2</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435</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62" t="s">
        <v>373</v>
      </c>
      <c r="B51" s="163" t="s">
        <v>231</v>
      </c>
      <c r="C51" s="180" t="s">
        <v>232</v>
      </c>
      <c r="D51" s="164"/>
      <c r="E51" s="165"/>
      <c r="F51" s="166"/>
      <c r="G51" s="166">
        <f>SUMIF(AG52:AG55,"&lt;&gt;NOR",G52:G55)</f>
        <v>0</v>
      </c>
      <c r="H51" s="166"/>
      <c r="I51" s="166">
        <f>SUM(I52:I55)</f>
        <v>0</v>
      </c>
      <c r="J51" s="166"/>
      <c r="K51" s="166">
        <f>SUM(K52:K55)</f>
        <v>0</v>
      </c>
      <c r="L51" s="166"/>
      <c r="M51" s="166">
        <f>SUM(M52:M55)</f>
        <v>0</v>
      </c>
      <c r="N51" s="165"/>
      <c r="O51" s="165">
        <f>SUM(O52:O55)</f>
        <v>14.02</v>
      </c>
      <c r="P51" s="165"/>
      <c r="Q51" s="165">
        <f>SUM(Q52:Q55)</f>
        <v>0</v>
      </c>
      <c r="R51" s="166"/>
      <c r="S51" s="166"/>
      <c r="T51" s="167"/>
      <c r="U51" s="161"/>
      <c r="V51" s="161">
        <f>SUM(V52:V55)</f>
        <v>84.99</v>
      </c>
      <c r="W51" s="161"/>
      <c r="X51" s="161"/>
      <c r="Y51" s="161"/>
      <c r="Z51" s="208"/>
      <c r="AA51" s="208"/>
      <c r="AB51" s="207"/>
      <c r="AG51" t="s">
        <v>374</v>
      </c>
    </row>
    <row r="52" spans="1:60" outlineLevel="1" x14ac:dyDescent="0.2">
      <c r="A52" s="172">
        <v>12</v>
      </c>
      <c r="B52" s="173" t="s">
        <v>659</v>
      </c>
      <c r="C52" s="181" t="s">
        <v>660</v>
      </c>
      <c r="D52" s="174" t="s">
        <v>492</v>
      </c>
      <c r="E52" s="175">
        <v>607.072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497</v>
      </c>
      <c r="S52" s="177" t="s">
        <v>378</v>
      </c>
      <c r="T52" s="178" t="s">
        <v>378</v>
      </c>
      <c r="U52" s="159">
        <v>0.14000000000000001</v>
      </c>
      <c r="V52" s="159">
        <f>ROUND(E52*U52,2)</f>
        <v>84.99</v>
      </c>
      <c r="W52" s="159"/>
      <c r="X52" s="159" t="s">
        <v>429</v>
      </c>
      <c r="Y52" s="159" t="s">
        <v>381</v>
      </c>
      <c r="Z52" s="216">
        <v>0.32</v>
      </c>
      <c r="AA52" s="217">
        <f t="shared" ref="AA52" si="20">G52*Z52</f>
        <v>0</v>
      </c>
      <c r="AB52" s="217">
        <f t="shared" ref="AB52" si="21">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194" t="s">
        <v>661</v>
      </c>
      <c r="D53" s="185"/>
      <c r="E53" s="186">
        <v>607.072</v>
      </c>
      <c r="F53" s="159"/>
      <c r="G53" s="159"/>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435</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2">
        <v>13</v>
      </c>
      <c r="B54" s="173" t="s">
        <v>662</v>
      </c>
      <c r="C54" s="181" t="s">
        <v>663</v>
      </c>
      <c r="D54" s="174" t="s">
        <v>492</v>
      </c>
      <c r="E54" s="175">
        <v>637.42560000000003</v>
      </c>
      <c r="F54" s="176"/>
      <c r="G54" s="177">
        <f>ROUND(E54*F54,2)</f>
        <v>0</v>
      </c>
      <c r="H54" s="176"/>
      <c r="I54" s="177">
        <f>ROUND(E54*H54,2)</f>
        <v>0</v>
      </c>
      <c r="J54" s="176"/>
      <c r="K54" s="177">
        <f>ROUND(E54*J54,2)</f>
        <v>0</v>
      </c>
      <c r="L54" s="177">
        <v>21</v>
      </c>
      <c r="M54" s="177">
        <f>G54*(1+L54/100)</f>
        <v>0</v>
      </c>
      <c r="N54" s="175">
        <v>2.1999999999999999E-2</v>
      </c>
      <c r="O54" s="175">
        <f>ROUND(E54*N54,2)</f>
        <v>14.02</v>
      </c>
      <c r="P54" s="175">
        <v>0</v>
      </c>
      <c r="Q54" s="175">
        <f>ROUND(E54*P54,2)</f>
        <v>0</v>
      </c>
      <c r="R54" s="177" t="s">
        <v>664</v>
      </c>
      <c r="S54" s="177" t="s">
        <v>378</v>
      </c>
      <c r="T54" s="178" t="s">
        <v>378</v>
      </c>
      <c r="U54" s="159">
        <v>0</v>
      </c>
      <c r="V54" s="159">
        <f>ROUND(E54*U54,2)</f>
        <v>0</v>
      </c>
      <c r="W54" s="159"/>
      <c r="X54" s="159" t="s">
        <v>614</v>
      </c>
      <c r="Y54" s="159" t="s">
        <v>381</v>
      </c>
      <c r="Z54" s="214">
        <v>0.32</v>
      </c>
      <c r="AA54" s="215">
        <f t="shared" ref="AA54" si="22">G54*Z54</f>
        <v>0</v>
      </c>
      <c r="AB54" s="215">
        <f t="shared" ref="AB54" si="23">G54-AA54</f>
        <v>0</v>
      </c>
      <c r="AC54" s="148"/>
      <c r="AD54" s="148"/>
      <c r="AE54" s="148"/>
      <c r="AF54" s="148"/>
      <c r="AG54" s="148" t="s">
        <v>615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194" t="s">
        <v>665</v>
      </c>
      <c r="D55" s="185"/>
      <c r="E55" s="186">
        <v>637.42560000000003</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435</v>
      </c>
      <c r="AH55" s="148">
        <v>5</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x14ac:dyDescent="0.2">
      <c r="A56" s="162" t="s">
        <v>373</v>
      </c>
      <c r="B56" s="163" t="s">
        <v>233</v>
      </c>
      <c r="C56" s="180" t="s">
        <v>234</v>
      </c>
      <c r="D56" s="164"/>
      <c r="E56" s="165"/>
      <c r="F56" s="166"/>
      <c r="G56" s="166">
        <f>SUMIF(AG57:AG69,"&lt;&gt;NOR",G57:G69)</f>
        <v>0</v>
      </c>
      <c r="H56" s="166"/>
      <c r="I56" s="166">
        <f>SUM(I57:I69)</f>
        <v>0</v>
      </c>
      <c r="J56" s="166"/>
      <c r="K56" s="166">
        <f>SUM(K57:K69)</f>
        <v>0</v>
      </c>
      <c r="L56" s="166"/>
      <c r="M56" s="166">
        <f>SUM(M57:M69)</f>
        <v>0</v>
      </c>
      <c r="N56" s="165"/>
      <c r="O56" s="165">
        <f>SUM(O57:O69)</f>
        <v>135.04</v>
      </c>
      <c r="P56" s="165"/>
      <c r="Q56" s="165">
        <f>SUM(Q57:Q69)</f>
        <v>0</v>
      </c>
      <c r="R56" s="166"/>
      <c r="S56" s="166"/>
      <c r="T56" s="167"/>
      <c r="U56" s="161"/>
      <c r="V56" s="161">
        <f>SUM(V57:V69)</f>
        <v>117.38000000000001</v>
      </c>
      <c r="W56" s="161"/>
      <c r="X56" s="161"/>
      <c r="Y56" s="161"/>
      <c r="Z56" s="208"/>
      <c r="AA56" s="208"/>
      <c r="AB56" s="207"/>
      <c r="AG56" t="s">
        <v>374</v>
      </c>
    </row>
    <row r="57" spans="1:60" outlineLevel="1" x14ac:dyDescent="0.2">
      <c r="A57" s="172">
        <v>14</v>
      </c>
      <c r="B57" s="173" t="s">
        <v>666</v>
      </c>
      <c r="C57" s="181" t="s">
        <v>667</v>
      </c>
      <c r="D57" s="174" t="s">
        <v>442</v>
      </c>
      <c r="E57" s="175">
        <v>15.84</v>
      </c>
      <c r="F57" s="176"/>
      <c r="G57" s="177">
        <f>ROUND(E57*F57,2)</f>
        <v>0</v>
      </c>
      <c r="H57" s="176"/>
      <c r="I57" s="177">
        <f>ROUND(E57*H57,2)</f>
        <v>0</v>
      </c>
      <c r="J57" s="176"/>
      <c r="K57" s="177">
        <f>ROUND(E57*J57,2)</f>
        <v>0</v>
      </c>
      <c r="L57" s="177">
        <v>21</v>
      </c>
      <c r="M57" s="177">
        <f>G57*(1+L57/100)</f>
        <v>0</v>
      </c>
      <c r="N57" s="175">
        <v>2.5249999999999999</v>
      </c>
      <c r="O57" s="175">
        <f>ROUND(E57*N57,2)</f>
        <v>40</v>
      </c>
      <c r="P57" s="175">
        <v>0</v>
      </c>
      <c r="Q57" s="175">
        <f>ROUND(E57*P57,2)</f>
        <v>0</v>
      </c>
      <c r="R57" s="177" t="s">
        <v>588</v>
      </c>
      <c r="S57" s="177" t="s">
        <v>378</v>
      </c>
      <c r="T57" s="178" t="s">
        <v>378</v>
      </c>
      <c r="U57" s="159">
        <v>1.89</v>
      </c>
      <c r="V57" s="159">
        <f>ROUND(E57*U57,2)</f>
        <v>29.94</v>
      </c>
      <c r="W57" s="159"/>
      <c r="X57" s="159" t="s">
        <v>429</v>
      </c>
      <c r="Y57" s="159" t="s">
        <v>430</v>
      </c>
      <c r="Z57" s="214">
        <v>0.32</v>
      </c>
      <c r="AA57" s="215">
        <f t="shared" ref="AA57" si="24">G57*Z57</f>
        <v>0</v>
      </c>
      <c r="AB57" s="215">
        <f t="shared" ref="AB57" si="25">G57-AA57</f>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4" t="s">
        <v>668</v>
      </c>
      <c r="D58" s="185"/>
      <c r="E58" s="186">
        <v>15.84</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435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72">
        <v>15</v>
      </c>
      <c r="B59" s="173" t="s">
        <v>669</v>
      </c>
      <c r="C59" s="181" t="s">
        <v>670</v>
      </c>
      <c r="D59" s="174" t="s">
        <v>671</v>
      </c>
      <c r="E59" s="175">
        <v>176</v>
      </c>
      <c r="F59" s="176"/>
      <c r="G59" s="177">
        <f>ROUND(E59*F59,2)</f>
        <v>0</v>
      </c>
      <c r="H59" s="176"/>
      <c r="I59" s="177">
        <f>ROUND(E59*H59,2)</f>
        <v>0</v>
      </c>
      <c r="J59" s="176"/>
      <c r="K59" s="177">
        <f>ROUND(E59*J59,2)</f>
        <v>0</v>
      </c>
      <c r="L59" s="177">
        <v>21</v>
      </c>
      <c r="M59" s="177">
        <f>G59*(1+L59/100)</f>
        <v>0</v>
      </c>
      <c r="N59" s="175">
        <v>0</v>
      </c>
      <c r="O59" s="175">
        <f>ROUND(E59*N59,2)</f>
        <v>0</v>
      </c>
      <c r="P59" s="175">
        <v>0</v>
      </c>
      <c r="Q59" s="175">
        <f>ROUND(E59*P59,2)</f>
        <v>0</v>
      </c>
      <c r="R59" s="177" t="s">
        <v>672</v>
      </c>
      <c r="S59" s="177" t="s">
        <v>378</v>
      </c>
      <c r="T59" s="178" t="s">
        <v>378</v>
      </c>
      <c r="U59" s="159">
        <v>7.9299999999999995E-2</v>
      </c>
      <c r="V59" s="159">
        <f>ROUND(E59*U59,2)</f>
        <v>13.96</v>
      </c>
      <c r="W59" s="159"/>
      <c r="X59" s="159" t="s">
        <v>429</v>
      </c>
      <c r="Y59" s="159" t="s">
        <v>430</v>
      </c>
      <c r="Z59" s="214">
        <v>0.32</v>
      </c>
      <c r="AA59" s="215">
        <f t="shared" ref="AA59" si="26">G59*Z59</f>
        <v>0</v>
      </c>
      <c r="AB59" s="215">
        <f t="shared" ref="AB59" si="27">G59-AA59</f>
        <v>0</v>
      </c>
      <c r="AC59" s="148"/>
      <c r="AD59" s="148"/>
      <c r="AE59" s="148"/>
      <c r="AF59" s="148"/>
      <c r="AG59" s="148" t="s">
        <v>431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194" t="s">
        <v>673</v>
      </c>
      <c r="D60" s="185"/>
      <c r="E60" s="186">
        <v>176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33.75" outlineLevel="1" x14ac:dyDescent="0.2">
      <c r="A61" s="172">
        <v>16</v>
      </c>
      <c r="B61" s="173" t="s">
        <v>674</v>
      </c>
      <c r="C61" s="181" t="s">
        <v>675</v>
      </c>
      <c r="D61" s="174" t="s">
        <v>671</v>
      </c>
      <c r="E61" s="175">
        <v>177.76</v>
      </c>
      <c r="F61" s="176"/>
      <c r="G61" s="177">
        <f>ROUND(E61*F61,2)</f>
        <v>0</v>
      </c>
      <c r="H61" s="176"/>
      <c r="I61" s="177">
        <f>ROUND(E61*H61,2)</f>
        <v>0</v>
      </c>
      <c r="J61" s="176"/>
      <c r="K61" s="177">
        <f>ROUND(E61*J61,2)</f>
        <v>0</v>
      </c>
      <c r="L61" s="177">
        <v>21</v>
      </c>
      <c r="M61" s="177">
        <f>G61*(1+L61/100)</f>
        <v>0</v>
      </c>
      <c r="N61" s="175">
        <v>8.0000000000000004E-4</v>
      </c>
      <c r="O61" s="175">
        <f>ROUND(E61*N61,2)</f>
        <v>0.14000000000000001</v>
      </c>
      <c r="P61" s="175">
        <v>0</v>
      </c>
      <c r="Q61" s="175">
        <f>ROUND(E61*P61,2)</f>
        <v>0</v>
      </c>
      <c r="R61" s="177" t="s">
        <v>664</v>
      </c>
      <c r="S61" s="177" t="s">
        <v>378</v>
      </c>
      <c r="T61" s="178" t="s">
        <v>378</v>
      </c>
      <c r="U61" s="159">
        <v>0</v>
      </c>
      <c r="V61" s="159">
        <f>ROUND(E61*U61,2)</f>
        <v>0</v>
      </c>
      <c r="W61" s="159"/>
      <c r="X61" s="159" t="s">
        <v>614</v>
      </c>
      <c r="Y61" s="159" t="s">
        <v>430</v>
      </c>
      <c r="Z61" s="214">
        <v>0.32</v>
      </c>
      <c r="AA61" s="215">
        <f t="shared" ref="AA61" si="28">G61*Z61</f>
        <v>0</v>
      </c>
      <c r="AB61" s="215">
        <f t="shared" ref="AB61" si="29">G61-AA61</f>
        <v>0</v>
      </c>
      <c r="AC61" s="148"/>
      <c r="AD61" s="148"/>
      <c r="AE61" s="148"/>
      <c r="AF61" s="148"/>
      <c r="AG61" s="148" t="s">
        <v>615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4" t="s">
        <v>676</v>
      </c>
      <c r="D62" s="185"/>
      <c r="E62" s="186">
        <v>177.76</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5</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72">
        <v>17</v>
      </c>
      <c r="B63" s="173" t="s">
        <v>677</v>
      </c>
      <c r="C63" s="181" t="s">
        <v>678</v>
      </c>
      <c r="D63" s="174" t="s">
        <v>492</v>
      </c>
      <c r="E63" s="175">
        <v>404.8</v>
      </c>
      <c r="F63" s="176"/>
      <c r="G63" s="177">
        <f>ROUND(E63*F63,2)</f>
        <v>0</v>
      </c>
      <c r="H63" s="176"/>
      <c r="I63" s="177">
        <f>ROUND(E63*H63,2)</f>
        <v>0</v>
      </c>
      <c r="J63" s="176"/>
      <c r="K63" s="177">
        <f>ROUND(E63*J63,2)</f>
        <v>0</v>
      </c>
      <c r="L63" s="177">
        <v>21</v>
      </c>
      <c r="M63" s="177">
        <f>G63*(1+L63/100)</f>
        <v>0</v>
      </c>
      <c r="N63" s="175">
        <v>3.5E-4</v>
      </c>
      <c r="O63" s="175">
        <f>ROUND(E63*N63,2)</f>
        <v>0.14000000000000001</v>
      </c>
      <c r="P63" s="175">
        <v>0</v>
      </c>
      <c r="Q63" s="175">
        <f>ROUND(E63*P63,2)</f>
        <v>0</v>
      </c>
      <c r="R63" s="177" t="s">
        <v>588</v>
      </c>
      <c r="S63" s="177" t="s">
        <v>378</v>
      </c>
      <c r="T63" s="178" t="s">
        <v>378</v>
      </c>
      <c r="U63" s="159">
        <v>8.8999999999999996E-2</v>
      </c>
      <c r="V63" s="159">
        <f>ROUND(E63*U63,2)</f>
        <v>36.03</v>
      </c>
      <c r="W63" s="159"/>
      <c r="X63" s="159" t="s">
        <v>429</v>
      </c>
      <c r="Y63" s="159" t="s">
        <v>453</v>
      </c>
      <c r="Z63" s="214">
        <v>0.32</v>
      </c>
      <c r="AA63" s="215">
        <f t="shared" ref="AA63" si="30">G63*Z63</f>
        <v>0</v>
      </c>
      <c r="AB63" s="215">
        <f t="shared" ref="AB63" si="31">G63-AA63</f>
        <v>0</v>
      </c>
      <c r="AC63" s="148"/>
      <c r="AD63" s="148"/>
      <c r="AE63" s="148"/>
      <c r="AF63" s="148"/>
      <c r="AG63" s="148" t="s">
        <v>431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
      <c r="A64" s="155"/>
      <c r="B64" s="156"/>
      <c r="C64" s="307" t="s">
        <v>679</v>
      </c>
      <c r="D64" s="308"/>
      <c r="E64" s="308"/>
      <c r="F64" s="308"/>
      <c r="G64" s="308"/>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433</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4" t="s">
        <v>680</v>
      </c>
      <c r="D65" s="185"/>
      <c r="E65" s="186">
        <v>404.8</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435</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1" x14ac:dyDescent="0.2">
      <c r="A66" s="172">
        <v>18</v>
      </c>
      <c r="B66" s="173" t="s">
        <v>681</v>
      </c>
      <c r="C66" s="181" t="s">
        <v>682</v>
      </c>
      <c r="D66" s="174" t="s">
        <v>492</v>
      </c>
      <c r="E66" s="175">
        <v>412.89600000000002</v>
      </c>
      <c r="F66" s="176"/>
      <c r="G66" s="177">
        <f>ROUND(E66*F66,2)</f>
        <v>0</v>
      </c>
      <c r="H66" s="176"/>
      <c r="I66" s="177">
        <f>ROUND(E66*H66,2)</f>
        <v>0</v>
      </c>
      <c r="J66" s="176"/>
      <c r="K66" s="177">
        <f>ROUND(E66*J66,2)</f>
        <v>0</v>
      </c>
      <c r="L66" s="177">
        <v>21</v>
      </c>
      <c r="M66" s="177">
        <f>G66*(1+L66/100)</f>
        <v>0</v>
      </c>
      <c r="N66" s="175">
        <v>2.9999999999999997E-4</v>
      </c>
      <c r="O66" s="175">
        <f>ROUND(E66*N66,2)</f>
        <v>0.12</v>
      </c>
      <c r="P66" s="175">
        <v>0</v>
      </c>
      <c r="Q66" s="175">
        <f>ROUND(E66*P66,2)</f>
        <v>0</v>
      </c>
      <c r="R66" s="177" t="s">
        <v>664</v>
      </c>
      <c r="S66" s="177" t="s">
        <v>378</v>
      </c>
      <c r="T66" s="178" t="s">
        <v>378</v>
      </c>
      <c r="U66" s="159">
        <v>0</v>
      </c>
      <c r="V66" s="159">
        <f>ROUND(E66*U66,2)</f>
        <v>0</v>
      </c>
      <c r="W66" s="159"/>
      <c r="X66" s="159" t="s">
        <v>614</v>
      </c>
      <c r="Y66" s="159" t="s">
        <v>453</v>
      </c>
      <c r="Z66" s="214">
        <v>0.32</v>
      </c>
      <c r="AA66" s="215">
        <f t="shared" ref="AA66" si="32">G66*Z66</f>
        <v>0</v>
      </c>
      <c r="AB66" s="215">
        <f t="shared" ref="AB66" si="33">G66-AA66</f>
        <v>0</v>
      </c>
      <c r="AC66" s="148"/>
      <c r="AD66" s="148"/>
      <c r="AE66" s="148"/>
      <c r="AF66" s="148"/>
      <c r="AG66" s="148" t="s">
        <v>615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194" t="s">
        <v>683</v>
      </c>
      <c r="D67" s="185"/>
      <c r="E67" s="186">
        <v>412.89600000000002</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435</v>
      </c>
      <c r="AH67" s="148">
        <v>5</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684</v>
      </c>
      <c r="C68" s="181" t="s">
        <v>685</v>
      </c>
      <c r="D68" s="174" t="s">
        <v>442</v>
      </c>
      <c r="E68" s="175">
        <v>49.28</v>
      </c>
      <c r="F68" s="176"/>
      <c r="G68" s="177">
        <f>ROUND(E68*F68,2)</f>
        <v>0</v>
      </c>
      <c r="H68" s="176"/>
      <c r="I68" s="177">
        <f>ROUND(E68*H68,2)</f>
        <v>0</v>
      </c>
      <c r="J68" s="176"/>
      <c r="K68" s="177">
        <f>ROUND(E68*J68,2)</f>
        <v>0</v>
      </c>
      <c r="L68" s="177">
        <v>21</v>
      </c>
      <c r="M68" s="177">
        <f>G68*(1+L68/100)</f>
        <v>0</v>
      </c>
      <c r="N68" s="175">
        <v>1.9205000000000001</v>
      </c>
      <c r="O68" s="175">
        <f>ROUND(E68*N68,2)</f>
        <v>94.64</v>
      </c>
      <c r="P68" s="175">
        <v>0</v>
      </c>
      <c r="Q68" s="175">
        <f>ROUND(E68*P68,2)</f>
        <v>0</v>
      </c>
      <c r="R68" s="177"/>
      <c r="S68" s="177" t="s">
        <v>394</v>
      </c>
      <c r="T68" s="178" t="s">
        <v>379</v>
      </c>
      <c r="U68" s="159">
        <v>0.76</v>
      </c>
      <c r="V68" s="159">
        <f>ROUND(E68*U68,2)</f>
        <v>37.450000000000003</v>
      </c>
      <c r="W68" s="159"/>
      <c r="X68" s="159" t="s">
        <v>429</v>
      </c>
      <c r="Y68" s="159" t="s">
        <v>475</v>
      </c>
      <c r="Z68" s="214">
        <v>0.32</v>
      </c>
      <c r="AA68" s="215">
        <f t="shared" ref="AA68" si="34">G68*Z68</f>
        <v>0</v>
      </c>
      <c r="AB68" s="215">
        <f t="shared" ref="AB68" si="35">G68-AA68</f>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4" t="s">
        <v>686</v>
      </c>
      <c r="D69" s="185"/>
      <c r="E69" s="186">
        <v>49.28</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435</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62" t="s">
        <v>373</v>
      </c>
      <c r="B70" s="163" t="s">
        <v>235</v>
      </c>
      <c r="C70" s="180" t="s">
        <v>236</v>
      </c>
      <c r="D70" s="164"/>
      <c r="E70" s="165"/>
      <c r="F70" s="166"/>
      <c r="G70" s="166">
        <f>SUMIF(AG71:AG92,"&lt;&gt;NOR",G71:G92)</f>
        <v>0</v>
      </c>
      <c r="H70" s="166"/>
      <c r="I70" s="166">
        <f>SUM(I71:I92)</f>
        <v>0</v>
      </c>
      <c r="J70" s="166"/>
      <c r="K70" s="166">
        <f>SUM(K71:K92)</f>
        <v>0</v>
      </c>
      <c r="L70" s="166"/>
      <c r="M70" s="166">
        <f>SUM(M71:M92)</f>
        <v>0</v>
      </c>
      <c r="N70" s="165"/>
      <c r="O70" s="165">
        <f>SUM(O71:O92)</f>
        <v>2035.8799999999999</v>
      </c>
      <c r="P70" s="165"/>
      <c r="Q70" s="165">
        <f>SUM(Q71:Q92)</f>
        <v>0</v>
      </c>
      <c r="R70" s="166"/>
      <c r="S70" s="166"/>
      <c r="T70" s="167"/>
      <c r="U70" s="161"/>
      <c r="V70" s="161">
        <f>SUM(V71:V92)</f>
        <v>4903.29</v>
      </c>
      <c r="W70" s="161"/>
      <c r="X70" s="161"/>
      <c r="Y70" s="161"/>
      <c r="Z70" s="166"/>
      <c r="AA70" s="166"/>
      <c r="AB70" s="207"/>
      <c r="AG70" t="s">
        <v>374</v>
      </c>
    </row>
    <row r="71" spans="1:60" ht="22.5" outlineLevel="1" x14ac:dyDescent="0.2">
      <c r="A71" s="172">
        <v>20</v>
      </c>
      <c r="B71" s="173" t="s">
        <v>687</v>
      </c>
      <c r="C71" s="181" t="s">
        <v>688</v>
      </c>
      <c r="D71" s="174" t="s">
        <v>671</v>
      </c>
      <c r="E71" s="175">
        <v>224</v>
      </c>
      <c r="F71" s="176"/>
      <c r="G71" s="177">
        <f>ROUND(E71*F71,2)</f>
        <v>0</v>
      </c>
      <c r="H71" s="176"/>
      <c r="I71" s="177">
        <f>ROUND(E71*H71,2)</f>
        <v>0</v>
      </c>
      <c r="J71" s="176"/>
      <c r="K71" s="177">
        <f>ROUND(E71*J71,2)</f>
        <v>0</v>
      </c>
      <c r="L71" s="177">
        <v>21</v>
      </c>
      <c r="M71" s="177">
        <f>G71*(1+L71/100)</f>
        <v>0</v>
      </c>
      <c r="N71" s="175">
        <v>1.92E-3</v>
      </c>
      <c r="O71" s="175">
        <f>ROUND(E71*N71,2)</f>
        <v>0.43</v>
      </c>
      <c r="P71" s="175">
        <v>0</v>
      </c>
      <c r="Q71" s="175">
        <f>ROUND(E71*P71,2)</f>
        <v>0</v>
      </c>
      <c r="R71" s="177" t="s">
        <v>588</v>
      </c>
      <c r="S71" s="177" t="s">
        <v>378</v>
      </c>
      <c r="T71" s="178" t="s">
        <v>378</v>
      </c>
      <c r="U71" s="159">
        <v>1.569</v>
      </c>
      <c r="V71" s="159">
        <f>ROUND(E71*U71,2)</f>
        <v>351.46</v>
      </c>
      <c r="W71" s="159"/>
      <c r="X71" s="159" t="s">
        <v>429</v>
      </c>
      <c r="Y71" s="159" t="s">
        <v>381</v>
      </c>
      <c r="Z71" s="214">
        <v>0.32</v>
      </c>
      <c r="AA71" s="215">
        <f t="shared" ref="AA71" si="36">G71*Z71</f>
        <v>0</v>
      </c>
      <c r="AB71" s="215">
        <f t="shared" ref="AB71" si="37">G71-AA71</f>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7" t="s">
        <v>689</v>
      </c>
      <c r="D72" s="308"/>
      <c r="E72" s="308"/>
      <c r="F72" s="308"/>
      <c r="G72" s="308"/>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4" t="s">
        <v>690</v>
      </c>
      <c r="D73" s="185"/>
      <c r="E73" s="186">
        <v>224</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435</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2">
        <v>21</v>
      </c>
      <c r="B74" s="173" t="s">
        <v>691</v>
      </c>
      <c r="C74" s="181" t="s">
        <v>692</v>
      </c>
      <c r="D74" s="174" t="s">
        <v>671</v>
      </c>
      <c r="E74" s="175">
        <v>480</v>
      </c>
      <c r="F74" s="176"/>
      <c r="G74" s="177">
        <f>ROUND(E74*F74,2)</f>
        <v>0</v>
      </c>
      <c r="H74" s="176"/>
      <c r="I74" s="177">
        <f>ROUND(E74*H74,2)</f>
        <v>0</v>
      </c>
      <c r="J74" s="176"/>
      <c r="K74" s="177">
        <f>ROUND(E74*J74,2)</f>
        <v>0</v>
      </c>
      <c r="L74" s="177">
        <v>21</v>
      </c>
      <c r="M74" s="177">
        <f>G74*(1+L74/100)</f>
        <v>0</v>
      </c>
      <c r="N74" s="175">
        <v>3.3700000000000002E-3</v>
      </c>
      <c r="O74" s="175">
        <f>ROUND(E74*N74,2)</f>
        <v>1.62</v>
      </c>
      <c r="P74" s="175">
        <v>0</v>
      </c>
      <c r="Q74" s="175">
        <f>ROUND(E74*P74,2)</f>
        <v>0</v>
      </c>
      <c r="R74" s="177" t="s">
        <v>588</v>
      </c>
      <c r="S74" s="177" t="s">
        <v>378</v>
      </c>
      <c r="T74" s="178" t="s">
        <v>378</v>
      </c>
      <c r="U74" s="159">
        <v>1.7709999999999999</v>
      </c>
      <c r="V74" s="159">
        <f>ROUND(E74*U74,2)</f>
        <v>850.08</v>
      </c>
      <c r="W74" s="159"/>
      <c r="X74" s="159" t="s">
        <v>429</v>
      </c>
      <c r="Y74" s="159" t="s">
        <v>381</v>
      </c>
      <c r="Z74" s="214">
        <v>0.32</v>
      </c>
      <c r="AA74" s="215">
        <f t="shared" ref="AA74" si="38">G74*Z74</f>
        <v>0</v>
      </c>
      <c r="AB74" s="215">
        <f t="shared" ref="AB74" si="39">G74-AA74</f>
        <v>0</v>
      </c>
      <c r="AC74" s="148"/>
      <c r="AD74" s="148"/>
      <c r="AE74" s="148"/>
      <c r="AF74" s="148"/>
      <c r="AG74" s="148" t="s">
        <v>431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307" t="s">
        <v>689</v>
      </c>
      <c r="D75" s="308"/>
      <c r="E75" s="308"/>
      <c r="F75" s="308"/>
      <c r="G75" s="308"/>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433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4" t="s">
        <v>693</v>
      </c>
      <c r="D76" s="185"/>
      <c r="E76" s="186">
        <v>360</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435</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694</v>
      </c>
      <c r="D77" s="185"/>
      <c r="E77" s="186">
        <v>120</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435</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2.5" outlineLevel="1" x14ac:dyDescent="0.2">
      <c r="A78" s="172">
        <v>22</v>
      </c>
      <c r="B78" s="173" t="s">
        <v>695</v>
      </c>
      <c r="C78" s="181" t="s">
        <v>696</v>
      </c>
      <c r="D78" s="174" t="s">
        <v>671</v>
      </c>
      <c r="E78" s="175">
        <v>144</v>
      </c>
      <c r="F78" s="176"/>
      <c r="G78" s="177">
        <f>ROUND(E78*F78,2)</f>
        <v>0</v>
      </c>
      <c r="H78" s="176"/>
      <c r="I78" s="177">
        <f>ROUND(E78*H78,2)</f>
        <v>0</v>
      </c>
      <c r="J78" s="176"/>
      <c r="K78" s="177">
        <f>ROUND(E78*J78,2)</f>
        <v>0</v>
      </c>
      <c r="L78" s="177">
        <v>21</v>
      </c>
      <c r="M78" s="177">
        <f>G78*(1+L78/100)</f>
        <v>0</v>
      </c>
      <c r="N78" s="175">
        <v>3.9300000000000003E-3</v>
      </c>
      <c r="O78" s="175">
        <f>ROUND(E78*N78,2)</f>
        <v>0.56999999999999995</v>
      </c>
      <c r="P78" s="175">
        <v>0</v>
      </c>
      <c r="Q78" s="175">
        <f>ROUND(E78*P78,2)</f>
        <v>0</v>
      </c>
      <c r="R78" s="177" t="s">
        <v>588</v>
      </c>
      <c r="S78" s="177" t="s">
        <v>378</v>
      </c>
      <c r="T78" s="178" t="s">
        <v>378</v>
      </c>
      <c r="U78" s="159">
        <v>2.02</v>
      </c>
      <c r="V78" s="159">
        <f>ROUND(E78*U78,2)</f>
        <v>290.88</v>
      </c>
      <c r="W78" s="159"/>
      <c r="X78" s="159" t="s">
        <v>429</v>
      </c>
      <c r="Y78" s="159" t="s">
        <v>381</v>
      </c>
      <c r="Z78" s="214">
        <v>0.32</v>
      </c>
      <c r="AA78" s="215">
        <f t="shared" ref="AA78" si="40">G78*Z78</f>
        <v>0</v>
      </c>
      <c r="AB78" s="215">
        <f t="shared" ref="AB78" si="41">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307" t="s">
        <v>689</v>
      </c>
      <c r="D79" s="308"/>
      <c r="E79" s="308"/>
      <c r="F79" s="308"/>
      <c r="G79" s="308"/>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194" t="s">
        <v>697</v>
      </c>
      <c r="D80" s="185"/>
      <c r="E80" s="186">
        <v>144</v>
      </c>
      <c r="F80" s="159"/>
      <c r="G80" s="1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698</v>
      </c>
      <c r="C81" s="181" t="s">
        <v>699</v>
      </c>
      <c r="D81" s="174" t="s">
        <v>442</v>
      </c>
      <c r="E81" s="175">
        <v>732.62</v>
      </c>
      <c r="F81" s="176"/>
      <c r="G81" s="177">
        <f>ROUND(E81*F81,2)</f>
        <v>0</v>
      </c>
      <c r="H81" s="176"/>
      <c r="I81" s="177">
        <f>ROUND(E81*H81,2)</f>
        <v>0</v>
      </c>
      <c r="J81" s="176"/>
      <c r="K81" s="177">
        <f>ROUND(E81*J81,2)</f>
        <v>0</v>
      </c>
      <c r="L81" s="177">
        <v>21</v>
      </c>
      <c r="M81" s="177">
        <f>G81*(1+L81/100)</f>
        <v>0</v>
      </c>
      <c r="N81" s="175">
        <v>2.5499999999999998</v>
      </c>
      <c r="O81" s="175">
        <f>ROUND(E81*N81,2)</f>
        <v>1868.18</v>
      </c>
      <c r="P81" s="175">
        <v>0</v>
      </c>
      <c r="Q81" s="175">
        <f>ROUND(E81*P81,2)</f>
        <v>0</v>
      </c>
      <c r="R81" s="177"/>
      <c r="S81" s="177" t="s">
        <v>394</v>
      </c>
      <c r="T81" s="178" t="s">
        <v>379</v>
      </c>
      <c r="U81" s="159">
        <v>0</v>
      </c>
      <c r="V81" s="159">
        <f>ROUND(E81*U81,2)</f>
        <v>0</v>
      </c>
      <c r="W81" s="159"/>
      <c r="X81" s="159" t="s">
        <v>429</v>
      </c>
      <c r="Y81" s="159" t="s">
        <v>381</v>
      </c>
      <c r="Z81" s="214">
        <v>0.32</v>
      </c>
      <c r="AA81" s="215">
        <f t="shared" ref="AA81" si="42">G81*Z81</f>
        <v>0</v>
      </c>
      <c r="AB81" s="215">
        <f t="shared" ref="AB81" si="43">G81-AA81</f>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2" x14ac:dyDescent="0.2">
      <c r="A82" s="155"/>
      <c r="B82" s="156"/>
      <c r="C82" s="296" t="s">
        <v>700</v>
      </c>
      <c r="D82" s="297"/>
      <c r="E82" s="297"/>
      <c r="F82" s="297"/>
      <c r="G82" s="297"/>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383</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4" t="s">
        <v>701</v>
      </c>
      <c r="D83" s="185"/>
      <c r="E83" s="186"/>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4" t="s">
        <v>645</v>
      </c>
      <c r="D84" s="185"/>
      <c r="E84" s="186">
        <v>113.1</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435</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4" t="s">
        <v>646</v>
      </c>
      <c r="D85" s="185"/>
      <c r="E85" s="186">
        <v>282.74</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435</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4" t="s">
        <v>647</v>
      </c>
      <c r="D86" s="185"/>
      <c r="E86" s="186">
        <v>94.25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4" t="s">
        <v>648</v>
      </c>
      <c r="D87" s="185"/>
      <c r="E87" s="186">
        <v>175.93</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435</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4" t="s">
        <v>649</v>
      </c>
      <c r="D88" s="185"/>
      <c r="E88" s="186">
        <v>66.599999999999994</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435</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2">
        <v>24</v>
      </c>
      <c r="B89" s="173" t="s">
        <v>702</v>
      </c>
      <c r="C89" s="181" t="s">
        <v>703</v>
      </c>
      <c r="D89" s="174" t="s">
        <v>488</v>
      </c>
      <c r="E89" s="175">
        <v>152.81</v>
      </c>
      <c r="F89" s="176"/>
      <c r="G89" s="177">
        <f>ROUND(E89*F89,2)</f>
        <v>0</v>
      </c>
      <c r="H89" s="176"/>
      <c r="I89" s="177">
        <f>ROUND(E89*H89,2)</f>
        <v>0</v>
      </c>
      <c r="J89" s="176"/>
      <c r="K89" s="177">
        <f>ROUND(E89*J89,2)</f>
        <v>0</v>
      </c>
      <c r="L89" s="177">
        <v>21</v>
      </c>
      <c r="M89" s="177">
        <f>G89*(1+L89/100)</f>
        <v>0</v>
      </c>
      <c r="N89" s="175">
        <v>1.07521</v>
      </c>
      <c r="O89" s="175">
        <f>ROUND(E89*N89,2)</f>
        <v>164.3</v>
      </c>
      <c r="P89" s="175">
        <v>0</v>
      </c>
      <c r="Q89" s="175">
        <f>ROUND(E89*P89,2)</f>
        <v>0</v>
      </c>
      <c r="R89" s="177" t="s">
        <v>588</v>
      </c>
      <c r="S89" s="177" t="s">
        <v>378</v>
      </c>
      <c r="T89" s="178" t="s">
        <v>378</v>
      </c>
      <c r="U89" s="159">
        <v>22.321000000000002</v>
      </c>
      <c r="V89" s="159">
        <f>ROUND(E89*U89,2)</f>
        <v>3410.87</v>
      </c>
      <c r="W89" s="159"/>
      <c r="X89" s="159" t="s">
        <v>429</v>
      </c>
      <c r="Y89" s="159" t="s">
        <v>381</v>
      </c>
      <c r="Z89" s="214">
        <v>0.32</v>
      </c>
      <c r="AA89" s="215">
        <f t="shared" ref="AA89" si="44">G89*Z89</f>
        <v>0</v>
      </c>
      <c r="AB89" s="215">
        <f t="shared" ref="AB89" si="45">G89-AA89</f>
        <v>0</v>
      </c>
      <c r="AC89" s="148"/>
      <c r="AD89" s="148"/>
      <c r="AE89" s="148"/>
      <c r="AF89" s="148"/>
      <c r="AG89" s="148" t="s">
        <v>431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194" t="s">
        <v>704</v>
      </c>
      <c r="D90" s="185"/>
      <c r="E90" s="186">
        <v>152.81</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435</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72">
        <v>25</v>
      </c>
      <c r="B91" s="173" t="s">
        <v>705</v>
      </c>
      <c r="C91" s="181" t="s">
        <v>706</v>
      </c>
      <c r="D91" s="174" t="s">
        <v>707</v>
      </c>
      <c r="E91" s="175">
        <v>780</v>
      </c>
      <c r="F91" s="176"/>
      <c r="G91" s="177">
        <f>ROUND(E91*F91,2)</f>
        <v>0</v>
      </c>
      <c r="H91" s="176"/>
      <c r="I91" s="177">
        <f>ROUND(E91*H91,2)</f>
        <v>0</v>
      </c>
      <c r="J91" s="176"/>
      <c r="K91" s="177">
        <f>ROUND(E91*J91,2)</f>
        <v>0</v>
      </c>
      <c r="L91" s="177">
        <v>21</v>
      </c>
      <c r="M91" s="177">
        <f>G91*(1+L91/100)</f>
        <v>0</v>
      </c>
      <c r="N91" s="175">
        <v>1E-3</v>
      </c>
      <c r="O91" s="175">
        <f>ROUND(E91*N91,2)</f>
        <v>0.78</v>
      </c>
      <c r="P91" s="175">
        <v>0</v>
      </c>
      <c r="Q91" s="175">
        <f>ROUND(E91*P91,2)</f>
        <v>0</v>
      </c>
      <c r="R91" s="177"/>
      <c r="S91" s="177" t="s">
        <v>394</v>
      </c>
      <c r="T91" s="178" t="s">
        <v>379</v>
      </c>
      <c r="U91" s="159">
        <v>0</v>
      </c>
      <c r="V91" s="159">
        <f>ROUND(E91*U91,2)</f>
        <v>0</v>
      </c>
      <c r="W91" s="159"/>
      <c r="X91" s="159" t="s">
        <v>429</v>
      </c>
      <c r="Y91" s="159" t="s">
        <v>381</v>
      </c>
      <c r="Z91" s="214">
        <v>0.32</v>
      </c>
      <c r="AA91" s="215">
        <f t="shared" ref="AA91" si="46">G91*Z91</f>
        <v>0</v>
      </c>
      <c r="AB91" s="215">
        <f t="shared" ref="AB91" si="47">G91-AA91</f>
        <v>0</v>
      </c>
      <c r="AC91" s="148"/>
      <c r="AD91" s="148"/>
      <c r="AE91" s="148"/>
      <c r="AF91" s="148"/>
      <c r="AG91" s="148" t="s">
        <v>431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194" t="s">
        <v>708</v>
      </c>
      <c r="D92" s="185"/>
      <c r="E92" s="186">
        <v>780</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435</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2" t="s">
        <v>373</v>
      </c>
      <c r="B93" s="163" t="s">
        <v>239</v>
      </c>
      <c r="C93" s="180" t="s">
        <v>240</v>
      </c>
      <c r="D93" s="164"/>
      <c r="E93" s="165"/>
      <c r="F93" s="166"/>
      <c r="G93" s="166">
        <f>SUMIF(AG94:AG100,"&lt;&gt;NOR",G94:G100)</f>
        <v>0</v>
      </c>
      <c r="H93" s="166"/>
      <c r="I93" s="166">
        <f>SUM(I94:I100)</f>
        <v>0</v>
      </c>
      <c r="J93" s="166"/>
      <c r="K93" s="166">
        <f>SUM(K94:K100)</f>
        <v>0</v>
      </c>
      <c r="L93" s="166"/>
      <c r="M93" s="166">
        <f>SUM(M94:M100)</f>
        <v>0</v>
      </c>
      <c r="N93" s="165"/>
      <c r="O93" s="165">
        <f>SUM(O94:O100)</f>
        <v>66.320000000000007</v>
      </c>
      <c r="P93" s="165"/>
      <c r="Q93" s="165">
        <f>SUM(Q94:Q100)</f>
        <v>0</v>
      </c>
      <c r="R93" s="166"/>
      <c r="S93" s="166"/>
      <c r="T93" s="167"/>
      <c r="U93" s="161"/>
      <c r="V93" s="161">
        <f>SUM(V94:V115)</f>
        <v>3471.37</v>
      </c>
      <c r="W93" s="161"/>
      <c r="X93" s="161"/>
      <c r="Y93" s="161"/>
      <c r="Z93" s="166"/>
      <c r="AA93" s="166"/>
      <c r="AB93" s="207"/>
      <c r="AG93" t="s">
        <v>374</v>
      </c>
    </row>
    <row r="94" spans="1:60" ht="22.5" outlineLevel="1" x14ac:dyDescent="0.2">
      <c r="A94" s="172">
        <v>26</v>
      </c>
      <c r="B94" s="173" t="s">
        <v>709</v>
      </c>
      <c r="C94" s="181" t="s">
        <v>710</v>
      </c>
      <c r="D94" s="174" t="s">
        <v>671</v>
      </c>
      <c r="E94" s="175">
        <v>224</v>
      </c>
      <c r="F94" s="176"/>
      <c r="G94" s="177">
        <f>ROUND(E94*F94,2)</f>
        <v>0</v>
      </c>
      <c r="H94" s="176"/>
      <c r="I94" s="177">
        <f>ROUND(E94*H94,2)</f>
        <v>0</v>
      </c>
      <c r="J94" s="176"/>
      <c r="K94" s="177">
        <f>ROUND(E94*J94,2)</f>
        <v>0</v>
      </c>
      <c r="L94" s="177">
        <v>21</v>
      </c>
      <c r="M94" s="177">
        <f>G94*(1+L94/100)</f>
        <v>0</v>
      </c>
      <c r="N94" s="175">
        <v>7.8210000000000002E-2</v>
      </c>
      <c r="O94" s="175">
        <f>ROUND(E94*N94,2)</f>
        <v>17.52</v>
      </c>
      <c r="P94" s="175">
        <v>0</v>
      </c>
      <c r="Q94" s="175">
        <f>ROUND(E94*P94,2)</f>
        <v>0</v>
      </c>
      <c r="R94" s="177" t="s">
        <v>588</v>
      </c>
      <c r="S94" s="177" t="s">
        <v>378</v>
      </c>
      <c r="T94" s="178" t="s">
        <v>378</v>
      </c>
      <c r="U94" s="159">
        <v>1.6180000000000001</v>
      </c>
      <c r="V94" s="159">
        <f>ROUND(E94*U94,2)</f>
        <v>362.43</v>
      </c>
      <c r="W94" s="159"/>
      <c r="X94" s="159" t="s">
        <v>429</v>
      </c>
      <c r="Y94" s="159" t="s">
        <v>381</v>
      </c>
      <c r="Z94" s="214">
        <v>0.32</v>
      </c>
      <c r="AA94" s="215">
        <f t="shared" ref="AA94" si="48">G94*Z94</f>
        <v>0</v>
      </c>
      <c r="AB94" s="215">
        <f t="shared" ref="AB94" si="49">G94-AA94</f>
        <v>0</v>
      </c>
      <c r="AC94" s="148"/>
      <c r="AD94" s="148"/>
      <c r="AE94" s="148"/>
      <c r="AF94" s="148"/>
      <c r="AG94" s="148" t="s">
        <v>431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4" t="s">
        <v>690</v>
      </c>
      <c r="D95" s="185"/>
      <c r="E95" s="186">
        <v>224</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435</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27</v>
      </c>
      <c r="B96" s="173" t="s">
        <v>711</v>
      </c>
      <c r="C96" s="181" t="s">
        <v>712</v>
      </c>
      <c r="D96" s="174" t="s">
        <v>671</v>
      </c>
      <c r="E96" s="175">
        <v>480</v>
      </c>
      <c r="F96" s="176"/>
      <c r="G96" s="177">
        <f>ROUND(E96*F96,2)</f>
        <v>0</v>
      </c>
      <c r="H96" s="176"/>
      <c r="I96" s="177">
        <f>ROUND(E96*H96,2)</f>
        <v>0</v>
      </c>
      <c r="J96" s="176"/>
      <c r="K96" s="177">
        <f>ROUND(E96*J96,2)</f>
        <v>0</v>
      </c>
      <c r="L96" s="177">
        <v>21</v>
      </c>
      <c r="M96" s="177">
        <f>G96*(1+L96/100)</f>
        <v>0</v>
      </c>
      <c r="N96" s="175">
        <v>7.8210000000000002E-2</v>
      </c>
      <c r="O96" s="175">
        <f>ROUND(E96*N96,2)</f>
        <v>37.54</v>
      </c>
      <c r="P96" s="175">
        <v>0</v>
      </c>
      <c r="Q96" s="175">
        <f>ROUND(E96*P96,2)</f>
        <v>0</v>
      </c>
      <c r="R96" s="177" t="s">
        <v>588</v>
      </c>
      <c r="S96" s="177" t="s">
        <v>378</v>
      </c>
      <c r="T96" s="178" t="s">
        <v>378</v>
      </c>
      <c r="U96" s="159">
        <v>1.9650000000000001</v>
      </c>
      <c r="V96" s="159">
        <f>ROUND(E96*U96,2)</f>
        <v>943.2</v>
      </c>
      <c r="W96" s="159"/>
      <c r="X96" s="159" t="s">
        <v>429</v>
      </c>
      <c r="Y96" s="159" t="s">
        <v>381</v>
      </c>
      <c r="Z96" s="214">
        <v>0.32</v>
      </c>
      <c r="AA96" s="215">
        <f t="shared" ref="AA96" si="50">G96*Z96</f>
        <v>0</v>
      </c>
      <c r="AB96" s="215">
        <f t="shared" ref="AB96" si="51">G96-AA96</f>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4" t="s">
        <v>693</v>
      </c>
      <c r="D97" s="185"/>
      <c r="E97" s="186">
        <v>360</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435</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4" t="s">
        <v>694</v>
      </c>
      <c r="D98" s="185"/>
      <c r="E98" s="186">
        <v>120</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435</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28</v>
      </c>
      <c r="B99" s="173" t="s">
        <v>713</v>
      </c>
      <c r="C99" s="181" t="s">
        <v>714</v>
      </c>
      <c r="D99" s="174" t="s">
        <v>671</v>
      </c>
      <c r="E99" s="175">
        <v>144</v>
      </c>
      <c r="F99" s="176"/>
      <c r="G99" s="177">
        <f>ROUND(E99*F99,2)</f>
        <v>0</v>
      </c>
      <c r="H99" s="176"/>
      <c r="I99" s="177">
        <f>ROUND(E99*H99,2)</f>
        <v>0</v>
      </c>
      <c r="J99" s="176"/>
      <c r="K99" s="177">
        <f>ROUND(E99*J99,2)</f>
        <v>0</v>
      </c>
      <c r="L99" s="177">
        <v>21</v>
      </c>
      <c r="M99" s="177">
        <f>G99*(1+L99/100)</f>
        <v>0</v>
      </c>
      <c r="N99" s="175">
        <v>7.8210000000000002E-2</v>
      </c>
      <c r="O99" s="175">
        <f>ROUND(E99*N99,2)</f>
        <v>11.26</v>
      </c>
      <c r="P99" s="175">
        <v>0</v>
      </c>
      <c r="Q99" s="175">
        <f>ROUND(E99*P99,2)</f>
        <v>0</v>
      </c>
      <c r="R99" s="177" t="s">
        <v>588</v>
      </c>
      <c r="S99" s="177" t="s">
        <v>378</v>
      </c>
      <c r="T99" s="178" t="s">
        <v>378</v>
      </c>
      <c r="U99" s="159">
        <v>2.4119999999999999</v>
      </c>
      <c r="V99" s="159">
        <f>ROUND(E99*U99,2)</f>
        <v>347.33</v>
      </c>
      <c r="W99" s="159"/>
      <c r="X99" s="159" t="s">
        <v>429</v>
      </c>
      <c r="Y99" s="159" t="s">
        <v>381</v>
      </c>
      <c r="Z99" s="214">
        <v>0.32</v>
      </c>
      <c r="AA99" s="215">
        <f t="shared" ref="AA99" si="52">G99*Z99</f>
        <v>0</v>
      </c>
      <c r="AB99" s="215">
        <f t="shared" ref="AB99" si="53">G99-AA99</f>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194" t="s">
        <v>697</v>
      </c>
      <c r="D100" s="185"/>
      <c r="E100" s="186">
        <v>144</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435</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x14ac:dyDescent="0.2">
      <c r="A101" s="162" t="s">
        <v>373</v>
      </c>
      <c r="B101" s="163" t="s">
        <v>241</v>
      </c>
      <c r="C101" s="180" t="s">
        <v>242</v>
      </c>
      <c r="D101" s="164"/>
      <c r="E101" s="165"/>
      <c r="F101" s="166"/>
      <c r="G101" s="166">
        <f>SUMIF(AG102:AG167,"&lt;&gt;NOR",G102:G167)</f>
        <v>0</v>
      </c>
      <c r="H101" s="166"/>
      <c r="I101" s="166">
        <f>SUM(I102:I167)</f>
        <v>0</v>
      </c>
      <c r="J101" s="166"/>
      <c r="K101" s="166">
        <f>SUM(K102:K167)</f>
        <v>0</v>
      </c>
      <c r="L101" s="166"/>
      <c r="M101" s="166">
        <f>SUM(M102:M167)</f>
        <v>0</v>
      </c>
      <c r="N101" s="165"/>
      <c r="O101" s="165">
        <f>SUM(O102:O167)</f>
        <v>2383.5100000000002</v>
      </c>
      <c r="P101" s="165"/>
      <c r="Q101" s="165">
        <f>SUM(Q102:Q167)</f>
        <v>0</v>
      </c>
      <c r="R101" s="166"/>
      <c r="S101" s="166"/>
      <c r="T101" s="167"/>
      <c r="U101" s="161"/>
      <c r="V101" s="161">
        <f>SUM(V102:V123)</f>
        <v>920.83999999999992</v>
      </c>
      <c r="W101" s="161"/>
      <c r="X101" s="161"/>
      <c r="Y101" s="161"/>
      <c r="Z101" s="166"/>
      <c r="AA101" s="166"/>
      <c r="AB101" s="207"/>
      <c r="AG101" t="s">
        <v>374</v>
      </c>
    </row>
    <row r="102" spans="1:60" outlineLevel="1" x14ac:dyDescent="0.2">
      <c r="A102" s="172">
        <v>29</v>
      </c>
      <c r="B102" s="173" t="s">
        <v>715</v>
      </c>
      <c r="C102" s="181" t="s">
        <v>716</v>
      </c>
      <c r="D102" s="174" t="s">
        <v>442</v>
      </c>
      <c r="E102" s="175">
        <v>448.53</v>
      </c>
      <c r="F102" s="176"/>
      <c r="G102" s="177">
        <f>ROUND(E102*F102,2)</f>
        <v>0</v>
      </c>
      <c r="H102" s="176"/>
      <c r="I102" s="177">
        <f>ROUND(E102*H102,2)</f>
        <v>0</v>
      </c>
      <c r="J102" s="176"/>
      <c r="K102" s="177">
        <f>ROUND(E102*J102,2)</f>
        <v>0</v>
      </c>
      <c r="L102" s="177">
        <v>21</v>
      </c>
      <c r="M102" s="177">
        <f>G102*(1+L102/100)</f>
        <v>0</v>
      </c>
      <c r="N102" s="175">
        <v>2.16</v>
      </c>
      <c r="O102" s="175">
        <f>ROUND(E102*N102,2)</f>
        <v>968.82</v>
      </c>
      <c r="P102" s="175">
        <v>0</v>
      </c>
      <c r="Q102" s="175">
        <f>ROUND(E102*P102,2)</f>
        <v>0</v>
      </c>
      <c r="R102" s="177" t="s">
        <v>588</v>
      </c>
      <c r="S102" s="177" t="s">
        <v>378</v>
      </c>
      <c r="T102" s="178" t="s">
        <v>378</v>
      </c>
      <c r="U102" s="159">
        <v>1.085</v>
      </c>
      <c r="V102" s="159">
        <f>ROUND(E102*U102,2)</f>
        <v>486.66</v>
      </c>
      <c r="W102" s="159"/>
      <c r="X102" s="159" t="s">
        <v>429</v>
      </c>
      <c r="Y102" s="159" t="s">
        <v>381</v>
      </c>
      <c r="Z102" s="214">
        <v>0.32</v>
      </c>
      <c r="AA102" s="215">
        <f t="shared" ref="AA102" si="54">G102*Z102</f>
        <v>0</v>
      </c>
      <c r="AB102" s="215">
        <f t="shared" ref="AB102" si="55">G102-AA102</f>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194" t="s">
        <v>717</v>
      </c>
      <c r="D103" s="185"/>
      <c r="E103" s="186">
        <v>59.98</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435</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3" x14ac:dyDescent="0.2">
      <c r="A104" s="155"/>
      <c r="B104" s="156"/>
      <c r="C104" s="194" t="s">
        <v>718</v>
      </c>
      <c r="D104" s="185"/>
      <c r="E104" s="186">
        <v>388.55</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435</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2">
        <v>30</v>
      </c>
      <c r="B105" s="173" t="s">
        <v>719</v>
      </c>
      <c r="C105" s="181" t="s">
        <v>720</v>
      </c>
      <c r="D105" s="174" t="s">
        <v>442</v>
      </c>
      <c r="E105" s="175">
        <v>380.779</v>
      </c>
      <c r="F105" s="176"/>
      <c r="G105" s="177">
        <f>ROUND(E105*F105,2)</f>
        <v>0</v>
      </c>
      <c r="H105" s="176"/>
      <c r="I105" s="177">
        <f>ROUND(E105*H105,2)</f>
        <v>0</v>
      </c>
      <c r="J105" s="176"/>
      <c r="K105" s="177">
        <f>ROUND(E105*J105,2)</f>
        <v>0</v>
      </c>
      <c r="L105" s="177">
        <v>21</v>
      </c>
      <c r="M105" s="177">
        <f>G105*(1+L105/100)</f>
        <v>0</v>
      </c>
      <c r="N105" s="175">
        <v>2.1</v>
      </c>
      <c r="O105" s="175">
        <f>ROUND(E105*N105,2)</f>
        <v>799.64</v>
      </c>
      <c r="P105" s="175">
        <v>0</v>
      </c>
      <c r="Q105" s="175">
        <f>ROUND(E105*P105,2)</f>
        <v>0</v>
      </c>
      <c r="R105" s="177" t="s">
        <v>588</v>
      </c>
      <c r="S105" s="177" t="s">
        <v>378</v>
      </c>
      <c r="T105" s="178" t="s">
        <v>378</v>
      </c>
      <c r="U105" s="159">
        <v>0.96499999999999997</v>
      </c>
      <c r="V105" s="159">
        <f>ROUND(E105*U105,2)</f>
        <v>367.45</v>
      </c>
      <c r="W105" s="159"/>
      <c r="X105" s="159" t="s">
        <v>429</v>
      </c>
      <c r="Y105" s="159" t="s">
        <v>381</v>
      </c>
      <c r="Z105" s="214">
        <v>0.32</v>
      </c>
      <c r="AA105" s="215">
        <f t="shared" ref="AA105" si="56">G105*Z105</f>
        <v>0</v>
      </c>
      <c r="AB105" s="215">
        <f t="shared" ref="AB105" si="57">G105-AA105</f>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4" t="s">
        <v>721</v>
      </c>
      <c r="D106" s="185"/>
      <c r="E106" s="186">
        <v>380.779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435</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2">
        <v>31</v>
      </c>
      <c r="B107" s="173" t="s">
        <v>722</v>
      </c>
      <c r="C107" s="181" t="s">
        <v>723</v>
      </c>
      <c r="D107" s="174" t="s">
        <v>442</v>
      </c>
      <c r="E107" s="175">
        <v>57.2</v>
      </c>
      <c r="F107" s="176"/>
      <c r="G107" s="177">
        <f>ROUND(E107*F107,2)</f>
        <v>0</v>
      </c>
      <c r="H107" s="176"/>
      <c r="I107" s="177">
        <f>ROUND(E107*H107,2)</f>
        <v>0</v>
      </c>
      <c r="J107" s="176"/>
      <c r="K107" s="177">
        <f>ROUND(E107*J107,2)</f>
        <v>0</v>
      </c>
      <c r="L107" s="177">
        <v>21</v>
      </c>
      <c r="M107" s="177">
        <f>G107*(1+L107/100)</f>
        <v>0</v>
      </c>
      <c r="N107" s="175">
        <v>2.5249999999999999</v>
      </c>
      <c r="O107" s="175">
        <f>ROUND(E107*N107,2)</f>
        <v>144.43</v>
      </c>
      <c r="P107" s="175">
        <v>0</v>
      </c>
      <c r="Q107" s="175">
        <f>ROUND(E107*P107,2)</f>
        <v>0</v>
      </c>
      <c r="R107" s="177" t="s">
        <v>724</v>
      </c>
      <c r="S107" s="177" t="s">
        <v>378</v>
      </c>
      <c r="T107" s="178" t="s">
        <v>378</v>
      </c>
      <c r="U107" s="159">
        <v>0.47699999999999998</v>
      </c>
      <c r="V107" s="159">
        <f>ROUND(E107*U107,2)</f>
        <v>27.28</v>
      </c>
      <c r="W107" s="159"/>
      <c r="X107" s="159" t="s">
        <v>429</v>
      </c>
      <c r="Y107" s="159" t="s">
        <v>381</v>
      </c>
      <c r="Z107" s="214">
        <v>0.32</v>
      </c>
      <c r="AA107" s="215">
        <f t="shared" ref="AA107" si="58">G107*Z107</f>
        <v>0</v>
      </c>
      <c r="AB107" s="215">
        <f t="shared" ref="AB107" si="59">G107-AA107</f>
        <v>0</v>
      </c>
      <c r="AC107" s="148"/>
      <c r="AD107" s="148"/>
      <c r="AE107" s="148"/>
      <c r="AF107" s="148"/>
      <c r="AG107" s="148" t="s">
        <v>431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307" t="s">
        <v>725</v>
      </c>
      <c r="D108" s="308"/>
      <c r="E108" s="308"/>
      <c r="F108" s="308"/>
      <c r="G108" s="308"/>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433</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5" t="s">
        <v>726</v>
      </c>
      <c r="D109" s="306"/>
      <c r="E109" s="306"/>
      <c r="F109" s="306"/>
      <c r="G109" s="306"/>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383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727</v>
      </c>
      <c r="D110" s="185"/>
      <c r="E110" s="186">
        <v>57.2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435</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32</v>
      </c>
      <c r="B111" s="173" t="s">
        <v>728</v>
      </c>
      <c r="C111" s="181" t="s">
        <v>729</v>
      </c>
      <c r="D111" s="174" t="s">
        <v>442</v>
      </c>
      <c r="E111" s="175">
        <v>33.707999999999998</v>
      </c>
      <c r="F111" s="176"/>
      <c r="G111" s="177">
        <f>ROUND(E111*F111,2)</f>
        <v>0</v>
      </c>
      <c r="H111" s="176"/>
      <c r="I111" s="177">
        <f>ROUND(E111*H111,2)</f>
        <v>0</v>
      </c>
      <c r="J111" s="176"/>
      <c r="K111" s="177">
        <f>ROUND(E111*J111,2)</f>
        <v>0</v>
      </c>
      <c r="L111" s="177">
        <v>21</v>
      </c>
      <c r="M111" s="177">
        <f>G111*(1+L111/100)</f>
        <v>0</v>
      </c>
      <c r="N111" s="175">
        <v>2.3936999999999999</v>
      </c>
      <c r="O111" s="175">
        <f>ROUND(E111*N111,2)</f>
        <v>80.69</v>
      </c>
      <c r="P111" s="175">
        <v>0</v>
      </c>
      <c r="Q111" s="175">
        <f>ROUND(E111*P111,2)</f>
        <v>0</v>
      </c>
      <c r="R111" s="177" t="s">
        <v>724</v>
      </c>
      <c r="S111" s="177" t="s">
        <v>378</v>
      </c>
      <c r="T111" s="178" t="s">
        <v>378</v>
      </c>
      <c r="U111" s="159">
        <v>0.48</v>
      </c>
      <c r="V111" s="159">
        <f>ROUND(E111*U111,2)</f>
        <v>16.18</v>
      </c>
      <c r="W111" s="159"/>
      <c r="X111" s="159" t="s">
        <v>429</v>
      </c>
      <c r="Y111" s="159" t="s">
        <v>381</v>
      </c>
      <c r="Z111" s="214">
        <v>0.32</v>
      </c>
      <c r="AA111" s="215">
        <f t="shared" ref="AA111" si="60">G111*Z111</f>
        <v>0</v>
      </c>
      <c r="AB111" s="215">
        <f t="shared" ref="AB111" si="61">G111-AA111</f>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7" t="s">
        <v>730</v>
      </c>
      <c r="D112" s="308"/>
      <c r="E112" s="308"/>
      <c r="F112" s="308"/>
      <c r="G112" s="308"/>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305" t="s">
        <v>731</v>
      </c>
      <c r="D113" s="306"/>
      <c r="E113" s="306"/>
      <c r="F113" s="306"/>
      <c r="G113" s="306"/>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383</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4" t="s">
        <v>701</v>
      </c>
      <c r="D114" s="185"/>
      <c r="E114" s="186"/>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435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4" t="s">
        <v>732</v>
      </c>
      <c r="D115" s="185"/>
      <c r="E115" s="186">
        <v>7.524</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435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4" t="s">
        <v>733</v>
      </c>
      <c r="D116" s="185"/>
      <c r="E116" s="186">
        <v>26.184000000000001</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435</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72">
        <v>33</v>
      </c>
      <c r="B117" s="173" t="s">
        <v>734</v>
      </c>
      <c r="C117" s="181" t="s">
        <v>735</v>
      </c>
      <c r="D117" s="174" t="s">
        <v>492</v>
      </c>
      <c r="E117" s="175">
        <v>12.12</v>
      </c>
      <c r="F117" s="176"/>
      <c r="G117" s="177">
        <f>ROUND(E117*F117,2)</f>
        <v>0</v>
      </c>
      <c r="H117" s="176"/>
      <c r="I117" s="177">
        <f>ROUND(E117*H117,2)</f>
        <v>0</v>
      </c>
      <c r="J117" s="176"/>
      <c r="K117" s="177">
        <f>ROUND(E117*J117,2)</f>
        <v>0</v>
      </c>
      <c r="L117" s="177">
        <v>21</v>
      </c>
      <c r="M117" s="177">
        <f>G117*(1+L117/100)</f>
        <v>0</v>
      </c>
      <c r="N117" s="175">
        <v>3.9199999999999999E-2</v>
      </c>
      <c r="O117" s="175">
        <f>ROUND(E117*N117,2)</f>
        <v>0.48</v>
      </c>
      <c r="P117" s="175">
        <v>0</v>
      </c>
      <c r="Q117" s="175">
        <f>ROUND(E117*P117,2)</f>
        <v>0</v>
      </c>
      <c r="R117" s="177" t="s">
        <v>724</v>
      </c>
      <c r="S117" s="177" t="s">
        <v>378</v>
      </c>
      <c r="T117" s="178" t="s">
        <v>378</v>
      </c>
      <c r="U117" s="159">
        <v>1.6</v>
      </c>
      <c r="V117" s="159">
        <f>ROUND(E117*U117,2)</f>
        <v>19.39</v>
      </c>
      <c r="W117" s="159"/>
      <c r="X117" s="159" t="s">
        <v>429</v>
      </c>
      <c r="Y117" s="159" t="s">
        <v>381</v>
      </c>
      <c r="Z117" s="214">
        <v>0.32</v>
      </c>
      <c r="AA117" s="215">
        <f t="shared" ref="AA117" si="62">G117*Z117</f>
        <v>0</v>
      </c>
      <c r="AB117" s="215">
        <f t="shared" ref="AB117" si="63">G117-AA117</f>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22.5" outlineLevel="2" x14ac:dyDescent="0.2">
      <c r="A118" s="155"/>
      <c r="B118" s="156"/>
      <c r="C118" s="307" t="s">
        <v>736</v>
      </c>
      <c r="D118" s="308"/>
      <c r="E118" s="308"/>
      <c r="F118" s="308"/>
      <c r="G118" s="308"/>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79" t="str">
        <f>C118</f>
        <v>svislé nebo šikmé (odkloněné) , půdorysně přímé nebo zalomené, stěn základových desek ve volných nebo zapažených jámách, rýhách, šachtách, včetně případných vzpěr,</v>
      </c>
      <c r="BB118" s="148"/>
      <c r="BC118" s="148"/>
      <c r="BD118" s="148"/>
      <c r="BE118" s="148"/>
      <c r="BF118" s="148"/>
      <c r="BG118" s="148"/>
      <c r="BH118" s="148"/>
    </row>
    <row r="119" spans="1:60" outlineLevel="2" x14ac:dyDescent="0.2">
      <c r="A119" s="155"/>
      <c r="B119" s="156"/>
      <c r="C119" s="194" t="s">
        <v>737</v>
      </c>
      <c r="D119" s="185"/>
      <c r="E119" s="186">
        <v>12.12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435</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2">
        <v>34</v>
      </c>
      <c r="B120" s="173" t="s">
        <v>738</v>
      </c>
      <c r="C120" s="181" t="s">
        <v>739</v>
      </c>
      <c r="D120" s="174" t="s">
        <v>492</v>
      </c>
      <c r="E120" s="175">
        <v>12.12</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724</v>
      </c>
      <c r="S120" s="177" t="s">
        <v>378</v>
      </c>
      <c r="T120" s="178" t="s">
        <v>378</v>
      </c>
      <c r="U120" s="159">
        <v>0.32</v>
      </c>
      <c r="V120" s="159">
        <f>ROUND(E120*U120,2)</f>
        <v>3.88</v>
      </c>
      <c r="W120" s="159"/>
      <c r="X120" s="159" t="s">
        <v>429</v>
      </c>
      <c r="Y120" s="159" t="s">
        <v>381</v>
      </c>
      <c r="Z120" s="214">
        <v>0.32</v>
      </c>
      <c r="AA120" s="215">
        <f t="shared" ref="AA120" si="64">G120*Z120</f>
        <v>0</v>
      </c>
      <c r="AB120" s="215">
        <f t="shared" ref="AB120" si="65">G120-AA120</f>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2" x14ac:dyDescent="0.2">
      <c r="A121" s="155"/>
      <c r="B121" s="156"/>
      <c r="C121" s="307" t="s">
        <v>736</v>
      </c>
      <c r="D121" s="308"/>
      <c r="E121" s="308"/>
      <c r="F121" s="308"/>
      <c r="G121" s="308"/>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79" t="str">
        <f>C121</f>
        <v>svislé nebo šikmé (odkloněné) , půdorysně přímé nebo zalomené, stěn základových desek ve volných nebo zapažených jámách, rýhách, šachtách, včetně případných vzpěr,</v>
      </c>
      <c r="BB121" s="148"/>
      <c r="BC121" s="148"/>
      <c r="BD121" s="148"/>
      <c r="BE121" s="148"/>
      <c r="BF121" s="148"/>
      <c r="BG121" s="148"/>
      <c r="BH121" s="148"/>
    </row>
    <row r="122" spans="1:60" outlineLevel="2" x14ac:dyDescent="0.2">
      <c r="A122" s="155"/>
      <c r="B122" s="156"/>
      <c r="C122" s="305" t="s">
        <v>740</v>
      </c>
      <c r="D122" s="306"/>
      <c r="E122" s="306"/>
      <c r="F122" s="306"/>
      <c r="G122" s="306"/>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4" t="s">
        <v>741</v>
      </c>
      <c r="D123" s="185"/>
      <c r="E123" s="186">
        <v>12.12</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435</v>
      </c>
      <c r="AH123" s="148">
        <v>5</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72">
        <v>35</v>
      </c>
      <c r="B124" s="173" t="s">
        <v>742</v>
      </c>
      <c r="C124" s="181" t="s">
        <v>743</v>
      </c>
      <c r="D124" s="174" t="s">
        <v>488</v>
      </c>
      <c r="E124" s="175">
        <v>6.9749999999999996</v>
      </c>
      <c r="F124" s="176"/>
      <c r="G124" s="177">
        <f>ROUND(E124*F124,2)</f>
        <v>0</v>
      </c>
      <c r="H124" s="176"/>
      <c r="I124" s="177">
        <f>ROUND(E124*H124,2)</f>
        <v>0</v>
      </c>
      <c r="J124" s="176"/>
      <c r="K124" s="177">
        <f>ROUND(E124*J124,2)</f>
        <v>0</v>
      </c>
      <c r="L124" s="177">
        <v>21</v>
      </c>
      <c r="M124" s="177">
        <f>G124*(1+L124/100)</f>
        <v>0</v>
      </c>
      <c r="N124" s="175">
        <v>1.0217400000000001</v>
      </c>
      <c r="O124" s="175">
        <f>ROUND(E124*N124,2)</f>
        <v>7.13</v>
      </c>
      <c r="P124" s="175">
        <v>0</v>
      </c>
      <c r="Q124" s="175">
        <f>ROUND(E124*P124,2)</f>
        <v>0</v>
      </c>
      <c r="R124" s="177" t="s">
        <v>724</v>
      </c>
      <c r="S124" s="177" t="s">
        <v>378</v>
      </c>
      <c r="T124" s="178" t="s">
        <v>378</v>
      </c>
      <c r="U124" s="159">
        <v>23.530999999999999</v>
      </c>
      <c r="V124" s="159">
        <f>ROUND(E124*U124,2)</f>
        <v>164.13</v>
      </c>
      <c r="W124" s="159"/>
      <c r="X124" s="159" t="s">
        <v>429</v>
      </c>
      <c r="Y124" s="159" t="s">
        <v>381</v>
      </c>
      <c r="Z124" s="214">
        <v>0.32</v>
      </c>
      <c r="AA124" s="215">
        <f t="shared" ref="AA124" si="66">G124*Z124</f>
        <v>0</v>
      </c>
      <c r="AB124" s="215">
        <f t="shared" ref="AB124" si="67">G124-AA124</f>
        <v>0</v>
      </c>
      <c r="AC124" s="148"/>
      <c r="AD124" s="148"/>
      <c r="AE124" s="148"/>
      <c r="AF124" s="148"/>
      <c r="AG124" s="148" t="s">
        <v>431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307" t="s">
        <v>744</v>
      </c>
      <c r="D125" s="308"/>
      <c r="E125" s="308"/>
      <c r="F125" s="308"/>
      <c r="G125" s="308"/>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433</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4" t="s">
        <v>745</v>
      </c>
      <c r="D126" s="185"/>
      <c r="E126" s="186">
        <v>6.9749999999999996</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435</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72">
        <v>36</v>
      </c>
      <c r="B127" s="173" t="s">
        <v>746</v>
      </c>
      <c r="C127" s="181" t="s">
        <v>747</v>
      </c>
      <c r="D127" s="174" t="s">
        <v>442</v>
      </c>
      <c r="E127" s="175">
        <v>91.712800000000001</v>
      </c>
      <c r="F127" s="176"/>
      <c r="G127" s="177">
        <f>ROUND(E127*F127,2)</f>
        <v>0</v>
      </c>
      <c r="H127" s="176"/>
      <c r="I127" s="177">
        <f>ROUND(E127*H127,2)</f>
        <v>0</v>
      </c>
      <c r="J127" s="176"/>
      <c r="K127" s="177">
        <f>ROUND(E127*J127,2)</f>
        <v>0</v>
      </c>
      <c r="L127" s="177">
        <v>21</v>
      </c>
      <c r="M127" s="177">
        <f>G127*(1+L127/100)</f>
        <v>0</v>
      </c>
      <c r="N127" s="175">
        <v>2.5249999999999999</v>
      </c>
      <c r="O127" s="175">
        <f>ROUND(E127*N127,2)</f>
        <v>231.57</v>
      </c>
      <c r="P127" s="175">
        <v>0</v>
      </c>
      <c r="Q127" s="175">
        <f>ROUND(E127*P127,2)</f>
        <v>0</v>
      </c>
      <c r="R127" s="177" t="s">
        <v>724</v>
      </c>
      <c r="S127" s="177" t="s">
        <v>378</v>
      </c>
      <c r="T127" s="178" t="s">
        <v>378</v>
      </c>
      <c r="U127" s="159">
        <v>0.48</v>
      </c>
      <c r="V127" s="159">
        <f>ROUND(E127*U127,2)</f>
        <v>44.02</v>
      </c>
      <c r="W127" s="159"/>
      <c r="X127" s="159" t="s">
        <v>429</v>
      </c>
      <c r="Y127" s="159" t="s">
        <v>381</v>
      </c>
      <c r="Z127" s="214">
        <v>0.32</v>
      </c>
      <c r="AA127" s="215">
        <f t="shared" ref="AA127" si="68">G127*Z127</f>
        <v>0</v>
      </c>
      <c r="AB127" s="215">
        <f t="shared" ref="AB127" si="69">G127-AA127</f>
        <v>0</v>
      </c>
      <c r="AC127" s="148"/>
      <c r="AD127" s="148"/>
      <c r="AE127" s="148"/>
      <c r="AF127" s="148"/>
      <c r="AG127" s="148" t="s">
        <v>431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307" t="s">
        <v>748</v>
      </c>
      <c r="D128" s="308"/>
      <c r="E128" s="308"/>
      <c r="F128" s="308"/>
      <c r="G128" s="308"/>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433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305" t="s">
        <v>731</v>
      </c>
      <c r="D129" s="306"/>
      <c r="E129" s="306"/>
      <c r="F129" s="306"/>
      <c r="G129" s="306"/>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383</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194" t="s">
        <v>701</v>
      </c>
      <c r="D130" s="185"/>
      <c r="E130" s="186"/>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435</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4" t="s">
        <v>749</v>
      </c>
      <c r="D131" s="185"/>
      <c r="E131" s="186">
        <v>23.28</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435</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750</v>
      </c>
      <c r="D132" s="185"/>
      <c r="E132" s="186">
        <v>8.3520000000000003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435</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3" x14ac:dyDescent="0.2">
      <c r="A133" s="155"/>
      <c r="B133" s="156"/>
      <c r="C133" s="194" t="s">
        <v>751</v>
      </c>
      <c r="D133" s="185"/>
      <c r="E133" s="186">
        <v>30.36</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435</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4" t="s">
        <v>752</v>
      </c>
      <c r="D134" s="185"/>
      <c r="E134" s="186">
        <v>17.12</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435</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194" t="s">
        <v>753</v>
      </c>
      <c r="D135" s="185"/>
      <c r="E135" s="186">
        <v>11.800800000000001</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435</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4" t="s">
        <v>754</v>
      </c>
      <c r="D136" s="185"/>
      <c r="E136" s="186">
        <v>0.8</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435</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72">
        <v>37</v>
      </c>
      <c r="B137" s="173" t="s">
        <v>755</v>
      </c>
      <c r="C137" s="181" t="s">
        <v>756</v>
      </c>
      <c r="D137" s="174" t="s">
        <v>492</v>
      </c>
      <c r="E137" s="175">
        <v>419.45600000000002</v>
      </c>
      <c r="F137" s="176"/>
      <c r="G137" s="177">
        <f>ROUND(E137*F137,2)</f>
        <v>0</v>
      </c>
      <c r="H137" s="176"/>
      <c r="I137" s="177">
        <f>ROUND(E137*H137,2)</f>
        <v>0</v>
      </c>
      <c r="J137" s="176"/>
      <c r="K137" s="177">
        <f>ROUND(E137*J137,2)</f>
        <v>0</v>
      </c>
      <c r="L137" s="177">
        <v>21</v>
      </c>
      <c r="M137" s="177">
        <f>G137*(1+L137/100)</f>
        <v>0</v>
      </c>
      <c r="N137" s="175">
        <v>3.916E-2</v>
      </c>
      <c r="O137" s="175">
        <f>ROUND(E137*N137,2)</f>
        <v>16.43</v>
      </c>
      <c r="P137" s="175">
        <v>0</v>
      </c>
      <c r="Q137" s="175">
        <f>ROUND(E137*P137,2)</f>
        <v>0</v>
      </c>
      <c r="R137" s="177" t="s">
        <v>724</v>
      </c>
      <c r="S137" s="177" t="s">
        <v>378</v>
      </c>
      <c r="T137" s="178" t="s">
        <v>378</v>
      </c>
      <c r="U137" s="159">
        <v>1.05</v>
      </c>
      <c r="V137" s="159">
        <f>ROUND(E137*U137,2)</f>
        <v>440.43</v>
      </c>
      <c r="W137" s="159"/>
      <c r="X137" s="159" t="s">
        <v>429</v>
      </c>
      <c r="Y137" s="159" t="s">
        <v>381</v>
      </c>
      <c r="Z137" s="214">
        <v>0.32</v>
      </c>
      <c r="AA137" s="215">
        <f t="shared" ref="AA137" si="70">G137*Z137</f>
        <v>0</v>
      </c>
      <c r="AB137" s="215">
        <f t="shared" ref="AB137" si="71">G137-AA137</f>
        <v>0</v>
      </c>
      <c r="AC137" s="148"/>
      <c r="AD137" s="148"/>
      <c r="AE137" s="148"/>
      <c r="AF137" s="148"/>
      <c r="AG137" s="148" t="s">
        <v>431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22.5" outlineLevel="2" x14ac:dyDescent="0.2">
      <c r="A138" s="155"/>
      <c r="B138" s="156"/>
      <c r="C138" s="307" t="s">
        <v>757</v>
      </c>
      <c r="D138" s="308"/>
      <c r="E138" s="308"/>
      <c r="F138" s="308"/>
      <c r="G138" s="308"/>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433</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79" t="str">
        <f>C138</f>
        <v>svislé nebo šikmé (odkloněné), půdorysně přímé nebo zalomené, stěn základových pasů ve volných nebo zapažených jámách, rýhách, šachtách, včetně případných vzpěr,</v>
      </c>
      <c r="BB138" s="148"/>
      <c r="BC138" s="148"/>
      <c r="BD138" s="148"/>
      <c r="BE138" s="148"/>
      <c r="BF138" s="148"/>
      <c r="BG138" s="148"/>
      <c r="BH138" s="148"/>
    </row>
    <row r="139" spans="1:60" outlineLevel="2" x14ac:dyDescent="0.2">
      <c r="A139" s="155"/>
      <c r="B139" s="156"/>
      <c r="C139" s="194" t="s">
        <v>758</v>
      </c>
      <c r="D139" s="185"/>
      <c r="E139" s="186">
        <v>93.12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435</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4" t="s">
        <v>759</v>
      </c>
      <c r="D140" s="185"/>
      <c r="E140" s="186">
        <v>55.68</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435</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4" t="s">
        <v>760</v>
      </c>
      <c r="D141" s="185"/>
      <c r="E141" s="186">
        <v>121.44</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435</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4" t="s">
        <v>761</v>
      </c>
      <c r="D142" s="185"/>
      <c r="E142" s="186">
        <v>85.6</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435</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4" t="s">
        <v>762</v>
      </c>
      <c r="D143" s="185"/>
      <c r="E143" s="186">
        <v>57.216000000000001</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435</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4" t="s">
        <v>763</v>
      </c>
      <c r="D144" s="185"/>
      <c r="E144" s="186">
        <v>6.4</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435</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2">
        <v>38</v>
      </c>
      <c r="B145" s="173" t="s">
        <v>764</v>
      </c>
      <c r="C145" s="181" t="s">
        <v>765</v>
      </c>
      <c r="D145" s="174" t="s">
        <v>492</v>
      </c>
      <c r="E145" s="175">
        <v>419.45600000000002</v>
      </c>
      <c r="F145" s="176"/>
      <c r="G145" s="177">
        <f>ROUND(E145*F145,2)</f>
        <v>0</v>
      </c>
      <c r="H145" s="176"/>
      <c r="I145" s="177">
        <f>ROUND(E145*H145,2)</f>
        <v>0</v>
      </c>
      <c r="J145" s="176"/>
      <c r="K145" s="177">
        <f>ROUND(E145*J145,2)</f>
        <v>0</v>
      </c>
      <c r="L145" s="177">
        <v>21</v>
      </c>
      <c r="M145" s="177">
        <f>G145*(1+L145/100)</f>
        <v>0</v>
      </c>
      <c r="N145" s="175">
        <v>0</v>
      </c>
      <c r="O145" s="175">
        <f>ROUND(E145*N145,2)</f>
        <v>0</v>
      </c>
      <c r="P145" s="175">
        <v>0</v>
      </c>
      <c r="Q145" s="175">
        <f>ROUND(E145*P145,2)</f>
        <v>0</v>
      </c>
      <c r="R145" s="177" t="s">
        <v>724</v>
      </c>
      <c r="S145" s="177" t="s">
        <v>378</v>
      </c>
      <c r="T145" s="178" t="s">
        <v>378</v>
      </c>
      <c r="U145" s="159">
        <v>0.32</v>
      </c>
      <c r="V145" s="159">
        <f>ROUND(E145*U145,2)</f>
        <v>134.22999999999999</v>
      </c>
      <c r="W145" s="159"/>
      <c r="X145" s="159" t="s">
        <v>429</v>
      </c>
      <c r="Y145" s="159" t="s">
        <v>381</v>
      </c>
      <c r="Z145" s="214">
        <v>0.32</v>
      </c>
      <c r="AA145" s="215">
        <f t="shared" ref="AA145" si="72">G145*Z145</f>
        <v>0</v>
      </c>
      <c r="AB145" s="215">
        <f t="shared" ref="AB145" si="73">G145-AA145</f>
        <v>0</v>
      </c>
      <c r="AC145" s="148"/>
      <c r="AD145" s="148"/>
      <c r="AE145" s="148"/>
      <c r="AF145" s="148"/>
      <c r="AG145" s="148" t="s">
        <v>431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2" x14ac:dyDescent="0.2">
      <c r="A146" s="155"/>
      <c r="B146" s="156"/>
      <c r="C146" s="307" t="s">
        <v>757</v>
      </c>
      <c r="D146" s="308"/>
      <c r="E146" s="308"/>
      <c r="F146" s="308"/>
      <c r="G146" s="308"/>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433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79" t="str">
        <f>C146</f>
        <v>svislé nebo šikmé (odkloněné), půdorysně přímé nebo zalomené, stěn základových pasů ve volných nebo zapažených jámách, rýhách, šachtách, včetně případných vzpěr,</v>
      </c>
      <c r="BB146" s="148"/>
      <c r="BC146" s="148"/>
      <c r="BD146" s="148"/>
      <c r="BE146" s="148"/>
      <c r="BF146" s="148"/>
      <c r="BG146" s="148"/>
      <c r="BH146" s="148"/>
    </row>
    <row r="147" spans="1:60" outlineLevel="2" x14ac:dyDescent="0.2">
      <c r="A147" s="155"/>
      <c r="B147" s="156"/>
      <c r="C147" s="305" t="s">
        <v>740</v>
      </c>
      <c r="D147" s="306"/>
      <c r="E147" s="306"/>
      <c r="F147" s="306"/>
      <c r="G147" s="306"/>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194" t="s">
        <v>766</v>
      </c>
      <c r="D148" s="185"/>
      <c r="E148" s="186">
        <v>419.45600000000002</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435</v>
      </c>
      <c r="AH148" s="148">
        <v>5</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2">
        <v>39</v>
      </c>
      <c r="B149" s="173" t="s">
        <v>767</v>
      </c>
      <c r="C149" s="181" t="s">
        <v>768</v>
      </c>
      <c r="D149" s="174" t="s">
        <v>488</v>
      </c>
      <c r="E149" s="175">
        <v>18.981999999999999</v>
      </c>
      <c r="F149" s="176"/>
      <c r="G149" s="177">
        <f>ROUND(E149*F149,2)</f>
        <v>0</v>
      </c>
      <c r="H149" s="176"/>
      <c r="I149" s="177">
        <f>ROUND(E149*H149,2)</f>
        <v>0</v>
      </c>
      <c r="J149" s="176"/>
      <c r="K149" s="177">
        <f>ROUND(E149*J149,2)</f>
        <v>0</v>
      </c>
      <c r="L149" s="177">
        <v>21</v>
      </c>
      <c r="M149" s="177">
        <f>G149*(1+L149/100)</f>
        <v>0</v>
      </c>
      <c r="N149" s="175">
        <v>1.0211600000000001</v>
      </c>
      <c r="O149" s="175">
        <f>ROUND(E149*N149,2)</f>
        <v>19.38</v>
      </c>
      <c r="P149" s="175">
        <v>0</v>
      </c>
      <c r="Q149" s="175">
        <f>ROUND(E149*P149,2)</f>
        <v>0</v>
      </c>
      <c r="R149" s="177" t="s">
        <v>724</v>
      </c>
      <c r="S149" s="177" t="s">
        <v>378</v>
      </c>
      <c r="T149" s="178" t="s">
        <v>378</v>
      </c>
      <c r="U149" s="159">
        <v>23.530999999999999</v>
      </c>
      <c r="V149" s="159">
        <f>ROUND(E149*U149,2)</f>
        <v>446.67</v>
      </c>
      <c r="W149" s="159"/>
      <c r="X149" s="159" t="s">
        <v>429</v>
      </c>
      <c r="Y149" s="159" t="s">
        <v>381</v>
      </c>
      <c r="Z149" s="214">
        <v>0.32</v>
      </c>
      <c r="AA149" s="215">
        <f t="shared" ref="AA149" si="74">G149*Z149</f>
        <v>0</v>
      </c>
      <c r="AB149" s="215">
        <f t="shared" ref="AB149" si="75">G149-AA149</f>
        <v>0</v>
      </c>
      <c r="AC149" s="148"/>
      <c r="AD149" s="148"/>
      <c r="AE149" s="148"/>
      <c r="AF149" s="148"/>
      <c r="AG149" s="148" t="s">
        <v>431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194" t="s">
        <v>769</v>
      </c>
      <c r="D150" s="185"/>
      <c r="E150" s="186">
        <v>18.981999999999999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435</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72">
        <v>40</v>
      </c>
      <c r="B151" s="173" t="s">
        <v>770</v>
      </c>
      <c r="C151" s="181" t="s">
        <v>771</v>
      </c>
      <c r="D151" s="174" t="s">
        <v>442</v>
      </c>
      <c r="E151" s="175">
        <v>38.4</v>
      </c>
      <c r="F151" s="176"/>
      <c r="G151" s="177">
        <f>ROUND(E151*F151,2)</f>
        <v>0</v>
      </c>
      <c r="H151" s="176"/>
      <c r="I151" s="177">
        <f>ROUND(E151*H151,2)</f>
        <v>0</v>
      </c>
      <c r="J151" s="176"/>
      <c r="K151" s="177">
        <f>ROUND(E151*J151,2)</f>
        <v>0</v>
      </c>
      <c r="L151" s="177">
        <v>21</v>
      </c>
      <c r="M151" s="177">
        <f>G151*(1+L151/100)</f>
        <v>0</v>
      </c>
      <c r="N151" s="175">
        <v>2.5249999999999999</v>
      </c>
      <c r="O151" s="175">
        <f>ROUND(E151*N151,2)</f>
        <v>96.96</v>
      </c>
      <c r="P151" s="175">
        <v>0</v>
      </c>
      <c r="Q151" s="175">
        <f>ROUND(E151*P151,2)</f>
        <v>0</v>
      </c>
      <c r="R151" s="177" t="s">
        <v>724</v>
      </c>
      <c r="S151" s="177" t="s">
        <v>378</v>
      </c>
      <c r="T151" s="178" t="s">
        <v>378</v>
      </c>
      <c r="U151" s="159">
        <v>0.48</v>
      </c>
      <c r="V151" s="159">
        <f>ROUND(E151*U151,2)</f>
        <v>18.43</v>
      </c>
      <c r="W151" s="159"/>
      <c r="X151" s="159" t="s">
        <v>429</v>
      </c>
      <c r="Y151" s="159" t="s">
        <v>381</v>
      </c>
      <c r="Z151" s="214">
        <v>0.32</v>
      </c>
      <c r="AA151" s="215">
        <f t="shared" ref="AA151" si="76">G151*Z151</f>
        <v>0</v>
      </c>
      <c r="AB151" s="215">
        <f t="shared" ref="AB151" si="77">G151-AA151</f>
        <v>0</v>
      </c>
      <c r="AC151" s="148"/>
      <c r="AD151" s="148"/>
      <c r="AE151" s="148"/>
      <c r="AF151" s="148"/>
      <c r="AG151" s="148" t="s">
        <v>431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307" t="s">
        <v>730</v>
      </c>
      <c r="D152" s="308"/>
      <c r="E152" s="308"/>
      <c r="F152" s="308"/>
      <c r="G152" s="308"/>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433</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305" t="s">
        <v>700</v>
      </c>
      <c r="D153" s="306"/>
      <c r="E153" s="306"/>
      <c r="F153" s="306"/>
      <c r="G153" s="306"/>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383</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701</v>
      </c>
      <c r="D154" s="185"/>
      <c r="E154" s="186"/>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435</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4" t="s">
        <v>772</v>
      </c>
      <c r="D155" s="185"/>
      <c r="E155" s="186">
        <v>38.4</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435</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2">
        <v>41</v>
      </c>
      <c r="B156" s="173" t="s">
        <v>773</v>
      </c>
      <c r="C156" s="181" t="s">
        <v>774</v>
      </c>
      <c r="D156" s="174" t="s">
        <v>492</v>
      </c>
      <c r="E156" s="175">
        <v>153.6</v>
      </c>
      <c r="F156" s="176"/>
      <c r="G156" s="177">
        <f>ROUND(E156*F156,2)</f>
        <v>0</v>
      </c>
      <c r="H156" s="176"/>
      <c r="I156" s="177">
        <f>ROUND(E156*H156,2)</f>
        <v>0</v>
      </c>
      <c r="J156" s="176"/>
      <c r="K156" s="177">
        <f>ROUND(E156*J156,2)</f>
        <v>0</v>
      </c>
      <c r="L156" s="177">
        <v>21</v>
      </c>
      <c r="M156" s="177">
        <f>G156*(1+L156/100)</f>
        <v>0</v>
      </c>
      <c r="N156" s="175">
        <v>3.9199999999999999E-2</v>
      </c>
      <c r="O156" s="175">
        <f>ROUND(E156*N156,2)</f>
        <v>6.02</v>
      </c>
      <c r="P156" s="175">
        <v>0</v>
      </c>
      <c r="Q156" s="175">
        <f>ROUND(E156*P156,2)</f>
        <v>0</v>
      </c>
      <c r="R156" s="177" t="s">
        <v>724</v>
      </c>
      <c r="S156" s="177" t="s">
        <v>378</v>
      </c>
      <c r="T156" s="178" t="s">
        <v>378</v>
      </c>
      <c r="U156" s="159">
        <v>1.05</v>
      </c>
      <c r="V156" s="159">
        <f>ROUND(E156*U156,2)</f>
        <v>161.28</v>
      </c>
      <c r="W156" s="159"/>
      <c r="X156" s="159" t="s">
        <v>429</v>
      </c>
      <c r="Y156" s="159" t="s">
        <v>381</v>
      </c>
      <c r="Z156" s="214">
        <v>0.32</v>
      </c>
      <c r="AA156" s="215">
        <f t="shared" ref="AA156" si="78">G156*Z156</f>
        <v>0</v>
      </c>
      <c r="AB156" s="215">
        <f t="shared" ref="AB156" si="79">G156-AA156</f>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307" t="s">
        <v>775</v>
      </c>
      <c r="D157" s="308"/>
      <c r="E157" s="308"/>
      <c r="F157" s="308"/>
      <c r="G157" s="308"/>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433</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79" t="str">
        <f>C157</f>
        <v>bednění svislé nebo šikmé (odkloněné), půdorysně přímé nebo zalomené, stěn základových patek ve volných nebo zapažených jámách, rýhách, šachtách, včetně případných vzpěr,</v>
      </c>
      <c r="BB157" s="148"/>
      <c r="BC157" s="148"/>
      <c r="BD157" s="148"/>
      <c r="BE157" s="148"/>
      <c r="BF157" s="148"/>
      <c r="BG157" s="148"/>
      <c r="BH157" s="148"/>
    </row>
    <row r="158" spans="1:60" outlineLevel="2" x14ac:dyDescent="0.2">
      <c r="A158" s="155"/>
      <c r="B158" s="156"/>
      <c r="C158" s="194" t="s">
        <v>776</v>
      </c>
      <c r="D158" s="185"/>
      <c r="E158" s="186">
        <v>153.6</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435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72">
        <v>42</v>
      </c>
      <c r="B159" s="173" t="s">
        <v>777</v>
      </c>
      <c r="C159" s="181" t="s">
        <v>778</v>
      </c>
      <c r="D159" s="174" t="s">
        <v>492</v>
      </c>
      <c r="E159" s="175">
        <v>153.6</v>
      </c>
      <c r="F159" s="176"/>
      <c r="G159" s="177">
        <f>ROUND(E159*F159,2)</f>
        <v>0</v>
      </c>
      <c r="H159" s="176"/>
      <c r="I159" s="177">
        <f>ROUND(E159*H159,2)</f>
        <v>0</v>
      </c>
      <c r="J159" s="176"/>
      <c r="K159" s="177">
        <f>ROUND(E159*J159,2)</f>
        <v>0</v>
      </c>
      <c r="L159" s="177">
        <v>21</v>
      </c>
      <c r="M159" s="177">
        <f>G159*(1+L159/100)</f>
        <v>0</v>
      </c>
      <c r="N159" s="175">
        <v>0</v>
      </c>
      <c r="O159" s="175">
        <f>ROUND(E159*N159,2)</f>
        <v>0</v>
      </c>
      <c r="P159" s="175">
        <v>0</v>
      </c>
      <c r="Q159" s="175">
        <f>ROUND(E159*P159,2)</f>
        <v>0</v>
      </c>
      <c r="R159" s="177" t="s">
        <v>724</v>
      </c>
      <c r="S159" s="177" t="s">
        <v>378</v>
      </c>
      <c r="T159" s="178" t="s">
        <v>378</v>
      </c>
      <c r="U159" s="159">
        <v>0.32</v>
      </c>
      <c r="V159" s="159">
        <f>ROUND(E159*U159,2)</f>
        <v>49.15</v>
      </c>
      <c r="W159" s="159"/>
      <c r="X159" s="159" t="s">
        <v>429</v>
      </c>
      <c r="Y159" s="159" t="s">
        <v>381</v>
      </c>
      <c r="Z159" s="214">
        <v>0.32</v>
      </c>
      <c r="AA159" s="215">
        <f t="shared" ref="AA159" si="80">G159*Z159</f>
        <v>0</v>
      </c>
      <c r="AB159" s="215">
        <f t="shared" ref="AB159" si="81">G159-AA159</f>
        <v>0</v>
      </c>
      <c r="AC159" s="148"/>
      <c r="AD159" s="148"/>
      <c r="AE159" s="148"/>
      <c r="AF159" s="148"/>
      <c r="AG159" s="148" t="s">
        <v>431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2" x14ac:dyDescent="0.2">
      <c r="A160" s="155"/>
      <c r="B160" s="156"/>
      <c r="C160" s="307" t="s">
        <v>775</v>
      </c>
      <c r="D160" s="308"/>
      <c r="E160" s="308"/>
      <c r="F160" s="308"/>
      <c r="G160" s="308"/>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433</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79" t="str">
        <f>C160</f>
        <v>bednění svislé nebo šikmé (odkloněné), půdorysně přímé nebo zalomené, stěn základových patek ve volných nebo zapažených jámách, rýhách, šachtách, včetně případných vzpěr,</v>
      </c>
      <c r="BB160" s="148"/>
      <c r="BC160" s="148"/>
      <c r="BD160" s="148"/>
      <c r="BE160" s="148"/>
      <c r="BF160" s="148"/>
      <c r="BG160" s="148"/>
      <c r="BH160" s="148"/>
    </row>
    <row r="161" spans="1:60" outlineLevel="2" x14ac:dyDescent="0.2">
      <c r="A161" s="155"/>
      <c r="B161" s="156"/>
      <c r="C161" s="305" t="s">
        <v>779</v>
      </c>
      <c r="D161" s="306"/>
      <c r="E161" s="306"/>
      <c r="F161" s="306"/>
      <c r="G161" s="306"/>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383</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194" t="s">
        <v>780</v>
      </c>
      <c r="D162" s="185"/>
      <c r="E162" s="186">
        <v>153.6</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435</v>
      </c>
      <c r="AH162" s="148">
        <v>5</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72">
        <v>43</v>
      </c>
      <c r="B163" s="173" t="s">
        <v>781</v>
      </c>
      <c r="C163" s="181" t="s">
        <v>782</v>
      </c>
      <c r="D163" s="174" t="s">
        <v>488</v>
      </c>
      <c r="E163" s="175">
        <v>7.9480000000000004</v>
      </c>
      <c r="F163" s="176"/>
      <c r="G163" s="177">
        <f>ROUND(E163*F163,2)</f>
        <v>0</v>
      </c>
      <c r="H163" s="176"/>
      <c r="I163" s="177">
        <f>ROUND(E163*H163,2)</f>
        <v>0</v>
      </c>
      <c r="J163" s="176"/>
      <c r="K163" s="177">
        <f>ROUND(E163*J163,2)</f>
        <v>0</v>
      </c>
      <c r="L163" s="177">
        <v>21</v>
      </c>
      <c r="M163" s="177">
        <f>G163*(1+L163/100)</f>
        <v>0</v>
      </c>
      <c r="N163" s="175">
        <v>1.0211600000000001</v>
      </c>
      <c r="O163" s="175">
        <f>ROUND(E163*N163,2)</f>
        <v>8.1199999999999992</v>
      </c>
      <c r="P163" s="175">
        <v>0</v>
      </c>
      <c r="Q163" s="175">
        <f>ROUND(E163*P163,2)</f>
        <v>0</v>
      </c>
      <c r="R163" s="177" t="s">
        <v>724</v>
      </c>
      <c r="S163" s="177" t="s">
        <v>378</v>
      </c>
      <c r="T163" s="178" t="s">
        <v>378</v>
      </c>
      <c r="U163" s="159">
        <v>23.530999999999999</v>
      </c>
      <c r="V163" s="159">
        <f>ROUND(E163*U163,2)</f>
        <v>187.02</v>
      </c>
      <c r="W163" s="159"/>
      <c r="X163" s="159" t="s">
        <v>429</v>
      </c>
      <c r="Y163" s="159" t="s">
        <v>381</v>
      </c>
      <c r="Z163" s="214">
        <v>0.32</v>
      </c>
      <c r="AA163" s="215">
        <f t="shared" ref="AA163" si="82">G163*Z163</f>
        <v>0</v>
      </c>
      <c r="AB163" s="215">
        <f t="shared" ref="AB163" si="83">G163-AA163</f>
        <v>0</v>
      </c>
      <c r="AC163" s="148"/>
      <c r="AD163" s="148"/>
      <c r="AE163" s="148"/>
      <c r="AF163" s="148"/>
      <c r="AG163" s="148" t="s">
        <v>431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307" t="s">
        <v>744</v>
      </c>
      <c r="D164" s="308"/>
      <c r="E164" s="308"/>
      <c r="F164" s="308"/>
      <c r="G164" s="308"/>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433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4" t="s">
        <v>783</v>
      </c>
      <c r="D165" s="185"/>
      <c r="E165" s="186">
        <v>7.9480000000000004</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72">
        <v>44</v>
      </c>
      <c r="B166" s="173" t="s">
        <v>784</v>
      </c>
      <c r="C166" s="181" t="s">
        <v>785</v>
      </c>
      <c r="D166" s="174" t="s">
        <v>442</v>
      </c>
      <c r="E166" s="175">
        <v>1.1657299999999999</v>
      </c>
      <c r="F166" s="176"/>
      <c r="G166" s="177">
        <f>ROUND(E166*F166,2)</f>
        <v>0</v>
      </c>
      <c r="H166" s="176"/>
      <c r="I166" s="177">
        <f>ROUND(E166*H166,2)</f>
        <v>0</v>
      </c>
      <c r="J166" s="176"/>
      <c r="K166" s="177">
        <f>ROUND(E166*J166,2)</f>
        <v>0</v>
      </c>
      <c r="L166" s="177">
        <v>21</v>
      </c>
      <c r="M166" s="177">
        <f>G166*(1+L166/100)</f>
        <v>0</v>
      </c>
      <c r="N166" s="175">
        <v>3.29677</v>
      </c>
      <c r="O166" s="175">
        <f>ROUND(E166*N166,2)</f>
        <v>3.84</v>
      </c>
      <c r="P166" s="175">
        <v>0</v>
      </c>
      <c r="Q166" s="175">
        <f>ROUND(E166*P166,2)</f>
        <v>0</v>
      </c>
      <c r="R166" s="177"/>
      <c r="S166" s="177" t="s">
        <v>394</v>
      </c>
      <c r="T166" s="178" t="s">
        <v>378</v>
      </c>
      <c r="U166" s="159">
        <v>12.15241</v>
      </c>
      <c r="V166" s="159">
        <f>ROUND(E166*U166,2)</f>
        <v>14.17</v>
      </c>
      <c r="W166" s="159"/>
      <c r="X166" s="159" t="s">
        <v>580</v>
      </c>
      <c r="Y166" s="159" t="s">
        <v>381</v>
      </c>
      <c r="Z166" s="214">
        <v>0.32</v>
      </c>
      <c r="AA166" s="215">
        <f t="shared" ref="AA166" si="84">G166*Z166</f>
        <v>0</v>
      </c>
      <c r="AB166" s="215">
        <f t="shared" ref="AB166" si="85">G166-AA166</f>
        <v>0</v>
      </c>
      <c r="AC166" s="148"/>
      <c r="AD166" s="148"/>
      <c r="AE166" s="148"/>
      <c r="AF166" s="148"/>
      <c r="AG166" s="148" t="s">
        <v>581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786</v>
      </c>
      <c r="D167" s="185"/>
      <c r="E167" s="186">
        <v>1.1657299999999999</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62" t="s">
        <v>373</v>
      </c>
      <c r="B168" s="163" t="s">
        <v>243</v>
      </c>
      <c r="C168" s="180" t="s">
        <v>244</v>
      </c>
      <c r="D168" s="164"/>
      <c r="E168" s="165"/>
      <c r="F168" s="166"/>
      <c r="G168" s="166">
        <f>SUMIF(AG169:AG239,"&lt;&gt;NOR",G169:G239)</f>
        <v>0</v>
      </c>
      <c r="H168" s="166"/>
      <c r="I168" s="166">
        <f>SUM(I169:I239)</f>
        <v>0</v>
      </c>
      <c r="J168" s="166"/>
      <c r="K168" s="166">
        <f>SUM(K169:K239)</f>
        <v>0</v>
      </c>
      <c r="L168" s="166"/>
      <c r="M168" s="166">
        <f>SUM(M169:M239)</f>
        <v>0</v>
      </c>
      <c r="N168" s="165"/>
      <c r="O168" s="165">
        <f>SUM(O169:O239)</f>
        <v>816.07</v>
      </c>
      <c r="P168" s="165"/>
      <c r="Q168" s="165">
        <f>SUM(Q169:Q239)</f>
        <v>0</v>
      </c>
      <c r="R168" s="166"/>
      <c r="S168" s="166"/>
      <c r="T168" s="167"/>
      <c r="U168" s="161"/>
      <c r="V168" s="161">
        <f>SUM(V169:V190)</f>
        <v>784.72</v>
      </c>
      <c r="W168" s="161"/>
      <c r="X168" s="161"/>
      <c r="Y168" s="161"/>
      <c r="Z168" s="166"/>
      <c r="AA168" s="166"/>
      <c r="AB168" s="207"/>
      <c r="AG168" t="s">
        <v>374</v>
      </c>
    </row>
    <row r="169" spans="1:60" ht="33.75" outlineLevel="1" x14ac:dyDescent="0.2">
      <c r="A169" s="172">
        <v>45</v>
      </c>
      <c r="B169" s="173" t="s">
        <v>787</v>
      </c>
      <c r="C169" s="181" t="s">
        <v>788</v>
      </c>
      <c r="D169" s="174" t="s">
        <v>492</v>
      </c>
      <c r="E169" s="175">
        <v>966.827</v>
      </c>
      <c r="F169" s="176"/>
      <c r="G169" s="177">
        <f>ROUND(E169*F169,2)</f>
        <v>0</v>
      </c>
      <c r="H169" s="176"/>
      <c r="I169" s="177">
        <f>ROUND(E169*H169,2)</f>
        <v>0</v>
      </c>
      <c r="J169" s="176"/>
      <c r="K169" s="177">
        <f>ROUND(E169*J169,2)</f>
        <v>0</v>
      </c>
      <c r="L169" s="177">
        <v>21</v>
      </c>
      <c r="M169" s="177">
        <f>G169*(1+L169/100)</f>
        <v>0</v>
      </c>
      <c r="N169" s="175">
        <v>0.14163000000000001</v>
      </c>
      <c r="O169" s="175">
        <f>ROUND(E169*N169,2)</f>
        <v>136.93</v>
      </c>
      <c r="P169" s="175">
        <v>0</v>
      </c>
      <c r="Q169" s="175">
        <f>ROUND(E169*P169,2)</f>
        <v>0</v>
      </c>
      <c r="R169" s="177" t="s">
        <v>724</v>
      </c>
      <c r="S169" s="177" t="s">
        <v>378</v>
      </c>
      <c r="T169" s="178" t="s">
        <v>378</v>
      </c>
      <c r="U169" s="159">
        <v>0.56100000000000005</v>
      </c>
      <c r="V169" s="159">
        <f>ROUND(E169*U169,2)</f>
        <v>542.39</v>
      </c>
      <c r="W169" s="159"/>
      <c r="X169" s="159" t="s">
        <v>429</v>
      </c>
      <c r="Y169" s="159" t="s">
        <v>381</v>
      </c>
      <c r="Z169" s="214">
        <v>0.32</v>
      </c>
      <c r="AA169" s="215">
        <f t="shared" ref="AA169" si="86">G169*Z169</f>
        <v>0</v>
      </c>
      <c r="AB169" s="215">
        <f t="shared" ref="AB169" si="87">G169-AA169</f>
        <v>0</v>
      </c>
      <c r="AC169" s="148"/>
      <c r="AD169" s="148"/>
      <c r="AE169" s="148"/>
      <c r="AF169" s="148"/>
      <c r="AG169" s="148" t="s">
        <v>431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194" t="s">
        <v>789</v>
      </c>
      <c r="D170" s="185"/>
      <c r="E170" s="186"/>
      <c r="F170" s="159"/>
      <c r="G170" s="159"/>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435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3" x14ac:dyDescent="0.2">
      <c r="A171" s="155"/>
      <c r="B171" s="156"/>
      <c r="C171" s="194" t="s">
        <v>790</v>
      </c>
      <c r="D171" s="185"/>
      <c r="E171" s="186">
        <v>43.26</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791</v>
      </c>
      <c r="D172" s="185"/>
      <c r="E172" s="186">
        <v>60.83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792</v>
      </c>
      <c r="D173" s="185"/>
      <c r="E173" s="186">
        <v>17.91</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4" t="s">
        <v>793</v>
      </c>
      <c r="D174" s="185"/>
      <c r="E174" s="186">
        <v>27.58</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435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4" t="s">
        <v>794</v>
      </c>
      <c r="D175" s="185"/>
      <c r="E175" s="186"/>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435</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4" t="s">
        <v>795</v>
      </c>
      <c r="D176" s="185"/>
      <c r="E176" s="186">
        <v>249.15899999999999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4" t="s">
        <v>796</v>
      </c>
      <c r="D177" s="185"/>
      <c r="E177" s="186">
        <v>463.69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435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4" t="s">
        <v>797</v>
      </c>
      <c r="D178" s="185"/>
      <c r="E178" s="186">
        <v>149.00800000000001</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798</v>
      </c>
      <c r="D179" s="185"/>
      <c r="E179" s="186">
        <v>-44.61</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435</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ht="33.75" outlineLevel="1" x14ac:dyDescent="0.2">
      <c r="A180" s="172">
        <v>46</v>
      </c>
      <c r="B180" s="173" t="s">
        <v>799</v>
      </c>
      <c r="C180" s="181" t="s">
        <v>800</v>
      </c>
      <c r="D180" s="174" t="s">
        <v>492</v>
      </c>
      <c r="E180" s="175">
        <v>285.83300000000003</v>
      </c>
      <c r="F180" s="176"/>
      <c r="G180" s="177">
        <f>ROUND(E180*F180,2)</f>
        <v>0</v>
      </c>
      <c r="H180" s="176"/>
      <c r="I180" s="177">
        <f>ROUND(E180*H180,2)</f>
        <v>0</v>
      </c>
      <c r="J180" s="176"/>
      <c r="K180" s="177">
        <f>ROUND(E180*J180,2)</f>
        <v>0</v>
      </c>
      <c r="L180" s="177">
        <v>21</v>
      </c>
      <c r="M180" s="177">
        <f>G180*(1+L180/100)</f>
        <v>0</v>
      </c>
      <c r="N180" s="175">
        <v>0.21964</v>
      </c>
      <c r="O180" s="175">
        <f>ROUND(E180*N180,2)</f>
        <v>62.78</v>
      </c>
      <c r="P180" s="175">
        <v>0</v>
      </c>
      <c r="Q180" s="175">
        <f>ROUND(E180*P180,2)</f>
        <v>0</v>
      </c>
      <c r="R180" s="177" t="s">
        <v>724</v>
      </c>
      <c r="S180" s="177" t="s">
        <v>378</v>
      </c>
      <c r="T180" s="178" t="s">
        <v>378</v>
      </c>
      <c r="U180" s="159">
        <v>0.73</v>
      </c>
      <c r="V180" s="159">
        <f>ROUND(E180*U180,2)</f>
        <v>208.66</v>
      </c>
      <c r="W180" s="159"/>
      <c r="X180" s="159" t="s">
        <v>429</v>
      </c>
      <c r="Y180" s="159" t="s">
        <v>381</v>
      </c>
      <c r="Z180" s="214">
        <v>0.32</v>
      </c>
      <c r="AA180" s="215">
        <f t="shared" ref="AA180" si="88">G180*Z180</f>
        <v>0</v>
      </c>
      <c r="AB180" s="215">
        <f t="shared" ref="AB180" si="89">G180-AA180</f>
        <v>0</v>
      </c>
      <c r="AC180" s="148"/>
      <c r="AD180" s="148"/>
      <c r="AE180" s="148"/>
      <c r="AF180" s="148"/>
      <c r="AG180" s="148" t="s">
        <v>431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194" t="s">
        <v>794</v>
      </c>
      <c r="D181" s="185"/>
      <c r="E181" s="186"/>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801</v>
      </c>
      <c r="D182" s="185"/>
      <c r="E182" s="186">
        <v>522.42399999999998</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802</v>
      </c>
      <c r="D183" s="185"/>
      <c r="E183" s="186">
        <v>56.52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803</v>
      </c>
      <c r="D184" s="185"/>
      <c r="E184" s="186">
        <v>-293.11099999999999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72">
        <v>47</v>
      </c>
      <c r="B185" s="173" t="s">
        <v>804</v>
      </c>
      <c r="C185" s="181" t="s">
        <v>805</v>
      </c>
      <c r="D185" s="174" t="s">
        <v>515</v>
      </c>
      <c r="E185" s="175">
        <v>1</v>
      </c>
      <c r="F185" s="176"/>
      <c r="G185" s="177">
        <f>ROUND(E185*F185,2)</f>
        <v>0</v>
      </c>
      <c r="H185" s="176"/>
      <c r="I185" s="177">
        <f>ROUND(E185*H185,2)</f>
        <v>0</v>
      </c>
      <c r="J185" s="176"/>
      <c r="K185" s="177">
        <f>ROUND(E185*J185,2)</f>
        <v>0</v>
      </c>
      <c r="L185" s="177">
        <v>21</v>
      </c>
      <c r="M185" s="177">
        <f>G185*(1+L185/100)</f>
        <v>0</v>
      </c>
      <c r="N185" s="175">
        <v>1.9109999999999999E-2</v>
      </c>
      <c r="O185" s="175">
        <f>ROUND(E185*N185,2)</f>
        <v>0.02</v>
      </c>
      <c r="P185" s="175">
        <v>0</v>
      </c>
      <c r="Q185" s="175">
        <f>ROUND(E185*P185,2)</f>
        <v>0</v>
      </c>
      <c r="R185" s="177" t="s">
        <v>724</v>
      </c>
      <c r="S185" s="177" t="s">
        <v>378</v>
      </c>
      <c r="T185" s="178" t="s">
        <v>378</v>
      </c>
      <c r="U185" s="159">
        <v>0.245</v>
      </c>
      <c r="V185" s="159">
        <f>ROUND(E185*U185,2)</f>
        <v>0.25</v>
      </c>
      <c r="W185" s="159"/>
      <c r="X185" s="159" t="s">
        <v>429</v>
      </c>
      <c r="Y185" s="159" t="s">
        <v>381</v>
      </c>
      <c r="Z185" s="214">
        <v>0.32</v>
      </c>
      <c r="AA185" s="215">
        <f t="shared" ref="AA185" si="90">G185*Z185</f>
        <v>0</v>
      </c>
      <c r="AB185" s="215">
        <f t="shared" ref="AB185" si="91">G185-AA185</f>
        <v>0</v>
      </c>
      <c r="AC185" s="148"/>
      <c r="AD185" s="148"/>
      <c r="AE185" s="148"/>
      <c r="AF185" s="148"/>
      <c r="AG185" s="148" t="s">
        <v>431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2" x14ac:dyDescent="0.2">
      <c r="A186" s="155"/>
      <c r="B186" s="156"/>
      <c r="C186" s="194" t="s">
        <v>806</v>
      </c>
      <c r="D186" s="185"/>
      <c r="E186" s="186">
        <v>1</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435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2.5" outlineLevel="1" x14ac:dyDescent="0.2">
      <c r="A187" s="172">
        <v>48</v>
      </c>
      <c r="B187" s="173" t="s">
        <v>807</v>
      </c>
      <c r="C187" s="181" t="s">
        <v>808</v>
      </c>
      <c r="D187" s="174" t="s">
        <v>515</v>
      </c>
      <c r="E187" s="175">
        <v>83</v>
      </c>
      <c r="F187" s="176"/>
      <c r="G187" s="177">
        <f>ROUND(E187*F187,2)</f>
        <v>0</v>
      </c>
      <c r="H187" s="176"/>
      <c r="I187" s="177">
        <f>ROUND(E187*H187,2)</f>
        <v>0</v>
      </c>
      <c r="J187" s="176"/>
      <c r="K187" s="177">
        <f>ROUND(E187*J187,2)</f>
        <v>0</v>
      </c>
      <c r="L187" s="177">
        <v>21</v>
      </c>
      <c r="M187" s="177">
        <f>G187*(1+L187/100)</f>
        <v>0</v>
      </c>
      <c r="N187" s="175">
        <v>2.5239999999999999E-2</v>
      </c>
      <c r="O187" s="175">
        <f>ROUND(E187*N187,2)</f>
        <v>2.09</v>
      </c>
      <c r="P187" s="175">
        <v>0</v>
      </c>
      <c r="Q187" s="175">
        <f>ROUND(E187*P187,2)</f>
        <v>0</v>
      </c>
      <c r="R187" s="177" t="s">
        <v>724</v>
      </c>
      <c r="S187" s="177" t="s">
        <v>378</v>
      </c>
      <c r="T187" s="178" t="s">
        <v>378</v>
      </c>
      <c r="U187" s="159">
        <v>0.3175</v>
      </c>
      <c r="V187" s="159">
        <f>ROUND(E187*U187,2)</f>
        <v>26.35</v>
      </c>
      <c r="W187" s="159"/>
      <c r="X187" s="159" t="s">
        <v>429</v>
      </c>
      <c r="Y187" s="159" t="s">
        <v>381</v>
      </c>
      <c r="Z187" s="214">
        <v>0.32</v>
      </c>
      <c r="AA187" s="215">
        <f t="shared" ref="AA187" si="92">G187*Z187</f>
        <v>0</v>
      </c>
      <c r="AB187" s="215">
        <f t="shared" ref="AB187" si="93">G187-AA187</f>
        <v>0</v>
      </c>
      <c r="AC187" s="148"/>
      <c r="AD187" s="148"/>
      <c r="AE187" s="148"/>
      <c r="AF187" s="148"/>
      <c r="AG187" s="148" t="s">
        <v>431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2" x14ac:dyDescent="0.2">
      <c r="A188" s="155"/>
      <c r="B188" s="156"/>
      <c r="C188" s="194" t="s">
        <v>809</v>
      </c>
      <c r="D188" s="185"/>
      <c r="E188" s="186">
        <v>83</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435</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ht="22.5" outlineLevel="1" x14ac:dyDescent="0.2">
      <c r="A189" s="172">
        <v>49</v>
      </c>
      <c r="B189" s="173" t="s">
        <v>810</v>
      </c>
      <c r="C189" s="181" t="s">
        <v>811</v>
      </c>
      <c r="D189" s="174" t="s">
        <v>515</v>
      </c>
      <c r="E189" s="175">
        <v>28</v>
      </c>
      <c r="F189" s="176"/>
      <c r="G189" s="177">
        <f>ROUND(E189*F189,2)</f>
        <v>0</v>
      </c>
      <c r="H189" s="176"/>
      <c r="I189" s="177">
        <f>ROUND(E189*H189,2)</f>
        <v>0</v>
      </c>
      <c r="J189" s="176"/>
      <c r="K189" s="177">
        <f>ROUND(E189*J189,2)</f>
        <v>0</v>
      </c>
      <c r="L189" s="177">
        <v>21</v>
      </c>
      <c r="M189" s="177">
        <f>G189*(1+L189/100)</f>
        <v>0</v>
      </c>
      <c r="N189" s="175">
        <v>4.555E-2</v>
      </c>
      <c r="O189" s="175">
        <f>ROUND(E189*N189,2)</f>
        <v>1.28</v>
      </c>
      <c r="P189" s="175">
        <v>0</v>
      </c>
      <c r="Q189" s="175">
        <f>ROUND(E189*P189,2)</f>
        <v>0</v>
      </c>
      <c r="R189" s="177" t="s">
        <v>724</v>
      </c>
      <c r="S189" s="177" t="s">
        <v>378</v>
      </c>
      <c r="T189" s="178" t="s">
        <v>378</v>
      </c>
      <c r="U189" s="159">
        <v>0.2525</v>
      </c>
      <c r="V189" s="159">
        <f>ROUND(E189*U189,2)</f>
        <v>7.07</v>
      </c>
      <c r="W189" s="159"/>
      <c r="X189" s="159" t="s">
        <v>429</v>
      </c>
      <c r="Y189" s="159" t="s">
        <v>381</v>
      </c>
      <c r="Z189" s="214">
        <v>0.32</v>
      </c>
      <c r="AA189" s="215">
        <f t="shared" ref="AA189" si="94">G189*Z189</f>
        <v>0</v>
      </c>
      <c r="AB189" s="215">
        <f t="shared" ref="AB189" si="95">G189-AA189</f>
        <v>0</v>
      </c>
      <c r="AC189" s="148"/>
      <c r="AD189" s="148"/>
      <c r="AE189" s="148"/>
      <c r="AF189" s="148"/>
      <c r="AG189" s="148" t="s">
        <v>431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194" t="s">
        <v>812</v>
      </c>
      <c r="D190" s="185"/>
      <c r="E190" s="186">
        <v>28</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435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72">
        <v>50</v>
      </c>
      <c r="B191" s="173" t="s">
        <v>813</v>
      </c>
      <c r="C191" s="181" t="s">
        <v>814</v>
      </c>
      <c r="D191" s="174" t="s">
        <v>515</v>
      </c>
      <c r="E191" s="175">
        <v>6</v>
      </c>
      <c r="F191" s="176"/>
      <c r="G191" s="177">
        <f>ROUND(E191*F191,2)</f>
        <v>0</v>
      </c>
      <c r="H191" s="176"/>
      <c r="I191" s="177">
        <f>ROUND(E191*H191,2)</f>
        <v>0</v>
      </c>
      <c r="J191" s="176"/>
      <c r="K191" s="177">
        <f>ROUND(E191*J191,2)</f>
        <v>0</v>
      </c>
      <c r="L191" s="177">
        <v>21</v>
      </c>
      <c r="M191" s="177">
        <f>G191*(1+L191/100)</f>
        <v>0</v>
      </c>
      <c r="N191" s="175">
        <v>5.4730000000000001E-2</v>
      </c>
      <c r="O191" s="175">
        <f>ROUND(E191*N191,2)</f>
        <v>0.33</v>
      </c>
      <c r="P191" s="175">
        <v>0</v>
      </c>
      <c r="Q191" s="175">
        <f>ROUND(E191*P191,2)</f>
        <v>0</v>
      </c>
      <c r="R191" s="177" t="s">
        <v>724</v>
      </c>
      <c r="S191" s="177" t="s">
        <v>378</v>
      </c>
      <c r="T191" s="178" t="s">
        <v>378</v>
      </c>
      <c r="U191" s="159">
        <v>0.26</v>
      </c>
      <c r="V191" s="159">
        <f>ROUND(E191*U191,2)</f>
        <v>1.56</v>
      </c>
      <c r="W191" s="159"/>
      <c r="X191" s="159" t="s">
        <v>429</v>
      </c>
      <c r="Y191" s="159" t="s">
        <v>381</v>
      </c>
      <c r="Z191" s="214">
        <v>0.32</v>
      </c>
      <c r="AA191" s="215">
        <f t="shared" ref="AA191" si="96">G191*Z191</f>
        <v>0</v>
      </c>
      <c r="AB191" s="215">
        <f t="shared" ref="AB191" si="97">G191-AA191</f>
        <v>0</v>
      </c>
      <c r="AC191" s="148"/>
      <c r="AD191" s="148"/>
      <c r="AE191" s="148"/>
      <c r="AF191" s="148"/>
      <c r="AG191" s="148" t="s">
        <v>431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194" t="s">
        <v>815</v>
      </c>
      <c r="D192" s="185"/>
      <c r="E192" s="186">
        <v>6</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435</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2">
        <v>51</v>
      </c>
      <c r="B193" s="173" t="s">
        <v>816</v>
      </c>
      <c r="C193" s="181" t="s">
        <v>817</v>
      </c>
      <c r="D193" s="174" t="s">
        <v>515</v>
      </c>
      <c r="E193" s="175">
        <v>10</v>
      </c>
      <c r="F193" s="176"/>
      <c r="G193" s="177">
        <f>ROUND(E193*F193,2)</f>
        <v>0</v>
      </c>
      <c r="H193" s="176"/>
      <c r="I193" s="177">
        <f>ROUND(E193*H193,2)</f>
        <v>0</v>
      </c>
      <c r="J193" s="176"/>
      <c r="K193" s="177">
        <f>ROUND(E193*J193,2)</f>
        <v>0</v>
      </c>
      <c r="L193" s="177">
        <v>21</v>
      </c>
      <c r="M193" s="177">
        <f>G193*(1+L193/100)</f>
        <v>0</v>
      </c>
      <c r="N193" s="175">
        <v>9.0499999999999997E-2</v>
      </c>
      <c r="O193" s="175">
        <f>ROUND(E193*N193,2)</f>
        <v>0.91</v>
      </c>
      <c r="P193" s="175">
        <v>0</v>
      </c>
      <c r="Q193" s="175">
        <f>ROUND(E193*P193,2)</f>
        <v>0</v>
      </c>
      <c r="R193" s="177" t="s">
        <v>724</v>
      </c>
      <c r="S193" s="177" t="s">
        <v>378</v>
      </c>
      <c r="T193" s="178" t="s">
        <v>378</v>
      </c>
      <c r="U193" s="159">
        <v>0.38</v>
      </c>
      <c r="V193" s="159">
        <f>ROUND(E193*U193,2)</f>
        <v>3.8</v>
      </c>
      <c r="W193" s="159"/>
      <c r="X193" s="159" t="s">
        <v>429</v>
      </c>
      <c r="Y193" s="159" t="s">
        <v>381</v>
      </c>
      <c r="Z193" s="214">
        <v>0.32</v>
      </c>
      <c r="AA193" s="215">
        <f t="shared" ref="AA193" si="98">G193*Z193</f>
        <v>0</v>
      </c>
      <c r="AB193" s="215">
        <f t="shared" ref="AB193" si="99">G193-AA193</f>
        <v>0</v>
      </c>
      <c r="AC193" s="148"/>
      <c r="AD193" s="148"/>
      <c r="AE193" s="148"/>
      <c r="AF193" s="148"/>
      <c r="AG193" s="148" t="s">
        <v>431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4" t="s">
        <v>818</v>
      </c>
      <c r="D194" s="185"/>
      <c r="E194" s="186">
        <v>10</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435</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2">
        <v>52</v>
      </c>
      <c r="B195" s="173" t="s">
        <v>819</v>
      </c>
      <c r="C195" s="181" t="s">
        <v>820</v>
      </c>
      <c r="D195" s="174" t="s">
        <v>515</v>
      </c>
      <c r="E195" s="175">
        <v>11</v>
      </c>
      <c r="F195" s="176"/>
      <c r="G195" s="177">
        <f>ROUND(E195*F195,2)</f>
        <v>0</v>
      </c>
      <c r="H195" s="176"/>
      <c r="I195" s="177">
        <f>ROUND(E195*H195,2)</f>
        <v>0</v>
      </c>
      <c r="J195" s="176"/>
      <c r="K195" s="177">
        <f>ROUND(E195*J195,2)</f>
        <v>0</v>
      </c>
      <c r="L195" s="177">
        <v>21</v>
      </c>
      <c r="M195" s="177">
        <f>G195*(1+L195/100)</f>
        <v>0</v>
      </c>
      <c r="N195" s="175">
        <v>9.8659999999999998E-2</v>
      </c>
      <c r="O195" s="175">
        <f>ROUND(E195*N195,2)</f>
        <v>1.0900000000000001</v>
      </c>
      <c r="P195" s="175">
        <v>0</v>
      </c>
      <c r="Q195" s="175">
        <f>ROUND(E195*P195,2)</f>
        <v>0</v>
      </c>
      <c r="R195" s="177" t="s">
        <v>724</v>
      </c>
      <c r="S195" s="177" t="s">
        <v>378</v>
      </c>
      <c r="T195" s="178" t="s">
        <v>378</v>
      </c>
      <c r="U195" s="159">
        <v>0.41</v>
      </c>
      <c r="V195" s="159">
        <f>ROUND(E195*U195,2)</f>
        <v>4.51</v>
      </c>
      <c r="W195" s="159"/>
      <c r="X195" s="159" t="s">
        <v>429</v>
      </c>
      <c r="Y195" s="159" t="s">
        <v>381</v>
      </c>
      <c r="Z195" s="214">
        <v>0.32</v>
      </c>
      <c r="AA195" s="215">
        <f t="shared" ref="AA195" si="100">G195*Z195</f>
        <v>0</v>
      </c>
      <c r="AB195" s="215">
        <f t="shared" ref="AB195" si="101">G195-AA195</f>
        <v>0</v>
      </c>
      <c r="AC195" s="148"/>
      <c r="AD195" s="148"/>
      <c r="AE195" s="148"/>
      <c r="AF195" s="148"/>
      <c r="AG195" s="148" t="s">
        <v>431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4" t="s">
        <v>821</v>
      </c>
      <c r="D196" s="185"/>
      <c r="E196" s="186">
        <v>11</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435</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2">
        <v>53</v>
      </c>
      <c r="B197" s="173" t="s">
        <v>822</v>
      </c>
      <c r="C197" s="181" t="s">
        <v>823</v>
      </c>
      <c r="D197" s="174" t="s">
        <v>671</v>
      </c>
      <c r="E197" s="175">
        <v>45.5</v>
      </c>
      <c r="F197" s="176"/>
      <c r="G197" s="177">
        <f>ROUND(E197*F197,2)</f>
        <v>0</v>
      </c>
      <c r="H197" s="176"/>
      <c r="I197" s="177">
        <f>ROUND(E197*H197,2)</f>
        <v>0</v>
      </c>
      <c r="J197" s="176"/>
      <c r="K197" s="177">
        <f>ROUND(E197*J197,2)</f>
        <v>0</v>
      </c>
      <c r="L197" s="177">
        <v>21</v>
      </c>
      <c r="M197" s="177">
        <f>G197*(1+L197/100)</f>
        <v>0</v>
      </c>
      <c r="N197" s="175">
        <v>2.7999999999999998E-4</v>
      </c>
      <c r="O197" s="175">
        <f>ROUND(E197*N197,2)</f>
        <v>0.01</v>
      </c>
      <c r="P197" s="175">
        <v>0</v>
      </c>
      <c r="Q197" s="175">
        <f>ROUND(E197*P197,2)</f>
        <v>0</v>
      </c>
      <c r="R197" s="177" t="s">
        <v>724</v>
      </c>
      <c r="S197" s="177" t="s">
        <v>378</v>
      </c>
      <c r="T197" s="178" t="s">
        <v>378</v>
      </c>
      <c r="U197" s="159">
        <v>0.15</v>
      </c>
      <c r="V197" s="159">
        <f>ROUND(E197*U197,2)</f>
        <v>6.83</v>
      </c>
      <c r="W197" s="159"/>
      <c r="X197" s="159" t="s">
        <v>429</v>
      </c>
      <c r="Y197" s="159" t="s">
        <v>381</v>
      </c>
      <c r="Z197" s="214">
        <v>0.32</v>
      </c>
      <c r="AA197" s="215">
        <f t="shared" ref="AA197" si="102">G197*Z197</f>
        <v>0</v>
      </c>
      <c r="AB197" s="215">
        <f t="shared" ref="AB197" si="103">G197-AA197</f>
        <v>0</v>
      </c>
      <c r="AC197" s="148"/>
      <c r="AD197" s="148"/>
      <c r="AE197" s="148"/>
      <c r="AF197" s="148"/>
      <c r="AG197" s="148" t="s">
        <v>431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4" t="s">
        <v>824</v>
      </c>
      <c r="D198" s="185"/>
      <c r="E198" s="186">
        <v>17.5</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435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194" t="s">
        <v>825</v>
      </c>
      <c r="D199" s="185"/>
      <c r="E199" s="186">
        <v>4.5</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435</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4" t="s">
        <v>826</v>
      </c>
      <c r="D200" s="185"/>
      <c r="E200" s="186">
        <v>12.5</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435</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4" t="s">
        <v>827</v>
      </c>
      <c r="D201" s="185"/>
      <c r="E201" s="186">
        <v>11</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435</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2">
        <v>54</v>
      </c>
      <c r="B202" s="173" t="s">
        <v>828</v>
      </c>
      <c r="C202" s="181" t="s">
        <v>829</v>
      </c>
      <c r="D202" s="174" t="s">
        <v>671</v>
      </c>
      <c r="E202" s="175">
        <v>2.75</v>
      </c>
      <c r="F202" s="176"/>
      <c r="G202" s="177">
        <f>ROUND(E202*F202,2)</f>
        <v>0</v>
      </c>
      <c r="H202" s="176"/>
      <c r="I202" s="177">
        <f>ROUND(E202*H202,2)</f>
        <v>0</v>
      </c>
      <c r="J202" s="176"/>
      <c r="K202" s="177">
        <f>ROUND(E202*J202,2)</f>
        <v>0</v>
      </c>
      <c r="L202" s="177">
        <v>21</v>
      </c>
      <c r="M202" s="177">
        <f>G202*(1+L202/100)</f>
        <v>0</v>
      </c>
      <c r="N202" s="175">
        <v>4.4000000000000002E-4</v>
      </c>
      <c r="O202" s="175">
        <f>ROUND(E202*N202,2)</f>
        <v>0</v>
      </c>
      <c r="P202" s="175">
        <v>0</v>
      </c>
      <c r="Q202" s="175">
        <f>ROUND(E202*P202,2)</f>
        <v>0</v>
      </c>
      <c r="R202" s="177" t="s">
        <v>724</v>
      </c>
      <c r="S202" s="177" t="s">
        <v>378</v>
      </c>
      <c r="T202" s="178" t="s">
        <v>378</v>
      </c>
      <c r="U202" s="159">
        <v>0.15</v>
      </c>
      <c r="V202" s="159">
        <f>ROUND(E202*U202,2)</f>
        <v>0.41</v>
      </c>
      <c r="W202" s="159"/>
      <c r="X202" s="159" t="s">
        <v>429</v>
      </c>
      <c r="Y202" s="159" t="s">
        <v>381</v>
      </c>
      <c r="Z202" s="214">
        <v>0.32</v>
      </c>
      <c r="AA202" s="215">
        <f t="shared" ref="AA202" si="104">G202*Z202</f>
        <v>0</v>
      </c>
      <c r="AB202" s="215">
        <f t="shared" ref="AB202" si="105">G202-AA202</f>
        <v>0</v>
      </c>
      <c r="AC202" s="148"/>
      <c r="AD202" s="148"/>
      <c r="AE202" s="148"/>
      <c r="AF202" s="148"/>
      <c r="AG202" s="148" t="s">
        <v>431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194" t="s">
        <v>830</v>
      </c>
      <c r="D203" s="185"/>
      <c r="E203" s="186">
        <v>2.75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435</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72">
        <v>55</v>
      </c>
      <c r="B204" s="173" t="s">
        <v>831</v>
      </c>
      <c r="C204" s="181" t="s">
        <v>832</v>
      </c>
      <c r="D204" s="174" t="s">
        <v>492</v>
      </c>
      <c r="E204" s="175">
        <v>1521.29701</v>
      </c>
      <c r="F204" s="176"/>
      <c r="G204" s="177">
        <f>ROUND(E204*F204,2)</f>
        <v>0</v>
      </c>
      <c r="H204" s="176"/>
      <c r="I204" s="177">
        <f>ROUND(E204*H204,2)</f>
        <v>0</v>
      </c>
      <c r="J204" s="176"/>
      <c r="K204" s="177">
        <f>ROUND(E204*J204,2)</f>
        <v>0</v>
      </c>
      <c r="L204" s="177">
        <v>21</v>
      </c>
      <c r="M204" s="177">
        <f>G204*(1+L204/100)</f>
        <v>0</v>
      </c>
      <c r="N204" s="175">
        <v>0.10736</v>
      </c>
      <c r="O204" s="175">
        <f>ROUND(E204*N204,2)</f>
        <v>163.33000000000001</v>
      </c>
      <c r="P204" s="175">
        <v>0</v>
      </c>
      <c r="Q204" s="175">
        <f>ROUND(E204*P204,2)</f>
        <v>0</v>
      </c>
      <c r="R204" s="177" t="s">
        <v>724</v>
      </c>
      <c r="S204" s="177" t="s">
        <v>378</v>
      </c>
      <c r="T204" s="178" t="s">
        <v>378</v>
      </c>
      <c r="U204" s="159">
        <v>0.55674999999999997</v>
      </c>
      <c r="V204" s="159">
        <f>ROUND(E204*U204,2)</f>
        <v>846.98</v>
      </c>
      <c r="W204" s="159"/>
      <c r="X204" s="159" t="s">
        <v>429</v>
      </c>
      <c r="Y204" s="159" t="s">
        <v>381</v>
      </c>
      <c r="Z204" s="214">
        <v>0.32</v>
      </c>
      <c r="AA204" s="215">
        <f t="shared" ref="AA204" si="106">G204*Z204</f>
        <v>0</v>
      </c>
      <c r="AB204" s="215">
        <f t="shared" ref="AB204" si="107">G204-AA204</f>
        <v>0</v>
      </c>
      <c r="AC204" s="148"/>
      <c r="AD204" s="148"/>
      <c r="AE204" s="148"/>
      <c r="AF204" s="148"/>
      <c r="AG204" s="148" t="s">
        <v>431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2.5" outlineLevel="2" x14ac:dyDescent="0.2">
      <c r="A205" s="155"/>
      <c r="B205" s="156"/>
      <c r="C205" s="307" t="s">
        <v>833</v>
      </c>
      <c r="D205" s="308"/>
      <c r="E205" s="308"/>
      <c r="F205" s="308"/>
      <c r="G205" s="308"/>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433</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79" t="str">
        <f>C205</f>
        <v>jednoduché nebo příčky zděné do svislé dřevěné, cihelné, betonové nebo ocelové konstrukce na jakoukoliv maltu vápenocementovou (MVC) nebo cementovou (MC),</v>
      </c>
      <c r="BB205" s="148"/>
      <c r="BC205" s="148"/>
      <c r="BD205" s="148"/>
      <c r="BE205" s="148"/>
      <c r="BF205" s="148"/>
      <c r="BG205" s="148"/>
      <c r="BH205" s="148"/>
    </row>
    <row r="206" spans="1:60" outlineLevel="2" x14ac:dyDescent="0.2">
      <c r="A206" s="155"/>
      <c r="B206" s="156"/>
      <c r="C206" s="194" t="s">
        <v>789</v>
      </c>
      <c r="D206" s="185"/>
      <c r="E206" s="186"/>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435</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4" t="s">
        <v>834</v>
      </c>
      <c r="D207" s="185"/>
      <c r="E207" s="186">
        <v>14.28</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435</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4" t="s">
        <v>835</v>
      </c>
      <c r="D208" s="185"/>
      <c r="E208" s="186">
        <v>8.1199999999999992</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435</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4" t="s">
        <v>794</v>
      </c>
      <c r="D209" s="185"/>
      <c r="E209" s="186"/>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435</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3" x14ac:dyDescent="0.2">
      <c r="A210" s="155"/>
      <c r="B210" s="156"/>
      <c r="C210" s="194" t="s">
        <v>836</v>
      </c>
      <c r="D210" s="185"/>
      <c r="E210" s="186">
        <v>432.52415999999999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435</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4" t="s">
        <v>837</v>
      </c>
      <c r="D211" s="185"/>
      <c r="E211" s="186">
        <v>81.483000000000004</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435</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3" x14ac:dyDescent="0.2">
      <c r="A212" s="155"/>
      <c r="B212" s="156"/>
      <c r="C212" s="194" t="s">
        <v>838</v>
      </c>
      <c r="D212" s="185"/>
      <c r="E212" s="186">
        <v>105.55459999999999</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435</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4" t="s">
        <v>839</v>
      </c>
      <c r="D213" s="185"/>
      <c r="E213" s="186">
        <v>59.963999999999999</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435</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4" t="s">
        <v>840</v>
      </c>
      <c r="D214" s="185"/>
      <c r="E214" s="186">
        <v>-35.07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435</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4" t="s">
        <v>841</v>
      </c>
      <c r="D215" s="185"/>
      <c r="E215" s="186"/>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435</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4" t="s">
        <v>842</v>
      </c>
      <c r="D216" s="185"/>
      <c r="E216" s="186">
        <v>325.45</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435</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4" t="s">
        <v>843</v>
      </c>
      <c r="D217" s="185"/>
      <c r="E217" s="186">
        <v>-40.32</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435</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4" t="s">
        <v>844</v>
      </c>
      <c r="D218" s="185"/>
      <c r="E218" s="186"/>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435</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4" t="s">
        <v>845</v>
      </c>
      <c r="D219" s="185"/>
      <c r="E219" s="186">
        <v>162.72499999999999</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435</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4" t="s">
        <v>846</v>
      </c>
      <c r="D220" s="185"/>
      <c r="E220" s="186">
        <v>-20.16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435</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4" t="s">
        <v>847</v>
      </c>
      <c r="D221" s="185"/>
      <c r="E221" s="186"/>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435</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4" t="s">
        <v>842</v>
      </c>
      <c r="D222" s="185"/>
      <c r="E222" s="186">
        <v>325.45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435</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4" t="s">
        <v>843</v>
      </c>
      <c r="D223" s="185"/>
      <c r="E223" s="186">
        <v>-40.32</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435</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4" t="s">
        <v>848</v>
      </c>
      <c r="D224" s="185"/>
      <c r="E224" s="186"/>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435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4" t="s">
        <v>849</v>
      </c>
      <c r="D225" s="185"/>
      <c r="E225" s="186">
        <v>112.40125</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435</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4" t="s">
        <v>850</v>
      </c>
      <c r="D226" s="185"/>
      <c r="E226" s="186">
        <v>-14.28</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435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4" t="s">
        <v>851</v>
      </c>
      <c r="D227" s="185"/>
      <c r="E227" s="186"/>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435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4" t="s">
        <v>852</v>
      </c>
      <c r="D228" s="185"/>
      <c r="E228" s="186">
        <v>51.895000000000003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435</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4" t="s">
        <v>853</v>
      </c>
      <c r="D229" s="185"/>
      <c r="E229" s="186">
        <v>-8.4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435</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72">
        <v>56</v>
      </c>
      <c r="B230" s="173" t="s">
        <v>854</v>
      </c>
      <c r="C230" s="181" t="s">
        <v>855</v>
      </c>
      <c r="D230" s="174" t="s">
        <v>671</v>
      </c>
      <c r="E230" s="175">
        <v>369</v>
      </c>
      <c r="F230" s="176"/>
      <c r="G230" s="177">
        <f>ROUND(E230*F230,2)</f>
        <v>0</v>
      </c>
      <c r="H230" s="176"/>
      <c r="I230" s="177">
        <f>ROUND(E230*H230,2)</f>
        <v>0</v>
      </c>
      <c r="J230" s="176"/>
      <c r="K230" s="177">
        <f>ROUND(E230*J230,2)</f>
        <v>0</v>
      </c>
      <c r="L230" s="177">
        <v>21</v>
      </c>
      <c r="M230" s="177">
        <f>G230*(1+L230/100)</f>
        <v>0</v>
      </c>
      <c r="N230" s="175">
        <v>1.0200000000000001E-3</v>
      </c>
      <c r="O230" s="175">
        <f>ROUND(E230*N230,2)</f>
        <v>0.38</v>
      </c>
      <c r="P230" s="175">
        <v>0</v>
      </c>
      <c r="Q230" s="175">
        <f>ROUND(E230*P230,2)</f>
        <v>0</v>
      </c>
      <c r="R230" s="177" t="s">
        <v>724</v>
      </c>
      <c r="S230" s="177" t="s">
        <v>378</v>
      </c>
      <c r="T230" s="178" t="s">
        <v>378</v>
      </c>
      <c r="U230" s="159">
        <v>0.223</v>
      </c>
      <c r="V230" s="159">
        <f>ROUND(E230*U230,2)</f>
        <v>82.29</v>
      </c>
      <c r="W230" s="159"/>
      <c r="X230" s="159" t="s">
        <v>429</v>
      </c>
      <c r="Y230" s="159" t="s">
        <v>381</v>
      </c>
      <c r="Z230" s="214">
        <v>0.32</v>
      </c>
      <c r="AA230" s="215">
        <f t="shared" ref="AA230" si="108">G230*Z230</f>
        <v>0</v>
      </c>
      <c r="AB230" s="215">
        <f t="shared" ref="AB230" si="109">G230-AA230</f>
        <v>0</v>
      </c>
      <c r="AC230" s="148"/>
      <c r="AD230" s="148"/>
      <c r="AE230" s="148"/>
      <c r="AF230" s="148"/>
      <c r="AG230" s="148" t="s">
        <v>431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
      <c r="A231" s="155"/>
      <c r="B231" s="156"/>
      <c r="C231" s="307" t="s">
        <v>856</v>
      </c>
      <c r="D231" s="308"/>
      <c r="E231" s="308"/>
      <c r="F231" s="308"/>
      <c r="G231" s="308"/>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433</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2" x14ac:dyDescent="0.2">
      <c r="A232" s="155"/>
      <c r="B232" s="156"/>
      <c r="C232" s="305" t="s">
        <v>857</v>
      </c>
      <c r="D232" s="306"/>
      <c r="E232" s="306"/>
      <c r="F232" s="306"/>
      <c r="G232" s="306"/>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383</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72">
        <v>57</v>
      </c>
      <c r="B233" s="173" t="s">
        <v>858</v>
      </c>
      <c r="C233" s="181" t="s">
        <v>859</v>
      </c>
      <c r="D233" s="174" t="s">
        <v>671</v>
      </c>
      <c r="E233" s="175">
        <v>248</v>
      </c>
      <c r="F233" s="176"/>
      <c r="G233" s="177">
        <f>ROUND(E233*F233,2)</f>
        <v>0</v>
      </c>
      <c r="H233" s="176"/>
      <c r="I233" s="177">
        <f>ROUND(E233*H233,2)</f>
        <v>0</v>
      </c>
      <c r="J233" s="176"/>
      <c r="K233" s="177">
        <f>ROUND(E233*J233,2)</f>
        <v>0</v>
      </c>
      <c r="L233" s="177">
        <v>21</v>
      </c>
      <c r="M233" s="177">
        <f>G233*(1+L233/100)</f>
        <v>0</v>
      </c>
      <c r="N233" s="175">
        <v>1.0200000000000001E-3</v>
      </c>
      <c r="O233" s="175">
        <f>ROUND(E233*N233,2)</f>
        <v>0.25</v>
      </c>
      <c r="P233" s="175">
        <v>0</v>
      </c>
      <c r="Q233" s="175">
        <f>ROUND(E233*P233,2)</f>
        <v>0</v>
      </c>
      <c r="R233" s="177" t="s">
        <v>724</v>
      </c>
      <c r="S233" s="177" t="s">
        <v>378</v>
      </c>
      <c r="T233" s="178" t="s">
        <v>378</v>
      </c>
      <c r="U233" s="159">
        <v>0.123</v>
      </c>
      <c r="V233" s="159">
        <f>ROUND(E233*U233,2)</f>
        <v>30.5</v>
      </c>
      <c r="W233" s="159"/>
      <c r="X233" s="159" t="s">
        <v>429</v>
      </c>
      <c r="Y233" s="159" t="s">
        <v>381</v>
      </c>
      <c r="Z233" s="214">
        <v>0.32</v>
      </c>
      <c r="AA233" s="215">
        <f t="shared" ref="AA233" si="110">G233*Z233</f>
        <v>0</v>
      </c>
      <c r="AB233" s="215">
        <f t="shared" ref="AB233" si="111">G233-AA233</f>
        <v>0</v>
      </c>
      <c r="AC233" s="148"/>
      <c r="AD233" s="148"/>
      <c r="AE233" s="148"/>
      <c r="AF233" s="148"/>
      <c r="AG233" s="148" t="s">
        <v>431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307" t="s">
        <v>856</v>
      </c>
      <c r="D234" s="308"/>
      <c r="E234" s="308"/>
      <c r="F234" s="308"/>
      <c r="G234" s="308"/>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433</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2" x14ac:dyDescent="0.2">
      <c r="A235" s="155"/>
      <c r="B235" s="156"/>
      <c r="C235" s="305" t="s">
        <v>857</v>
      </c>
      <c r="D235" s="306"/>
      <c r="E235" s="306"/>
      <c r="F235" s="306"/>
      <c r="G235" s="306"/>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383</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2">
        <v>58</v>
      </c>
      <c r="B236" s="173" t="s">
        <v>860</v>
      </c>
      <c r="C236" s="181" t="s">
        <v>861</v>
      </c>
      <c r="D236" s="174" t="s">
        <v>492</v>
      </c>
      <c r="E236" s="175">
        <v>85</v>
      </c>
      <c r="F236" s="176"/>
      <c r="G236" s="177">
        <f>ROUND(E236*F236,2)</f>
        <v>0</v>
      </c>
      <c r="H236" s="176"/>
      <c r="I236" s="177">
        <f>ROUND(E236*H236,2)</f>
        <v>0</v>
      </c>
      <c r="J236" s="176"/>
      <c r="K236" s="177">
        <f>ROUND(E236*J236,2)</f>
        <v>0</v>
      </c>
      <c r="L236" s="177">
        <v>21</v>
      </c>
      <c r="M236" s="177">
        <f>G236*(1+L236/100)</f>
        <v>0</v>
      </c>
      <c r="N236" s="175">
        <v>0.71067999999999998</v>
      </c>
      <c r="O236" s="175">
        <f>ROUND(E236*N236,2)</f>
        <v>60.41</v>
      </c>
      <c r="P236" s="175">
        <v>0</v>
      </c>
      <c r="Q236" s="175">
        <f>ROUND(E236*P236,2)</f>
        <v>0</v>
      </c>
      <c r="R236" s="177"/>
      <c r="S236" s="177" t="s">
        <v>394</v>
      </c>
      <c r="T236" s="178" t="s">
        <v>378</v>
      </c>
      <c r="U236" s="159">
        <v>2.3199999999999998</v>
      </c>
      <c r="V236" s="159">
        <f>ROUND(E236*U236,2)</f>
        <v>197.2</v>
      </c>
      <c r="W236" s="159"/>
      <c r="X236" s="159" t="s">
        <v>429</v>
      </c>
      <c r="Y236" s="159" t="s">
        <v>381</v>
      </c>
      <c r="Z236" s="214">
        <v>0.32</v>
      </c>
      <c r="AA236" s="215">
        <f t="shared" ref="AA236" si="112">G236*Z236</f>
        <v>0</v>
      </c>
      <c r="AB236" s="215">
        <f t="shared" ref="AB236" si="113">G236-AA236</f>
        <v>0</v>
      </c>
      <c r="AC236" s="148"/>
      <c r="AD236" s="148"/>
      <c r="AE236" s="148"/>
      <c r="AF236" s="148"/>
      <c r="AG236" s="148" t="s">
        <v>431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4" t="s">
        <v>862</v>
      </c>
      <c r="D237" s="185"/>
      <c r="E237" s="186">
        <v>85</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435</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72">
        <v>59</v>
      </c>
      <c r="B238" s="173" t="s">
        <v>863</v>
      </c>
      <c r="C238" s="181" t="s">
        <v>864</v>
      </c>
      <c r="D238" s="174" t="s">
        <v>492</v>
      </c>
      <c r="E238" s="175">
        <v>329</v>
      </c>
      <c r="F238" s="176"/>
      <c r="G238" s="177">
        <f>ROUND(E238*F238,2)</f>
        <v>0</v>
      </c>
      <c r="H238" s="176"/>
      <c r="I238" s="177">
        <f>ROUND(E238*H238,2)</f>
        <v>0</v>
      </c>
      <c r="J238" s="176"/>
      <c r="K238" s="177">
        <f>ROUND(E238*J238,2)</f>
        <v>0</v>
      </c>
      <c r="L238" s="177">
        <v>21</v>
      </c>
      <c r="M238" s="177">
        <f>G238*(1+L238/100)</f>
        <v>0</v>
      </c>
      <c r="N238" s="175">
        <v>1.17404</v>
      </c>
      <c r="O238" s="175">
        <f>ROUND(E238*N238,2)</f>
        <v>386.26</v>
      </c>
      <c r="P238" s="175">
        <v>0</v>
      </c>
      <c r="Q238" s="175">
        <f>ROUND(E238*P238,2)</f>
        <v>0</v>
      </c>
      <c r="R238" s="177"/>
      <c r="S238" s="177" t="s">
        <v>394</v>
      </c>
      <c r="T238" s="178" t="s">
        <v>378</v>
      </c>
      <c r="U238" s="159">
        <v>7.12</v>
      </c>
      <c r="V238" s="159">
        <f>ROUND(E238*U238,2)</f>
        <v>2342.48</v>
      </c>
      <c r="W238" s="159"/>
      <c r="X238" s="159" t="s">
        <v>429</v>
      </c>
      <c r="Y238" s="159" t="s">
        <v>381</v>
      </c>
      <c r="Z238" s="214">
        <v>0.32</v>
      </c>
      <c r="AA238" s="215">
        <f t="shared" ref="AA238" si="114">G238*Z238</f>
        <v>0</v>
      </c>
      <c r="AB238" s="215">
        <f t="shared" ref="AB238" si="115">G238-AA238</f>
        <v>0</v>
      </c>
      <c r="AC238" s="148"/>
      <c r="AD238" s="148"/>
      <c r="AE238" s="148"/>
      <c r="AF238" s="148"/>
      <c r="AG238" s="148" t="s">
        <v>431</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2" x14ac:dyDescent="0.2">
      <c r="A239" s="155"/>
      <c r="B239" s="156"/>
      <c r="C239" s="194" t="s">
        <v>865</v>
      </c>
      <c r="D239" s="185"/>
      <c r="E239" s="186">
        <v>329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435</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2" t="s">
        <v>373</v>
      </c>
      <c r="B240" s="163" t="s">
        <v>245</v>
      </c>
      <c r="C240" s="180" t="s">
        <v>246</v>
      </c>
      <c r="D240" s="164"/>
      <c r="E240" s="165"/>
      <c r="F240" s="166"/>
      <c r="G240" s="166">
        <f>SUMIF(AG241:AG342,"&lt;&gt;NOR",G241:G342)</f>
        <v>0</v>
      </c>
      <c r="H240" s="166"/>
      <c r="I240" s="166">
        <f>SUM(I241:I342)</f>
        <v>0</v>
      </c>
      <c r="J240" s="166"/>
      <c r="K240" s="166">
        <f>SUM(K241:K342)</f>
        <v>0</v>
      </c>
      <c r="L240" s="166"/>
      <c r="M240" s="166">
        <f>SUM(M241:M342)</f>
        <v>0</v>
      </c>
      <c r="N240" s="165"/>
      <c r="O240" s="165">
        <f>SUM(O241:O342)</f>
        <v>1750.28</v>
      </c>
      <c r="P240" s="165"/>
      <c r="Q240" s="165">
        <f>SUM(Q241:Q342)</f>
        <v>0</v>
      </c>
      <c r="R240" s="166"/>
      <c r="S240" s="166"/>
      <c r="T240" s="167"/>
      <c r="U240" s="161"/>
      <c r="V240" s="161">
        <f>SUM(V241:V262)</f>
        <v>3724.3</v>
      </c>
      <c r="W240" s="161"/>
      <c r="X240" s="161"/>
      <c r="Y240" s="161"/>
      <c r="Z240" s="166"/>
      <c r="AA240" s="166"/>
      <c r="AB240" s="207"/>
      <c r="AG240" t="s">
        <v>374</v>
      </c>
    </row>
    <row r="241" spans="1:60" outlineLevel="1" x14ac:dyDescent="0.2">
      <c r="A241" s="172">
        <v>60</v>
      </c>
      <c r="B241" s="173" t="s">
        <v>866</v>
      </c>
      <c r="C241" s="181" t="s">
        <v>867</v>
      </c>
      <c r="D241" s="174" t="s">
        <v>442</v>
      </c>
      <c r="E241" s="175">
        <v>176.58</v>
      </c>
      <c r="F241" s="176"/>
      <c r="G241" s="177">
        <f>ROUND(E241*F241,2)</f>
        <v>0</v>
      </c>
      <c r="H241" s="176"/>
      <c r="I241" s="177">
        <f>ROUND(E241*H241,2)</f>
        <v>0</v>
      </c>
      <c r="J241" s="176"/>
      <c r="K241" s="177">
        <f>ROUND(E241*J241,2)</f>
        <v>0</v>
      </c>
      <c r="L241" s="177">
        <v>21</v>
      </c>
      <c r="M241" s="177">
        <f>G241*(1+L241/100)</f>
        <v>0</v>
      </c>
      <c r="N241" s="175">
        <v>2.5276700000000001</v>
      </c>
      <c r="O241" s="175">
        <f>ROUND(E241*N241,2)</f>
        <v>446.34</v>
      </c>
      <c r="P241" s="175">
        <v>0</v>
      </c>
      <c r="Q241" s="175">
        <f>ROUND(E241*P241,2)</f>
        <v>0</v>
      </c>
      <c r="R241" s="177" t="s">
        <v>724</v>
      </c>
      <c r="S241" s="177" t="s">
        <v>378</v>
      </c>
      <c r="T241" s="178" t="s">
        <v>378</v>
      </c>
      <c r="U241" s="159">
        <v>1.093</v>
      </c>
      <c r="V241" s="159">
        <f>ROUND(E241*U241,2)</f>
        <v>193</v>
      </c>
      <c r="W241" s="159"/>
      <c r="X241" s="159" t="s">
        <v>429</v>
      </c>
      <c r="Y241" s="159" t="s">
        <v>430</v>
      </c>
      <c r="Z241" s="214">
        <v>0.32</v>
      </c>
      <c r="AA241" s="215">
        <f t="shared" ref="AA241" si="116">G241*Z241</f>
        <v>0</v>
      </c>
      <c r="AB241" s="215">
        <f t="shared" ref="AB241" si="117">G241-AA241</f>
        <v>0</v>
      </c>
      <c r="AC241" s="148"/>
      <c r="AD241" s="148"/>
      <c r="AE241" s="148"/>
      <c r="AF241" s="148"/>
      <c r="AG241" s="148" t="s">
        <v>431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2" x14ac:dyDescent="0.2">
      <c r="A242" s="155"/>
      <c r="B242" s="156"/>
      <c r="C242" s="307" t="s">
        <v>868</v>
      </c>
      <c r="D242" s="308"/>
      <c r="E242" s="308"/>
      <c r="F242" s="308"/>
      <c r="G242" s="308"/>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433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79" t="str">
        <f>C242</f>
        <v>nosných, výplňových, obkladových, půdních, štítových, poprsních apod. (bez výztuže), s pomocným lešením o výšce podlahy do 1900 mm a pro zatížení 1,5 kPa,</v>
      </c>
      <c r="BB242" s="148"/>
      <c r="BC242" s="148"/>
      <c r="BD242" s="148"/>
      <c r="BE242" s="148"/>
      <c r="BF242" s="148"/>
      <c r="BG242" s="148"/>
      <c r="BH242" s="148"/>
    </row>
    <row r="243" spans="1:60" outlineLevel="2" x14ac:dyDescent="0.2">
      <c r="A243" s="155"/>
      <c r="B243" s="156"/>
      <c r="C243" s="305" t="s">
        <v>869</v>
      </c>
      <c r="D243" s="306"/>
      <c r="E243" s="306"/>
      <c r="F243" s="306"/>
      <c r="G243" s="306"/>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383</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4" t="s">
        <v>870</v>
      </c>
      <c r="D244" s="185"/>
      <c r="E244" s="186">
        <v>31</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435</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4" t="s">
        <v>871</v>
      </c>
      <c r="D245" s="185"/>
      <c r="E245" s="186">
        <v>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435</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4" t="s">
        <v>872</v>
      </c>
      <c r="D246" s="185"/>
      <c r="E246" s="186">
        <v>26</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435</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4" t="s">
        <v>873</v>
      </c>
      <c r="D247" s="185"/>
      <c r="E247" s="186">
        <v>26</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435</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3" x14ac:dyDescent="0.2">
      <c r="A248" s="155"/>
      <c r="B248" s="156"/>
      <c r="C248" s="194" t="s">
        <v>874</v>
      </c>
      <c r="D248" s="185"/>
      <c r="E248" s="186">
        <v>13</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435</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3" x14ac:dyDescent="0.2">
      <c r="A249" s="155"/>
      <c r="B249" s="156"/>
      <c r="C249" s="194" t="s">
        <v>875</v>
      </c>
      <c r="D249" s="185"/>
      <c r="E249" s="186">
        <v>13</v>
      </c>
      <c r="F249" s="159"/>
      <c r="G249" s="1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435</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3" x14ac:dyDescent="0.2">
      <c r="A250" s="155"/>
      <c r="B250" s="156"/>
      <c r="C250" s="194" t="s">
        <v>876</v>
      </c>
      <c r="D250" s="185"/>
      <c r="E250" s="186">
        <v>20.58</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435</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2">
        <v>61</v>
      </c>
      <c r="B251" s="173" t="s">
        <v>877</v>
      </c>
      <c r="C251" s="181" t="s">
        <v>878</v>
      </c>
      <c r="D251" s="174" t="s">
        <v>442</v>
      </c>
      <c r="E251" s="175">
        <v>311.20999999999998</v>
      </c>
      <c r="F251" s="176"/>
      <c r="G251" s="177">
        <f>ROUND(E251*F251,2)</f>
        <v>0</v>
      </c>
      <c r="H251" s="176"/>
      <c r="I251" s="177">
        <f>ROUND(E251*H251,2)</f>
        <v>0</v>
      </c>
      <c r="J251" s="176"/>
      <c r="K251" s="177">
        <f>ROUND(E251*J251,2)</f>
        <v>0</v>
      </c>
      <c r="L251" s="177">
        <v>21</v>
      </c>
      <c r="M251" s="177">
        <f>G251*(1+L251/100)</f>
        <v>0</v>
      </c>
      <c r="N251" s="175">
        <v>2.5276700000000001</v>
      </c>
      <c r="O251" s="175">
        <f>ROUND(E251*N251,2)</f>
        <v>786.64</v>
      </c>
      <c r="P251" s="175">
        <v>0</v>
      </c>
      <c r="Q251" s="175">
        <f>ROUND(E251*P251,2)</f>
        <v>0</v>
      </c>
      <c r="R251" s="177" t="s">
        <v>724</v>
      </c>
      <c r="S251" s="177" t="s">
        <v>378</v>
      </c>
      <c r="T251" s="178" t="s">
        <v>378</v>
      </c>
      <c r="U251" s="159">
        <v>1.093</v>
      </c>
      <c r="V251" s="159">
        <f>ROUND(E251*U251,2)</f>
        <v>340.15</v>
      </c>
      <c r="W251" s="159"/>
      <c r="X251" s="159" t="s">
        <v>429</v>
      </c>
      <c r="Y251" s="159" t="s">
        <v>430</v>
      </c>
      <c r="Z251" s="214">
        <v>0.32</v>
      </c>
      <c r="AA251" s="215">
        <f t="shared" ref="AA251" si="118">G251*Z251</f>
        <v>0</v>
      </c>
      <c r="AB251" s="215">
        <f t="shared" ref="AB251" si="119">G251-AA251</f>
        <v>0</v>
      </c>
      <c r="AC251" s="148"/>
      <c r="AD251" s="148"/>
      <c r="AE251" s="148"/>
      <c r="AF251" s="148"/>
      <c r="AG251" s="148" t="s">
        <v>431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307" t="s">
        <v>868</v>
      </c>
      <c r="D252" s="308"/>
      <c r="E252" s="308"/>
      <c r="F252" s="308"/>
      <c r="G252" s="308"/>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433</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79" t="str">
        <f>C252</f>
        <v>nosných, výplňových, obkladových, půdních, štítových, poprsních apod. (bez výztuže), s pomocným lešením o výšce podlahy do 1900 mm a pro zatížení 1,5 kPa,</v>
      </c>
      <c r="BB252" s="148"/>
      <c r="BC252" s="148"/>
      <c r="BD252" s="148"/>
      <c r="BE252" s="148"/>
      <c r="BF252" s="148"/>
      <c r="BG252" s="148"/>
      <c r="BH252" s="148"/>
    </row>
    <row r="253" spans="1:60" outlineLevel="2" x14ac:dyDescent="0.2">
      <c r="A253" s="155"/>
      <c r="B253" s="156"/>
      <c r="C253" s="305" t="s">
        <v>869</v>
      </c>
      <c r="D253" s="306"/>
      <c r="E253" s="306"/>
      <c r="F253" s="306"/>
      <c r="G253" s="306"/>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383</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194" t="s">
        <v>879</v>
      </c>
      <c r="D254" s="185"/>
      <c r="E254" s="186">
        <v>10.08</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435</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3" x14ac:dyDescent="0.2">
      <c r="A255" s="155"/>
      <c r="B255" s="156"/>
      <c r="C255" s="194" t="s">
        <v>880</v>
      </c>
      <c r="D255" s="185"/>
      <c r="E255" s="186">
        <v>62.13</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435</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4" t="s">
        <v>881</v>
      </c>
      <c r="D256" s="185"/>
      <c r="E256" s="186">
        <v>79</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435</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4" t="s">
        <v>882</v>
      </c>
      <c r="D257" s="185"/>
      <c r="E257" s="186">
        <v>53</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435</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4" t="s">
        <v>883</v>
      </c>
      <c r="D258" s="185"/>
      <c r="E258" s="186">
        <v>53</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435</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4" t="s">
        <v>884</v>
      </c>
      <c r="D259" s="185"/>
      <c r="E259" s="186">
        <v>27</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435</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4" t="s">
        <v>885</v>
      </c>
      <c r="D260" s="185"/>
      <c r="E260" s="186">
        <v>27</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435</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72">
        <v>62</v>
      </c>
      <c r="B261" s="173" t="s">
        <v>886</v>
      </c>
      <c r="C261" s="181" t="s">
        <v>887</v>
      </c>
      <c r="D261" s="174" t="s">
        <v>492</v>
      </c>
      <c r="E261" s="175">
        <v>4909.4639999999999</v>
      </c>
      <c r="F261" s="176"/>
      <c r="G261" s="177">
        <f>ROUND(E261*F261,2)</f>
        <v>0</v>
      </c>
      <c r="H261" s="176"/>
      <c r="I261" s="177">
        <f>ROUND(E261*H261,2)</f>
        <v>0</v>
      </c>
      <c r="J261" s="176"/>
      <c r="K261" s="177">
        <f>ROUND(E261*J261,2)</f>
        <v>0</v>
      </c>
      <c r="L261" s="177">
        <v>21</v>
      </c>
      <c r="M261" s="177">
        <f>G261*(1+L261/100)</f>
        <v>0</v>
      </c>
      <c r="N261" s="175">
        <v>3.9309999999999998E-2</v>
      </c>
      <c r="O261" s="175">
        <f>ROUND(E261*N261,2)</f>
        <v>192.99</v>
      </c>
      <c r="P261" s="175">
        <v>0</v>
      </c>
      <c r="Q261" s="175">
        <f>ROUND(E261*P261,2)</f>
        <v>0</v>
      </c>
      <c r="R261" s="177" t="s">
        <v>724</v>
      </c>
      <c r="S261" s="177" t="s">
        <v>378</v>
      </c>
      <c r="T261" s="178" t="s">
        <v>378</v>
      </c>
      <c r="U261" s="159">
        <v>0.65</v>
      </c>
      <c r="V261" s="159">
        <f>ROUND(E261*U261,2)</f>
        <v>3191.15</v>
      </c>
      <c r="W261" s="159"/>
      <c r="X261" s="159" t="s">
        <v>429</v>
      </c>
      <c r="Y261" s="159" t="s">
        <v>430</v>
      </c>
      <c r="Z261" s="214">
        <v>0.32</v>
      </c>
      <c r="AA261" s="215">
        <f t="shared" ref="AA261" si="120">G261*Z261</f>
        <v>0</v>
      </c>
      <c r="AB261" s="215">
        <f t="shared" ref="AB261" si="121">G261-AA261</f>
        <v>0</v>
      </c>
      <c r="AC261" s="148"/>
      <c r="AD261" s="148"/>
      <c r="AE261" s="148"/>
      <c r="AF261" s="148"/>
      <c r="AG261" s="148" t="s">
        <v>431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2" x14ac:dyDescent="0.2">
      <c r="A262" s="155"/>
      <c r="B262" s="156"/>
      <c r="C262" s="307" t="s">
        <v>888</v>
      </c>
      <c r="D262" s="308"/>
      <c r="E262" s="308"/>
      <c r="F262" s="308"/>
      <c r="G262" s="308"/>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433</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79" t="str">
        <f>C262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62" s="148"/>
      <c r="BC262" s="148"/>
      <c r="BD262" s="148"/>
      <c r="BE262" s="148"/>
      <c r="BF262" s="148"/>
      <c r="BG262" s="148"/>
      <c r="BH262" s="148"/>
    </row>
    <row r="263" spans="1:60" outlineLevel="2" x14ac:dyDescent="0.2">
      <c r="A263" s="155"/>
      <c r="B263" s="156"/>
      <c r="C263" s="194" t="s">
        <v>889</v>
      </c>
      <c r="D263" s="185"/>
      <c r="E263" s="186"/>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435</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4" t="s">
        <v>890</v>
      </c>
      <c r="D264" s="185"/>
      <c r="E264" s="186">
        <v>100.8</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435</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4" t="s">
        <v>891</v>
      </c>
      <c r="D265" s="185"/>
      <c r="E265" s="186"/>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435</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4" t="s">
        <v>892</v>
      </c>
      <c r="D266" s="185"/>
      <c r="E266" s="186">
        <v>479.52</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435</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3" x14ac:dyDescent="0.2">
      <c r="A267" s="155"/>
      <c r="B267" s="156"/>
      <c r="C267" s="194" t="s">
        <v>893</v>
      </c>
      <c r="D267" s="185"/>
      <c r="E267" s="186">
        <v>156.88</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435</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4" t="s">
        <v>894</v>
      </c>
      <c r="D268" s="185"/>
      <c r="E268" s="186">
        <v>-15.12</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435</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4" t="s">
        <v>895</v>
      </c>
      <c r="D269" s="185"/>
      <c r="E269" s="186"/>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435</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4" t="s">
        <v>896</v>
      </c>
      <c r="D270" s="185"/>
      <c r="E270" s="186">
        <v>304.49919999999997</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435</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4" t="s">
        <v>897</v>
      </c>
      <c r="D271" s="185"/>
      <c r="E271" s="186"/>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435</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4" t="s">
        <v>898</v>
      </c>
      <c r="D272" s="185"/>
      <c r="E272" s="186">
        <v>514.94399999999996</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435</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3" x14ac:dyDescent="0.2">
      <c r="A273" s="155"/>
      <c r="B273" s="156"/>
      <c r="C273" s="194" t="s">
        <v>899</v>
      </c>
      <c r="D273" s="185"/>
      <c r="E273" s="186">
        <v>505.40800000000002</v>
      </c>
      <c r="F273" s="159"/>
      <c r="G273" s="159"/>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435</v>
      </c>
      <c r="AH273" s="148">
        <v>0</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3" x14ac:dyDescent="0.2">
      <c r="A274" s="155"/>
      <c r="B274" s="156"/>
      <c r="C274" s="194" t="s">
        <v>900</v>
      </c>
      <c r="D274" s="185"/>
      <c r="E274" s="186">
        <v>-289.29599999999999</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435</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4" t="s">
        <v>901</v>
      </c>
      <c r="D275" s="185"/>
      <c r="E275" s="186"/>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435</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4" t="s">
        <v>902</v>
      </c>
      <c r="D276" s="185"/>
      <c r="E276" s="186">
        <v>464.43520000000001</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435</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4" t="s">
        <v>903</v>
      </c>
      <c r="D277" s="185"/>
      <c r="E277" s="186"/>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435</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4" t="s">
        <v>904</v>
      </c>
      <c r="D278" s="185"/>
      <c r="E278" s="186">
        <v>604.99199999999996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435</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4" t="s">
        <v>905</v>
      </c>
      <c r="D279" s="185"/>
      <c r="E279" s="186">
        <v>-77.52</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435</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4" t="s">
        <v>906</v>
      </c>
      <c r="D280" s="185"/>
      <c r="E280" s="186"/>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435</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4" t="s">
        <v>907</v>
      </c>
      <c r="D281" s="185"/>
      <c r="E281" s="186">
        <v>259.61919999999998</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435</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4" t="s">
        <v>908</v>
      </c>
      <c r="D282" s="185"/>
      <c r="E282" s="186"/>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435</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4" t="s">
        <v>904</v>
      </c>
      <c r="D283" s="185"/>
      <c r="E283" s="186">
        <v>604.99199999999996</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435</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4" t="s">
        <v>909</v>
      </c>
      <c r="D284" s="185"/>
      <c r="E284" s="186"/>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435</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4" t="s">
        <v>907</v>
      </c>
      <c r="D285" s="185"/>
      <c r="E285" s="186">
        <v>259.61919999999998</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435</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4" t="s">
        <v>910</v>
      </c>
      <c r="D286" s="185"/>
      <c r="E286" s="186"/>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435</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4" t="s">
        <v>911</v>
      </c>
      <c r="D287" s="185"/>
      <c r="E287" s="186">
        <v>302.49599999999998</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435</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4" t="s">
        <v>912</v>
      </c>
      <c r="D288" s="185"/>
      <c r="E288" s="186"/>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435</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4" t="s">
        <v>913</v>
      </c>
      <c r="D289" s="185"/>
      <c r="E289" s="186">
        <v>129.80959999999999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435</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4" t="s">
        <v>914</v>
      </c>
      <c r="D290" s="185"/>
      <c r="E290" s="186"/>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435</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4" t="s">
        <v>911</v>
      </c>
      <c r="D291" s="185"/>
      <c r="E291" s="186">
        <v>302.49599999999998</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435</v>
      </c>
      <c r="AH291" s="148">
        <v>0</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4" t="s">
        <v>915</v>
      </c>
      <c r="D292" s="185"/>
      <c r="E292" s="186"/>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435</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4" t="s">
        <v>913</v>
      </c>
      <c r="D293" s="185"/>
      <c r="E293" s="186">
        <v>129.80959999999999</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435</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4" t="s">
        <v>916</v>
      </c>
      <c r="D294" s="185"/>
      <c r="E294" s="186"/>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435</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4" t="s">
        <v>917</v>
      </c>
      <c r="D295" s="185"/>
      <c r="E295" s="186">
        <v>171.08</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435</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72">
        <v>63</v>
      </c>
      <c r="B296" s="173" t="s">
        <v>918</v>
      </c>
      <c r="C296" s="181" t="s">
        <v>919</v>
      </c>
      <c r="D296" s="174" t="s">
        <v>492</v>
      </c>
      <c r="E296" s="175">
        <v>4909.4639999999999</v>
      </c>
      <c r="F296" s="176"/>
      <c r="G296" s="177">
        <f>ROUND(E296*F296,2)</f>
        <v>0</v>
      </c>
      <c r="H296" s="176"/>
      <c r="I296" s="177">
        <f>ROUND(E296*H296,2)</f>
        <v>0</v>
      </c>
      <c r="J296" s="176"/>
      <c r="K296" s="177">
        <f>ROUND(E296*J296,2)</f>
        <v>0</v>
      </c>
      <c r="L296" s="177">
        <v>21</v>
      </c>
      <c r="M296" s="177">
        <f>G296*(1+L296/100)</f>
        <v>0</v>
      </c>
      <c r="N296" s="175">
        <v>0</v>
      </c>
      <c r="O296" s="175">
        <f>ROUND(E296*N296,2)</f>
        <v>0</v>
      </c>
      <c r="P296" s="175">
        <v>0</v>
      </c>
      <c r="Q296" s="175">
        <f>ROUND(E296*P296,2)</f>
        <v>0</v>
      </c>
      <c r="R296" s="177" t="s">
        <v>724</v>
      </c>
      <c r="S296" s="177" t="s">
        <v>378</v>
      </c>
      <c r="T296" s="178" t="s">
        <v>378</v>
      </c>
      <c r="U296" s="159">
        <v>0.35</v>
      </c>
      <c r="V296" s="159">
        <f>ROUND(E296*U296,2)</f>
        <v>1718.31</v>
      </c>
      <c r="W296" s="159"/>
      <c r="X296" s="159" t="s">
        <v>429</v>
      </c>
      <c r="Y296" s="159" t="s">
        <v>430</v>
      </c>
      <c r="Z296" s="214">
        <v>0.32</v>
      </c>
      <c r="AA296" s="215">
        <f t="shared" ref="AA296" si="122">G296*Z296</f>
        <v>0</v>
      </c>
      <c r="AB296" s="215">
        <f t="shared" ref="AB296" si="123">G296-AA296</f>
        <v>0</v>
      </c>
      <c r="AC296" s="148"/>
      <c r="AD296" s="148"/>
      <c r="AE296" s="148"/>
      <c r="AF296" s="148"/>
      <c r="AG296" s="148" t="s">
        <v>431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2" x14ac:dyDescent="0.2">
      <c r="A297" s="155"/>
      <c r="B297" s="156"/>
      <c r="C297" s="307" t="s">
        <v>888</v>
      </c>
      <c r="D297" s="308"/>
      <c r="E297" s="308"/>
      <c r="F297" s="308"/>
      <c r="G297" s="308"/>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433</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79" t="str">
        <f>C297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97" s="148"/>
      <c r="BC297" s="148"/>
      <c r="BD297" s="148"/>
      <c r="BE297" s="148"/>
      <c r="BF297" s="148"/>
      <c r="BG297" s="148"/>
      <c r="BH297" s="148"/>
    </row>
    <row r="298" spans="1:60" outlineLevel="2" x14ac:dyDescent="0.2">
      <c r="A298" s="155"/>
      <c r="B298" s="156"/>
      <c r="C298" s="194" t="s">
        <v>920</v>
      </c>
      <c r="D298" s="185"/>
      <c r="E298" s="186">
        <v>4909.4639999999999</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435</v>
      </c>
      <c r="AH298" s="148">
        <v>5</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ht="22.5" outlineLevel="1" x14ac:dyDescent="0.2">
      <c r="A299" s="172">
        <v>64</v>
      </c>
      <c r="B299" s="173" t="s">
        <v>921</v>
      </c>
      <c r="C299" s="181" t="s">
        <v>922</v>
      </c>
      <c r="D299" s="174" t="s">
        <v>442</v>
      </c>
      <c r="E299" s="175">
        <v>35.616</v>
      </c>
      <c r="F299" s="176"/>
      <c r="G299" s="177">
        <f>ROUND(E299*F299,2)</f>
        <v>0</v>
      </c>
      <c r="H299" s="176"/>
      <c r="I299" s="177">
        <f>ROUND(E299*H299,2)</f>
        <v>0</v>
      </c>
      <c r="J299" s="176"/>
      <c r="K299" s="177">
        <f>ROUND(E299*J299,2)</f>
        <v>0</v>
      </c>
      <c r="L299" s="177">
        <v>21</v>
      </c>
      <c r="M299" s="177">
        <f>G299*(1+L299/100)</f>
        <v>0</v>
      </c>
      <c r="N299" s="175">
        <v>2.5301300000000002</v>
      </c>
      <c r="O299" s="175">
        <f>ROUND(E299*N299,2)</f>
        <v>90.11</v>
      </c>
      <c r="P299" s="175">
        <v>0</v>
      </c>
      <c r="Q299" s="175">
        <f>ROUND(E299*P299,2)</f>
        <v>0</v>
      </c>
      <c r="R299" s="177" t="s">
        <v>724</v>
      </c>
      <c r="S299" s="177" t="s">
        <v>378</v>
      </c>
      <c r="T299" s="178" t="s">
        <v>379</v>
      </c>
      <c r="U299" s="159">
        <v>1.212</v>
      </c>
      <c r="V299" s="159">
        <f>ROUND(E299*U299,2)</f>
        <v>43.17</v>
      </c>
      <c r="W299" s="159"/>
      <c r="X299" s="159" t="s">
        <v>429</v>
      </c>
      <c r="Y299" s="159" t="s">
        <v>453</v>
      </c>
      <c r="Z299" s="214">
        <v>0.32</v>
      </c>
      <c r="AA299" s="215">
        <f t="shared" ref="AA299" si="124">G299*Z299</f>
        <v>0</v>
      </c>
      <c r="AB299" s="215">
        <f t="shared" ref="AB299" si="125">G299-AA299</f>
        <v>0</v>
      </c>
      <c r="AC299" s="148"/>
      <c r="AD299" s="148"/>
      <c r="AE299" s="148"/>
      <c r="AF299" s="148"/>
      <c r="AG299" s="148" t="s">
        <v>431</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2" x14ac:dyDescent="0.2">
      <c r="A300" s="155"/>
      <c r="B300" s="156"/>
      <c r="C300" s="307" t="s">
        <v>868</v>
      </c>
      <c r="D300" s="308"/>
      <c r="E300" s="308"/>
      <c r="F300" s="308"/>
      <c r="G300" s="308"/>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433</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79" t="str">
        <f>C300</f>
        <v>nosných, výplňových, obkladových, půdních, štítových, poprsních apod. (bez výztuže), s pomocným lešením o výšce podlahy do 1900 mm a pro zatížení 1,5 kPa,</v>
      </c>
      <c r="BB300" s="148"/>
      <c r="BC300" s="148"/>
      <c r="BD300" s="148"/>
      <c r="BE300" s="148"/>
      <c r="BF300" s="148"/>
      <c r="BG300" s="148"/>
      <c r="BH300" s="148"/>
    </row>
    <row r="301" spans="1:60" outlineLevel="2" x14ac:dyDescent="0.2">
      <c r="A301" s="155"/>
      <c r="B301" s="156"/>
      <c r="C301" s="305" t="s">
        <v>869</v>
      </c>
      <c r="D301" s="306"/>
      <c r="E301" s="306"/>
      <c r="F301" s="306"/>
      <c r="G301" s="306"/>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305" t="s">
        <v>923</v>
      </c>
      <c r="D302" s="306"/>
      <c r="E302" s="306"/>
      <c r="F302" s="306"/>
      <c r="G302" s="306"/>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383</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194" t="s">
        <v>924</v>
      </c>
      <c r="D303" s="185"/>
      <c r="E303" s="186"/>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435</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4" t="s">
        <v>925</v>
      </c>
      <c r="D304" s="185"/>
      <c r="E304" s="186">
        <v>50.4</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435</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4" t="s">
        <v>926</v>
      </c>
      <c r="D305" s="185"/>
      <c r="E305" s="186">
        <v>-14.784000000000001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435</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ht="22.5" outlineLevel="1" x14ac:dyDescent="0.2">
      <c r="A306" s="172">
        <v>65</v>
      </c>
      <c r="B306" s="173" t="s">
        <v>927</v>
      </c>
      <c r="C306" s="181" t="s">
        <v>928</v>
      </c>
      <c r="D306" s="174" t="s">
        <v>492</v>
      </c>
      <c r="E306" s="175">
        <v>365.28</v>
      </c>
      <c r="F306" s="176"/>
      <c r="G306" s="177">
        <f>ROUND(E306*F306,2)</f>
        <v>0</v>
      </c>
      <c r="H306" s="176"/>
      <c r="I306" s="177">
        <f>ROUND(E306*H306,2)</f>
        <v>0</v>
      </c>
      <c r="J306" s="176"/>
      <c r="K306" s="177">
        <f>ROUND(E306*J306,2)</f>
        <v>0</v>
      </c>
      <c r="L306" s="177">
        <v>21</v>
      </c>
      <c r="M306" s="177">
        <f>G306*(1+L306/100)</f>
        <v>0</v>
      </c>
      <c r="N306" s="175">
        <v>6.0310000000000002E-2</v>
      </c>
      <c r="O306" s="175">
        <f>ROUND(E306*N306,2)</f>
        <v>22.03</v>
      </c>
      <c r="P306" s="175">
        <v>0</v>
      </c>
      <c r="Q306" s="175">
        <f>ROUND(E306*P306,2)</f>
        <v>0</v>
      </c>
      <c r="R306" s="177" t="s">
        <v>724</v>
      </c>
      <c r="S306" s="177" t="s">
        <v>378</v>
      </c>
      <c r="T306" s="178" t="s">
        <v>378</v>
      </c>
      <c r="U306" s="159">
        <v>0.85</v>
      </c>
      <c r="V306" s="159">
        <f>ROUND(E306*U306,2)</f>
        <v>310.49</v>
      </c>
      <c r="W306" s="159"/>
      <c r="X306" s="159" t="s">
        <v>429</v>
      </c>
      <c r="Y306" s="159" t="s">
        <v>453</v>
      </c>
      <c r="Z306" s="214">
        <v>0.32</v>
      </c>
      <c r="AA306" s="215">
        <f t="shared" ref="AA306" si="126">G306*Z306</f>
        <v>0</v>
      </c>
      <c r="AB306" s="215">
        <f t="shared" ref="AB306" si="127">G306-AA306</f>
        <v>0</v>
      </c>
      <c r="AC306" s="148"/>
      <c r="AD306" s="148"/>
      <c r="AE306" s="148"/>
      <c r="AF306" s="148"/>
      <c r="AG306" s="148" t="s">
        <v>431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2.5" outlineLevel="2" x14ac:dyDescent="0.2">
      <c r="A307" s="155"/>
      <c r="B307" s="156"/>
      <c r="C307" s="307" t="s">
        <v>888</v>
      </c>
      <c r="D307" s="308"/>
      <c r="E307" s="308"/>
      <c r="F307" s="308"/>
      <c r="G307" s="308"/>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433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79" t="str">
        <f>C307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07" s="148"/>
      <c r="BC307" s="148"/>
      <c r="BD307" s="148"/>
      <c r="BE307" s="148"/>
      <c r="BF307" s="148"/>
      <c r="BG307" s="148"/>
      <c r="BH307" s="148"/>
    </row>
    <row r="308" spans="1:60" outlineLevel="2" x14ac:dyDescent="0.2">
      <c r="A308" s="155"/>
      <c r="B308" s="156"/>
      <c r="C308" s="194" t="s">
        <v>924</v>
      </c>
      <c r="D308" s="185"/>
      <c r="E308" s="186"/>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435</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4" t="s">
        <v>929</v>
      </c>
      <c r="D309" s="185"/>
      <c r="E309" s="186">
        <v>504</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435</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4" t="s">
        <v>930</v>
      </c>
      <c r="D310" s="185"/>
      <c r="E310" s="186">
        <v>-147.84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435</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4" t="s">
        <v>931</v>
      </c>
      <c r="D311" s="185"/>
      <c r="E311" s="186">
        <v>9.1199999999999992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435</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ht="22.5" outlineLevel="1" x14ac:dyDescent="0.2">
      <c r="A312" s="172">
        <v>66</v>
      </c>
      <c r="B312" s="173" t="s">
        <v>932</v>
      </c>
      <c r="C312" s="181" t="s">
        <v>933</v>
      </c>
      <c r="D312" s="174" t="s">
        <v>492</v>
      </c>
      <c r="E312" s="175">
        <v>365.28</v>
      </c>
      <c r="F312" s="176"/>
      <c r="G312" s="177">
        <f>ROUND(E312*F312,2)</f>
        <v>0</v>
      </c>
      <c r="H312" s="176"/>
      <c r="I312" s="177">
        <f>ROUND(E312*H312,2)</f>
        <v>0</v>
      </c>
      <c r="J312" s="176"/>
      <c r="K312" s="177">
        <f>ROUND(E312*J312,2)</f>
        <v>0</v>
      </c>
      <c r="L312" s="177">
        <v>21</v>
      </c>
      <c r="M312" s="177">
        <f>G312*(1+L312/100)</f>
        <v>0</v>
      </c>
      <c r="N312" s="175">
        <v>0</v>
      </c>
      <c r="O312" s="175">
        <f>ROUND(E312*N312,2)</f>
        <v>0</v>
      </c>
      <c r="P312" s="175">
        <v>0</v>
      </c>
      <c r="Q312" s="175">
        <f>ROUND(E312*P312,2)</f>
        <v>0</v>
      </c>
      <c r="R312" s="177" t="s">
        <v>724</v>
      </c>
      <c r="S312" s="177" t="s">
        <v>378</v>
      </c>
      <c r="T312" s="178" t="s">
        <v>378</v>
      </c>
      <c r="U312" s="159">
        <v>0.35</v>
      </c>
      <c r="V312" s="159">
        <f>ROUND(E312*U312,2)</f>
        <v>127.85</v>
      </c>
      <c r="W312" s="159"/>
      <c r="X312" s="159" t="s">
        <v>429</v>
      </c>
      <c r="Y312" s="159" t="s">
        <v>453</v>
      </c>
      <c r="Z312" s="214">
        <v>0.32</v>
      </c>
      <c r="AA312" s="215">
        <f t="shared" ref="AA312" si="128">G312*Z312</f>
        <v>0</v>
      </c>
      <c r="AB312" s="215">
        <f t="shared" ref="AB312" si="129">G312-AA312</f>
        <v>0</v>
      </c>
      <c r="AC312" s="148"/>
      <c r="AD312" s="148"/>
      <c r="AE312" s="148"/>
      <c r="AF312" s="148"/>
      <c r="AG312" s="148" t="s">
        <v>431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22.5" outlineLevel="2" x14ac:dyDescent="0.2">
      <c r="A313" s="155"/>
      <c r="B313" s="156"/>
      <c r="C313" s="307" t="s">
        <v>888</v>
      </c>
      <c r="D313" s="308"/>
      <c r="E313" s="308"/>
      <c r="F313" s="308"/>
      <c r="G313" s="308"/>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433</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9" t="str">
        <f>C313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3" s="148"/>
      <c r="BC313" s="148"/>
      <c r="BD313" s="148"/>
      <c r="BE313" s="148"/>
      <c r="BF313" s="148"/>
      <c r="BG313" s="148"/>
      <c r="BH313" s="148"/>
    </row>
    <row r="314" spans="1:60" outlineLevel="2" x14ac:dyDescent="0.2">
      <c r="A314" s="155"/>
      <c r="B314" s="156"/>
      <c r="C314" s="194" t="s">
        <v>934</v>
      </c>
      <c r="D314" s="185"/>
      <c r="E314" s="186">
        <v>365.28</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435</v>
      </c>
      <c r="AH314" s="148">
        <v>5</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2">
        <v>67</v>
      </c>
      <c r="B315" s="173" t="s">
        <v>935</v>
      </c>
      <c r="C315" s="181" t="s">
        <v>936</v>
      </c>
      <c r="D315" s="174" t="s">
        <v>515</v>
      </c>
      <c r="E315" s="175">
        <v>2</v>
      </c>
      <c r="F315" s="176"/>
      <c r="G315" s="177">
        <f>ROUND(E315*F315,2)</f>
        <v>0</v>
      </c>
      <c r="H315" s="176"/>
      <c r="I315" s="177">
        <f>ROUND(E315*H315,2)</f>
        <v>0</v>
      </c>
      <c r="J315" s="176"/>
      <c r="K315" s="177">
        <f>ROUND(E315*J315,2)</f>
        <v>0</v>
      </c>
      <c r="L315" s="177">
        <v>21</v>
      </c>
      <c r="M315" s="177">
        <f>G315*(1+L315/100)</f>
        <v>0</v>
      </c>
      <c r="N315" s="175">
        <v>2.3380000000000001E-2</v>
      </c>
      <c r="O315" s="175">
        <f>ROUND(E315*N315,2)</f>
        <v>0.05</v>
      </c>
      <c r="P315" s="175">
        <v>0</v>
      </c>
      <c r="Q315" s="175">
        <f>ROUND(E315*P315,2)</f>
        <v>0</v>
      </c>
      <c r="R315" s="177" t="s">
        <v>724</v>
      </c>
      <c r="S315" s="177" t="s">
        <v>378</v>
      </c>
      <c r="T315" s="178" t="s">
        <v>378</v>
      </c>
      <c r="U315" s="159">
        <v>1.82</v>
      </c>
      <c r="V315" s="159">
        <f>ROUND(E315*U315,2)</f>
        <v>3.64</v>
      </c>
      <c r="W315" s="159"/>
      <c r="X315" s="159" t="s">
        <v>429</v>
      </c>
      <c r="Y315" s="159" t="s">
        <v>475</v>
      </c>
      <c r="Z315" s="214">
        <v>0.32</v>
      </c>
      <c r="AA315" s="215">
        <f t="shared" ref="AA315" si="130">G315*Z315</f>
        <v>0</v>
      </c>
      <c r="AB315" s="215">
        <f t="shared" ref="AB315" si="131">G315-AA315</f>
        <v>0</v>
      </c>
      <c r="AC315" s="148"/>
      <c r="AD315" s="148"/>
      <c r="AE315" s="148"/>
      <c r="AF315" s="148"/>
      <c r="AG315" s="148" t="s">
        <v>431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ht="22.5" outlineLevel="2" x14ac:dyDescent="0.2">
      <c r="A316" s="155"/>
      <c r="B316" s="156"/>
      <c r="C316" s="307" t="s">
        <v>888</v>
      </c>
      <c r="D316" s="308"/>
      <c r="E316" s="308"/>
      <c r="F316" s="308"/>
      <c r="G316" s="308"/>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433</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79" t="str">
        <f>C316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6" s="148"/>
      <c r="BC316" s="148"/>
      <c r="BD316" s="148"/>
      <c r="BE316" s="148"/>
      <c r="BF316" s="148"/>
      <c r="BG316" s="148"/>
      <c r="BH316" s="148"/>
    </row>
    <row r="317" spans="1:60" outlineLevel="2" x14ac:dyDescent="0.2">
      <c r="A317" s="155"/>
      <c r="B317" s="156"/>
      <c r="C317" s="194" t="s">
        <v>937</v>
      </c>
      <c r="D317" s="185"/>
      <c r="E317" s="186">
        <v>2</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435</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72">
        <v>68</v>
      </c>
      <c r="B318" s="173" t="s">
        <v>938</v>
      </c>
      <c r="C318" s="181" t="s">
        <v>939</v>
      </c>
      <c r="D318" s="174" t="s">
        <v>515</v>
      </c>
      <c r="E318" s="175">
        <v>20</v>
      </c>
      <c r="F318" s="176"/>
      <c r="G318" s="177">
        <f>ROUND(E318*F318,2)</f>
        <v>0</v>
      </c>
      <c r="H318" s="176"/>
      <c r="I318" s="177">
        <f>ROUND(E318*H318,2)</f>
        <v>0</v>
      </c>
      <c r="J318" s="176"/>
      <c r="K318" s="177">
        <f>ROUND(E318*J318,2)</f>
        <v>0</v>
      </c>
      <c r="L318" s="177">
        <v>21</v>
      </c>
      <c r="M318" s="177">
        <f>G318*(1+L318/100)</f>
        <v>0</v>
      </c>
      <c r="N318" s="175">
        <v>5.8029999999999998E-2</v>
      </c>
      <c r="O318" s="175">
        <f>ROUND(E318*N318,2)</f>
        <v>1.1599999999999999</v>
      </c>
      <c r="P318" s="175">
        <v>0</v>
      </c>
      <c r="Q318" s="175">
        <f>ROUND(E318*P318,2)</f>
        <v>0</v>
      </c>
      <c r="R318" s="177" t="s">
        <v>724</v>
      </c>
      <c r="S318" s="177" t="s">
        <v>378</v>
      </c>
      <c r="T318" s="178" t="s">
        <v>378</v>
      </c>
      <c r="U318" s="159">
        <v>3.9</v>
      </c>
      <c r="V318" s="159">
        <f>ROUND(E318*U318,2)</f>
        <v>78</v>
      </c>
      <c r="W318" s="159"/>
      <c r="X318" s="159" t="s">
        <v>429</v>
      </c>
      <c r="Y318" s="159" t="s">
        <v>475</v>
      </c>
      <c r="Z318" s="214">
        <v>0.32</v>
      </c>
      <c r="AA318" s="215">
        <f t="shared" ref="AA318" si="132">G318*Z318</f>
        <v>0</v>
      </c>
      <c r="AB318" s="215">
        <f t="shared" ref="AB318" si="133">G318-AA318</f>
        <v>0</v>
      </c>
      <c r="AC318" s="148"/>
      <c r="AD318" s="148"/>
      <c r="AE318" s="148"/>
      <c r="AF318" s="148"/>
      <c r="AG318" s="148" t="s">
        <v>431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2" x14ac:dyDescent="0.2">
      <c r="A319" s="155"/>
      <c r="B319" s="156"/>
      <c r="C319" s="307" t="s">
        <v>888</v>
      </c>
      <c r="D319" s="308"/>
      <c r="E319" s="308"/>
      <c r="F319" s="308"/>
      <c r="G319" s="308"/>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433</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79" t="str">
        <f>C319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9" s="148"/>
      <c r="BC319" s="148"/>
      <c r="BD319" s="148"/>
      <c r="BE319" s="148"/>
      <c r="BF319" s="148"/>
      <c r="BG319" s="148"/>
      <c r="BH319" s="148"/>
    </row>
    <row r="320" spans="1:60" outlineLevel="2" x14ac:dyDescent="0.2">
      <c r="A320" s="155"/>
      <c r="B320" s="156"/>
      <c r="C320" s="194" t="s">
        <v>940</v>
      </c>
      <c r="D320" s="185"/>
      <c r="E320" s="186">
        <v>4</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435</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4" t="s">
        <v>941</v>
      </c>
      <c r="D321" s="185"/>
      <c r="E321" s="186">
        <v>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435</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3" x14ac:dyDescent="0.2">
      <c r="A322" s="155"/>
      <c r="B322" s="156"/>
      <c r="C322" s="194" t="s">
        <v>942</v>
      </c>
      <c r="D322" s="185"/>
      <c r="E322" s="186">
        <v>4</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435</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4" t="s">
        <v>943</v>
      </c>
      <c r="D323" s="185"/>
      <c r="E323" s="186">
        <v>4</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435</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3" x14ac:dyDescent="0.2">
      <c r="A324" s="155"/>
      <c r="B324" s="156"/>
      <c r="C324" s="194" t="s">
        <v>944</v>
      </c>
      <c r="D324" s="185"/>
      <c r="E324" s="186">
        <v>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435</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4" t="s">
        <v>945</v>
      </c>
      <c r="D325" s="185"/>
      <c r="E325" s="186">
        <v>2</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435</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72">
        <v>69</v>
      </c>
      <c r="B326" s="173" t="s">
        <v>946</v>
      </c>
      <c r="C326" s="181" t="s">
        <v>947</v>
      </c>
      <c r="D326" s="174" t="s">
        <v>515</v>
      </c>
      <c r="E326" s="175">
        <v>60</v>
      </c>
      <c r="F326" s="176"/>
      <c r="G326" s="177">
        <f>ROUND(E326*F326,2)</f>
        <v>0</v>
      </c>
      <c r="H326" s="176"/>
      <c r="I326" s="177">
        <f>ROUND(E326*H326,2)</f>
        <v>0</v>
      </c>
      <c r="J326" s="176"/>
      <c r="K326" s="177">
        <f>ROUND(E326*J326,2)</f>
        <v>0</v>
      </c>
      <c r="L326" s="177">
        <v>21</v>
      </c>
      <c r="M326" s="177">
        <f>G326*(1+L326/100)</f>
        <v>0</v>
      </c>
      <c r="N326" s="175">
        <v>0.11382</v>
      </c>
      <c r="O326" s="175">
        <f>ROUND(E326*N326,2)</f>
        <v>6.83</v>
      </c>
      <c r="P326" s="175">
        <v>0</v>
      </c>
      <c r="Q326" s="175">
        <f>ROUND(E326*P326,2)</f>
        <v>0</v>
      </c>
      <c r="R326" s="177" t="s">
        <v>724</v>
      </c>
      <c r="S326" s="177" t="s">
        <v>378</v>
      </c>
      <c r="T326" s="178" t="s">
        <v>378</v>
      </c>
      <c r="U326" s="159">
        <v>4.6555999999999997</v>
      </c>
      <c r="V326" s="159">
        <f>ROUND(E326*U326,2)</f>
        <v>279.33999999999997</v>
      </c>
      <c r="W326" s="159"/>
      <c r="X326" s="159" t="s">
        <v>429</v>
      </c>
      <c r="Y326" s="159" t="s">
        <v>475</v>
      </c>
      <c r="Z326" s="214">
        <v>0.32</v>
      </c>
      <c r="AA326" s="215">
        <f t="shared" ref="AA326" si="134">G326*Z326</f>
        <v>0</v>
      </c>
      <c r="AB326" s="215">
        <f t="shared" ref="AB326" si="135">G326-AA326</f>
        <v>0</v>
      </c>
      <c r="AC326" s="148"/>
      <c r="AD326" s="148"/>
      <c r="AE326" s="148"/>
      <c r="AF326" s="148"/>
      <c r="AG326" s="148" t="s">
        <v>431</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2" x14ac:dyDescent="0.2">
      <c r="A327" s="155"/>
      <c r="B327" s="156"/>
      <c r="C327" s="307" t="s">
        <v>888</v>
      </c>
      <c r="D327" s="308"/>
      <c r="E327" s="308"/>
      <c r="F327" s="308"/>
      <c r="G327" s="308"/>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79" t="str">
        <f>C327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27" s="148"/>
      <c r="BC327" s="148"/>
      <c r="BD327" s="148"/>
      <c r="BE327" s="148"/>
      <c r="BF327" s="148"/>
      <c r="BG327" s="148"/>
      <c r="BH327" s="148"/>
    </row>
    <row r="328" spans="1:60" outlineLevel="2" x14ac:dyDescent="0.2">
      <c r="A328" s="155"/>
      <c r="B328" s="156"/>
      <c r="C328" s="194" t="s">
        <v>948</v>
      </c>
      <c r="D328" s="185"/>
      <c r="E328" s="186">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435</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4" t="s">
        <v>949</v>
      </c>
      <c r="D329" s="185"/>
      <c r="E329" s="186">
        <v>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435</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4" t="s">
        <v>950</v>
      </c>
      <c r="D330" s="185"/>
      <c r="E330" s="186">
        <v>4</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435</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4" t="s">
        <v>951</v>
      </c>
      <c r="D331" s="185"/>
      <c r="E331" s="186">
        <v>16</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435</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4" t="s">
        <v>952</v>
      </c>
      <c r="D332" s="185"/>
      <c r="E332" s="186">
        <v>16</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435</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3" x14ac:dyDescent="0.2">
      <c r="A333" s="155"/>
      <c r="B333" s="156"/>
      <c r="C333" s="194" t="s">
        <v>953</v>
      </c>
      <c r="D333" s="185"/>
      <c r="E333" s="186">
        <v>8</v>
      </c>
      <c r="F333" s="159"/>
      <c r="G333" s="159"/>
      <c r="H333" s="159"/>
      <c r="I333" s="159"/>
      <c r="J333" s="159"/>
      <c r="K333" s="159"/>
      <c r="L333" s="159"/>
      <c r="M333" s="159"/>
      <c r="N333" s="158"/>
      <c r="O333" s="158"/>
      <c r="P333" s="158"/>
      <c r="Q333" s="158"/>
      <c r="R333" s="159"/>
      <c r="S333" s="159"/>
      <c r="T333" s="159"/>
      <c r="U333" s="159"/>
      <c r="V333" s="159"/>
      <c r="W333" s="159"/>
      <c r="X333" s="159"/>
      <c r="Y333" s="159"/>
      <c r="Z333" s="148"/>
      <c r="AA333" s="148"/>
      <c r="AB333" s="148"/>
      <c r="AC333" s="148"/>
      <c r="AD333" s="148"/>
      <c r="AE333" s="148"/>
      <c r="AF333" s="148"/>
      <c r="AG333" s="148" t="s">
        <v>435</v>
      </c>
      <c r="AH333" s="148">
        <v>0</v>
      </c>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3" x14ac:dyDescent="0.2">
      <c r="A334" s="155"/>
      <c r="B334" s="156"/>
      <c r="C334" s="194" t="s">
        <v>954</v>
      </c>
      <c r="D334" s="185"/>
      <c r="E334" s="186">
        <v>8</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435</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
      <c r="A335" s="172">
        <v>70</v>
      </c>
      <c r="B335" s="173" t="s">
        <v>955</v>
      </c>
      <c r="C335" s="181" t="s">
        <v>956</v>
      </c>
      <c r="D335" s="174" t="s">
        <v>515</v>
      </c>
      <c r="E335" s="175">
        <v>29</v>
      </c>
      <c r="F335" s="176"/>
      <c r="G335" s="177">
        <f>ROUND(E335*F335,2)</f>
        <v>0</v>
      </c>
      <c r="H335" s="176"/>
      <c r="I335" s="177">
        <f>ROUND(E335*H335,2)</f>
        <v>0</v>
      </c>
      <c r="J335" s="176"/>
      <c r="K335" s="177">
        <f>ROUND(E335*J335,2)</f>
        <v>0</v>
      </c>
      <c r="L335" s="177">
        <v>21</v>
      </c>
      <c r="M335" s="177">
        <f>G335*(1+L335/100)</f>
        <v>0</v>
      </c>
      <c r="N335" s="175">
        <v>0.17943999999999999</v>
      </c>
      <c r="O335" s="175">
        <f>ROUND(E335*N335,2)</f>
        <v>5.2</v>
      </c>
      <c r="P335" s="175">
        <v>0</v>
      </c>
      <c r="Q335" s="175">
        <f>ROUND(E335*P335,2)</f>
        <v>0</v>
      </c>
      <c r="R335" s="177" t="s">
        <v>724</v>
      </c>
      <c r="S335" s="177" t="s">
        <v>378</v>
      </c>
      <c r="T335" s="178" t="s">
        <v>378</v>
      </c>
      <c r="U335" s="159">
        <v>7.3259999999999996</v>
      </c>
      <c r="V335" s="159">
        <f>ROUND(E335*U335,2)</f>
        <v>212.45</v>
      </c>
      <c r="W335" s="159"/>
      <c r="X335" s="159" t="s">
        <v>429</v>
      </c>
      <c r="Y335" s="159" t="s">
        <v>475</v>
      </c>
      <c r="Z335" s="214">
        <v>0.32</v>
      </c>
      <c r="AA335" s="215">
        <f t="shared" ref="AA335" si="136">G335*Z335</f>
        <v>0</v>
      </c>
      <c r="AB335" s="215">
        <f t="shared" ref="AB335" si="137">G335-AA335</f>
        <v>0</v>
      </c>
      <c r="AC335" s="148"/>
      <c r="AD335" s="148"/>
      <c r="AE335" s="148"/>
      <c r="AF335" s="148"/>
      <c r="AG335" s="148" t="s">
        <v>431</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2" x14ac:dyDescent="0.2">
      <c r="A336" s="155"/>
      <c r="B336" s="156"/>
      <c r="C336" s="307" t="s">
        <v>888</v>
      </c>
      <c r="D336" s="308"/>
      <c r="E336" s="308"/>
      <c r="F336" s="308"/>
      <c r="G336" s="308"/>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433</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79" t="str">
        <f>C336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36" s="148"/>
      <c r="BC336" s="148"/>
      <c r="BD336" s="148"/>
      <c r="BE336" s="148"/>
      <c r="BF336" s="148"/>
      <c r="BG336" s="148"/>
      <c r="BH336" s="148"/>
    </row>
    <row r="337" spans="1:60" outlineLevel="2" x14ac:dyDescent="0.2">
      <c r="A337" s="155"/>
      <c r="B337" s="156"/>
      <c r="C337" s="194" t="s">
        <v>957</v>
      </c>
      <c r="D337" s="185"/>
      <c r="E337" s="186">
        <v>5</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435</v>
      </c>
      <c r="AH337" s="148">
        <v>0</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3" x14ac:dyDescent="0.2">
      <c r="A338" s="155"/>
      <c r="B338" s="156"/>
      <c r="C338" s="194" t="s">
        <v>958</v>
      </c>
      <c r="D338" s="185"/>
      <c r="E338" s="186">
        <v>24</v>
      </c>
      <c r="F338" s="159"/>
      <c r="G338" s="159"/>
      <c r="H338" s="159"/>
      <c r="I338" s="159"/>
      <c r="J338" s="159"/>
      <c r="K338" s="159"/>
      <c r="L338" s="159"/>
      <c r="M338" s="159"/>
      <c r="N338" s="158"/>
      <c r="O338" s="158"/>
      <c r="P338" s="158"/>
      <c r="Q338" s="158"/>
      <c r="R338" s="159"/>
      <c r="S338" s="159"/>
      <c r="T338" s="159"/>
      <c r="U338" s="159"/>
      <c r="V338" s="159"/>
      <c r="W338" s="159"/>
      <c r="X338" s="159"/>
      <c r="Y338" s="159"/>
      <c r="Z338" s="148"/>
      <c r="AA338" s="148"/>
      <c r="AB338" s="148"/>
      <c r="AC338" s="148"/>
      <c r="AD338" s="148"/>
      <c r="AE338" s="148"/>
      <c r="AF338" s="148"/>
      <c r="AG338" s="148" t="s">
        <v>435</v>
      </c>
      <c r="AH338" s="148">
        <v>0</v>
      </c>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
      <c r="A339" s="172">
        <v>71</v>
      </c>
      <c r="B339" s="173" t="s">
        <v>959</v>
      </c>
      <c r="C339" s="181" t="s">
        <v>960</v>
      </c>
      <c r="D339" s="174" t="s">
        <v>488</v>
      </c>
      <c r="E339" s="175">
        <v>194.97880000000001</v>
      </c>
      <c r="F339" s="176"/>
      <c r="G339" s="177">
        <f>ROUND(E339*F339,2)</f>
        <v>0</v>
      </c>
      <c r="H339" s="176"/>
      <c r="I339" s="177">
        <f>ROUND(E339*H339,2)</f>
        <v>0</v>
      </c>
      <c r="J339" s="176"/>
      <c r="K339" s="177">
        <f>ROUND(E339*J339,2)</f>
        <v>0</v>
      </c>
      <c r="L339" s="177">
        <v>21</v>
      </c>
      <c r="M339" s="177">
        <f>G339*(1+L339/100)</f>
        <v>0</v>
      </c>
      <c r="N339" s="175">
        <v>1.0202899999999999</v>
      </c>
      <c r="O339" s="175">
        <f>ROUND(E339*N339,2)</f>
        <v>198.93</v>
      </c>
      <c r="P339" s="175">
        <v>0</v>
      </c>
      <c r="Q339" s="175">
        <f>ROUND(E339*P339,2)</f>
        <v>0</v>
      </c>
      <c r="R339" s="177" t="s">
        <v>724</v>
      </c>
      <c r="S339" s="177" t="s">
        <v>378</v>
      </c>
      <c r="T339" s="178" t="s">
        <v>378</v>
      </c>
      <c r="U339" s="159">
        <v>25.271000000000001</v>
      </c>
      <c r="V339" s="159">
        <f>ROUND(E339*U339,2)</f>
        <v>4927.3100000000004</v>
      </c>
      <c r="W339" s="159"/>
      <c r="X339" s="159" t="s">
        <v>429</v>
      </c>
      <c r="Y339" s="159" t="s">
        <v>481</v>
      </c>
      <c r="Z339" s="214">
        <v>0.32</v>
      </c>
      <c r="AA339" s="215">
        <f t="shared" ref="AA339" si="138">G339*Z339</f>
        <v>0</v>
      </c>
      <c r="AB339" s="215">
        <f t="shared" ref="AB339" si="139">G339-AA339</f>
        <v>0</v>
      </c>
      <c r="AC339" s="148"/>
      <c r="AD339" s="148"/>
      <c r="AE339" s="148"/>
      <c r="AF339" s="148"/>
      <c r="AG339" s="148" t="s">
        <v>431</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2" x14ac:dyDescent="0.2">
      <c r="A340" s="155"/>
      <c r="B340" s="156"/>
      <c r="C340" s="307" t="s">
        <v>744</v>
      </c>
      <c r="D340" s="308"/>
      <c r="E340" s="308"/>
      <c r="F340" s="308"/>
      <c r="G340" s="308"/>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433</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2" x14ac:dyDescent="0.2">
      <c r="A341" s="155"/>
      <c r="B341" s="156"/>
      <c r="C341" s="194" t="s">
        <v>961</v>
      </c>
      <c r="D341" s="185"/>
      <c r="E341" s="186">
        <v>187.57</v>
      </c>
      <c r="F341" s="159"/>
      <c r="G341" s="159"/>
      <c r="H341" s="159"/>
      <c r="I341" s="159"/>
      <c r="J341" s="159"/>
      <c r="K341" s="159"/>
      <c r="L341" s="159"/>
      <c r="M341" s="159"/>
      <c r="N341" s="158"/>
      <c r="O341" s="158"/>
      <c r="P341" s="158"/>
      <c r="Q341" s="158"/>
      <c r="R341" s="159"/>
      <c r="S341" s="159"/>
      <c r="T341" s="159"/>
      <c r="U341" s="159"/>
      <c r="V341" s="159"/>
      <c r="W341" s="159"/>
      <c r="X341" s="159"/>
      <c r="Y341" s="159"/>
      <c r="Z341" s="148"/>
      <c r="AA341" s="148"/>
      <c r="AB341" s="148"/>
      <c r="AC341" s="148"/>
      <c r="AD341" s="148"/>
      <c r="AE341" s="148"/>
      <c r="AF341" s="148"/>
      <c r="AG341" s="148" t="s">
        <v>435</v>
      </c>
      <c r="AH341" s="148">
        <v>0</v>
      </c>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3" x14ac:dyDescent="0.2">
      <c r="A342" s="155"/>
      <c r="B342" s="156"/>
      <c r="C342" s="194" t="s">
        <v>962</v>
      </c>
      <c r="D342" s="185"/>
      <c r="E342" s="186">
        <v>7.4088000000000003</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435</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x14ac:dyDescent="0.2">
      <c r="A343" s="162" t="s">
        <v>373</v>
      </c>
      <c r="B343" s="163" t="s">
        <v>247</v>
      </c>
      <c r="C343" s="180" t="s">
        <v>248</v>
      </c>
      <c r="D343" s="164"/>
      <c r="E343" s="165"/>
      <c r="F343" s="166"/>
      <c r="G343" s="166">
        <f>SUMIF(AG344:AG419,"&lt;&gt;NOR",G344:G419)</f>
        <v>0</v>
      </c>
      <c r="H343" s="166"/>
      <c r="I343" s="166">
        <f>SUM(I344:I419)</f>
        <v>0</v>
      </c>
      <c r="J343" s="166"/>
      <c r="K343" s="166">
        <f>SUM(K344:K419)</f>
        <v>0</v>
      </c>
      <c r="L343" s="166"/>
      <c r="M343" s="166">
        <f>SUM(M344:M419)</f>
        <v>0</v>
      </c>
      <c r="N343" s="165"/>
      <c r="O343" s="165">
        <f>SUM(O344:O419)</f>
        <v>675.79000000000019</v>
      </c>
      <c r="P343" s="165"/>
      <c r="Q343" s="165">
        <f>SUM(Q344:Q419)</f>
        <v>0</v>
      </c>
      <c r="R343" s="166"/>
      <c r="S343" s="166"/>
      <c r="T343" s="167"/>
      <c r="U343" s="161"/>
      <c r="V343" s="161">
        <f>SUM(V344:V365)</f>
        <v>1459.73</v>
      </c>
      <c r="W343" s="161"/>
      <c r="X343" s="161"/>
      <c r="Y343" s="161"/>
      <c r="Z343" s="166"/>
      <c r="AA343" s="166"/>
      <c r="AB343" s="207"/>
      <c r="AG343" t="s">
        <v>374</v>
      </c>
    </row>
    <row r="344" spans="1:60" outlineLevel="1" x14ac:dyDescent="0.2">
      <c r="A344" s="172">
        <v>72</v>
      </c>
      <c r="B344" s="173" t="s">
        <v>963</v>
      </c>
      <c r="C344" s="181" t="s">
        <v>964</v>
      </c>
      <c r="D344" s="174" t="s">
        <v>442</v>
      </c>
      <c r="E344" s="175">
        <v>186.18805</v>
      </c>
      <c r="F344" s="176"/>
      <c r="G344" s="177">
        <f>ROUND(E344*F344,2)</f>
        <v>0</v>
      </c>
      <c r="H344" s="176"/>
      <c r="I344" s="177">
        <f>ROUND(E344*H344,2)</f>
        <v>0</v>
      </c>
      <c r="J344" s="176"/>
      <c r="K344" s="177">
        <f>ROUND(E344*J344,2)</f>
        <v>0</v>
      </c>
      <c r="L344" s="177">
        <v>21</v>
      </c>
      <c r="M344" s="177">
        <f>G344*(1+L344/100)</f>
        <v>0</v>
      </c>
      <c r="N344" s="175">
        <v>2.53999</v>
      </c>
      <c r="O344" s="175">
        <f>ROUND(E344*N344,2)</f>
        <v>472.92</v>
      </c>
      <c r="P344" s="175">
        <v>0</v>
      </c>
      <c r="Q344" s="175">
        <f>ROUND(E344*P344,2)</f>
        <v>0</v>
      </c>
      <c r="R344" s="177"/>
      <c r="S344" s="177" t="s">
        <v>394</v>
      </c>
      <c r="T344" s="178" t="s">
        <v>379</v>
      </c>
      <c r="U344" s="159">
        <v>2.3039999999999998</v>
      </c>
      <c r="V344" s="159">
        <f>ROUND(E344*U344,2)</f>
        <v>428.98</v>
      </c>
      <c r="W344" s="159"/>
      <c r="X344" s="159" t="s">
        <v>429</v>
      </c>
      <c r="Y344" s="159" t="s">
        <v>430</v>
      </c>
      <c r="Z344" s="214">
        <v>0.32</v>
      </c>
      <c r="AA344" s="215">
        <f t="shared" ref="AA344" si="140">G344*Z344</f>
        <v>0</v>
      </c>
      <c r="AB344" s="215">
        <f t="shared" ref="AB344" si="141">G344-AA344</f>
        <v>0</v>
      </c>
      <c r="AC344" s="148"/>
      <c r="AD344" s="148"/>
      <c r="AE344" s="148"/>
      <c r="AF344" s="148"/>
      <c r="AG344" s="148" t="s">
        <v>431</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296" t="s">
        <v>965</v>
      </c>
      <c r="D345" s="297"/>
      <c r="E345" s="297"/>
      <c r="F345" s="297"/>
      <c r="G345" s="297"/>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383</v>
      </c>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2" x14ac:dyDescent="0.2">
      <c r="A346" s="155"/>
      <c r="B346" s="156"/>
      <c r="C346" s="194" t="s">
        <v>966</v>
      </c>
      <c r="D346" s="185"/>
      <c r="E346" s="186">
        <v>50</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435</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4" t="s">
        <v>967</v>
      </c>
      <c r="D347" s="185"/>
      <c r="E347" s="186">
        <v>74</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435</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4" t="s">
        <v>968</v>
      </c>
      <c r="D348" s="185"/>
      <c r="E348" s="186">
        <v>29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435</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4" t="s">
        <v>969</v>
      </c>
      <c r="D349" s="185"/>
      <c r="E349" s="186">
        <v>29</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435</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4" t="s">
        <v>970</v>
      </c>
      <c r="D350" s="185"/>
      <c r="E350" s="186">
        <v>15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435</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3" x14ac:dyDescent="0.2">
      <c r="A351" s="155"/>
      <c r="B351" s="156"/>
      <c r="C351" s="194" t="s">
        <v>971</v>
      </c>
      <c r="D351" s="185"/>
      <c r="E351" s="186">
        <v>15</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435</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4" t="s">
        <v>972</v>
      </c>
      <c r="D352" s="185"/>
      <c r="E352" s="186"/>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435</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4" t="s">
        <v>973</v>
      </c>
      <c r="D353" s="185"/>
      <c r="E353" s="186">
        <v>-25.81195</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435</v>
      </c>
      <c r="AH353" s="148">
        <v>5</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1" x14ac:dyDescent="0.2">
      <c r="A354" s="172">
        <v>73</v>
      </c>
      <c r="B354" s="173" t="s">
        <v>974</v>
      </c>
      <c r="C354" s="181" t="s">
        <v>975</v>
      </c>
      <c r="D354" s="174" t="s">
        <v>492</v>
      </c>
      <c r="E354" s="175">
        <v>1472.4960000000001</v>
      </c>
      <c r="F354" s="176"/>
      <c r="G354" s="177">
        <f>ROUND(E354*F354,2)</f>
        <v>0</v>
      </c>
      <c r="H354" s="176"/>
      <c r="I354" s="177">
        <f>ROUND(E354*H354,2)</f>
        <v>0</v>
      </c>
      <c r="J354" s="176"/>
      <c r="K354" s="177">
        <f>ROUND(E354*J354,2)</f>
        <v>0</v>
      </c>
      <c r="L354" s="177">
        <v>21</v>
      </c>
      <c r="M354" s="177">
        <f>G354*(1+L354/100)</f>
        <v>0</v>
      </c>
      <c r="N354" s="175">
        <v>3.8080000000000003E-2</v>
      </c>
      <c r="O354" s="175">
        <f>ROUND(E354*N354,2)</f>
        <v>56.07</v>
      </c>
      <c r="P354" s="175">
        <v>0</v>
      </c>
      <c r="Q354" s="175">
        <f>ROUND(E354*P354,2)</f>
        <v>0</v>
      </c>
      <c r="R354" s="177" t="s">
        <v>724</v>
      </c>
      <c r="S354" s="177" t="s">
        <v>378</v>
      </c>
      <c r="T354" s="178" t="s">
        <v>378</v>
      </c>
      <c r="U354" s="159">
        <v>0.7</v>
      </c>
      <c r="V354" s="159">
        <f>ROUND(E354*U354,2)</f>
        <v>1030.75</v>
      </c>
      <c r="W354" s="159"/>
      <c r="X354" s="159" t="s">
        <v>429</v>
      </c>
      <c r="Y354" s="159" t="s">
        <v>430</v>
      </c>
      <c r="Z354" s="214">
        <v>0.32</v>
      </c>
      <c r="AA354" s="215">
        <f t="shared" ref="AA354" si="142">G354*Z354</f>
        <v>0</v>
      </c>
      <c r="AB354" s="215">
        <f t="shared" ref="AB354" si="143">G354-AA354</f>
        <v>0</v>
      </c>
      <c r="AC354" s="148"/>
      <c r="AD354" s="148"/>
      <c r="AE354" s="148"/>
      <c r="AF354" s="148"/>
      <c r="AG354" s="148" t="s">
        <v>431</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307" t="s">
        <v>976</v>
      </c>
      <c r="D355" s="308"/>
      <c r="E355" s="308"/>
      <c r="F355" s="308"/>
      <c r="G355" s="308"/>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433</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79" t="str">
        <f>C355</f>
        <v>(pilířů), rámových stojek, táhel nebo vzpěr svislých nebo šikmých (odkloněných) o výšce do 4 m včetně vzepření</v>
      </c>
      <c r="BB355" s="148"/>
      <c r="BC355" s="148"/>
      <c r="BD355" s="148"/>
      <c r="BE355" s="148"/>
      <c r="BF355" s="148"/>
      <c r="BG355" s="148"/>
      <c r="BH355" s="148"/>
    </row>
    <row r="356" spans="1:60" outlineLevel="2" x14ac:dyDescent="0.2">
      <c r="A356" s="155"/>
      <c r="B356" s="156"/>
      <c r="C356" s="194" t="s">
        <v>977</v>
      </c>
      <c r="D356" s="185"/>
      <c r="E356" s="186"/>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435</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4" t="s">
        <v>978</v>
      </c>
      <c r="D357" s="185"/>
      <c r="E357" s="186">
        <v>100.64</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435</v>
      </c>
      <c r="AH357" s="148">
        <v>0</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4" t="s">
        <v>979</v>
      </c>
      <c r="D358" s="185"/>
      <c r="E358" s="186">
        <v>162.80000000000001</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435</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4" t="s">
        <v>980</v>
      </c>
      <c r="D359" s="185"/>
      <c r="E359" s="186"/>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435</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3" x14ac:dyDescent="0.2">
      <c r="A360" s="155"/>
      <c r="B360" s="156"/>
      <c r="C360" s="194" t="s">
        <v>981</v>
      </c>
      <c r="D360" s="185"/>
      <c r="E360" s="186">
        <v>238.4</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435</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3" x14ac:dyDescent="0.2">
      <c r="A361" s="155"/>
      <c r="B361" s="156"/>
      <c r="C361" s="194" t="s">
        <v>982</v>
      </c>
      <c r="D361" s="185"/>
      <c r="E361" s="186">
        <v>47.68</v>
      </c>
      <c r="F361" s="159"/>
      <c r="G361" s="159"/>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435</v>
      </c>
      <c r="AH361" s="148">
        <v>0</v>
      </c>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3" x14ac:dyDescent="0.2">
      <c r="A362" s="155"/>
      <c r="B362" s="156"/>
      <c r="C362" s="194" t="s">
        <v>983</v>
      </c>
      <c r="D362" s="185"/>
      <c r="E362" s="186">
        <v>200.06399999999999</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435</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3" x14ac:dyDescent="0.2">
      <c r="A363" s="155"/>
      <c r="B363" s="156"/>
      <c r="C363" s="194" t="s">
        <v>984</v>
      </c>
      <c r="D363" s="185"/>
      <c r="E363" s="186">
        <v>114.432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435</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4" t="s">
        <v>985</v>
      </c>
      <c r="D364" s="185"/>
      <c r="E364" s="186"/>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435</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4" t="s">
        <v>986</v>
      </c>
      <c r="D365" s="185"/>
      <c r="E365" s="186">
        <v>82.8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435</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4" t="s">
        <v>987</v>
      </c>
      <c r="D366" s="185"/>
      <c r="E366" s="186">
        <v>22.08</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435</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4" t="s">
        <v>988</v>
      </c>
      <c r="D367" s="185"/>
      <c r="E367" s="186">
        <v>82.8</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435</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4" t="s">
        <v>989</v>
      </c>
      <c r="D368" s="185"/>
      <c r="E368" s="186">
        <v>49.68</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435</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4" t="s">
        <v>990</v>
      </c>
      <c r="D369" s="185"/>
      <c r="E369" s="186"/>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435</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4" t="s">
        <v>986</v>
      </c>
      <c r="D370" s="185"/>
      <c r="E370" s="186">
        <v>82.8</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435</v>
      </c>
      <c r="AH370" s="148">
        <v>0</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
      <c r="A371" s="155"/>
      <c r="B371" s="156"/>
      <c r="C371" s="194" t="s">
        <v>987</v>
      </c>
      <c r="D371" s="185"/>
      <c r="E371" s="186">
        <v>22.08</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435</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4" t="s">
        <v>988</v>
      </c>
      <c r="D372" s="185"/>
      <c r="E372" s="186">
        <v>82.8</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435</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
      <c r="A373" s="155"/>
      <c r="B373" s="156"/>
      <c r="C373" s="194" t="s">
        <v>989</v>
      </c>
      <c r="D373" s="185"/>
      <c r="E373" s="186">
        <v>49.68</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435</v>
      </c>
      <c r="AH373" s="148">
        <v>0</v>
      </c>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
      <c r="A374" s="155"/>
      <c r="B374" s="156"/>
      <c r="C374" s="194" t="s">
        <v>991</v>
      </c>
      <c r="D374" s="185"/>
      <c r="E374" s="186"/>
      <c r="F374" s="159"/>
      <c r="G374" s="159"/>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435</v>
      </c>
      <c r="AH374" s="148">
        <v>0</v>
      </c>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
      <c r="A375" s="155"/>
      <c r="B375" s="156"/>
      <c r="C375" s="194" t="s">
        <v>992</v>
      </c>
      <c r="D375" s="185"/>
      <c r="E375" s="186">
        <v>41.4</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435</v>
      </c>
      <c r="AH375" s="148">
        <v>0</v>
      </c>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
      <c r="A376" s="155"/>
      <c r="B376" s="156"/>
      <c r="C376" s="194" t="s">
        <v>993</v>
      </c>
      <c r="D376" s="185"/>
      <c r="E376" s="186">
        <v>11.04</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435</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3" x14ac:dyDescent="0.2">
      <c r="A377" s="155"/>
      <c r="B377" s="156"/>
      <c r="C377" s="194" t="s">
        <v>994</v>
      </c>
      <c r="D377" s="185"/>
      <c r="E377" s="186">
        <v>41.4</v>
      </c>
      <c r="F377" s="159"/>
      <c r="G377" s="1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435</v>
      </c>
      <c r="AH377" s="148">
        <v>0</v>
      </c>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3" x14ac:dyDescent="0.2">
      <c r="A378" s="155"/>
      <c r="B378" s="156"/>
      <c r="C378" s="194" t="s">
        <v>995</v>
      </c>
      <c r="D378" s="185"/>
      <c r="E378" s="186">
        <v>24.84</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435</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4" t="s">
        <v>996</v>
      </c>
      <c r="D379" s="185"/>
      <c r="E379" s="186"/>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435</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4" t="s">
        <v>992</v>
      </c>
      <c r="D380" s="185"/>
      <c r="E380" s="186">
        <v>41.4</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435</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4" t="s">
        <v>993</v>
      </c>
      <c r="D381" s="185"/>
      <c r="E381" s="186">
        <v>11.04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435</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3" x14ac:dyDescent="0.2">
      <c r="A382" s="155"/>
      <c r="B382" s="156"/>
      <c r="C382" s="194" t="s">
        <v>994</v>
      </c>
      <c r="D382" s="185"/>
      <c r="E382" s="186">
        <v>41.4</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435</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4" t="s">
        <v>995</v>
      </c>
      <c r="D383" s="185"/>
      <c r="E383" s="186">
        <v>24.84</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435</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4" t="s">
        <v>972</v>
      </c>
      <c r="D384" s="185"/>
      <c r="E384" s="186"/>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435</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4" t="s">
        <v>997</v>
      </c>
      <c r="D385" s="185"/>
      <c r="E385" s="186">
        <v>-103.6</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435</v>
      </c>
      <c r="AH385" s="148">
        <v>5</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1" x14ac:dyDescent="0.2">
      <c r="A386" s="172">
        <v>74</v>
      </c>
      <c r="B386" s="173" t="s">
        <v>998</v>
      </c>
      <c r="C386" s="181" t="s">
        <v>999</v>
      </c>
      <c r="D386" s="174" t="s">
        <v>492</v>
      </c>
      <c r="E386" s="175">
        <v>1472.4960000000001</v>
      </c>
      <c r="F386" s="176"/>
      <c r="G386" s="177">
        <f>ROUND(E386*F386,2)</f>
        <v>0</v>
      </c>
      <c r="H386" s="176"/>
      <c r="I386" s="177">
        <f>ROUND(E386*H386,2)</f>
        <v>0</v>
      </c>
      <c r="J386" s="176"/>
      <c r="K386" s="177">
        <f>ROUND(E386*J386,2)</f>
        <v>0</v>
      </c>
      <c r="L386" s="177">
        <v>21</v>
      </c>
      <c r="M386" s="177">
        <f>G386*(1+L386/100)</f>
        <v>0</v>
      </c>
      <c r="N386" s="175">
        <v>0</v>
      </c>
      <c r="O386" s="175">
        <f>ROUND(E386*N386,2)</f>
        <v>0</v>
      </c>
      <c r="P386" s="175">
        <v>0</v>
      </c>
      <c r="Q386" s="175">
        <f>ROUND(E386*P386,2)</f>
        <v>0</v>
      </c>
      <c r="R386" s="177" t="s">
        <v>724</v>
      </c>
      <c r="S386" s="177" t="s">
        <v>378</v>
      </c>
      <c r="T386" s="178" t="s">
        <v>378</v>
      </c>
      <c r="U386" s="159">
        <v>0.3</v>
      </c>
      <c r="V386" s="159">
        <f>ROUND(E386*U386,2)</f>
        <v>441.75</v>
      </c>
      <c r="W386" s="159"/>
      <c r="X386" s="159" t="s">
        <v>429</v>
      </c>
      <c r="Y386" s="159" t="s">
        <v>430</v>
      </c>
      <c r="Z386" s="214">
        <v>0.32</v>
      </c>
      <c r="AA386" s="215">
        <f t="shared" ref="AA386" si="144">G386*Z386</f>
        <v>0</v>
      </c>
      <c r="AB386" s="215">
        <f t="shared" ref="AB386" si="145">G386-AA386</f>
        <v>0</v>
      </c>
      <c r="AC386" s="148"/>
      <c r="AD386" s="148"/>
      <c r="AE386" s="148"/>
      <c r="AF386" s="148"/>
      <c r="AG386" s="148" t="s">
        <v>431</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2" x14ac:dyDescent="0.2">
      <c r="A387" s="155"/>
      <c r="B387" s="156"/>
      <c r="C387" s="307" t="s">
        <v>976</v>
      </c>
      <c r="D387" s="308"/>
      <c r="E387" s="308"/>
      <c r="F387" s="308"/>
      <c r="G387" s="308"/>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433</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79" t="str">
        <f>C387</f>
        <v>(pilířů), rámových stojek, táhel nebo vzpěr svislých nebo šikmých (odkloněných) o výšce do 4 m včetně vzepření</v>
      </c>
      <c r="BB387" s="148"/>
      <c r="BC387" s="148"/>
      <c r="BD387" s="148"/>
      <c r="BE387" s="148"/>
      <c r="BF387" s="148"/>
      <c r="BG387" s="148"/>
      <c r="BH387" s="148"/>
    </row>
    <row r="388" spans="1:60" outlineLevel="2" x14ac:dyDescent="0.2">
      <c r="A388" s="155"/>
      <c r="B388" s="156"/>
      <c r="C388" s="194" t="s">
        <v>1000</v>
      </c>
      <c r="D388" s="185"/>
      <c r="E388" s="186">
        <v>1472.4960000000001</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435</v>
      </c>
      <c r="AH388" s="148">
        <v>5</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1" x14ac:dyDescent="0.2">
      <c r="A389" s="172">
        <v>75</v>
      </c>
      <c r="B389" s="173" t="s">
        <v>1001</v>
      </c>
      <c r="C389" s="181" t="s">
        <v>1002</v>
      </c>
      <c r="D389" s="174" t="s">
        <v>492</v>
      </c>
      <c r="E389" s="175">
        <v>600.57600000000002</v>
      </c>
      <c r="F389" s="176"/>
      <c r="G389" s="177">
        <f>ROUND(E389*F389,2)</f>
        <v>0</v>
      </c>
      <c r="H389" s="176"/>
      <c r="I389" s="177">
        <f>ROUND(E389*H389,2)</f>
        <v>0</v>
      </c>
      <c r="J389" s="176"/>
      <c r="K389" s="177">
        <f>ROUND(E389*J389,2)</f>
        <v>0</v>
      </c>
      <c r="L389" s="177">
        <v>21</v>
      </c>
      <c r="M389" s="177">
        <f>G389*(1+L389/100)</f>
        <v>0</v>
      </c>
      <c r="N389" s="175">
        <v>8.0999999999999996E-3</v>
      </c>
      <c r="O389" s="175">
        <f>ROUND(E389*N389,2)</f>
        <v>4.8600000000000003</v>
      </c>
      <c r="P389" s="175">
        <v>0</v>
      </c>
      <c r="Q389" s="175">
        <f>ROUND(E389*P389,2)</f>
        <v>0</v>
      </c>
      <c r="R389" s="177" t="s">
        <v>724</v>
      </c>
      <c r="S389" s="177" t="s">
        <v>378</v>
      </c>
      <c r="T389" s="178" t="s">
        <v>378</v>
      </c>
      <c r="U389" s="159">
        <v>0.22500000000000001</v>
      </c>
      <c r="V389" s="159">
        <f>ROUND(E389*U389,2)</f>
        <v>135.13</v>
      </c>
      <c r="W389" s="159"/>
      <c r="X389" s="159" t="s">
        <v>429</v>
      </c>
      <c r="Y389" s="159" t="s">
        <v>430</v>
      </c>
      <c r="Z389" s="214">
        <v>0.32</v>
      </c>
      <c r="AA389" s="215">
        <f t="shared" ref="AA389" si="146">G389*Z389</f>
        <v>0</v>
      </c>
      <c r="AB389" s="215">
        <f t="shared" ref="AB389" si="147">G389-AA389</f>
        <v>0</v>
      </c>
      <c r="AC389" s="148"/>
      <c r="AD389" s="148"/>
      <c r="AE389" s="148"/>
      <c r="AF389" s="148"/>
      <c r="AG389" s="148" t="s">
        <v>431</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307" t="s">
        <v>976</v>
      </c>
      <c r="D390" s="308"/>
      <c r="E390" s="308"/>
      <c r="F390" s="308"/>
      <c r="G390" s="308"/>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433</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79" t="str">
        <f>C390</f>
        <v>(pilířů), rámových stojek, táhel nebo vzpěr svislých nebo šikmých (odkloněných) o výšce do 4 m včetně vzepření</v>
      </c>
      <c r="BB390" s="148"/>
      <c r="BC390" s="148"/>
      <c r="BD390" s="148"/>
      <c r="BE390" s="148"/>
      <c r="BF390" s="148"/>
      <c r="BG390" s="148"/>
      <c r="BH390" s="148"/>
    </row>
    <row r="391" spans="1:60" outlineLevel="2" x14ac:dyDescent="0.2">
      <c r="A391" s="155"/>
      <c r="B391" s="156"/>
      <c r="C391" s="194" t="s">
        <v>980</v>
      </c>
      <c r="D391" s="185"/>
      <c r="E391" s="186"/>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435</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
      <c r="A392" s="155"/>
      <c r="B392" s="156"/>
      <c r="C392" s="194" t="s">
        <v>981</v>
      </c>
      <c r="D392" s="185"/>
      <c r="E392" s="186">
        <v>238.4</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435</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
      <c r="A393" s="155"/>
      <c r="B393" s="156"/>
      <c r="C393" s="194" t="s">
        <v>982</v>
      </c>
      <c r="D393" s="185"/>
      <c r="E393" s="186">
        <v>47.68</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435</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4" t="s">
        <v>983</v>
      </c>
      <c r="D394" s="185"/>
      <c r="E394" s="186">
        <v>200.06399999999999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435</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4" t="s">
        <v>984</v>
      </c>
      <c r="D395" s="185"/>
      <c r="E395" s="186">
        <v>114.432</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435</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2">
        <v>76</v>
      </c>
      <c r="B396" s="173" t="s">
        <v>1003</v>
      </c>
      <c r="C396" s="181" t="s">
        <v>1004</v>
      </c>
      <c r="D396" s="174" t="s">
        <v>442</v>
      </c>
      <c r="E396" s="175">
        <v>25.81195</v>
      </c>
      <c r="F396" s="176"/>
      <c r="G396" s="177">
        <f>ROUND(E396*F396,2)</f>
        <v>0</v>
      </c>
      <c r="H396" s="176"/>
      <c r="I396" s="177">
        <f>ROUND(E396*H396,2)</f>
        <v>0</v>
      </c>
      <c r="J396" s="176"/>
      <c r="K396" s="177">
        <f>ROUND(E396*J396,2)</f>
        <v>0</v>
      </c>
      <c r="L396" s="177">
        <v>21</v>
      </c>
      <c r="M396" s="177">
        <f>G396*(1+L396/100)</f>
        <v>0</v>
      </c>
      <c r="N396" s="175">
        <v>2.53999</v>
      </c>
      <c r="O396" s="175">
        <f>ROUND(E396*N396,2)</f>
        <v>65.56</v>
      </c>
      <c r="P396" s="175">
        <v>0</v>
      </c>
      <c r="Q396" s="175">
        <f>ROUND(E396*P396,2)</f>
        <v>0</v>
      </c>
      <c r="R396" s="177"/>
      <c r="S396" s="177" t="s">
        <v>394</v>
      </c>
      <c r="T396" s="178" t="s">
        <v>379</v>
      </c>
      <c r="U396" s="159">
        <v>2.3039999999999998</v>
      </c>
      <c r="V396" s="159">
        <f>ROUND(E396*U396,2)</f>
        <v>59.47</v>
      </c>
      <c r="W396" s="159"/>
      <c r="X396" s="159" t="s">
        <v>429</v>
      </c>
      <c r="Y396" s="159" t="s">
        <v>453</v>
      </c>
      <c r="Z396" s="214">
        <v>0.32</v>
      </c>
      <c r="AA396" s="215">
        <f t="shared" ref="AA396" si="148">G396*Z396</f>
        <v>0</v>
      </c>
      <c r="AB396" s="215">
        <f t="shared" ref="AB396" si="149">G396-AA396</f>
        <v>0</v>
      </c>
      <c r="AC396" s="148"/>
      <c r="AD396" s="148"/>
      <c r="AE396" s="148"/>
      <c r="AF396" s="148"/>
      <c r="AG396" s="148" t="s">
        <v>431</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96" t="s">
        <v>965</v>
      </c>
      <c r="D397" s="297"/>
      <c r="E397" s="297"/>
      <c r="F397" s="297"/>
      <c r="G397" s="297"/>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383</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
      <c r="A398" s="155"/>
      <c r="B398" s="156"/>
      <c r="C398" s="305" t="s">
        <v>923</v>
      </c>
      <c r="D398" s="306"/>
      <c r="E398" s="306"/>
      <c r="F398" s="306"/>
      <c r="G398" s="306"/>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383</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2" x14ac:dyDescent="0.2">
      <c r="A399" s="155"/>
      <c r="B399" s="156"/>
      <c r="C399" s="194" t="s">
        <v>977</v>
      </c>
      <c r="D399" s="185"/>
      <c r="E399" s="186"/>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435</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4" t="s">
        <v>1005</v>
      </c>
      <c r="D400" s="185"/>
      <c r="E400" s="186">
        <v>7.4732000000000003</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435</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4" t="s">
        <v>1006</v>
      </c>
      <c r="D401" s="185"/>
      <c r="E401" s="186">
        <v>6.8687500000000004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435</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4" t="s">
        <v>1007</v>
      </c>
      <c r="D402" s="185"/>
      <c r="E402" s="186">
        <v>5.92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435</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4" t="s">
        <v>1008</v>
      </c>
      <c r="D403" s="185"/>
      <c r="E403" s="186">
        <v>5.55</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435</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
      <c r="A404" s="172">
        <v>77</v>
      </c>
      <c r="B404" s="173" t="s">
        <v>1009</v>
      </c>
      <c r="C404" s="181" t="s">
        <v>1010</v>
      </c>
      <c r="D404" s="174" t="s">
        <v>492</v>
      </c>
      <c r="E404" s="175">
        <v>103.6</v>
      </c>
      <c r="F404" s="176"/>
      <c r="G404" s="177">
        <f>ROUND(E404*F404,2)</f>
        <v>0</v>
      </c>
      <c r="H404" s="176"/>
      <c r="I404" s="177">
        <f>ROUND(E404*H404,2)</f>
        <v>0</v>
      </c>
      <c r="J404" s="176"/>
      <c r="K404" s="177">
        <f>ROUND(E404*J404,2)</f>
        <v>0</v>
      </c>
      <c r="L404" s="177">
        <v>21</v>
      </c>
      <c r="M404" s="177">
        <f>G404*(1+L404/100)</f>
        <v>0</v>
      </c>
      <c r="N404" s="175">
        <v>3.8080000000000003E-2</v>
      </c>
      <c r="O404" s="175">
        <f>ROUND(E404*N404,2)</f>
        <v>3.95</v>
      </c>
      <c r="P404" s="175">
        <v>0</v>
      </c>
      <c r="Q404" s="175">
        <f>ROUND(E404*P404,2)</f>
        <v>0</v>
      </c>
      <c r="R404" s="177"/>
      <c r="S404" s="177" t="s">
        <v>394</v>
      </c>
      <c r="T404" s="178" t="s">
        <v>379</v>
      </c>
      <c r="U404" s="159">
        <v>0.7</v>
      </c>
      <c r="V404" s="159">
        <f>ROUND(E404*U404,2)</f>
        <v>72.52</v>
      </c>
      <c r="W404" s="159"/>
      <c r="X404" s="159" t="s">
        <v>429</v>
      </c>
      <c r="Y404" s="159" t="s">
        <v>453</v>
      </c>
      <c r="Z404" s="214">
        <v>0.32</v>
      </c>
      <c r="AA404" s="215">
        <f t="shared" ref="AA404" si="150">G404*Z404</f>
        <v>0</v>
      </c>
      <c r="AB404" s="215">
        <f t="shared" ref="AB404" si="151">G404-AA404</f>
        <v>0</v>
      </c>
      <c r="AC404" s="148"/>
      <c r="AD404" s="148"/>
      <c r="AE404" s="148"/>
      <c r="AF404" s="148"/>
      <c r="AG404" s="148" t="s">
        <v>431</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4" t="s">
        <v>977</v>
      </c>
      <c r="D405" s="185"/>
      <c r="E405" s="186"/>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435</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4" t="s">
        <v>1011</v>
      </c>
      <c r="D406" s="185"/>
      <c r="E406" s="186">
        <v>59.2</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435</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4" t="s">
        <v>1012</v>
      </c>
      <c r="D407" s="185"/>
      <c r="E407" s="186">
        <v>44.4</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435</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1" x14ac:dyDescent="0.2">
      <c r="A408" s="172">
        <v>78</v>
      </c>
      <c r="B408" s="173" t="s">
        <v>1013</v>
      </c>
      <c r="C408" s="181" t="s">
        <v>1014</v>
      </c>
      <c r="D408" s="174" t="s">
        <v>492</v>
      </c>
      <c r="E408" s="175">
        <v>103.6</v>
      </c>
      <c r="F408" s="176"/>
      <c r="G408" s="177">
        <f>ROUND(E408*F408,2)</f>
        <v>0</v>
      </c>
      <c r="H408" s="176"/>
      <c r="I408" s="177">
        <f>ROUND(E408*H408,2)</f>
        <v>0</v>
      </c>
      <c r="J408" s="176"/>
      <c r="K408" s="177">
        <f>ROUND(E408*J408,2)</f>
        <v>0</v>
      </c>
      <c r="L408" s="177">
        <v>21</v>
      </c>
      <c r="M408" s="177">
        <f>G408*(1+L408/100)</f>
        <v>0</v>
      </c>
      <c r="N408" s="175">
        <v>0</v>
      </c>
      <c r="O408" s="175">
        <f>ROUND(E408*N408,2)</f>
        <v>0</v>
      </c>
      <c r="P408" s="175">
        <v>0</v>
      </c>
      <c r="Q408" s="175">
        <f>ROUND(E408*P408,2)</f>
        <v>0</v>
      </c>
      <c r="R408" s="177"/>
      <c r="S408" s="177" t="s">
        <v>394</v>
      </c>
      <c r="T408" s="178" t="s">
        <v>378</v>
      </c>
      <c r="U408" s="159">
        <v>0.3</v>
      </c>
      <c r="V408" s="159">
        <f>ROUND(E408*U408,2)</f>
        <v>31.08</v>
      </c>
      <c r="W408" s="159"/>
      <c r="X408" s="159" t="s">
        <v>429</v>
      </c>
      <c r="Y408" s="159" t="s">
        <v>453</v>
      </c>
      <c r="Z408" s="214">
        <v>0.32</v>
      </c>
      <c r="AA408" s="215">
        <f t="shared" ref="AA408" si="152">G408*Z408</f>
        <v>0</v>
      </c>
      <c r="AB408" s="215">
        <f t="shared" ref="AB408" si="153">G408-AA408</f>
        <v>0</v>
      </c>
      <c r="AC408" s="148"/>
      <c r="AD408" s="148"/>
      <c r="AE408" s="148"/>
      <c r="AF408" s="148"/>
      <c r="AG408" s="148" t="s">
        <v>431</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2" x14ac:dyDescent="0.2">
      <c r="A409" s="155"/>
      <c r="B409" s="156"/>
      <c r="C409" s="194" t="s">
        <v>1015</v>
      </c>
      <c r="D409" s="185"/>
      <c r="E409" s="186">
        <v>103.6</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435</v>
      </c>
      <c r="AH409" s="148">
        <v>5</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2">
        <v>79</v>
      </c>
      <c r="B410" s="173" t="s">
        <v>1016</v>
      </c>
      <c r="C410" s="181" t="s">
        <v>1017</v>
      </c>
      <c r="D410" s="174" t="s">
        <v>492</v>
      </c>
      <c r="E410" s="175">
        <v>129.68199999999999</v>
      </c>
      <c r="F410" s="176"/>
      <c r="G410" s="177">
        <f>ROUND(E410*F410,2)</f>
        <v>0</v>
      </c>
      <c r="H410" s="176"/>
      <c r="I410" s="177">
        <f>ROUND(E410*H410,2)</f>
        <v>0</v>
      </c>
      <c r="J410" s="176"/>
      <c r="K410" s="177">
        <f>ROUND(E410*J410,2)</f>
        <v>0</v>
      </c>
      <c r="L410" s="177">
        <v>21</v>
      </c>
      <c r="M410" s="177">
        <f>G410*(1+L410/100)</f>
        <v>0</v>
      </c>
      <c r="N410" s="175">
        <v>5.7000000000000002E-3</v>
      </c>
      <c r="O410" s="175">
        <f>ROUND(E410*N410,2)</f>
        <v>0.74</v>
      </c>
      <c r="P410" s="175">
        <v>0</v>
      </c>
      <c r="Q410" s="175">
        <f>ROUND(E410*P410,2)</f>
        <v>0</v>
      </c>
      <c r="R410" s="177"/>
      <c r="S410" s="177" t="s">
        <v>394</v>
      </c>
      <c r="T410" s="178" t="s">
        <v>379</v>
      </c>
      <c r="U410" s="159">
        <v>2.5150000000000001</v>
      </c>
      <c r="V410" s="159">
        <f>ROUND(E410*U410,2)</f>
        <v>326.14999999999998</v>
      </c>
      <c r="W410" s="159"/>
      <c r="X410" s="159" t="s">
        <v>429</v>
      </c>
      <c r="Y410" s="159" t="s">
        <v>453</v>
      </c>
      <c r="Z410" s="214">
        <v>0.32</v>
      </c>
      <c r="AA410" s="215">
        <f t="shared" ref="AA410" si="154">G410*Z410</f>
        <v>0</v>
      </c>
      <c r="AB410" s="215">
        <f t="shared" ref="AB410" si="155">G410-AA410</f>
        <v>0</v>
      </c>
      <c r="AC410" s="148"/>
      <c r="AD410" s="148"/>
      <c r="AE410" s="148"/>
      <c r="AF410" s="148"/>
      <c r="AG410" s="148" t="s">
        <v>431</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194" t="s">
        <v>977</v>
      </c>
      <c r="D411" s="185"/>
      <c r="E411" s="186"/>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435</v>
      </c>
      <c r="AH411" s="148">
        <v>0</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194" t="s">
        <v>1018</v>
      </c>
      <c r="D412" s="185"/>
      <c r="E412" s="186">
        <v>74.731999999999999</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435</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4" t="s">
        <v>1019</v>
      </c>
      <c r="D413" s="185"/>
      <c r="E413" s="186">
        <v>54.95</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435</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
      <c r="A414" s="172">
        <v>80</v>
      </c>
      <c r="B414" s="173" t="s">
        <v>1020</v>
      </c>
      <c r="C414" s="181" t="s">
        <v>1021</v>
      </c>
      <c r="D414" s="174" t="s">
        <v>492</v>
      </c>
      <c r="E414" s="175">
        <v>129.68199999999999</v>
      </c>
      <c r="F414" s="176"/>
      <c r="G414" s="177">
        <f>ROUND(E414*F414,2)</f>
        <v>0</v>
      </c>
      <c r="H414" s="176"/>
      <c r="I414" s="177">
        <f>ROUND(E414*H414,2)</f>
        <v>0</v>
      </c>
      <c r="J414" s="176"/>
      <c r="K414" s="177">
        <f>ROUND(E414*J414,2)</f>
        <v>0</v>
      </c>
      <c r="L414" s="177">
        <v>21</v>
      </c>
      <c r="M414" s="177">
        <f>G414*(1+L414/100)</f>
        <v>0</v>
      </c>
      <c r="N414" s="175">
        <v>0</v>
      </c>
      <c r="O414" s="175">
        <f>ROUND(E414*N414,2)</f>
        <v>0</v>
      </c>
      <c r="P414" s="175">
        <v>0</v>
      </c>
      <c r="Q414" s="175">
        <f>ROUND(E414*P414,2)</f>
        <v>0</v>
      </c>
      <c r="R414" s="177"/>
      <c r="S414" s="177" t="s">
        <v>394</v>
      </c>
      <c r="T414" s="178" t="s">
        <v>378</v>
      </c>
      <c r="U414" s="159">
        <v>0.31</v>
      </c>
      <c r="V414" s="159">
        <f>ROUND(E414*U414,2)</f>
        <v>40.200000000000003</v>
      </c>
      <c r="W414" s="159"/>
      <c r="X414" s="159" t="s">
        <v>429</v>
      </c>
      <c r="Y414" s="159" t="s">
        <v>453</v>
      </c>
      <c r="Z414" s="214">
        <v>0.32</v>
      </c>
      <c r="AA414" s="215">
        <f t="shared" ref="AA414" si="156">G414*Z414</f>
        <v>0</v>
      </c>
      <c r="AB414" s="215">
        <f t="shared" ref="AB414" si="157">G414-AA414</f>
        <v>0</v>
      </c>
      <c r="AC414" s="148"/>
      <c r="AD414" s="148"/>
      <c r="AE414" s="148"/>
      <c r="AF414" s="148"/>
      <c r="AG414" s="148" t="s">
        <v>431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
      <c r="A415" s="155"/>
      <c r="B415" s="156"/>
      <c r="C415" s="194" t="s">
        <v>1022</v>
      </c>
      <c r="D415" s="185"/>
      <c r="E415" s="186">
        <v>129.68199999999999</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435</v>
      </c>
      <c r="AH415" s="148">
        <v>5</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1" x14ac:dyDescent="0.2">
      <c r="A416" s="172">
        <v>81</v>
      </c>
      <c r="B416" s="173" t="s">
        <v>1023</v>
      </c>
      <c r="C416" s="181" t="s">
        <v>1024</v>
      </c>
      <c r="D416" s="174" t="s">
        <v>488</v>
      </c>
      <c r="E416" s="175">
        <v>70.010000000000005</v>
      </c>
      <c r="F416" s="176"/>
      <c r="G416" s="177">
        <f>ROUND(E416*F416,2)</f>
        <v>0</v>
      </c>
      <c r="H416" s="176"/>
      <c r="I416" s="177">
        <f>ROUND(E416*H416,2)</f>
        <v>0</v>
      </c>
      <c r="J416" s="176"/>
      <c r="K416" s="177">
        <f>ROUND(E416*J416,2)</f>
        <v>0</v>
      </c>
      <c r="L416" s="177">
        <v>21</v>
      </c>
      <c r="M416" s="177">
        <f>G416*(1+L416/100)</f>
        <v>0</v>
      </c>
      <c r="N416" s="175">
        <v>1.02396</v>
      </c>
      <c r="O416" s="175">
        <f>ROUND(E416*N416,2)</f>
        <v>71.69</v>
      </c>
      <c r="P416" s="175">
        <v>0</v>
      </c>
      <c r="Q416" s="175">
        <f>ROUND(E416*P416,2)</f>
        <v>0</v>
      </c>
      <c r="R416" s="177" t="s">
        <v>724</v>
      </c>
      <c r="S416" s="177" t="s">
        <v>378</v>
      </c>
      <c r="T416" s="178" t="s">
        <v>378</v>
      </c>
      <c r="U416" s="159">
        <v>29.568000000000001</v>
      </c>
      <c r="V416" s="159">
        <f>ROUND(E416*U416,2)</f>
        <v>2070.06</v>
      </c>
      <c r="W416" s="159"/>
      <c r="X416" s="159" t="s">
        <v>429</v>
      </c>
      <c r="Y416" s="159" t="s">
        <v>475</v>
      </c>
      <c r="Z416" s="214">
        <v>0.32</v>
      </c>
      <c r="AA416" s="215">
        <f t="shared" ref="AA416" si="158">G416*Z416</f>
        <v>0</v>
      </c>
      <c r="AB416" s="215">
        <f t="shared" ref="AB416" si="159">G416-AA416</f>
        <v>0</v>
      </c>
      <c r="AC416" s="148"/>
      <c r="AD416" s="148"/>
      <c r="AE416" s="148"/>
      <c r="AF416" s="148"/>
      <c r="AG416" s="148" t="s">
        <v>431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307" t="s">
        <v>1025</v>
      </c>
      <c r="D417" s="308"/>
      <c r="E417" s="308"/>
      <c r="F417" s="308"/>
      <c r="G417" s="308"/>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433</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305" t="s">
        <v>1026</v>
      </c>
      <c r="D418" s="306"/>
      <c r="E418" s="306"/>
      <c r="F418" s="306"/>
      <c r="G418" s="306"/>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383</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194" t="s">
        <v>1027</v>
      </c>
      <c r="D419" s="185"/>
      <c r="E419" s="186">
        <v>70.010000000000005</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435</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x14ac:dyDescent="0.2">
      <c r="A420" s="162" t="s">
        <v>373</v>
      </c>
      <c r="B420" s="163" t="s">
        <v>249</v>
      </c>
      <c r="C420" s="180" t="s">
        <v>250</v>
      </c>
      <c r="D420" s="164"/>
      <c r="E420" s="165"/>
      <c r="F420" s="166"/>
      <c r="G420" s="166">
        <f>SUMIF(AG421:AG459,"&lt;&gt;NOR",G421:G459)</f>
        <v>0</v>
      </c>
      <c r="H420" s="166"/>
      <c r="I420" s="166">
        <f>SUM(I421:I459)</f>
        <v>0</v>
      </c>
      <c r="J420" s="166"/>
      <c r="K420" s="166">
        <f>SUM(K421:K459)</f>
        <v>0</v>
      </c>
      <c r="L420" s="166"/>
      <c r="M420" s="166">
        <f>SUM(M421:M459)</f>
        <v>0</v>
      </c>
      <c r="N420" s="165"/>
      <c r="O420" s="165">
        <f>SUM(O421:O459)</f>
        <v>25.979999999999997</v>
      </c>
      <c r="P420" s="165"/>
      <c r="Q420" s="165">
        <f>SUM(Q421:Q459)</f>
        <v>0</v>
      </c>
      <c r="R420" s="166"/>
      <c r="S420" s="166"/>
      <c r="T420" s="167"/>
      <c r="U420" s="161"/>
      <c r="V420" s="161">
        <f>SUM(V421:V442)</f>
        <v>706.76</v>
      </c>
      <c r="W420" s="161"/>
      <c r="X420" s="161"/>
      <c r="Y420" s="161"/>
      <c r="Z420" s="166"/>
      <c r="AA420" s="166"/>
      <c r="AB420" s="207"/>
      <c r="AG420" t="s">
        <v>374</v>
      </c>
    </row>
    <row r="421" spans="1:60" ht="33.75" outlineLevel="1" x14ac:dyDescent="0.2">
      <c r="A421" s="172">
        <v>82</v>
      </c>
      <c r="B421" s="173" t="s">
        <v>1028</v>
      </c>
      <c r="C421" s="181" t="s">
        <v>1029</v>
      </c>
      <c r="D421" s="174" t="s">
        <v>492</v>
      </c>
      <c r="E421" s="175">
        <v>10.557</v>
      </c>
      <c r="F421" s="176"/>
      <c r="G421" s="177">
        <f>ROUND(E421*F421,2)</f>
        <v>0</v>
      </c>
      <c r="H421" s="176"/>
      <c r="I421" s="177">
        <f>ROUND(E421*H421,2)</f>
        <v>0</v>
      </c>
      <c r="J421" s="176"/>
      <c r="K421" s="177">
        <f>ROUND(E421*J421,2)</f>
        <v>0</v>
      </c>
      <c r="L421" s="177">
        <v>21</v>
      </c>
      <c r="M421" s="177">
        <f>G421*(1+L421/100)</f>
        <v>0</v>
      </c>
      <c r="N421" s="175">
        <v>1.226E-2</v>
      </c>
      <c r="O421" s="175">
        <f>ROUND(E421*N421,2)</f>
        <v>0.13</v>
      </c>
      <c r="P421" s="175">
        <v>0</v>
      </c>
      <c r="Q421" s="175">
        <f>ROUND(E421*P421,2)</f>
        <v>0</v>
      </c>
      <c r="R421" s="177" t="s">
        <v>724</v>
      </c>
      <c r="S421" s="177" t="s">
        <v>378</v>
      </c>
      <c r="T421" s="178" t="s">
        <v>378</v>
      </c>
      <c r="U421" s="159">
        <v>0.69</v>
      </c>
      <c r="V421" s="159">
        <f>ROUND(E421*U421,2)</f>
        <v>7.28</v>
      </c>
      <c r="W421" s="159"/>
      <c r="X421" s="159" t="s">
        <v>429</v>
      </c>
      <c r="Y421" s="159" t="s">
        <v>381</v>
      </c>
      <c r="Z421" s="216">
        <v>0.32</v>
      </c>
      <c r="AA421" s="217">
        <f t="shared" ref="AA421" si="160">G421*Z421</f>
        <v>0</v>
      </c>
      <c r="AB421" s="217">
        <f t="shared" ref="AB421" si="161">G421-AA421</f>
        <v>0</v>
      </c>
      <c r="AC421" s="148"/>
      <c r="AD421" s="148"/>
      <c r="AE421" s="148"/>
      <c r="AF421" s="148"/>
      <c r="AG421" s="148" t="s">
        <v>431</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4" t="s">
        <v>1030</v>
      </c>
      <c r="D422" s="185"/>
      <c r="E422" s="186">
        <v>10.557</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435</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1" x14ac:dyDescent="0.2">
      <c r="A423" s="172">
        <v>83</v>
      </c>
      <c r="B423" s="173" t="s">
        <v>1031</v>
      </c>
      <c r="C423" s="181" t="s">
        <v>1032</v>
      </c>
      <c r="D423" s="174" t="s">
        <v>492</v>
      </c>
      <c r="E423" s="175">
        <v>136.01</v>
      </c>
      <c r="F423" s="176"/>
      <c r="G423" s="177">
        <f>ROUND(E423*F423,2)</f>
        <v>0</v>
      </c>
      <c r="H423" s="176"/>
      <c r="I423" s="177">
        <f>ROUND(E423*H423,2)</f>
        <v>0</v>
      </c>
      <c r="J423" s="176"/>
      <c r="K423" s="177">
        <f>ROUND(E423*J423,2)</f>
        <v>0</v>
      </c>
      <c r="L423" s="177">
        <v>21</v>
      </c>
      <c r="M423" s="177">
        <f>G423*(1+L423/100)</f>
        <v>0</v>
      </c>
      <c r="N423" s="175">
        <v>1.226E-2</v>
      </c>
      <c r="O423" s="175">
        <f>ROUND(E423*N423,2)</f>
        <v>1.67</v>
      </c>
      <c r="P423" s="175">
        <v>0</v>
      </c>
      <c r="Q423" s="175">
        <f>ROUND(E423*P423,2)</f>
        <v>0</v>
      </c>
      <c r="R423" s="177" t="s">
        <v>724</v>
      </c>
      <c r="S423" s="177" t="s">
        <v>394</v>
      </c>
      <c r="T423" s="178" t="s">
        <v>379</v>
      </c>
      <c r="U423" s="159">
        <v>0.69</v>
      </c>
      <c r="V423" s="159">
        <f>ROUND(E423*U423,2)</f>
        <v>93.85</v>
      </c>
      <c r="W423" s="159"/>
      <c r="X423" s="159" t="s">
        <v>429</v>
      </c>
      <c r="Y423" s="159" t="s">
        <v>381</v>
      </c>
      <c r="Z423" s="214">
        <v>0.32</v>
      </c>
      <c r="AA423" s="215">
        <f t="shared" ref="AA423" si="162">G423*Z423</f>
        <v>0</v>
      </c>
      <c r="AB423" s="215">
        <f t="shared" ref="AB423" si="163">G423-AA423</f>
        <v>0</v>
      </c>
      <c r="AC423" s="148"/>
      <c r="AD423" s="148"/>
      <c r="AE423" s="148"/>
      <c r="AF423" s="148"/>
      <c r="AG423" s="148" t="s">
        <v>431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296" t="s">
        <v>1033</v>
      </c>
      <c r="D424" s="297"/>
      <c r="E424" s="297"/>
      <c r="F424" s="297"/>
      <c r="G424" s="297"/>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383</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194" t="s">
        <v>1034</v>
      </c>
      <c r="D425" s="185"/>
      <c r="E425" s="186"/>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435</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4" t="s">
        <v>1035</v>
      </c>
      <c r="D426" s="185"/>
      <c r="E426" s="186">
        <v>28.574999999999999</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435</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4" t="s">
        <v>1036</v>
      </c>
      <c r="D427" s="185"/>
      <c r="E427" s="186">
        <v>36</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435</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4" t="s">
        <v>1037</v>
      </c>
      <c r="D428" s="185"/>
      <c r="E428" s="186">
        <v>51.435000000000002</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435</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4" t="s">
        <v>1038</v>
      </c>
      <c r="D429" s="185"/>
      <c r="E429" s="186">
        <v>20</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435</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ht="33.75" outlineLevel="1" x14ac:dyDescent="0.2">
      <c r="A430" s="172">
        <v>84</v>
      </c>
      <c r="B430" s="173" t="s">
        <v>1039</v>
      </c>
      <c r="C430" s="181" t="s">
        <v>1040</v>
      </c>
      <c r="D430" s="174" t="s">
        <v>492</v>
      </c>
      <c r="E430" s="175">
        <v>205.49719999999999</v>
      </c>
      <c r="F430" s="176"/>
      <c r="G430" s="177">
        <f>ROUND(E430*F430,2)</f>
        <v>0</v>
      </c>
      <c r="H430" s="176"/>
      <c r="I430" s="177">
        <f>ROUND(E430*H430,2)</f>
        <v>0</v>
      </c>
      <c r="J430" s="176"/>
      <c r="K430" s="177">
        <f>ROUND(E430*J430,2)</f>
        <v>0</v>
      </c>
      <c r="L430" s="177">
        <v>21</v>
      </c>
      <c r="M430" s="177">
        <f>G430*(1+L430/100)</f>
        <v>0</v>
      </c>
      <c r="N430" s="175">
        <v>2.962E-2</v>
      </c>
      <c r="O430" s="175">
        <f>ROUND(E430*N430,2)</f>
        <v>6.09</v>
      </c>
      <c r="P430" s="175">
        <v>0</v>
      </c>
      <c r="Q430" s="175">
        <f>ROUND(E430*P430,2)</f>
        <v>0</v>
      </c>
      <c r="R430" s="177" t="s">
        <v>724</v>
      </c>
      <c r="S430" s="177" t="s">
        <v>394</v>
      </c>
      <c r="T430" s="178" t="s">
        <v>379</v>
      </c>
      <c r="U430" s="159">
        <v>0.83848999999999996</v>
      </c>
      <c r="V430" s="159">
        <f>ROUND(E430*U430,2)</f>
        <v>172.31</v>
      </c>
      <c r="W430" s="159"/>
      <c r="X430" s="159" t="s">
        <v>429</v>
      </c>
      <c r="Y430" s="159" t="s">
        <v>381</v>
      </c>
      <c r="Z430" s="214">
        <v>0.32</v>
      </c>
      <c r="AA430" s="215">
        <f t="shared" ref="AA430" si="164">G430*Z430</f>
        <v>0</v>
      </c>
      <c r="AB430" s="215">
        <f t="shared" ref="AB430" si="165">G430-AA430</f>
        <v>0</v>
      </c>
      <c r="AC430" s="148"/>
      <c r="AD430" s="148"/>
      <c r="AE430" s="148"/>
      <c r="AF430" s="148"/>
      <c r="AG430" s="148" t="s">
        <v>431</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
      <c r="A431" s="155"/>
      <c r="B431" s="156"/>
      <c r="C431" s="194" t="s">
        <v>1041</v>
      </c>
      <c r="D431" s="185"/>
      <c r="E431" s="186"/>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435</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4" t="s">
        <v>1042</v>
      </c>
      <c r="D432" s="185"/>
      <c r="E432" s="186">
        <v>197.40119999999999</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435</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4" t="s">
        <v>1043</v>
      </c>
      <c r="D433" s="185"/>
      <c r="E433" s="186">
        <v>8.0960000000000001</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435</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ht="33.75" outlineLevel="1" x14ac:dyDescent="0.2">
      <c r="A434" s="172">
        <v>85</v>
      </c>
      <c r="B434" s="173" t="s">
        <v>1044</v>
      </c>
      <c r="C434" s="181" t="s">
        <v>1045</v>
      </c>
      <c r="D434" s="174" t="s">
        <v>492</v>
      </c>
      <c r="E434" s="175">
        <v>516.78674999999998</v>
      </c>
      <c r="F434" s="176"/>
      <c r="G434" s="177">
        <f>ROUND(E434*F434,2)</f>
        <v>0</v>
      </c>
      <c r="H434" s="176"/>
      <c r="I434" s="177">
        <f>ROUND(E434*H434,2)</f>
        <v>0</v>
      </c>
      <c r="J434" s="176"/>
      <c r="K434" s="177">
        <f>ROUND(E434*J434,2)</f>
        <v>0</v>
      </c>
      <c r="L434" s="177">
        <v>21</v>
      </c>
      <c r="M434" s="177">
        <f>G434*(1+L434/100)</f>
        <v>0</v>
      </c>
      <c r="N434" s="175">
        <v>2.2100000000000002E-2</v>
      </c>
      <c r="O434" s="175">
        <f>ROUND(E434*N434,2)</f>
        <v>11.42</v>
      </c>
      <c r="P434" s="175">
        <v>0</v>
      </c>
      <c r="Q434" s="175">
        <f>ROUND(E434*P434,2)</f>
        <v>0</v>
      </c>
      <c r="R434" s="177" t="s">
        <v>724</v>
      </c>
      <c r="S434" s="177" t="s">
        <v>394</v>
      </c>
      <c r="T434" s="178" t="s">
        <v>379</v>
      </c>
      <c r="U434" s="159">
        <v>0.83848999999999996</v>
      </c>
      <c r="V434" s="159">
        <f>ROUND(E434*U434,2)</f>
        <v>433.32</v>
      </c>
      <c r="W434" s="159"/>
      <c r="X434" s="159" t="s">
        <v>429</v>
      </c>
      <c r="Y434" s="159" t="s">
        <v>381</v>
      </c>
      <c r="Z434" s="214">
        <v>0.32</v>
      </c>
      <c r="AA434" s="215">
        <f t="shared" ref="AA434" si="166">G434*Z434</f>
        <v>0</v>
      </c>
      <c r="AB434" s="215">
        <f t="shared" ref="AB434" si="167">G434-AA434</f>
        <v>0</v>
      </c>
      <c r="AC434" s="148"/>
      <c r="AD434" s="148"/>
      <c r="AE434" s="148"/>
      <c r="AF434" s="148"/>
      <c r="AG434" s="148" t="s">
        <v>431</v>
      </c>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2" x14ac:dyDescent="0.2">
      <c r="A435" s="155"/>
      <c r="B435" s="156"/>
      <c r="C435" s="194" t="s">
        <v>1046</v>
      </c>
      <c r="D435" s="185"/>
      <c r="E435" s="186"/>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435</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4" t="s">
        <v>1047</v>
      </c>
      <c r="D436" s="185"/>
      <c r="E436" s="186">
        <v>138.13800000000001</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435</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4" t="s">
        <v>1048</v>
      </c>
      <c r="D437" s="185"/>
      <c r="E437" s="186">
        <v>116.688</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435</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194" t="s">
        <v>1049</v>
      </c>
      <c r="D438" s="185"/>
      <c r="E438" s="186"/>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435</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194" t="s">
        <v>1050</v>
      </c>
      <c r="D439" s="185"/>
      <c r="E439" s="186">
        <v>61.789499999999997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435</v>
      </c>
      <c r="AH439" s="148">
        <v>0</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194" t="s">
        <v>1051</v>
      </c>
      <c r="D440" s="185"/>
      <c r="E440" s="186">
        <v>40.140749999999997</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435</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4" t="s">
        <v>1052</v>
      </c>
      <c r="D441" s="185"/>
      <c r="E441" s="186"/>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435</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4" t="s">
        <v>1050</v>
      </c>
      <c r="D442" s="185"/>
      <c r="E442" s="186">
        <v>61.789499999999997</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435</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194" t="s">
        <v>1053</v>
      </c>
      <c r="D443" s="185"/>
      <c r="E443" s="186">
        <v>20.631</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435</v>
      </c>
      <c r="AH443" s="148">
        <v>0</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194" t="s">
        <v>1054</v>
      </c>
      <c r="D444" s="185"/>
      <c r="E444" s="186"/>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435</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4" t="s">
        <v>1055</v>
      </c>
      <c r="D445" s="185"/>
      <c r="E445" s="186">
        <v>38.805</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435</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4" t="s">
        <v>1056</v>
      </c>
      <c r="D446" s="185"/>
      <c r="E446" s="186"/>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435</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4" t="s">
        <v>1055</v>
      </c>
      <c r="D447" s="185"/>
      <c r="E447" s="186">
        <v>38.805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435</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ht="33.75" outlineLevel="1" x14ac:dyDescent="0.2">
      <c r="A448" s="172">
        <v>86</v>
      </c>
      <c r="B448" s="173" t="s">
        <v>1057</v>
      </c>
      <c r="C448" s="181" t="s">
        <v>1058</v>
      </c>
      <c r="D448" s="174" t="s">
        <v>492</v>
      </c>
      <c r="E448" s="175">
        <v>71.891000000000005</v>
      </c>
      <c r="F448" s="176"/>
      <c r="G448" s="177">
        <f>ROUND(E448*F448,2)</f>
        <v>0</v>
      </c>
      <c r="H448" s="176"/>
      <c r="I448" s="177">
        <f>ROUND(E448*H448,2)</f>
        <v>0</v>
      </c>
      <c r="J448" s="176"/>
      <c r="K448" s="177">
        <f>ROUND(E448*J448,2)</f>
        <v>0</v>
      </c>
      <c r="L448" s="177">
        <v>21</v>
      </c>
      <c r="M448" s="177">
        <f>G448*(1+L448/100)</f>
        <v>0</v>
      </c>
      <c r="N448" s="175">
        <v>3.117E-2</v>
      </c>
      <c r="O448" s="175">
        <f>ROUND(E448*N448,2)</f>
        <v>2.2400000000000002</v>
      </c>
      <c r="P448" s="175">
        <v>0</v>
      </c>
      <c r="Q448" s="175">
        <f>ROUND(E448*P448,2)</f>
        <v>0</v>
      </c>
      <c r="R448" s="177" t="s">
        <v>724</v>
      </c>
      <c r="S448" s="177" t="s">
        <v>394</v>
      </c>
      <c r="T448" s="178" t="s">
        <v>379</v>
      </c>
      <c r="U448" s="159">
        <v>0.83848999999999996</v>
      </c>
      <c r="V448" s="159">
        <f>ROUND(E448*U448,2)</f>
        <v>60.28</v>
      </c>
      <c r="W448" s="159"/>
      <c r="X448" s="159" t="s">
        <v>429</v>
      </c>
      <c r="Y448" s="159" t="s">
        <v>381</v>
      </c>
      <c r="Z448" s="214">
        <v>0.32</v>
      </c>
      <c r="AA448" s="215">
        <f t="shared" ref="AA448" si="168">G448*Z448</f>
        <v>0</v>
      </c>
      <c r="AB448" s="215">
        <f t="shared" ref="AB448" si="169">G448-AA448</f>
        <v>0</v>
      </c>
      <c r="AC448" s="148"/>
      <c r="AD448" s="148"/>
      <c r="AE448" s="148"/>
      <c r="AF448" s="148"/>
      <c r="AG448" s="148" t="s">
        <v>431</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96" t="s">
        <v>1033</v>
      </c>
      <c r="D449" s="297"/>
      <c r="E449" s="297"/>
      <c r="F449" s="297"/>
      <c r="G449" s="297"/>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383</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4" t="s">
        <v>1034</v>
      </c>
      <c r="D450" s="185"/>
      <c r="E450" s="186"/>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435</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4" t="s">
        <v>1059</v>
      </c>
      <c r="D451" s="185"/>
      <c r="E451" s="186">
        <v>42.290999999999997</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435</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4" t="s">
        <v>1060</v>
      </c>
      <c r="D452" s="185"/>
      <c r="E452" s="186">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435</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2">
        <v>87</v>
      </c>
      <c r="B453" s="173" t="s">
        <v>1061</v>
      </c>
      <c r="C453" s="181" t="s">
        <v>1062</v>
      </c>
      <c r="D453" s="174" t="s">
        <v>492</v>
      </c>
      <c r="E453" s="175">
        <v>111.49</v>
      </c>
      <c r="F453" s="176"/>
      <c r="G453" s="177">
        <f>ROUND(E453*F453,2)</f>
        <v>0</v>
      </c>
      <c r="H453" s="176"/>
      <c r="I453" s="177">
        <f>ROUND(E453*H453,2)</f>
        <v>0</v>
      </c>
      <c r="J453" s="176"/>
      <c r="K453" s="177">
        <f>ROUND(E453*J453,2)</f>
        <v>0</v>
      </c>
      <c r="L453" s="177">
        <v>21</v>
      </c>
      <c r="M453" s="177">
        <f>G453*(1+L453/100)</f>
        <v>0</v>
      </c>
      <c r="N453" s="175">
        <v>2.9839999999999998E-2</v>
      </c>
      <c r="O453" s="175">
        <f>ROUND(E453*N453,2)</f>
        <v>3.33</v>
      </c>
      <c r="P453" s="175">
        <v>0</v>
      </c>
      <c r="Q453" s="175">
        <f>ROUND(E453*P453,2)</f>
        <v>0</v>
      </c>
      <c r="R453" s="177"/>
      <c r="S453" s="177" t="s">
        <v>394</v>
      </c>
      <c r="T453" s="178" t="s">
        <v>379</v>
      </c>
      <c r="U453" s="159">
        <v>0.94799999999999995</v>
      </c>
      <c r="V453" s="159">
        <f>ROUND(E453*U453,2)</f>
        <v>105.69</v>
      </c>
      <c r="W453" s="159"/>
      <c r="X453" s="159" t="s">
        <v>429</v>
      </c>
      <c r="Y453" s="159" t="s">
        <v>381</v>
      </c>
      <c r="Z453" s="214">
        <v>0.32</v>
      </c>
      <c r="AA453" s="215">
        <f t="shared" ref="AA453" si="170">G453*Z453</f>
        <v>0</v>
      </c>
      <c r="AB453" s="215">
        <f t="shared" ref="AB453" si="171">G453-AA453</f>
        <v>0</v>
      </c>
      <c r="AC453" s="148"/>
      <c r="AD453" s="148"/>
      <c r="AE453" s="148"/>
      <c r="AF453" s="148"/>
      <c r="AG453" s="148" t="s">
        <v>431</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4" t="s">
        <v>1063</v>
      </c>
      <c r="D454" s="185"/>
      <c r="E454" s="186"/>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435</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4" t="s">
        <v>1064</v>
      </c>
      <c r="D455" s="185"/>
      <c r="E455" s="186">
        <v>32.22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435</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4" t="s">
        <v>1065</v>
      </c>
      <c r="D456" s="185"/>
      <c r="E456" s="186">
        <v>79.27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435</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2">
        <v>88</v>
      </c>
      <c r="B457" s="173" t="s">
        <v>1066</v>
      </c>
      <c r="C457" s="181" t="s">
        <v>1067</v>
      </c>
      <c r="D457" s="174" t="s">
        <v>492</v>
      </c>
      <c r="E457" s="175">
        <v>80.73</v>
      </c>
      <c r="F457" s="176"/>
      <c r="G457" s="177">
        <f>ROUND(E457*F457,2)</f>
        <v>0</v>
      </c>
      <c r="H457" s="176"/>
      <c r="I457" s="177">
        <f>ROUND(E457*H457,2)</f>
        <v>0</v>
      </c>
      <c r="J457" s="176"/>
      <c r="K457" s="177">
        <f>ROUND(E457*J457,2)</f>
        <v>0</v>
      </c>
      <c r="L457" s="177">
        <v>21</v>
      </c>
      <c r="M457" s="177">
        <f>G457*(1+L457/100)</f>
        <v>0</v>
      </c>
      <c r="N457" s="175">
        <v>1.366E-2</v>
      </c>
      <c r="O457" s="175">
        <f>ROUND(E457*N457,2)</f>
        <v>1.1000000000000001</v>
      </c>
      <c r="P457" s="175">
        <v>0</v>
      </c>
      <c r="Q457" s="175">
        <f>ROUND(E457*P457,2)</f>
        <v>0</v>
      </c>
      <c r="R457" s="177"/>
      <c r="S457" s="177" t="s">
        <v>394</v>
      </c>
      <c r="T457" s="178" t="s">
        <v>379</v>
      </c>
      <c r="U457" s="159">
        <v>1.1100000000000001</v>
      </c>
      <c r="V457" s="159">
        <f>ROUND(E457*U457,2)</f>
        <v>89.61</v>
      </c>
      <c r="W457" s="159"/>
      <c r="X457" s="159" t="s">
        <v>429</v>
      </c>
      <c r="Y457" s="159" t="s">
        <v>381</v>
      </c>
      <c r="Z457" s="214">
        <v>0.32</v>
      </c>
      <c r="AA457" s="215">
        <f t="shared" ref="AA457" si="172">G457*Z457</f>
        <v>0</v>
      </c>
      <c r="AB457" s="215">
        <f t="shared" ref="AB457" si="173">G457-AA457</f>
        <v>0</v>
      </c>
      <c r="AC457" s="148"/>
      <c r="AD457" s="148"/>
      <c r="AE457" s="148"/>
      <c r="AF457" s="148"/>
      <c r="AG457" s="148" t="s">
        <v>431</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4" t="s">
        <v>1068</v>
      </c>
      <c r="D458" s="185"/>
      <c r="E458" s="186"/>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435</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4" t="s">
        <v>1069</v>
      </c>
      <c r="D459" s="185"/>
      <c r="E459" s="186">
        <v>80.73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435</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x14ac:dyDescent="0.2">
      <c r="A460" s="162" t="s">
        <v>373</v>
      </c>
      <c r="B460" s="163" t="s">
        <v>251</v>
      </c>
      <c r="C460" s="180" t="s">
        <v>252</v>
      </c>
      <c r="D460" s="164"/>
      <c r="E460" s="165"/>
      <c r="F460" s="166"/>
      <c r="G460" s="166">
        <f>SUMIF(AG461:AG540,"&lt;&gt;NOR",G461:G540)</f>
        <v>0</v>
      </c>
      <c r="H460" s="166"/>
      <c r="I460" s="166">
        <f>SUM(I461:I540)</f>
        <v>0</v>
      </c>
      <c r="J460" s="166"/>
      <c r="K460" s="166">
        <f>SUM(K461:K540)</f>
        <v>0</v>
      </c>
      <c r="L460" s="166"/>
      <c r="M460" s="166">
        <f>SUM(M461:M540)</f>
        <v>0</v>
      </c>
      <c r="N460" s="165"/>
      <c r="O460" s="165">
        <f>SUM(O461:O540)</f>
        <v>4214.88</v>
      </c>
      <c r="P460" s="165"/>
      <c r="Q460" s="165">
        <f>SUM(Q461:Q540)</f>
        <v>0</v>
      </c>
      <c r="R460" s="166"/>
      <c r="S460" s="166"/>
      <c r="T460" s="167"/>
      <c r="U460" s="161"/>
      <c r="V460" s="161">
        <f>SUM(V461:V482)</f>
        <v>7642.6600000000008</v>
      </c>
      <c r="W460" s="161"/>
      <c r="X460" s="161"/>
      <c r="Y460" s="161"/>
      <c r="Z460" s="166"/>
      <c r="AA460" s="166"/>
      <c r="AB460" s="207"/>
      <c r="AG460" t="s">
        <v>374</v>
      </c>
    </row>
    <row r="461" spans="1:60" ht="33.75" outlineLevel="1" x14ac:dyDescent="0.2">
      <c r="A461" s="172">
        <v>89</v>
      </c>
      <c r="B461" s="173" t="s">
        <v>1070</v>
      </c>
      <c r="C461" s="181" t="s">
        <v>1071</v>
      </c>
      <c r="D461" s="174" t="s">
        <v>442</v>
      </c>
      <c r="E461" s="175">
        <v>1112</v>
      </c>
      <c r="F461" s="176"/>
      <c r="G461" s="177">
        <f>ROUND(E461*F461,2)</f>
        <v>0</v>
      </c>
      <c r="H461" s="176"/>
      <c r="I461" s="177">
        <f>ROUND(E461*H461,2)</f>
        <v>0</v>
      </c>
      <c r="J461" s="176"/>
      <c r="K461" s="177">
        <f>ROUND(E461*J461,2)</f>
        <v>0</v>
      </c>
      <c r="L461" s="177">
        <v>21</v>
      </c>
      <c r="M461" s="177">
        <f>G461*(1+L461/100)</f>
        <v>0</v>
      </c>
      <c r="N461" s="175">
        <v>2.5251399999999999</v>
      </c>
      <c r="O461" s="175">
        <f>ROUND(E461*N461,2)</f>
        <v>2807.96</v>
      </c>
      <c r="P461" s="175">
        <v>0</v>
      </c>
      <c r="Q461" s="175">
        <f>ROUND(E461*P461,2)</f>
        <v>0</v>
      </c>
      <c r="R461" s="177" t="s">
        <v>724</v>
      </c>
      <c r="S461" s="177" t="s">
        <v>378</v>
      </c>
      <c r="T461" s="178" t="s">
        <v>378</v>
      </c>
      <c r="U461" s="159">
        <v>0.98699999999999999</v>
      </c>
      <c r="V461" s="159">
        <f>ROUND(E461*U461,2)</f>
        <v>1097.54</v>
      </c>
      <c r="W461" s="159"/>
      <c r="X461" s="159" t="s">
        <v>429</v>
      </c>
      <c r="Y461" s="159" t="s">
        <v>430</v>
      </c>
      <c r="Z461" s="214">
        <v>0.32</v>
      </c>
      <c r="AA461" s="215">
        <f t="shared" ref="AA461" si="174">G461*Z461</f>
        <v>0</v>
      </c>
      <c r="AB461" s="215">
        <f t="shared" ref="AB461" si="175">G461-AA461</f>
        <v>0</v>
      </c>
      <c r="AC461" s="148"/>
      <c r="AD461" s="148"/>
      <c r="AE461" s="148"/>
      <c r="AF461" s="148"/>
      <c r="AG461" s="148" t="s">
        <v>431</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296" t="s">
        <v>965</v>
      </c>
      <c r="D462" s="297"/>
      <c r="E462" s="297"/>
      <c r="F462" s="297"/>
      <c r="G462" s="297"/>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383</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194" t="s">
        <v>1072</v>
      </c>
      <c r="D463" s="185"/>
      <c r="E463" s="186">
        <v>424</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435</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4" t="s">
        <v>1073</v>
      </c>
      <c r="D464" s="185"/>
      <c r="E464" s="186">
        <v>362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435</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4" t="s">
        <v>1074</v>
      </c>
      <c r="D465" s="185"/>
      <c r="E465" s="186">
        <v>101</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435</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4" t="s">
        <v>1075</v>
      </c>
      <c r="D466" s="185"/>
      <c r="E466" s="186">
        <v>112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435</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4" t="s">
        <v>1076</v>
      </c>
      <c r="D467" s="185"/>
      <c r="E467" s="186">
        <v>51</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435</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4" t="s">
        <v>1077</v>
      </c>
      <c r="D468" s="185"/>
      <c r="E468" s="186">
        <v>62</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435</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ht="22.5" outlineLevel="1" x14ac:dyDescent="0.2">
      <c r="A469" s="172">
        <v>90</v>
      </c>
      <c r="B469" s="173" t="s">
        <v>1078</v>
      </c>
      <c r="C469" s="181" t="s">
        <v>1079</v>
      </c>
      <c r="D469" s="174" t="s">
        <v>492</v>
      </c>
      <c r="E469" s="175">
        <v>3684.8339999999998</v>
      </c>
      <c r="F469" s="176"/>
      <c r="G469" s="177">
        <f>ROUND(E469*F469,2)</f>
        <v>0</v>
      </c>
      <c r="H469" s="176"/>
      <c r="I469" s="177">
        <f>ROUND(E469*H469,2)</f>
        <v>0</v>
      </c>
      <c r="J469" s="176"/>
      <c r="K469" s="177">
        <f>ROUND(E469*J469,2)</f>
        <v>0</v>
      </c>
      <c r="L469" s="177">
        <v>21</v>
      </c>
      <c r="M469" s="177">
        <f>G469*(1+L469/100)</f>
        <v>0</v>
      </c>
      <c r="N469" s="175">
        <v>3.3910000000000003E-2</v>
      </c>
      <c r="O469" s="175">
        <f>ROUND(E469*N469,2)</f>
        <v>124.95</v>
      </c>
      <c r="P469" s="175">
        <v>0</v>
      </c>
      <c r="Q469" s="175">
        <f>ROUND(E469*P469,2)</f>
        <v>0</v>
      </c>
      <c r="R469" s="177" t="s">
        <v>724</v>
      </c>
      <c r="S469" s="177" t="s">
        <v>378</v>
      </c>
      <c r="T469" s="178" t="s">
        <v>378</v>
      </c>
      <c r="U469" s="159">
        <v>0.79100000000000004</v>
      </c>
      <c r="V469" s="159">
        <f>ROUND(E469*U469,2)</f>
        <v>2914.7</v>
      </c>
      <c r="W469" s="159"/>
      <c r="X469" s="159" t="s">
        <v>429</v>
      </c>
      <c r="Y469" s="159" t="s">
        <v>430</v>
      </c>
      <c r="Z469" s="214">
        <v>0.32</v>
      </c>
      <c r="AA469" s="215">
        <f t="shared" ref="AA469" si="176">G469*Z469</f>
        <v>0</v>
      </c>
      <c r="AB469" s="215">
        <f t="shared" ref="AB469" si="177">G469-AA469</f>
        <v>0</v>
      </c>
      <c r="AC469" s="148"/>
      <c r="AD469" s="148"/>
      <c r="AE469" s="148"/>
      <c r="AF469" s="148"/>
      <c r="AG469" s="148" t="s">
        <v>431</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307" t="s">
        <v>1080</v>
      </c>
      <c r="D470" s="308"/>
      <c r="E470" s="308"/>
      <c r="F470" s="308"/>
      <c r="G470" s="308"/>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433</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4" t="s">
        <v>1081</v>
      </c>
      <c r="D471" s="185"/>
      <c r="E471" s="186">
        <v>2064.9899999999998</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435</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4" t="s">
        <v>1082</v>
      </c>
      <c r="D472" s="185"/>
      <c r="E472" s="186">
        <v>502.40199999999999</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435</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4" t="s">
        <v>1083</v>
      </c>
      <c r="D473" s="185"/>
      <c r="E473" s="186">
        <v>558.721</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435</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4" t="s">
        <v>1084</v>
      </c>
      <c r="D474" s="185"/>
      <c r="E474" s="186">
        <v>251.20099999999999</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435</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4" t="s">
        <v>1085</v>
      </c>
      <c r="D475" s="185"/>
      <c r="E475" s="186">
        <v>307.52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435</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ht="22.5" outlineLevel="1" x14ac:dyDescent="0.2">
      <c r="A476" s="172">
        <v>91</v>
      </c>
      <c r="B476" s="173" t="s">
        <v>1086</v>
      </c>
      <c r="C476" s="181" t="s">
        <v>1087</v>
      </c>
      <c r="D476" s="174" t="s">
        <v>492</v>
      </c>
      <c r="E476" s="175">
        <v>3684.8339999999998</v>
      </c>
      <c r="F476" s="176"/>
      <c r="G476" s="177">
        <f>ROUND(E476*F476,2)</f>
        <v>0</v>
      </c>
      <c r="H476" s="176"/>
      <c r="I476" s="177">
        <f>ROUND(E476*H476,2)</f>
        <v>0</v>
      </c>
      <c r="J476" s="176"/>
      <c r="K476" s="177">
        <f>ROUND(E476*J476,2)</f>
        <v>0</v>
      </c>
      <c r="L476" s="177">
        <v>21</v>
      </c>
      <c r="M476" s="177">
        <f>G476*(1+L476/100)</f>
        <v>0</v>
      </c>
      <c r="N476" s="175">
        <v>0</v>
      </c>
      <c r="O476" s="175">
        <f>ROUND(E476*N476,2)</f>
        <v>0</v>
      </c>
      <c r="P476" s="175">
        <v>0</v>
      </c>
      <c r="Q476" s="175">
        <f>ROUND(E476*P476,2)</f>
        <v>0</v>
      </c>
      <c r="R476" s="177" t="s">
        <v>724</v>
      </c>
      <c r="S476" s="177" t="s">
        <v>378</v>
      </c>
      <c r="T476" s="178" t="s">
        <v>378</v>
      </c>
      <c r="U476" s="159">
        <v>0.39600000000000002</v>
      </c>
      <c r="V476" s="159">
        <f>ROUND(E476*U476,2)</f>
        <v>1459.19</v>
      </c>
      <c r="W476" s="159"/>
      <c r="X476" s="159" t="s">
        <v>429</v>
      </c>
      <c r="Y476" s="159" t="s">
        <v>430</v>
      </c>
      <c r="Z476" s="214">
        <v>0.32</v>
      </c>
      <c r="AA476" s="215">
        <f t="shared" ref="AA476" si="178">G476*Z476</f>
        <v>0</v>
      </c>
      <c r="AB476" s="215">
        <f t="shared" ref="AB476" si="179">G476-AA476</f>
        <v>0</v>
      </c>
      <c r="AC476" s="148"/>
      <c r="AD476" s="148"/>
      <c r="AE476" s="148"/>
      <c r="AF476" s="148"/>
      <c r="AG476" s="148" t="s">
        <v>431</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307" t="s">
        <v>1080</v>
      </c>
      <c r="D477" s="308"/>
      <c r="E477" s="308"/>
      <c r="F477" s="308"/>
      <c r="G477" s="308"/>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433</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194" t="s">
        <v>1088</v>
      </c>
      <c r="D478" s="185"/>
      <c r="E478" s="186">
        <v>3684.8339999999998</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435</v>
      </c>
      <c r="AH478" s="148">
        <v>5</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2">
        <v>92</v>
      </c>
      <c r="B479" s="173" t="s">
        <v>1089</v>
      </c>
      <c r="C479" s="181" t="s">
        <v>1090</v>
      </c>
      <c r="D479" s="174" t="s">
        <v>492</v>
      </c>
      <c r="E479" s="175">
        <v>1755.24</v>
      </c>
      <c r="F479" s="176"/>
      <c r="G479" s="177">
        <f>ROUND(E479*F479,2)</f>
        <v>0</v>
      </c>
      <c r="H479" s="176"/>
      <c r="I479" s="177">
        <f>ROUND(E479*H479,2)</f>
        <v>0</v>
      </c>
      <c r="J479" s="176"/>
      <c r="K479" s="177">
        <f>ROUND(E479*J479,2)</f>
        <v>0</v>
      </c>
      <c r="L479" s="177">
        <v>21</v>
      </c>
      <c r="M479" s="177">
        <f>G479*(1+L479/100)</f>
        <v>0</v>
      </c>
      <c r="N479" s="175">
        <v>4.8099999999999997E-2</v>
      </c>
      <c r="O479" s="175">
        <f>ROUND(E479*N479,2)</f>
        <v>84.43</v>
      </c>
      <c r="P479" s="175">
        <v>0</v>
      </c>
      <c r="Q479" s="175">
        <f>ROUND(E479*P479,2)</f>
        <v>0</v>
      </c>
      <c r="R479" s="177" t="s">
        <v>724</v>
      </c>
      <c r="S479" s="177" t="s">
        <v>378</v>
      </c>
      <c r="T479" s="178" t="s">
        <v>378</v>
      </c>
      <c r="U479" s="159">
        <v>0.82099999999999995</v>
      </c>
      <c r="V479" s="159">
        <f>ROUND(E479*U479,2)</f>
        <v>1441.05</v>
      </c>
      <c r="W479" s="159"/>
      <c r="X479" s="159" t="s">
        <v>429</v>
      </c>
      <c r="Y479" s="159" t="s">
        <v>430</v>
      </c>
      <c r="Z479" s="214">
        <v>0.32</v>
      </c>
      <c r="AA479" s="215">
        <f t="shared" ref="AA479" si="180">G479*Z479</f>
        <v>0</v>
      </c>
      <c r="AB479" s="215">
        <f t="shared" ref="AB479" si="181">G479-AA479</f>
        <v>0</v>
      </c>
      <c r="AC479" s="148"/>
      <c r="AD479" s="148"/>
      <c r="AE479" s="148"/>
      <c r="AF479" s="148"/>
      <c r="AG479" s="148" t="s">
        <v>431</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307" t="s">
        <v>1080</v>
      </c>
      <c r="D480" s="308"/>
      <c r="E480" s="308"/>
      <c r="F480" s="308"/>
      <c r="G480" s="308"/>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433</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
      <c r="A481" s="155"/>
      <c r="B481" s="156"/>
      <c r="C481" s="194" t="s">
        <v>1091</v>
      </c>
      <c r="D481" s="185"/>
      <c r="E481" s="186">
        <v>1755.24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435</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ht="22.5" outlineLevel="1" x14ac:dyDescent="0.2">
      <c r="A482" s="172">
        <v>93</v>
      </c>
      <c r="B482" s="173" t="s">
        <v>1092</v>
      </c>
      <c r="C482" s="181" t="s">
        <v>1093</v>
      </c>
      <c r="D482" s="174" t="s">
        <v>492</v>
      </c>
      <c r="E482" s="175">
        <v>1755.24</v>
      </c>
      <c r="F482" s="176"/>
      <c r="G482" s="177">
        <f>ROUND(E482*F482,2)</f>
        <v>0</v>
      </c>
      <c r="H482" s="176"/>
      <c r="I482" s="177">
        <f>ROUND(E482*H482,2)</f>
        <v>0</v>
      </c>
      <c r="J482" s="176"/>
      <c r="K482" s="177">
        <f>ROUND(E482*J482,2)</f>
        <v>0</v>
      </c>
      <c r="L482" s="177">
        <v>21</v>
      </c>
      <c r="M482" s="177">
        <f>G482*(1+L482/100)</f>
        <v>0</v>
      </c>
      <c r="N482" s="175">
        <v>0</v>
      </c>
      <c r="O482" s="175">
        <f>ROUND(E482*N482,2)</f>
        <v>0</v>
      </c>
      <c r="P482" s="175">
        <v>0</v>
      </c>
      <c r="Q482" s="175">
        <f>ROUND(E482*P482,2)</f>
        <v>0</v>
      </c>
      <c r="R482" s="177" t="s">
        <v>724</v>
      </c>
      <c r="S482" s="177" t="s">
        <v>378</v>
      </c>
      <c r="T482" s="178" t="s">
        <v>378</v>
      </c>
      <c r="U482" s="159">
        <v>0.41599999999999998</v>
      </c>
      <c r="V482" s="159">
        <f>ROUND(E482*U482,2)</f>
        <v>730.18</v>
      </c>
      <c r="W482" s="159"/>
      <c r="X482" s="159" t="s">
        <v>429</v>
      </c>
      <c r="Y482" s="159" t="s">
        <v>430</v>
      </c>
      <c r="Z482" s="214">
        <v>0.32</v>
      </c>
      <c r="AA482" s="215">
        <f t="shared" ref="AA482" si="182">G482*Z482</f>
        <v>0</v>
      </c>
      <c r="AB482" s="215">
        <f t="shared" ref="AB482" si="183">G482-AA482</f>
        <v>0</v>
      </c>
      <c r="AC482" s="148"/>
      <c r="AD482" s="148"/>
      <c r="AE482" s="148"/>
      <c r="AF482" s="148"/>
      <c r="AG482" s="148" t="s">
        <v>431</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307" t="s">
        <v>1080</v>
      </c>
      <c r="D483" s="308"/>
      <c r="E483" s="308"/>
      <c r="F483" s="308"/>
      <c r="G483" s="308"/>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433</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4" t="s">
        <v>1094</v>
      </c>
      <c r="D484" s="185"/>
      <c r="E484" s="186">
        <v>1755.24</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435</v>
      </c>
      <c r="AH484" s="148">
        <v>5</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
      <c r="A485" s="172">
        <v>94</v>
      </c>
      <c r="B485" s="173" t="s">
        <v>1095</v>
      </c>
      <c r="C485" s="181" t="s">
        <v>1096</v>
      </c>
      <c r="D485" s="174" t="s">
        <v>671</v>
      </c>
      <c r="E485" s="175">
        <v>465.76</v>
      </c>
      <c r="F485" s="176"/>
      <c r="G485" s="177">
        <f>ROUND(E485*F485,2)</f>
        <v>0</v>
      </c>
      <c r="H485" s="176"/>
      <c r="I485" s="177">
        <f>ROUND(E485*H485,2)</f>
        <v>0</v>
      </c>
      <c r="J485" s="176"/>
      <c r="K485" s="177">
        <f>ROUND(E485*J485,2)</f>
        <v>0</v>
      </c>
      <c r="L485" s="177">
        <v>21</v>
      </c>
      <c r="M485" s="177">
        <f>G485*(1+L485/100)</f>
        <v>0</v>
      </c>
      <c r="N485" s="175">
        <v>3.0470000000000001E-2</v>
      </c>
      <c r="O485" s="175">
        <f>ROUND(E485*N485,2)</f>
        <v>14.19</v>
      </c>
      <c r="P485" s="175">
        <v>0</v>
      </c>
      <c r="Q485" s="175">
        <f>ROUND(E485*P485,2)</f>
        <v>0</v>
      </c>
      <c r="R485" s="177" t="s">
        <v>724</v>
      </c>
      <c r="S485" s="177" t="s">
        <v>378</v>
      </c>
      <c r="T485" s="178" t="s">
        <v>378</v>
      </c>
      <c r="U485" s="159">
        <v>0.87</v>
      </c>
      <c r="V485" s="159">
        <f>ROUND(E485*U485,2)</f>
        <v>405.21</v>
      </c>
      <c r="W485" s="159"/>
      <c r="X485" s="159" t="s">
        <v>429</v>
      </c>
      <c r="Y485" s="159" t="s">
        <v>475</v>
      </c>
      <c r="Z485" s="214">
        <v>0.32</v>
      </c>
      <c r="AA485" s="215">
        <f t="shared" ref="AA485" si="184">G485*Z485</f>
        <v>0</v>
      </c>
      <c r="AB485" s="215">
        <f t="shared" ref="AB485" si="185">G485-AA485</f>
        <v>0</v>
      </c>
      <c r="AC485" s="148"/>
      <c r="AD485" s="148"/>
      <c r="AE485" s="148"/>
      <c r="AF485" s="148"/>
      <c r="AG485" s="148" t="s">
        <v>431</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
      <c r="A486" s="155"/>
      <c r="B486" s="156"/>
      <c r="C486" s="307" t="s">
        <v>1080</v>
      </c>
      <c r="D486" s="308"/>
      <c r="E486" s="308"/>
      <c r="F486" s="308"/>
      <c r="G486" s="308"/>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433</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4" t="s">
        <v>1097</v>
      </c>
      <c r="D487" s="185"/>
      <c r="E487" s="186">
        <v>188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435</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4" t="s">
        <v>1098</v>
      </c>
      <c r="D488" s="185"/>
      <c r="E488" s="186">
        <v>188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435</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4" t="s">
        <v>1099</v>
      </c>
      <c r="D489" s="185"/>
      <c r="E489" s="186">
        <v>22.88</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435</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4" t="s">
        <v>1100</v>
      </c>
      <c r="D490" s="185"/>
      <c r="E490" s="186">
        <v>22.88</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435</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4" t="s">
        <v>1101</v>
      </c>
      <c r="D491" s="185"/>
      <c r="E491" s="186">
        <v>44</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435</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1" x14ac:dyDescent="0.2">
      <c r="A492" s="172">
        <v>95</v>
      </c>
      <c r="B492" s="173" t="s">
        <v>1102</v>
      </c>
      <c r="C492" s="181" t="s">
        <v>1103</v>
      </c>
      <c r="D492" s="174" t="s">
        <v>671</v>
      </c>
      <c r="E492" s="175">
        <v>465.76</v>
      </c>
      <c r="F492" s="176"/>
      <c r="G492" s="177">
        <f>ROUND(E492*F492,2)</f>
        <v>0</v>
      </c>
      <c r="H492" s="176"/>
      <c r="I492" s="177">
        <f>ROUND(E492*H492,2)</f>
        <v>0</v>
      </c>
      <c r="J492" s="176"/>
      <c r="K492" s="177">
        <f>ROUND(E492*J492,2)</f>
        <v>0</v>
      </c>
      <c r="L492" s="177">
        <v>21</v>
      </c>
      <c r="M492" s="177">
        <f>G492*(1+L492/100)</f>
        <v>0</v>
      </c>
      <c r="N492" s="175">
        <v>0</v>
      </c>
      <c r="O492" s="175">
        <f>ROUND(E492*N492,2)</f>
        <v>0</v>
      </c>
      <c r="P492" s="175">
        <v>0</v>
      </c>
      <c r="Q492" s="175">
        <f>ROUND(E492*P492,2)</f>
        <v>0</v>
      </c>
      <c r="R492" s="177" t="s">
        <v>724</v>
      </c>
      <c r="S492" s="177" t="s">
        <v>378</v>
      </c>
      <c r="T492" s="178" t="s">
        <v>378</v>
      </c>
      <c r="U492" s="159">
        <v>0.23200000000000001</v>
      </c>
      <c r="V492" s="159">
        <f>ROUND(E492*U492,2)</f>
        <v>108.06</v>
      </c>
      <c r="W492" s="159"/>
      <c r="X492" s="159" t="s">
        <v>429</v>
      </c>
      <c r="Y492" s="159" t="s">
        <v>475</v>
      </c>
      <c r="Z492" s="214">
        <v>0.32</v>
      </c>
      <c r="AA492" s="215">
        <f t="shared" ref="AA492" si="186">G492*Z492</f>
        <v>0</v>
      </c>
      <c r="AB492" s="215">
        <f t="shared" ref="AB492" si="187">G492-AA492</f>
        <v>0</v>
      </c>
      <c r="AC492" s="148"/>
      <c r="AD492" s="148"/>
      <c r="AE492" s="148"/>
      <c r="AF492" s="148"/>
      <c r="AG492" s="148" t="s">
        <v>431</v>
      </c>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2" x14ac:dyDescent="0.2">
      <c r="A493" s="155"/>
      <c r="B493" s="156"/>
      <c r="C493" s="307" t="s">
        <v>1080</v>
      </c>
      <c r="D493" s="308"/>
      <c r="E493" s="308"/>
      <c r="F493" s="308"/>
      <c r="G493" s="308"/>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433</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4" t="s">
        <v>1104</v>
      </c>
      <c r="D494" s="185"/>
      <c r="E494" s="186">
        <v>465.76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435</v>
      </c>
      <c r="AH494" s="148">
        <v>5</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1" x14ac:dyDescent="0.2">
      <c r="A495" s="172">
        <v>96</v>
      </c>
      <c r="B495" s="173" t="s">
        <v>1105</v>
      </c>
      <c r="C495" s="181" t="s">
        <v>1106</v>
      </c>
      <c r="D495" s="174" t="s">
        <v>488</v>
      </c>
      <c r="E495" s="175">
        <v>130.06</v>
      </c>
      <c r="F495" s="176"/>
      <c r="G495" s="177">
        <f>ROUND(E495*F495,2)</f>
        <v>0</v>
      </c>
      <c r="H495" s="176"/>
      <c r="I495" s="177">
        <f>ROUND(E495*H495,2)</f>
        <v>0</v>
      </c>
      <c r="J495" s="176"/>
      <c r="K495" s="177">
        <f>ROUND(E495*J495,2)</f>
        <v>0</v>
      </c>
      <c r="L495" s="177">
        <v>21</v>
      </c>
      <c r="M495" s="177">
        <f>G495*(1+L495/100)</f>
        <v>0</v>
      </c>
      <c r="N495" s="175">
        <v>1.02139</v>
      </c>
      <c r="O495" s="175">
        <f>ROUND(E495*N495,2)</f>
        <v>132.84</v>
      </c>
      <c r="P495" s="175">
        <v>0</v>
      </c>
      <c r="Q495" s="175">
        <f>ROUND(E495*P495,2)</f>
        <v>0</v>
      </c>
      <c r="R495" s="177" t="s">
        <v>724</v>
      </c>
      <c r="S495" s="177" t="s">
        <v>378</v>
      </c>
      <c r="T495" s="178" t="s">
        <v>378</v>
      </c>
      <c r="U495" s="159">
        <v>26.616</v>
      </c>
      <c r="V495" s="159">
        <f>ROUND(E495*U495,2)</f>
        <v>3461.68</v>
      </c>
      <c r="W495" s="159"/>
      <c r="X495" s="159" t="s">
        <v>429</v>
      </c>
      <c r="Y495" s="159" t="s">
        <v>475</v>
      </c>
      <c r="Z495" s="214">
        <v>0.32</v>
      </c>
      <c r="AA495" s="215">
        <f t="shared" ref="AA495" si="188">G495*Z495</f>
        <v>0</v>
      </c>
      <c r="AB495" s="215">
        <f t="shared" ref="AB495" si="189">G495-AA495</f>
        <v>0</v>
      </c>
      <c r="AC495" s="148"/>
      <c r="AD495" s="148"/>
      <c r="AE495" s="148"/>
      <c r="AF495" s="148"/>
      <c r="AG495" s="148" t="s">
        <v>431</v>
      </c>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33.75" outlineLevel="2" x14ac:dyDescent="0.2">
      <c r="A496" s="155"/>
      <c r="B496" s="156"/>
      <c r="C496" s="307" t="s">
        <v>1107</v>
      </c>
      <c r="D496" s="308"/>
      <c r="E496" s="308"/>
      <c r="F496" s="308"/>
      <c r="G496" s="308"/>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433</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79" t="str">
        <f>C496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6" s="148"/>
      <c r="BC496" s="148"/>
      <c r="BD496" s="148"/>
      <c r="BE496" s="148"/>
      <c r="BF496" s="148"/>
      <c r="BG496" s="148"/>
      <c r="BH496" s="148"/>
    </row>
    <row r="497" spans="1:60" outlineLevel="2" x14ac:dyDescent="0.2">
      <c r="A497" s="155"/>
      <c r="B497" s="156"/>
      <c r="C497" s="194" t="s">
        <v>1108</v>
      </c>
      <c r="D497" s="185"/>
      <c r="E497" s="186">
        <v>130.06</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435</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72">
        <v>97</v>
      </c>
      <c r="B498" s="173" t="s">
        <v>1109</v>
      </c>
      <c r="C498" s="181" t="s">
        <v>1110</v>
      </c>
      <c r="D498" s="174" t="s">
        <v>442</v>
      </c>
      <c r="E498" s="175">
        <v>278</v>
      </c>
      <c r="F498" s="176"/>
      <c r="G498" s="177">
        <f>ROUND(E498*F498,2)</f>
        <v>0</v>
      </c>
      <c r="H498" s="176"/>
      <c r="I498" s="177">
        <f>ROUND(E498*H498,2)</f>
        <v>0</v>
      </c>
      <c r="J498" s="176"/>
      <c r="K498" s="177">
        <f>ROUND(E498*J498,2)</f>
        <v>0</v>
      </c>
      <c r="L498" s="177">
        <v>21</v>
      </c>
      <c r="M498" s="177">
        <f>G498*(1+L498/100)</f>
        <v>0</v>
      </c>
      <c r="N498" s="175">
        <v>2.5250699999999999</v>
      </c>
      <c r="O498" s="175">
        <f>ROUND(E498*N498,2)</f>
        <v>701.97</v>
      </c>
      <c r="P498" s="175">
        <v>0</v>
      </c>
      <c r="Q498" s="175">
        <f>ROUND(E498*P498,2)</f>
        <v>0</v>
      </c>
      <c r="R498" s="177" t="s">
        <v>724</v>
      </c>
      <c r="S498" s="177" t="s">
        <v>378</v>
      </c>
      <c r="T498" s="178" t="s">
        <v>378</v>
      </c>
      <c r="U498" s="159">
        <v>0.86499999999999999</v>
      </c>
      <c r="V498" s="159">
        <f>ROUND(E498*U498,2)</f>
        <v>240.47</v>
      </c>
      <c r="W498" s="159"/>
      <c r="X498" s="159" t="s">
        <v>429</v>
      </c>
      <c r="Y498" s="159" t="s">
        <v>481</v>
      </c>
      <c r="Z498" s="214">
        <v>0.32</v>
      </c>
      <c r="AA498" s="215">
        <f t="shared" ref="AA498" si="190">G498*Z498</f>
        <v>0</v>
      </c>
      <c r="AB498" s="215">
        <f t="shared" ref="AB498" si="191">G498-AA498</f>
        <v>0</v>
      </c>
      <c r="AC498" s="148"/>
      <c r="AD498" s="148"/>
      <c r="AE498" s="148"/>
      <c r="AF498" s="148"/>
      <c r="AG498" s="148" t="s">
        <v>431</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2" x14ac:dyDescent="0.2">
      <c r="A499" s="155"/>
      <c r="B499" s="156"/>
      <c r="C499" s="307" t="s">
        <v>1111</v>
      </c>
      <c r="D499" s="308"/>
      <c r="E499" s="308"/>
      <c r="F499" s="308"/>
      <c r="G499" s="308"/>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433</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79" t="str">
        <f>C499</f>
        <v>včetně stěnových, nosníků jeřábových drah, volných trámů, průvlaků, rámových příčlí, ztužidel, konzol, vodorovných táhel a podobných tyčových konstrukcí,</v>
      </c>
      <c r="BB499" s="148"/>
      <c r="BC499" s="148"/>
      <c r="BD499" s="148"/>
      <c r="BE499" s="148"/>
      <c r="BF499" s="148"/>
      <c r="BG499" s="148"/>
      <c r="BH499" s="148"/>
    </row>
    <row r="500" spans="1:60" outlineLevel="2" x14ac:dyDescent="0.2">
      <c r="A500" s="155"/>
      <c r="B500" s="156"/>
      <c r="C500" s="305" t="s">
        <v>965</v>
      </c>
      <c r="D500" s="306"/>
      <c r="E500" s="306"/>
      <c r="F500" s="306"/>
      <c r="G500" s="306"/>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383</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4" t="s">
        <v>1112</v>
      </c>
      <c r="D501" s="185"/>
      <c r="E501" s="186">
        <v>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435</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4" t="s">
        <v>1113</v>
      </c>
      <c r="D502" s="185"/>
      <c r="E502" s="186">
        <v>103</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435</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4" t="s">
        <v>968</v>
      </c>
      <c r="D503" s="185"/>
      <c r="E503" s="186">
        <v>29</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435</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4" t="s">
        <v>969</v>
      </c>
      <c r="D504" s="185"/>
      <c r="E504" s="186">
        <v>29</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435</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4" t="s">
        <v>970</v>
      </c>
      <c r="D505" s="185"/>
      <c r="E505" s="186">
        <v>15</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435</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4" t="s">
        <v>971</v>
      </c>
      <c r="D506" s="185"/>
      <c r="E506" s="186">
        <v>15</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435</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72">
        <v>98</v>
      </c>
      <c r="B507" s="173" t="s">
        <v>1114</v>
      </c>
      <c r="C507" s="181" t="s">
        <v>1115</v>
      </c>
      <c r="D507" s="174" t="s">
        <v>671</v>
      </c>
      <c r="E507" s="175">
        <v>1655.25</v>
      </c>
      <c r="F507" s="176"/>
      <c r="G507" s="177">
        <f>ROUND(E507*F507,2)</f>
        <v>0</v>
      </c>
      <c r="H507" s="176"/>
      <c r="I507" s="177">
        <f>ROUND(E507*H507,2)</f>
        <v>0</v>
      </c>
      <c r="J507" s="176"/>
      <c r="K507" s="177">
        <f>ROUND(E507*J507,2)</f>
        <v>0</v>
      </c>
      <c r="L507" s="177">
        <v>21</v>
      </c>
      <c r="M507" s="177">
        <f>G507*(1+L507/100)</f>
        <v>0</v>
      </c>
      <c r="N507" s="175">
        <v>0.14124</v>
      </c>
      <c r="O507" s="175">
        <f>ROUND(E507*N507,2)</f>
        <v>233.79</v>
      </c>
      <c r="P507" s="175">
        <v>0</v>
      </c>
      <c r="Q507" s="175">
        <f>ROUND(E507*P507,2)</f>
        <v>0</v>
      </c>
      <c r="R507" s="177" t="s">
        <v>724</v>
      </c>
      <c r="S507" s="177" t="s">
        <v>378</v>
      </c>
      <c r="T507" s="178" t="s">
        <v>378</v>
      </c>
      <c r="U507" s="159">
        <v>1.71</v>
      </c>
      <c r="V507" s="159">
        <f>ROUND(E507*U507,2)</f>
        <v>2830.48</v>
      </c>
      <c r="W507" s="159"/>
      <c r="X507" s="159" t="s">
        <v>429</v>
      </c>
      <c r="Y507" s="159" t="s">
        <v>481</v>
      </c>
      <c r="Z507" s="214">
        <v>0.32</v>
      </c>
      <c r="AA507" s="215">
        <f t="shared" ref="AA507" si="192">G507*Z507</f>
        <v>0</v>
      </c>
      <c r="AB507" s="215">
        <f t="shared" ref="AB507" si="193">G507-AA507</f>
        <v>0</v>
      </c>
      <c r="AC507" s="148"/>
      <c r="AD507" s="148"/>
      <c r="AE507" s="148"/>
      <c r="AF507" s="148"/>
      <c r="AG507" s="148" t="s">
        <v>431</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3.75" outlineLevel="2" x14ac:dyDescent="0.2">
      <c r="A508" s="155"/>
      <c r="B508" s="156"/>
      <c r="C508" s="307" t="s">
        <v>1116</v>
      </c>
      <c r="D508" s="308"/>
      <c r="E508" s="308"/>
      <c r="F508" s="308"/>
      <c r="G508" s="308"/>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433</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79" t="str">
        <f>C508</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08" s="148"/>
      <c r="BC508" s="148"/>
      <c r="BD508" s="148"/>
      <c r="BE508" s="148"/>
      <c r="BF508" s="148"/>
      <c r="BG508" s="148"/>
      <c r="BH508" s="148"/>
    </row>
    <row r="509" spans="1:60" outlineLevel="2" x14ac:dyDescent="0.2">
      <c r="A509" s="155"/>
      <c r="B509" s="156"/>
      <c r="C509" s="194" t="s">
        <v>1117</v>
      </c>
      <c r="D509" s="185"/>
      <c r="E509" s="186">
        <v>579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435</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4" t="s">
        <v>1118</v>
      </c>
      <c r="D510" s="185"/>
      <c r="E510" s="186">
        <v>500.25</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435</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4" t="s">
        <v>1119</v>
      </c>
      <c r="D511" s="185"/>
      <c r="E511" s="186">
        <v>192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435</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4" t="s">
        <v>1120</v>
      </c>
      <c r="D512" s="185"/>
      <c r="E512" s="186">
        <v>192</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435</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4" t="s">
        <v>1121</v>
      </c>
      <c r="D513" s="185"/>
      <c r="E513" s="186">
        <v>96</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435</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4" t="s">
        <v>1122</v>
      </c>
      <c r="D514" s="185"/>
      <c r="E514" s="186">
        <v>96</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435</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72">
        <v>99</v>
      </c>
      <c r="B515" s="173" t="s">
        <v>1123</v>
      </c>
      <c r="C515" s="181" t="s">
        <v>1124</v>
      </c>
      <c r="D515" s="174" t="s">
        <v>671</v>
      </c>
      <c r="E515" s="175">
        <v>1655.25</v>
      </c>
      <c r="F515" s="176"/>
      <c r="G515" s="177">
        <f>ROUND(E515*F515,2)</f>
        <v>0</v>
      </c>
      <c r="H515" s="176"/>
      <c r="I515" s="177">
        <f>ROUND(E515*H515,2)</f>
        <v>0</v>
      </c>
      <c r="J515" s="176"/>
      <c r="K515" s="177">
        <f>ROUND(E515*J515,2)</f>
        <v>0</v>
      </c>
      <c r="L515" s="177">
        <v>21</v>
      </c>
      <c r="M515" s="177">
        <f>G515*(1+L515/100)</f>
        <v>0</v>
      </c>
      <c r="N515" s="175">
        <v>0</v>
      </c>
      <c r="O515" s="175">
        <f>ROUND(E515*N515,2)</f>
        <v>0</v>
      </c>
      <c r="P515" s="175">
        <v>0</v>
      </c>
      <c r="Q515" s="175">
        <f>ROUND(E515*P515,2)</f>
        <v>0</v>
      </c>
      <c r="R515" s="177" t="s">
        <v>724</v>
      </c>
      <c r="S515" s="177" t="s">
        <v>378</v>
      </c>
      <c r="T515" s="178" t="s">
        <v>378</v>
      </c>
      <c r="U515" s="159">
        <v>0.56999999999999995</v>
      </c>
      <c r="V515" s="159">
        <f>ROUND(E515*U515,2)</f>
        <v>943.49</v>
      </c>
      <c r="W515" s="159"/>
      <c r="X515" s="159" t="s">
        <v>429</v>
      </c>
      <c r="Y515" s="159" t="s">
        <v>481</v>
      </c>
      <c r="Z515" s="214">
        <v>0.32</v>
      </c>
      <c r="AA515" s="215">
        <f t="shared" ref="AA515" si="194">G515*Z515</f>
        <v>0</v>
      </c>
      <c r="AB515" s="215">
        <f t="shared" ref="AB515" si="195">G515-AA515</f>
        <v>0</v>
      </c>
      <c r="AC515" s="148"/>
      <c r="AD515" s="148"/>
      <c r="AE515" s="148"/>
      <c r="AF515" s="148"/>
      <c r="AG515" s="148" t="s">
        <v>431</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33.75" outlineLevel="2" x14ac:dyDescent="0.2">
      <c r="A516" s="155"/>
      <c r="B516" s="156"/>
      <c r="C516" s="307" t="s">
        <v>1116</v>
      </c>
      <c r="D516" s="308"/>
      <c r="E516" s="308"/>
      <c r="F516" s="308"/>
      <c r="G516" s="308"/>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433</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79" t="str">
        <f>C516</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16" s="148"/>
      <c r="BC516" s="148"/>
      <c r="BD516" s="148"/>
      <c r="BE516" s="148"/>
      <c r="BF516" s="148"/>
      <c r="BG516" s="148"/>
      <c r="BH516" s="148"/>
    </row>
    <row r="517" spans="1:60" outlineLevel="2" x14ac:dyDescent="0.2">
      <c r="A517" s="155"/>
      <c r="B517" s="156"/>
      <c r="C517" s="194" t="s">
        <v>1125</v>
      </c>
      <c r="D517" s="185"/>
      <c r="E517" s="186">
        <v>1655.25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435</v>
      </c>
      <c r="AH517" s="148">
        <v>5</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1" x14ac:dyDescent="0.2">
      <c r="A518" s="172">
        <v>100</v>
      </c>
      <c r="B518" s="173" t="s">
        <v>1126</v>
      </c>
      <c r="C518" s="181" t="s">
        <v>1127</v>
      </c>
      <c r="D518" s="174" t="s">
        <v>492</v>
      </c>
      <c r="E518" s="175">
        <v>376.5</v>
      </c>
      <c r="F518" s="176"/>
      <c r="G518" s="177">
        <f>ROUND(E518*F518,2)</f>
        <v>0</v>
      </c>
      <c r="H518" s="176"/>
      <c r="I518" s="177">
        <f>ROUND(E518*H518,2)</f>
        <v>0</v>
      </c>
      <c r="J518" s="176"/>
      <c r="K518" s="177">
        <f>ROUND(E518*J518,2)</f>
        <v>0</v>
      </c>
      <c r="L518" s="177">
        <v>21</v>
      </c>
      <c r="M518" s="177">
        <f>G518*(1+L518/100)</f>
        <v>0</v>
      </c>
      <c r="N518" s="175">
        <v>5.3499999999999997E-3</v>
      </c>
      <c r="O518" s="175">
        <f>ROUND(E518*N518,2)</f>
        <v>2.0099999999999998</v>
      </c>
      <c r="P518" s="175">
        <v>0</v>
      </c>
      <c r="Q518" s="175">
        <f>ROUND(E518*P518,2)</f>
        <v>0</v>
      </c>
      <c r="R518" s="177" t="s">
        <v>724</v>
      </c>
      <c r="S518" s="177" t="s">
        <v>378</v>
      </c>
      <c r="T518" s="178" t="s">
        <v>378</v>
      </c>
      <c r="U518" s="159">
        <v>0.77500000000000002</v>
      </c>
      <c r="V518" s="159">
        <f>ROUND(E518*U518,2)</f>
        <v>291.79000000000002</v>
      </c>
      <c r="W518" s="159"/>
      <c r="X518" s="159" t="s">
        <v>429</v>
      </c>
      <c r="Y518" s="159" t="s">
        <v>481</v>
      </c>
      <c r="Z518" s="214">
        <v>0.32</v>
      </c>
      <c r="AA518" s="215">
        <f t="shared" ref="AA518" si="196">G518*Z518</f>
        <v>0</v>
      </c>
      <c r="AB518" s="215">
        <f t="shared" ref="AB518" si="197">G518-AA518</f>
        <v>0</v>
      </c>
      <c r="AC518" s="148"/>
      <c r="AD518" s="148"/>
      <c r="AE518" s="148"/>
      <c r="AF518" s="148"/>
      <c r="AG518" s="148" t="s">
        <v>431</v>
      </c>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2" x14ac:dyDescent="0.2">
      <c r="A519" s="155"/>
      <c r="B519" s="156"/>
      <c r="C519" s="307" t="s">
        <v>1128</v>
      </c>
      <c r="D519" s="308"/>
      <c r="E519" s="308"/>
      <c r="F519" s="308"/>
      <c r="G519" s="308"/>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433</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194" t="s">
        <v>1129</v>
      </c>
      <c r="D520" s="185"/>
      <c r="E520" s="186">
        <v>173.7</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435</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4" t="s">
        <v>1130</v>
      </c>
      <c r="D521" s="185"/>
      <c r="E521" s="186">
        <v>30</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435</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4" t="s">
        <v>1131</v>
      </c>
      <c r="D522" s="185"/>
      <c r="E522" s="186">
        <v>57.6</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435</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4" t="s">
        <v>1132</v>
      </c>
      <c r="D523" s="185"/>
      <c r="E523" s="186">
        <v>57.6</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435</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4" t="s">
        <v>1133</v>
      </c>
      <c r="D524" s="185"/>
      <c r="E524" s="186">
        <v>28.8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435</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4" t="s">
        <v>1134</v>
      </c>
      <c r="D525" s="185"/>
      <c r="E525" s="186">
        <v>28.8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435</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1" x14ac:dyDescent="0.2">
      <c r="A526" s="172">
        <v>101</v>
      </c>
      <c r="B526" s="173" t="s">
        <v>1135</v>
      </c>
      <c r="C526" s="181" t="s">
        <v>1136</v>
      </c>
      <c r="D526" s="174" t="s">
        <v>492</v>
      </c>
      <c r="E526" s="175">
        <v>376.5</v>
      </c>
      <c r="F526" s="176"/>
      <c r="G526" s="177">
        <f>ROUND(E526*F526,2)</f>
        <v>0</v>
      </c>
      <c r="H526" s="176"/>
      <c r="I526" s="177">
        <f>ROUND(E526*H526,2)</f>
        <v>0</v>
      </c>
      <c r="J526" s="176"/>
      <c r="K526" s="177">
        <f>ROUND(E526*J526,2)</f>
        <v>0</v>
      </c>
      <c r="L526" s="177">
        <v>21</v>
      </c>
      <c r="M526" s="177">
        <f>G526*(1+L526/100)</f>
        <v>0</v>
      </c>
      <c r="N526" s="175">
        <v>0</v>
      </c>
      <c r="O526" s="175">
        <f>ROUND(E526*N526,2)</f>
        <v>0</v>
      </c>
      <c r="P526" s="175">
        <v>0</v>
      </c>
      <c r="Q526" s="175">
        <f>ROUND(E526*P526,2)</f>
        <v>0</v>
      </c>
      <c r="R526" s="177" t="s">
        <v>724</v>
      </c>
      <c r="S526" s="177" t="s">
        <v>378</v>
      </c>
      <c r="T526" s="178" t="s">
        <v>378</v>
      </c>
      <c r="U526" s="159">
        <v>0.27</v>
      </c>
      <c r="V526" s="159">
        <f>ROUND(E526*U526,2)</f>
        <v>101.66</v>
      </c>
      <c r="W526" s="159"/>
      <c r="X526" s="159" t="s">
        <v>429</v>
      </c>
      <c r="Y526" s="159" t="s">
        <v>481</v>
      </c>
      <c r="Z526" s="214">
        <v>0.32</v>
      </c>
      <c r="AA526" s="215">
        <f t="shared" ref="AA526" si="198">G526*Z526</f>
        <v>0</v>
      </c>
      <c r="AB526" s="215">
        <f t="shared" ref="AB526" si="199">G526-AA526</f>
        <v>0</v>
      </c>
      <c r="AC526" s="148"/>
      <c r="AD526" s="148"/>
      <c r="AE526" s="148"/>
      <c r="AF526" s="148"/>
      <c r="AG526" s="148" t="s">
        <v>431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2" x14ac:dyDescent="0.2">
      <c r="A527" s="155"/>
      <c r="B527" s="156"/>
      <c r="C527" s="307" t="s">
        <v>1128</v>
      </c>
      <c r="D527" s="308"/>
      <c r="E527" s="308"/>
      <c r="F527" s="308"/>
      <c r="G527" s="308"/>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433</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194" t="s">
        <v>1137</v>
      </c>
      <c r="D528" s="185"/>
      <c r="E528" s="186">
        <v>376.5</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435</v>
      </c>
      <c r="AH528" s="148">
        <v>5</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33.75" outlineLevel="1" x14ac:dyDescent="0.2">
      <c r="A529" s="172">
        <v>102</v>
      </c>
      <c r="B529" s="173" t="s">
        <v>1138</v>
      </c>
      <c r="C529" s="181" t="s">
        <v>1139</v>
      </c>
      <c r="D529" s="174" t="s">
        <v>492</v>
      </c>
      <c r="E529" s="175">
        <v>30</v>
      </c>
      <c r="F529" s="176"/>
      <c r="G529" s="177">
        <f>ROUND(E529*F529,2)</f>
        <v>0</v>
      </c>
      <c r="H529" s="176"/>
      <c r="I529" s="177">
        <f>ROUND(E529*H529,2)</f>
        <v>0</v>
      </c>
      <c r="J529" s="176"/>
      <c r="K529" s="177">
        <f>ROUND(E529*J529,2)</f>
        <v>0</v>
      </c>
      <c r="L529" s="177">
        <v>21</v>
      </c>
      <c r="M529" s="177">
        <f>G529*(1+L529/100)</f>
        <v>0</v>
      </c>
      <c r="N529" s="175">
        <v>2.8600000000000001E-3</v>
      </c>
      <c r="O529" s="175">
        <f>ROUND(E529*N529,2)</f>
        <v>0.09</v>
      </c>
      <c r="P529" s="175">
        <v>0</v>
      </c>
      <c r="Q529" s="175">
        <f>ROUND(E529*P529,2)</f>
        <v>0</v>
      </c>
      <c r="R529" s="177" t="s">
        <v>724</v>
      </c>
      <c r="S529" s="177" t="s">
        <v>378</v>
      </c>
      <c r="T529" s="178" t="s">
        <v>378</v>
      </c>
      <c r="U529" s="159">
        <v>0.191</v>
      </c>
      <c r="V529" s="159">
        <f>ROUND(E529*U529,2)</f>
        <v>5.73</v>
      </c>
      <c r="W529" s="159"/>
      <c r="X529" s="159" t="s">
        <v>429</v>
      </c>
      <c r="Y529" s="159" t="s">
        <v>481</v>
      </c>
      <c r="Z529" s="214">
        <v>0.32</v>
      </c>
      <c r="AA529" s="215">
        <f t="shared" ref="AA529" si="200">G529*Z529</f>
        <v>0</v>
      </c>
      <c r="AB529" s="215">
        <f t="shared" ref="AB529" si="201">G529-AA529</f>
        <v>0</v>
      </c>
      <c r="AC529" s="148"/>
      <c r="AD529" s="148"/>
      <c r="AE529" s="148"/>
      <c r="AF529" s="148"/>
      <c r="AG529" s="148" t="s">
        <v>431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307" t="s">
        <v>1128</v>
      </c>
      <c r="D530" s="308"/>
      <c r="E530" s="308"/>
      <c r="F530" s="308"/>
      <c r="G530" s="308"/>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433</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194" t="s">
        <v>1130</v>
      </c>
      <c r="D531" s="185"/>
      <c r="E531" s="186">
        <v>30</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435</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33.75" outlineLevel="1" x14ac:dyDescent="0.2">
      <c r="A532" s="172">
        <v>103</v>
      </c>
      <c r="B532" s="173" t="s">
        <v>1140</v>
      </c>
      <c r="C532" s="181" t="s">
        <v>1141</v>
      </c>
      <c r="D532" s="174" t="s">
        <v>492</v>
      </c>
      <c r="E532" s="175">
        <v>30</v>
      </c>
      <c r="F532" s="176"/>
      <c r="G532" s="177">
        <f>ROUND(E532*F532,2)</f>
        <v>0</v>
      </c>
      <c r="H532" s="176"/>
      <c r="I532" s="177">
        <f>ROUND(E532*H532,2)</f>
        <v>0</v>
      </c>
      <c r="J532" s="176"/>
      <c r="K532" s="177">
        <f>ROUND(E532*J532,2)</f>
        <v>0</v>
      </c>
      <c r="L532" s="177">
        <v>21</v>
      </c>
      <c r="M532" s="177">
        <f>G532*(1+L532/100)</f>
        <v>0</v>
      </c>
      <c r="N532" s="175">
        <v>0</v>
      </c>
      <c r="O532" s="175">
        <f>ROUND(E532*N532,2)</f>
        <v>0</v>
      </c>
      <c r="P532" s="175">
        <v>0</v>
      </c>
      <c r="Q532" s="175">
        <f>ROUND(E532*P532,2)</f>
        <v>0</v>
      </c>
      <c r="R532" s="177" t="s">
        <v>724</v>
      </c>
      <c r="S532" s="177" t="s">
        <v>378</v>
      </c>
      <c r="T532" s="178" t="s">
        <v>378</v>
      </c>
      <c r="U532" s="159">
        <v>0.06</v>
      </c>
      <c r="V532" s="159">
        <f>ROUND(E532*U532,2)</f>
        <v>1.8</v>
      </c>
      <c r="W532" s="159"/>
      <c r="X532" s="159" t="s">
        <v>429</v>
      </c>
      <c r="Y532" s="159" t="s">
        <v>481</v>
      </c>
      <c r="Z532" s="214">
        <v>0.32</v>
      </c>
      <c r="AA532" s="215">
        <f t="shared" ref="AA532" si="202">G532*Z532</f>
        <v>0</v>
      </c>
      <c r="AB532" s="215">
        <f t="shared" ref="AB532" si="203">G532-AA532</f>
        <v>0</v>
      </c>
      <c r="AC532" s="148"/>
      <c r="AD532" s="148"/>
      <c r="AE532" s="148"/>
      <c r="AF532" s="148"/>
      <c r="AG532" s="148" t="s">
        <v>431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2" x14ac:dyDescent="0.2">
      <c r="A533" s="155"/>
      <c r="B533" s="156"/>
      <c r="C533" s="307" t="s">
        <v>1128</v>
      </c>
      <c r="D533" s="308"/>
      <c r="E533" s="308"/>
      <c r="F533" s="308"/>
      <c r="G533" s="308"/>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433</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2" x14ac:dyDescent="0.2">
      <c r="A534" s="155"/>
      <c r="B534" s="156"/>
      <c r="C534" s="194" t="s">
        <v>1142</v>
      </c>
      <c r="D534" s="185"/>
      <c r="E534" s="186">
        <v>30</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435</v>
      </c>
      <c r="AH534" s="148">
        <v>5</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1" x14ac:dyDescent="0.2">
      <c r="A535" s="172">
        <v>104</v>
      </c>
      <c r="B535" s="173" t="s">
        <v>1143</v>
      </c>
      <c r="C535" s="181" t="s">
        <v>1144</v>
      </c>
      <c r="D535" s="174" t="s">
        <v>488</v>
      </c>
      <c r="E535" s="175">
        <v>108.15</v>
      </c>
      <c r="F535" s="176"/>
      <c r="G535" s="177">
        <f>ROUND(E535*F535,2)</f>
        <v>0</v>
      </c>
      <c r="H535" s="176"/>
      <c r="I535" s="177">
        <f>ROUND(E535*H535,2)</f>
        <v>0</v>
      </c>
      <c r="J535" s="176"/>
      <c r="K535" s="177">
        <f>ROUND(E535*J535,2)</f>
        <v>0</v>
      </c>
      <c r="L535" s="177">
        <v>21</v>
      </c>
      <c r="M535" s="177">
        <f>G535*(1+L535/100)</f>
        <v>0</v>
      </c>
      <c r="N535" s="175">
        <v>1.01939</v>
      </c>
      <c r="O535" s="175">
        <f>ROUND(E535*N535,2)</f>
        <v>110.25</v>
      </c>
      <c r="P535" s="175">
        <v>0</v>
      </c>
      <c r="Q535" s="175">
        <f>ROUND(E535*P535,2)</f>
        <v>0</v>
      </c>
      <c r="R535" s="177" t="s">
        <v>724</v>
      </c>
      <c r="S535" s="177" t="s">
        <v>378</v>
      </c>
      <c r="T535" s="178" t="s">
        <v>378</v>
      </c>
      <c r="U535" s="159">
        <v>51.252000000000002</v>
      </c>
      <c r="V535" s="159">
        <f>ROUND(E535*U535,2)</f>
        <v>5542.9</v>
      </c>
      <c r="W535" s="159"/>
      <c r="X535" s="159" t="s">
        <v>429</v>
      </c>
      <c r="Y535" s="159" t="s">
        <v>656</v>
      </c>
      <c r="Z535" s="214">
        <v>0.32</v>
      </c>
      <c r="AA535" s="215">
        <f t="shared" ref="AA535" si="204">G535*Z535</f>
        <v>0</v>
      </c>
      <c r="AB535" s="215">
        <f t="shared" ref="AB535" si="205">G535-AA535</f>
        <v>0</v>
      </c>
      <c r="AC535" s="148"/>
      <c r="AD535" s="148"/>
      <c r="AE535" s="148"/>
      <c r="AF535" s="148"/>
      <c r="AG535" s="148" t="s">
        <v>431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33.75" outlineLevel="2" x14ac:dyDescent="0.2">
      <c r="A536" s="155"/>
      <c r="B536" s="156"/>
      <c r="C536" s="307" t="s">
        <v>1145</v>
      </c>
      <c r="D536" s="308"/>
      <c r="E536" s="308"/>
      <c r="F536" s="308"/>
      <c r="G536" s="308"/>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433</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79" t="str">
        <f>C536</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536" s="148"/>
      <c r="BC536" s="148"/>
      <c r="BD536" s="148"/>
      <c r="BE536" s="148"/>
      <c r="BF536" s="148"/>
      <c r="BG536" s="148"/>
      <c r="BH536" s="148"/>
    </row>
    <row r="537" spans="1:60" outlineLevel="2" x14ac:dyDescent="0.2">
      <c r="A537" s="155"/>
      <c r="B537" s="156"/>
      <c r="C537" s="194" t="s">
        <v>1146</v>
      </c>
      <c r="D537" s="185"/>
      <c r="E537" s="186">
        <v>108.15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435</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ht="33.75" outlineLevel="1" x14ac:dyDescent="0.2">
      <c r="A538" s="172">
        <v>105</v>
      </c>
      <c r="B538" s="173" t="s">
        <v>1147</v>
      </c>
      <c r="C538" s="181" t="s">
        <v>1148</v>
      </c>
      <c r="D538" s="174" t="s">
        <v>515</v>
      </c>
      <c r="E538" s="175">
        <v>48</v>
      </c>
      <c r="F538" s="176"/>
      <c r="G538" s="177">
        <f>ROUND(E538*F538,2)</f>
        <v>0</v>
      </c>
      <c r="H538" s="176"/>
      <c r="I538" s="177">
        <f>ROUND(E538*H538,2)</f>
        <v>0</v>
      </c>
      <c r="J538" s="176"/>
      <c r="K538" s="177">
        <f>ROUND(E538*J538,2)</f>
        <v>0</v>
      </c>
      <c r="L538" s="177">
        <v>21</v>
      </c>
      <c r="M538" s="177">
        <f>G538*(1+L538/100)</f>
        <v>0</v>
      </c>
      <c r="N538" s="175">
        <v>5.0020000000000002E-2</v>
      </c>
      <c r="O538" s="175">
        <f>ROUND(E538*N538,2)</f>
        <v>2.4</v>
      </c>
      <c r="P538" s="175">
        <v>0</v>
      </c>
      <c r="Q538" s="175">
        <f>ROUND(E538*P538,2)</f>
        <v>0</v>
      </c>
      <c r="R538" s="177" t="s">
        <v>724</v>
      </c>
      <c r="S538" s="177" t="s">
        <v>394</v>
      </c>
      <c r="T538" s="178" t="s">
        <v>378</v>
      </c>
      <c r="U538" s="159">
        <v>0.36</v>
      </c>
      <c r="V538" s="159">
        <f>ROUND(E538*U538,2)</f>
        <v>17.28</v>
      </c>
      <c r="W538" s="159"/>
      <c r="X538" s="159" t="s">
        <v>429</v>
      </c>
      <c r="Y538" s="159" t="s">
        <v>381</v>
      </c>
      <c r="Z538" s="214">
        <v>0.32</v>
      </c>
      <c r="AA538" s="215">
        <f t="shared" ref="AA538" si="206">G538*Z538</f>
        <v>0</v>
      </c>
      <c r="AB538" s="215">
        <f t="shared" ref="AB538" si="207">G538-AA538</f>
        <v>0</v>
      </c>
      <c r="AC538" s="148"/>
      <c r="AD538" s="148"/>
      <c r="AE538" s="148"/>
      <c r="AF538" s="148"/>
      <c r="AG538" s="148" t="s">
        <v>431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307" t="s">
        <v>1149</v>
      </c>
      <c r="D539" s="308"/>
      <c r="E539" s="308"/>
      <c r="F539" s="308"/>
      <c r="G539" s="308"/>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433</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2" x14ac:dyDescent="0.2">
      <c r="A540" s="155"/>
      <c r="B540" s="156"/>
      <c r="C540" s="194" t="s">
        <v>1150</v>
      </c>
      <c r="D540" s="185"/>
      <c r="E540" s="186">
        <v>48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435</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x14ac:dyDescent="0.2">
      <c r="A541" s="162" t="s">
        <v>373</v>
      </c>
      <c r="B541" s="163" t="s">
        <v>253</v>
      </c>
      <c r="C541" s="180" t="s">
        <v>254</v>
      </c>
      <c r="D541" s="164"/>
      <c r="E541" s="165"/>
      <c r="F541" s="166"/>
      <c r="G541" s="166">
        <f>SUMIF(AG542:AG597,"&lt;&gt;NOR",G542:G597)</f>
        <v>0</v>
      </c>
      <c r="H541" s="166"/>
      <c r="I541" s="166">
        <f>SUM(I542:I597)</f>
        <v>0</v>
      </c>
      <c r="J541" s="166"/>
      <c r="K541" s="166">
        <f>SUM(K542:K597)</f>
        <v>0</v>
      </c>
      <c r="L541" s="166"/>
      <c r="M541" s="166">
        <f>SUM(M542:M597)</f>
        <v>0</v>
      </c>
      <c r="N541" s="165"/>
      <c r="O541" s="165">
        <f>SUM(O542:O597)</f>
        <v>26.330000000000005</v>
      </c>
      <c r="P541" s="165"/>
      <c r="Q541" s="165">
        <f>SUM(Q542:Q597)</f>
        <v>0</v>
      </c>
      <c r="R541" s="166"/>
      <c r="S541" s="166"/>
      <c r="T541" s="167"/>
      <c r="U541" s="161"/>
      <c r="V541" s="161">
        <f>SUM(V542:V563)</f>
        <v>1516.68</v>
      </c>
      <c r="W541" s="161"/>
      <c r="X541" s="161"/>
      <c r="Y541" s="161"/>
      <c r="Z541" s="166"/>
      <c r="AA541" s="166"/>
      <c r="AB541" s="207"/>
      <c r="AG541" t="s">
        <v>374</v>
      </c>
    </row>
    <row r="542" spans="1:60" outlineLevel="1" x14ac:dyDescent="0.2">
      <c r="A542" s="172">
        <v>106</v>
      </c>
      <c r="B542" s="173" t="s">
        <v>1151</v>
      </c>
      <c r="C542" s="181" t="s">
        <v>1152</v>
      </c>
      <c r="D542" s="174" t="s">
        <v>492</v>
      </c>
      <c r="E542" s="175">
        <v>90.94</v>
      </c>
      <c r="F542" s="176"/>
      <c r="G542" s="177">
        <f>ROUND(E542*F542,2)</f>
        <v>0</v>
      </c>
      <c r="H542" s="176"/>
      <c r="I542" s="177">
        <f>ROUND(E542*H542,2)</f>
        <v>0</v>
      </c>
      <c r="J542" s="176"/>
      <c r="K542" s="177">
        <f>ROUND(E542*J542,2)</f>
        <v>0</v>
      </c>
      <c r="L542" s="177">
        <v>21</v>
      </c>
      <c r="M542" s="177">
        <f>G542*(1+L542/100)</f>
        <v>0</v>
      </c>
      <c r="N542" s="175">
        <v>7.5500000000000003E-3</v>
      </c>
      <c r="O542" s="175">
        <f>ROUND(E542*N542,2)</f>
        <v>0.69</v>
      </c>
      <c r="P542" s="175">
        <v>0</v>
      </c>
      <c r="Q542" s="175">
        <f>ROUND(E542*P542,2)</f>
        <v>0</v>
      </c>
      <c r="R542" s="177"/>
      <c r="S542" s="177" t="s">
        <v>394</v>
      </c>
      <c r="T542" s="178" t="s">
        <v>379</v>
      </c>
      <c r="U542" s="159">
        <v>0.5</v>
      </c>
      <c r="V542" s="159">
        <f>ROUND(E542*U542,2)</f>
        <v>45.47</v>
      </c>
      <c r="W542" s="159"/>
      <c r="X542" s="159" t="s">
        <v>429</v>
      </c>
      <c r="Y542" s="159" t="s">
        <v>430</v>
      </c>
      <c r="Z542" s="214">
        <v>0.32</v>
      </c>
      <c r="AA542" s="215">
        <f t="shared" ref="AA542" si="208">G542*Z542</f>
        <v>0</v>
      </c>
      <c r="AB542" s="215">
        <f t="shared" ref="AB542" si="209">G542-AA542</f>
        <v>0</v>
      </c>
      <c r="AC542" s="148"/>
      <c r="AD542" s="148"/>
      <c r="AE542" s="148"/>
      <c r="AF542" s="148"/>
      <c r="AG542" s="148" t="s">
        <v>431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4" t="s">
        <v>1153</v>
      </c>
      <c r="D543" s="185"/>
      <c r="E543" s="186"/>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435</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4" t="s">
        <v>1154</v>
      </c>
      <c r="D544" s="185"/>
      <c r="E544" s="186">
        <v>10.54</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435</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4" t="s">
        <v>1155</v>
      </c>
      <c r="D545" s="185"/>
      <c r="E545" s="186">
        <v>10.55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435</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
      <c r="A546" s="155"/>
      <c r="B546" s="156"/>
      <c r="C546" s="194" t="s">
        <v>1156</v>
      </c>
      <c r="D546" s="185"/>
      <c r="E546" s="186">
        <v>8.75</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435</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194" t="s">
        <v>1157</v>
      </c>
      <c r="D547" s="185"/>
      <c r="E547" s="186">
        <v>5.85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435</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
      <c r="A548" s="155"/>
      <c r="B548" s="156"/>
      <c r="C548" s="194" t="s">
        <v>1158</v>
      </c>
      <c r="D548" s="185"/>
      <c r="E548" s="186">
        <v>32.5</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435</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3" x14ac:dyDescent="0.2">
      <c r="A549" s="155"/>
      <c r="B549" s="156"/>
      <c r="C549" s="194" t="s">
        <v>1159</v>
      </c>
      <c r="D549" s="185"/>
      <c r="E549" s="186">
        <v>9.8800000000000008</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435</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3" x14ac:dyDescent="0.2">
      <c r="A550" s="155"/>
      <c r="B550" s="156"/>
      <c r="C550" s="194" t="s">
        <v>1160</v>
      </c>
      <c r="D550" s="185"/>
      <c r="E550" s="186">
        <v>3.16</v>
      </c>
      <c r="F550" s="159"/>
      <c r="G550" s="159"/>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435</v>
      </c>
      <c r="AH550" s="148">
        <v>0</v>
      </c>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3" x14ac:dyDescent="0.2">
      <c r="A551" s="155"/>
      <c r="B551" s="156"/>
      <c r="C551" s="194" t="s">
        <v>1161</v>
      </c>
      <c r="D551" s="185"/>
      <c r="E551" s="186">
        <v>3.15</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435</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3" x14ac:dyDescent="0.2">
      <c r="A552" s="155"/>
      <c r="B552" s="156"/>
      <c r="C552" s="194" t="s">
        <v>1162</v>
      </c>
      <c r="D552" s="185"/>
      <c r="E552" s="186">
        <v>6.56</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435</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2.5" outlineLevel="1" x14ac:dyDescent="0.2">
      <c r="A553" s="172">
        <v>107</v>
      </c>
      <c r="B553" s="173" t="s">
        <v>1163</v>
      </c>
      <c r="C553" s="181" t="s">
        <v>1164</v>
      </c>
      <c r="D553" s="174" t="s">
        <v>492</v>
      </c>
      <c r="E553" s="175">
        <v>1313.2</v>
      </c>
      <c r="F553" s="176"/>
      <c r="G553" s="177">
        <f>ROUND(E553*F553,2)</f>
        <v>0</v>
      </c>
      <c r="H553" s="176"/>
      <c r="I553" s="177">
        <f>ROUND(E553*H553,2)</f>
        <v>0</v>
      </c>
      <c r="J553" s="176"/>
      <c r="K553" s="177">
        <f>ROUND(E553*J553,2)</f>
        <v>0</v>
      </c>
      <c r="L553" s="177">
        <v>21</v>
      </c>
      <c r="M553" s="177">
        <f>G553*(1+L553/100)</f>
        <v>0</v>
      </c>
      <c r="N553" s="175">
        <v>1.243E-2</v>
      </c>
      <c r="O553" s="175">
        <f>ROUND(E553*N553,2)</f>
        <v>16.32</v>
      </c>
      <c r="P553" s="175">
        <v>0</v>
      </c>
      <c r="Q553" s="175">
        <f>ROUND(E553*P553,2)</f>
        <v>0</v>
      </c>
      <c r="R553" s="177" t="s">
        <v>724</v>
      </c>
      <c r="S553" s="177" t="s">
        <v>378</v>
      </c>
      <c r="T553" s="178" t="s">
        <v>378</v>
      </c>
      <c r="U553" s="159">
        <v>0.95</v>
      </c>
      <c r="V553" s="159">
        <f>ROUND(E553*U553,2)</f>
        <v>1247.54</v>
      </c>
      <c r="W553" s="159"/>
      <c r="X553" s="159" t="s">
        <v>429</v>
      </c>
      <c r="Y553" s="159" t="s">
        <v>453</v>
      </c>
      <c r="Z553" s="214">
        <v>0.32</v>
      </c>
      <c r="AA553" s="215">
        <f t="shared" ref="AA553" si="210">G553*Z553</f>
        <v>0</v>
      </c>
      <c r="AB553" s="215">
        <f t="shared" ref="AB553" si="211">G553-AA553</f>
        <v>0</v>
      </c>
      <c r="AC553" s="148"/>
      <c r="AD553" s="148"/>
      <c r="AE553" s="148"/>
      <c r="AF553" s="148"/>
      <c r="AG553" s="148" t="s">
        <v>431</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4" t="s">
        <v>1165</v>
      </c>
      <c r="D554" s="185"/>
      <c r="E554" s="186">
        <v>260.41000000000003</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435</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3" x14ac:dyDescent="0.2">
      <c r="A555" s="155"/>
      <c r="B555" s="156"/>
      <c r="C555" s="194" t="s">
        <v>1166</v>
      </c>
      <c r="D555" s="185"/>
      <c r="E555" s="186">
        <v>348.3</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435</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
      <c r="A556" s="155"/>
      <c r="B556" s="156"/>
      <c r="C556" s="194" t="s">
        <v>1167</v>
      </c>
      <c r="D556" s="185"/>
      <c r="E556" s="186">
        <v>354.93</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435</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3" x14ac:dyDescent="0.2">
      <c r="A557" s="155"/>
      <c r="B557" s="156"/>
      <c r="C557" s="194" t="s">
        <v>1168</v>
      </c>
      <c r="D557" s="185"/>
      <c r="E557" s="186">
        <v>174.78</v>
      </c>
      <c r="F557" s="159"/>
      <c r="G557" s="159"/>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435</v>
      </c>
      <c r="AH557" s="148">
        <v>0</v>
      </c>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3" x14ac:dyDescent="0.2">
      <c r="A558" s="155"/>
      <c r="B558" s="156"/>
      <c r="C558" s="194" t="s">
        <v>1169</v>
      </c>
      <c r="D558" s="185"/>
      <c r="E558" s="186">
        <v>174.78</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435</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3.75" outlineLevel="1" x14ac:dyDescent="0.2">
      <c r="A559" s="172">
        <v>108</v>
      </c>
      <c r="B559" s="173" t="s">
        <v>1170</v>
      </c>
      <c r="C559" s="181" t="s">
        <v>1171</v>
      </c>
      <c r="D559" s="174" t="s">
        <v>492</v>
      </c>
      <c r="E559" s="175">
        <v>235.44</v>
      </c>
      <c r="F559" s="176"/>
      <c r="G559" s="177">
        <f>ROUND(E559*F559,2)</f>
        <v>0</v>
      </c>
      <c r="H559" s="176"/>
      <c r="I559" s="177">
        <f>ROUND(E559*H559,2)</f>
        <v>0</v>
      </c>
      <c r="J559" s="176"/>
      <c r="K559" s="177">
        <f>ROUND(E559*J559,2)</f>
        <v>0</v>
      </c>
      <c r="L559" s="177">
        <v>21</v>
      </c>
      <c r="M559" s="177">
        <f>G559*(1+L559/100)</f>
        <v>0</v>
      </c>
      <c r="N559" s="175">
        <v>1.2529999999999999E-2</v>
      </c>
      <c r="O559" s="175">
        <f>ROUND(E559*N559,2)</f>
        <v>2.95</v>
      </c>
      <c r="P559" s="175">
        <v>0</v>
      </c>
      <c r="Q559" s="175">
        <f>ROUND(E559*P559,2)</f>
        <v>0</v>
      </c>
      <c r="R559" s="177" t="s">
        <v>724</v>
      </c>
      <c r="S559" s="177" t="s">
        <v>378</v>
      </c>
      <c r="T559" s="178" t="s">
        <v>378</v>
      </c>
      <c r="U559" s="159">
        <v>0.95</v>
      </c>
      <c r="V559" s="159">
        <f>ROUND(E559*U559,2)</f>
        <v>223.67</v>
      </c>
      <c r="W559" s="159"/>
      <c r="X559" s="159" t="s">
        <v>429</v>
      </c>
      <c r="Y559" s="159" t="s">
        <v>453</v>
      </c>
      <c r="Z559" s="214">
        <v>0.32</v>
      </c>
      <c r="AA559" s="215">
        <f t="shared" ref="AA559" si="212">G559*Z559</f>
        <v>0</v>
      </c>
      <c r="AB559" s="215">
        <f t="shared" ref="AB559" si="213">G559-AA559</f>
        <v>0</v>
      </c>
      <c r="AC559" s="148"/>
      <c r="AD559" s="148"/>
      <c r="AE559" s="148"/>
      <c r="AF559" s="148"/>
      <c r="AG559" s="148" t="s">
        <v>431</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4" t="s">
        <v>1172</v>
      </c>
      <c r="D560" s="185"/>
      <c r="E560" s="186">
        <v>120.67</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435</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4" t="s">
        <v>1173</v>
      </c>
      <c r="D561" s="185"/>
      <c r="E561" s="186">
        <v>38.700000000000003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435</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4" t="s">
        <v>1174</v>
      </c>
      <c r="D562" s="185"/>
      <c r="E562" s="186">
        <v>35.03</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435</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4" t="s">
        <v>1175</v>
      </c>
      <c r="D563" s="185"/>
      <c r="E563" s="186">
        <v>20.52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435</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
      <c r="A564" s="155"/>
      <c r="B564" s="156"/>
      <c r="C564" s="194" t="s">
        <v>1176</v>
      </c>
      <c r="D564" s="185"/>
      <c r="E564" s="186">
        <v>20.52</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435</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2.5" outlineLevel="1" x14ac:dyDescent="0.2">
      <c r="A565" s="172">
        <v>109</v>
      </c>
      <c r="B565" s="173" t="s">
        <v>1177</v>
      </c>
      <c r="C565" s="181" t="s">
        <v>1178</v>
      </c>
      <c r="D565" s="174" t="s">
        <v>492</v>
      </c>
      <c r="E565" s="175">
        <v>108.43</v>
      </c>
      <c r="F565" s="176"/>
      <c r="G565" s="177">
        <f>ROUND(E565*F565,2)</f>
        <v>0</v>
      </c>
      <c r="H565" s="176"/>
      <c r="I565" s="177">
        <f>ROUND(E565*H565,2)</f>
        <v>0</v>
      </c>
      <c r="J565" s="176"/>
      <c r="K565" s="177">
        <f>ROUND(E565*J565,2)</f>
        <v>0</v>
      </c>
      <c r="L565" s="177">
        <v>21</v>
      </c>
      <c r="M565" s="177">
        <f>G565*(1+L565/100)</f>
        <v>0</v>
      </c>
      <c r="N565" s="175">
        <v>0</v>
      </c>
      <c r="O565" s="175">
        <f>ROUND(E565*N565,2)</f>
        <v>0</v>
      </c>
      <c r="P565" s="175">
        <v>0</v>
      </c>
      <c r="Q565" s="175">
        <f>ROUND(E565*P565,2)</f>
        <v>0</v>
      </c>
      <c r="R565" s="177" t="s">
        <v>724</v>
      </c>
      <c r="S565" s="177" t="s">
        <v>378</v>
      </c>
      <c r="T565" s="178" t="s">
        <v>378</v>
      </c>
      <c r="U565" s="159">
        <v>0.43</v>
      </c>
      <c r="V565" s="159">
        <f>ROUND(E565*U565,2)</f>
        <v>46.62</v>
      </c>
      <c r="W565" s="159"/>
      <c r="X565" s="159" t="s">
        <v>429</v>
      </c>
      <c r="Y565" s="159" t="s">
        <v>475</v>
      </c>
      <c r="Z565" s="214">
        <v>0.32</v>
      </c>
      <c r="AA565" s="215">
        <f t="shared" ref="AA565" si="214">G565*Z565</f>
        <v>0</v>
      </c>
      <c r="AB565" s="215">
        <f t="shared" ref="AB565" si="215">G565-AA565</f>
        <v>0</v>
      </c>
      <c r="AC565" s="148"/>
      <c r="AD565" s="148"/>
      <c r="AE565" s="148"/>
      <c r="AF565" s="148"/>
      <c r="AG565" s="148" t="s">
        <v>431</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4" t="s">
        <v>1179</v>
      </c>
      <c r="D566" s="185"/>
      <c r="E566" s="186">
        <v>33.020000000000003</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435</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4" t="s">
        <v>1180</v>
      </c>
      <c r="D567" s="185"/>
      <c r="E567" s="186">
        <v>28.59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435</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4" t="s">
        <v>1181</v>
      </c>
      <c r="D568" s="185"/>
      <c r="E568" s="186">
        <v>24.46</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435</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4" t="s">
        <v>1182</v>
      </c>
      <c r="D569" s="185"/>
      <c r="E569" s="186">
        <v>11.18</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435</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4" t="s">
        <v>1183</v>
      </c>
      <c r="D570" s="185"/>
      <c r="E570" s="186">
        <v>11.18</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435</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22.5" outlineLevel="1" x14ac:dyDescent="0.2">
      <c r="A571" s="172">
        <v>110</v>
      </c>
      <c r="B571" s="173" t="s">
        <v>1184</v>
      </c>
      <c r="C571" s="181" t="s">
        <v>1185</v>
      </c>
      <c r="D571" s="174" t="s">
        <v>492</v>
      </c>
      <c r="E571" s="175">
        <v>187.08</v>
      </c>
      <c r="F571" s="176"/>
      <c r="G571" s="177">
        <f>ROUND(E571*F571,2)</f>
        <v>0</v>
      </c>
      <c r="H571" s="176"/>
      <c r="I571" s="177">
        <f>ROUND(E571*H571,2)</f>
        <v>0</v>
      </c>
      <c r="J571" s="176"/>
      <c r="K571" s="177">
        <f>ROUND(E571*J571,2)</f>
        <v>0</v>
      </c>
      <c r="L571" s="177">
        <v>21</v>
      </c>
      <c r="M571" s="177">
        <f>G571*(1+L571/100)</f>
        <v>0</v>
      </c>
      <c r="N571" s="175">
        <v>0</v>
      </c>
      <c r="O571" s="175">
        <f>ROUND(E571*N571,2)</f>
        <v>0</v>
      </c>
      <c r="P571" s="175">
        <v>0</v>
      </c>
      <c r="Q571" s="175">
        <f>ROUND(E571*P571,2)</f>
        <v>0</v>
      </c>
      <c r="R571" s="177" t="s">
        <v>724</v>
      </c>
      <c r="S571" s="177" t="s">
        <v>378</v>
      </c>
      <c r="T571" s="178" t="s">
        <v>378</v>
      </c>
      <c r="U571" s="159">
        <v>0.28000000000000003</v>
      </c>
      <c r="V571" s="159">
        <f>ROUND(E571*U571,2)</f>
        <v>52.38</v>
      </c>
      <c r="W571" s="159"/>
      <c r="X571" s="159" t="s">
        <v>429</v>
      </c>
      <c r="Y571" s="159" t="s">
        <v>475</v>
      </c>
      <c r="Z571" s="214">
        <v>0.32</v>
      </c>
      <c r="AA571" s="215">
        <f t="shared" ref="AA571" si="216">G571*Z571</f>
        <v>0</v>
      </c>
      <c r="AB571" s="215">
        <f t="shared" ref="AB571" si="217">G571-AA571</f>
        <v>0</v>
      </c>
      <c r="AC571" s="148"/>
      <c r="AD571" s="148"/>
      <c r="AE571" s="148"/>
      <c r="AF571" s="148"/>
      <c r="AG571" s="148" t="s">
        <v>431</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4" t="s">
        <v>1186</v>
      </c>
      <c r="D572" s="185"/>
      <c r="E572" s="186">
        <v>56.59</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435</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194" t="s">
        <v>1187</v>
      </c>
      <c r="D573" s="185"/>
      <c r="E573" s="186">
        <v>50.47</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435</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194" t="s">
        <v>1188</v>
      </c>
      <c r="D574" s="185"/>
      <c r="E574" s="186">
        <v>31.3</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435</v>
      </c>
      <c r="AH574" s="148">
        <v>0</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4" t="s">
        <v>1189</v>
      </c>
      <c r="D575" s="185"/>
      <c r="E575" s="186">
        <v>24.36</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435</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4" t="s">
        <v>1190</v>
      </c>
      <c r="D576" s="185"/>
      <c r="E576" s="186">
        <v>24.36</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435</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ht="22.5" outlineLevel="1" x14ac:dyDescent="0.2">
      <c r="A577" s="172">
        <v>111</v>
      </c>
      <c r="B577" s="173" t="s">
        <v>1191</v>
      </c>
      <c r="C577" s="181" t="s">
        <v>1192</v>
      </c>
      <c r="D577" s="174" t="s">
        <v>492</v>
      </c>
      <c r="E577" s="175">
        <v>14.41</v>
      </c>
      <c r="F577" s="176"/>
      <c r="G577" s="177">
        <f>ROUND(E577*F577,2)</f>
        <v>0</v>
      </c>
      <c r="H577" s="176"/>
      <c r="I577" s="177">
        <f>ROUND(E577*H577,2)</f>
        <v>0</v>
      </c>
      <c r="J577" s="176"/>
      <c r="K577" s="177">
        <f>ROUND(E577*J577,2)</f>
        <v>0</v>
      </c>
      <c r="L577" s="177">
        <v>21</v>
      </c>
      <c r="M577" s="177">
        <f>G577*(1+L577/100)</f>
        <v>0</v>
      </c>
      <c r="N577" s="175">
        <v>1.8010000000000002E-2</v>
      </c>
      <c r="O577" s="175">
        <f>ROUND(E577*N577,2)</f>
        <v>0.26</v>
      </c>
      <c r="P577" s="175">
        <v>0</v>
      </c>
      <c r="Q577" s="175">
        <f>ROUND(E577*P577,2)</f>
        <v>0</v>
      </c>
      <c r="R577" s="177" t="s">
        <v>724</v>
      </c>
      <c r="S577" s="177" t="s">
        <v>378</v>
      </c>
      <c r="T577" s="178" t="s">
        <v>378</v>
      </c>
      <c r="U577" s="159">
        <v>1.05</v>
      </c>
      <c r="V577" s="159">
        <f>ROUND(E577*U577,2)</f>
        <v>15.13</v>
      </c>
      <c r="W577" s="159"/>
      <c r="X577" s="159" t="s">
        <v>429</v>
      </c>
      <c r="Y577" s="159" t="s">
        <v>481</v>
      </c>
      <c r="Z577" s="214">
        <v>0.32</v>
      </c>
      <c r="AA577" s="215">
        <f t="shared" ref="AA577" si="218">G577*Z577</f>
        <v>0</v>
      </c>
      <c r="AB577" s="215">
        <f t="shared" ref="AB577" si="219">G577-AA577</f>
        <v>0</v>
      </c>
      <c r="AC577" s="148"/>
      <c r="AD577" s="148"/>
      <c r="AE577" s="148"/>
      <c r="AF577" s="148"/>
      <c r="AG577" s="148" t="s">
        <v>431</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2" x14ac:dyDescent="0.2">
      <c r="A578" s="155"/>
      <c r="B578" s="156"/>
      <c r="C578" s="194" t="s">
        <v>1193</v>
      </c>
      <c r="D578" s="185"/>
      <c r="E578" s="186">
        <v>14.41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435</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ht="22.5" outlineLevel="1" x14ac:dyDescent="0.2">
      <c r="A579" s="172">
        <v>112</v>
      </c>
      <c r="B579" s="173" t="s">
        <v>1194</v>
      </c>
      <c r="C579" s="181" t="s">
        <v>1195</v>
      </c>
      <c r="D579" s="174" t="s">
        <v>492</v>
      </c>
      <c r="E579" s="175">
        <v>44.805</v>
      </c>
      <c r="F579" s="176"/>
      <c r="G579" s="177">
        <f>ROUND(E579*F579,2)</f>
        <v>0</v>
      </c>
      <c r="H579" s="176"/>
      <c r="I579" s="177">
        <f>ROUND(E579*H579,2)</f>
        <v>0</v>
      </c>
      <c r="J579" s="176"/>
      <c r="K579" s="177">
        <f>ROUND(E579*J579,2)</f>
        <v>0</v>
      </c>
      <c r="L579" s="177">
        <v>21</v>
      </c>
      <c r="M579" s="177">
        <f>G579*(1+L579/100)</f>
        <v>0</v>
      </c>
      <c r="N579" s="175">
        <v>1.261E-2</v>
      </c>
      <c r="O579" s="175">
        <f>ROUND(E579*N579,2)</f>
        <v>0.56000000000000005</v>
      </c>
      <c r="P579" s="175">
        <v>0</v>
      </c>
      <c r="Q579" s="175">
        <f>ROUND(E579*P579,2)</f>
        <v>0</v>
      </c>
      <c r="R579" s="177" t="s">
        <v>724</v>
      </c>
      <c r="S579" s="177" t="s">
        <v>378</v>
      </c>
      <c r="T579" s="178" t="s">
        <v>378</v>
      </c>
      <c r="U579" s="159">
        <v>0.9</v>
      </c>
      <c r="V579" s="159">
        <f>ROUND(E579*U579,2)</f>
        <v>40.32</v>
      </c>
      <c r="W579" s="159"/>
      <c r="X579" s="159" t="s">
        <v>429</v>
      </c>
      <c r="Y579" s="159" t="s">
        <v>481</v>
      </c>
      <c r="Z579" s="214">
        <v>0.32</v>
      </c>
      <c r="AA579" s="215">
        <f t="shared" ref="AA579" si="220">G579*Z579</f>
        <v>0</v>
      </c>
      <c r="AB579" s="215">
        <f t="shared" ref="AB579" si="221">G579-AA579</f>
        <v>0</v>
      </c>
      <c r="AC579" s="148"/>
      <c r="AD579" s="148"/>
      <c r="AE579" s="148"/>
      <c r="AF579" s="148"/>
      <c r="AG579" s="148" t="s">
        <v>431</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194" t="s">
        <v>1196</v>
      </c>
      <c r="D580" s="185"/>
      <c r="E580" s="186">
        <v>44.805</v>
      </c>
      <c r="F580" s="159"/>
      <c r="G580" s="159"/>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435</v>
      </c>
      <c r="AH580" s="148">
        <v>0</v>
      </c>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ht="22.5" outlineLevel="1" x14ac:dyDescent="0.2">
      <c r="A581" s="172">
        <v>113</v>
      </c>
      <c r="B581" s="173" t="s">
        <v>1197</v>
      </c>
      <c r="C581" s="181" t="s">
        <v>1198</v>
      </c>
      <c r="D581" s="174" t="s">
        <v>492</v>
      </c>
      <c r="E581" s="175">
        <v>14.86</v>
      </c>
      <c r="F581" s="176"/>
      <c r="G581" s="177">
        <f>ROUND(E581*F581,2)</f>
        <v>0</v>
      </c>
      <c r="H581" s="176"/>
      <c r="I581" s="177">
        <f>ROUND(E581*H581,2)</f>
        <v>0</v>
      </c>
      <c r="J581" s="176"/>
      <c r="K581" s="177">
        <f>ROUND(E581*J581,2)</f>
        <v>0</v>
      </c>
      <c r="L581" s="177">
        <v>21</v>
      </c>
      <c r="M581" s="177">
        <f>G581*(1+L581/100)</f>
        <v>0</v>
      </c>
      <c r="N581" s="175">
        <v>1.2019999999999999E-2</v>
      </c>
      <c r="O581" s="175">
        <f>ROUND(E581*N581,2)</f>
        <v>0.18</v>
      </c>
      <c r="P581" s="175">
        <v>0</v>
      </c>
      <c r="Q581" s="175">
        <f>ROUND(E581*P581,2)</f>
        <v>0</v>
      </c>
      <c r="R581" s="177" t="s">
        <v>724</v>
      </c>
      <c r="S581" s="177" t="s">
        <v>378</v>
      </c>
      <c r="T581" s="178" t="s">
        <v>378</v>
      </c>
      <c r="U581" s="159">
        <v>0.85</v>
      </c>
      <c r="V581" s="159">
        <f>ROUND(E581*U581,2)</f>
        <v>12.63</v>
      </c>
      <c r="W581" s="159"/>
      <c r="X581" s="159" t="s">
        <v>429</v>
      </c>
      <c r="Y581" s="159" t="s">
        <v>481</v>
      </c>
      <c r="Z581" s="214">
        <v>0.32</v>
      </c>
      <c r="AA581" s="215">
        <f t="shared" ref="AA581" si="222">G581*Z581</f>
        <v>0</v>
      </c>
      <c r="AB581" s="215">
        <f t="shared" ref="AB581" si="223">G581-AA581</f>
        <v>0</v>
      </c>
      <c r="AC581" s="148"/>
      <c r="AD581" s="148"/>
      <c r="AE581" s="148"/>
      <c r="AF581" s="148"/>
      <c r="AG581" s="148" t="s">
        <v>431</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
      <c r="A582" s="155"/>
      <c r="B582" s="156"/>
      <c r="C582" s="194" t="s">
        <v>1199</v>
      </c>
      <c r="D582" s="185"/>
      <c r="E582" s="186">
        <v>14.86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435</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2.5" outlineLevel="1" x14ac:dyDescent="0.2">
      <c r="A583" s="172">
        <v>114</v>
      </c>
      <c r="B583" s="173" t="s">
        <v>1200</v>
      </c>
      <c r="C583" s="181" t="s">
        <v>1201</v>
      </c>
      <c r="D583" s="174" t="s">
        <v>492</v>
      </c>
      <c r="E583" s="175">
        <v>159.084</v>
      </c>
      <c r="F583" s="176"/>
      <c r="G583" s="177">
        <f>ROUND(E583*F583,2)</f>
        <v>0</v>
      </c>
      <c r="H583" s="176"/>
      <c r="I583" s="177">
        <f>ROUND(E583*H583,2)</f>
        <v>0</v>
      </c>
      <c r="J583" s="176"/>
      <c r="K583" s="177">
        <f>ROUND(E583*J583,2)</f>
        <v>0</v>
      </c>
      <c r="L583" s="177">
        <v>21</v>
      </c>
      <c r="M583" s="177">
        <f>G583*(1+L583/100)</f>
        <v>0</v>
      </c>
      <c r="N583" s="175">
        <v>1.2019999999999999E-2</v>
      </c>
      <c r="O583" s="175">
        <f>ROUND(E583*N583,2)</f>
        <v>1.91</v>
      </c>
      <c r="P583" s="175">
        <v>0</v>
      </c>
      <c r="Q583" s="175">
        <f>ROUND(E583*P583,2)</f>
        <v>0</v>
      </c>
      <c r="R583" s="177" t="s">
        <v>724</v>
      </c>
      <c r="S583" s="177" t="s">
        <v>394</v>
      </c>
      <c r="T583" s="178" t="s">
        <v>378</v>
      </c>
      <c r="U583" s="159">
        <v>0.85</v>
      </c>
      <c r="V583" s="159">
        <f>ROUND(E583*U583,2)</f>
        <v>135.22</v>
      </c>
      <c r="W583" s="159"/>
      <c r="X583" s="159" t="s">
        <v>429</v>
      </c>
      <c r="Y583" s="159" t="s">
        <v>481</v>
      </c>
      <c r="Z583" s="214">
        <v>0.32</v>
      </c>
      <c r="AA583" s="215">
        <f t="shared" ref="AA583" si="224">G583*Z583</f>
        <v>0</v>
      </c>
      <c r="AB583" s="215">
        <f t="shared" ref="AB583" si="225">G583-AA583</f>
        <v>0</v>
      </c>
      <c r="AC583" s="148"/>
      <c r="AD583" s="148"/>
      <c r="AE583" s="148"/>
      <c r="AF583" s="148"/>
      <c r="AG583" s="148" t="s">
        <v>431</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4" t="s">
        <v>1202</v>
      </c>
      <c r="D584" s="185"/>
      <c r="E584" s="186">
        <v>88.084000000000003</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435</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4" t="s">
        <v>1203</v>
      </c>
      <c r="D585" s="185"/>
      <c r="E585" s="186">
        <v>71</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435</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ht="22.5" outlineLevel="1" x14ac:dyDescent="0.2">
      <c r="A586" s="172">
        <v>115</v>
      </c>
      <c r="B586" s="173" t="s">
        <v>1204</v>
      </c>
      <c r="C586" s="181" t="s">
        <v>1205</v>
      </c>
      <c r="D586" s="174" t="s">
        <v>492</v>
      </c>
      <c r="E586" s="175">
        <v>11.9</v>
      </c>
      <c r="F586" s="176"/>
      <c r="G586" s="177">
        <f>ROUND(E586*F586,2)</f>
        <v>0</v>
      </c>
      <c r="H586" s="176"/>
      <c r="I586" s="177">
        <f>ROUND(E586*H586,2)</f>
        <v>0</v>
      </c>
      <c r="J586" s="176"/>
      <c r="K586" s="177">
        <f>ROUND(E586*J586,2)</f>
        <v>0</v>
      </c>
      <c r="L586" s="177">
        <v>21</v>
      </c>
      <c r="M586" s="177">
        <f>G586*(1+L586/100)</f>
        <v>0</v>
      </c>
      <c r="N586" s="175">
        <v>1.213E-2</v>
      </c>
      <c r="O586" s="175">
        <f>ROUND(E586*N586,2)</f>
        <v>0.14000000000000001</v>
      </c>
      <c r="P586" s="175">
        <v>0</v>
      </c>
      <c r="Q586" s="175">
        <f>ROUND(E586*P586,2)</f>
        <v>0</v>
      </c>
      <c r="R586" s="177" t="s">
        <v>724</v>
      </c>
      <c r="S586" s="177" t="s">
        <v>378</v>
      </c>
      <c r="T586" s="178" t="s">
        <v>378</v>
      </c>
      <c r="U586" s="159">
        <v>0.85</v>
      </c>
      <c r="V586" s="159">
        <f>ROUND(E586*U586,2)</f>
        <v>10.119999999999999</v>
      </c>
      <c r="W586" s="159"/>
      <c r="X586" s="159" t="s">
        <v>429</v>
      </c>
      <c r="Y586" s="159" t="s">
        <v>481</v>
      </c>
      <c r="Z586" s="214">
        <v>0.32</v>
      </c>
      <c r="AA586" s="215">
        <f t="shared" ref="AA586" si="226">G586*Z586</f>
        <v>0</v>
      </c>
      <c r="AB586" s="215">
        <f t="shared" ref="AB586" si="227">G586-AA586</f>
        <v>0</v>
      </c>
      <c r="AC586" s="148"/>
      <c r="AD586" s="148"/>
      <c r="AE586" s="148"/>
      <c r="AF586" s="148"/>
      <c r="AG586" s="148" t="s">
        <v>431</v>
      </c>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2" x14ac:dyDescent="0.2">
      <c r="A587" s="155"/>
      <c r="B587" s="156"/>
      <c r="C587" s="194" t="s">
        <v>1206</v>
      </c>
      <c r="D587" s="185"/>
      <c r="E587" s="186">
        <v>11.9</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435</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ht="22.5" outlineLevel="1" x14ac:dyDescent="0.2">
      <c r="A588" s="172">
        <v>116</v>
      </c>
      <c r="B588" s="173" t="s">
        <v>1207</v>
      </c>
      <c r="C588" s="181" t="s">
        <v>1208</v>
      </c>
      <c r="D588" s="174" t="s">
        <v>492</v>
      </c>
      <c r="E588" s="175">
        <v>69.27</v>
      </c>
      <c r="F588" s="176"/>
      <c r="G588" s="177">
        <f>ROUND(E588*F588,2)</f>
        <v>0</v>
      </c>
      <c r="H588" s="176"/>
      <c r="I588" s="177">
        <f>ROUND(E588*H588,2)</f>
        <v>0</v>
      </c>
      <c r="J588" s="176"/>
      <c r="K588" s="177">
        <f>ROUND(E588*J588,2)</f>
        <v>0</v>
      </c>
      <c r="L588" s="177">
        <v>21</v>
      </c>
      <c r="M588" s="177">
        <f>G588*(1+L588/100)</f>
        <v>0</v>
      </c>
      <c r="N588" s="175">
        <v>3.3980000000000003E-2</v>
      </c>
      <c r="O588" s="175">
        <f>ROUND(E588*N588,2)</f>
        <v>2.35</v>
      </c>
      <c r="P588" s="175">
        <v>0</v>
      </c>
      <c r="Q588" s="175">
        <f>ROUND(E588*P588,2)</f>
        <v>0</v>
      </c>
      <c r="R588" s="177"/>
      <c r="S588" s="177" t="s">
        <v>394</v>
      </c>
      <c r="T588" s="178" t="s">
        <v>379</v>
      </c>
      <c r="U588" s="159">
        <v>0.95</v>
      </c>
      <c r="V588" s="159">
        <f>ROUND(E588*U588,2)</f>
        <v>65.81</v>
      </c>
      <c r="W588" s="159"/>
      <c r="X588" s="159" t="s">
        <v>429</v>
      </c>
      <c r="Y588" s="159" t="s">
        <v>1209</v>
      </c>
      <c r="Z588" s="214">
        <v>0.32</v>
      </c>
      <c r="AA588" s="215">
        <f t="shared" ref="AA588" si="228">G588*Z588</f>
        <v>0</v>
      </c>
      <c r="AB588" s="215">
        <f t="shared" ref="AB588" si="229">G588-AA588</f>
        <v>0</v>
      </c>
      <c r="AC588" s="148"/>
      <c r="AD588" s="148"/>
      <c r="AE588" s="148"/>
      <c r="AF588" s="148"/>
      <c r="AG588" s="148" t="s">
        <v>431</v>
      </c>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2" x14ac:dyDescent="0.2">
      <c r="A589" s="155"/>
      <c r="B589" s="156"/>
      <c r="C589" s="194" t="s">
        <v>1210</v>
      </c>
      <c r="D589" s="185"/>
      <c r="E589" s="186">
        <v>69.27</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435</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ht="22.5" outlineLevel="1" x14ac:dyDescent="0.2">
      <c r="A590" s="172">
        <v>117</v>
      </c>
      <c r="B590" s="173" t="s">
        <v>1211</v>
      </c>
      <c r="C590" s="181" t="s">
        <v>1212</v>
      </c>
      <c r="D590" s="174" t="s">
        <v>492</v>
      </c>
      <c r="E590" s="175">
        <v>27.97</v>
      </c>
      <c r="F590" s="176"/>
      <c r="G590" s="177">
        <f>ROUND(E590*F590,2)</f>
        <v>0</v>
      </c>
      <c r="H590" s="176"/>
      <c r="I590" s="177">
        <f>ROUND(E590*H590,2)</f>
        <v>0</v>
      </c>
      <c r="J590" s="176"/>
      <c r="K590" s="177">
        <f>ROUND(E590*J590,2)</f>
        <v>0</v>
      </c>
      <c r="L590" s="177">
        <v>21</v>
      </c>
      <c r="M590" s="177">
        <f>G590*(1+L590/100)</f>
        <v>0</v>
      </c>
      <c r="N590" s="175">
        <v>3.3980000000000003E-2</v>
      </c>
      <c r="O590" s="175">
        <f>ROUND(E590*N590,2)</f>
        <v>0.95</v>
      </c>
      <c r="P590" s="175">
        <v>0</v>
      </c>
      <c r="Q590" s="175">
        <f>ROUND(E590*P590,2)</f>
        <v>0</v>
      </c>
      <c r="R590" s="177"/>
      <c r="S590" s="177" t="s">
        <v>394</v>
      </c>
      <c r="T590" s="178" t="s">
        <v>379</v>
      </c>
      <c r="U590" s="159">
        <v>0.95</v>
      </c>
      <c r="V590" s="159">
        <f>ROUND(E590*U590,2)</f>
        <v>26.57</v>
      </c>
      <c r="W590" s="159"/>
      <c r="X590" s="159" t="s">
        <v>429</v>
      </c>
      <c r="Y590" s="159" t="s">
        <v>1209</v>
      </c>
      <c r="Z590" s="214">
        <v>0.32</v>
      </c>
      <c r="AA590" s="215">
        <f t="shared" ref="AA590" si="230">G590*Z590</f>
        <v>0</v>
      </c>
      <c r="AB590" s="215">
        <f t="shared" ref="AB590" si="231">G590-AA590</f>
        <v>0</v>
      </c>
      <c r="AC590" s="148"/>
      <c r="AD590" s="148"/>
      <c r="AE590" s="148"/>
      <c r="AF590" s="148"/>
      <c r="AG590" s="148" t="s">
        <v>431</v>
      </c>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2" x14ac:dyDescent="0.2">
      <c r="A591" s="155"/>
      <c r="B591" s="156"/>
      <c r="C591" s="194" t="s">
        <v>1213</v>
      </c>
      <c r="D591" s="185"/>
      <c r="E591" s="186">
        <v>27.97</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435</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2">
        <v>118</v>
      </c>
      <c r="B592" s="173" t="s">
        <v>1214</v>
      </c>
      <c r="C592" s="181" t="s">
        <v>1215</v>
      </c>
      <c r="D592" s="174" t="s">
        <v>515</v>
      </c>
      <c r="E592" s="175">
        <v>35</v>
      </c>
      <c r="F592" s="176"/>
      <c r="G592" s="177">
        <f>ROUND(E592*F592,2)</f>
        <v>0</v>
      </c>
      <c r="H592" s="176"/>
      <c r="I592" s="177">
        <f>ROUND(E592*H592,2)</f>
        <v>0</v>
      </c>
      <c r="J592" s="176"/>
      <c r="K592" s="177">
        <f>ROUND(E592*J592,2)</f>
        <v>0</v>
      </c>
      <c r="L592" s="177">
        <v>21</v>
      </c>
      <c r="M592" s="177">
        <f>G592*(1+L592/100)</f>
        <v>0</v>
      </c>
      <c r="N592" s="175">
        <v>1.6000000000000001E-4</v>
      </c>
      <c r="O592" s="175">
        <f>ROUND(E592*N592,2)</f>
        <v>0.01</v>
      </c>
      <c r="P592" s="175">
        <v>0</v>
      </c>
      <c r="Q592" s="175">
        <f>ROUND(E592*P592,2)</f>
        <v>0</v>
      </c>
      <c r="R592" s="177"/>
      <c r="S592" s="177" t="s">
        <v>394</v>
      </c>
      <c r="T592" s="178" t="s">
        <v>379</v>
      </c>
      <c r="U592" s="159">
        <v>1.24</v>
      </c>
      <c r="V592" s="159">
        <f>ROUND(E592*U592,2)</f>
        <v>43.4</v>
      </c>
      <c r="W592" s="159"/>
      <c r="X592" s="159" t="s">
        <v>429</v>
      </c>
      <c r="Y592" s="159" t="s">
        <v>381</v>
      </c>
      <c r="Z592" s="214">
        <v>0.32</v>
      </c>
      <c r="AA592" s="215">
        <f t="shared" ref="AA592" si="232">G592*Z592</f>
        <v>0</v>
      </c>
      <c r="AB592" s="215">
        <f t="shared" ref="AB592" si="233">G592-AA592</f>
        <v>0</v>
      </c>
      <c r="AC592" s="148"/>
      <c r="AD592" s="148"/>
      <c r="AE592" s="148"/>
      <c r="AF592" s="148"/>
      <c r="AG592" s="148" t="s">
        <v>431</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96" t="s">
        <v>1216</v>
      </c>
      <c r="D593" s="297"/>
      <c r="E593" s="297"/>
      <c r="F593" s="297"/>
      <c r="G593" s="297"/>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383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4" t="s">
        <v>1217</v>
      </c>
      <c r="D594" s="185"/>
      <c r="E594" s="186">
        <v>35</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435</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1" x14ac:dyDescent="0.2">
      <c r="A595" s="172">
        <v>119</v>
      </c>
      <c r="B595" s="173" t="s">
        <v>1218</v>
      </c>
      <c r="C595" s="181" t="s">
        <v>1219</v>
      </c>
      <c r="D595" s="174" t="s">
        <v>515</v>
      </c>
      <c r="E595" s="175">
        <v>25</v>
      </c>
      <c r="F595" s="176"/>
      <c r="G595" s="177">
        <f>ROUND(E595*F595,2)</f>
        <v>0</v>
      </c>
      <c r="H595" s="176"/>
      <c r="I595" s="177">
        <f>ROUND(E595*H595,2)</f>
        <v>0</v>
      </c>
      <c r="J595" s="176"/>
      <c r="K595" s="177">
        <f>ROUND(E595*J595,2)</f>
        <v>0</v>
      </c>
      <c r="L595" s="177">
        <v>21</v>
      </c>
      <c r="M595" s="177">
        <f>G595*(1+L595/100)</f>
        <v>0</v>
      </c>
      <c r="N595" s="175">
        <v>2.4000000000000001E-4</v>
      </c>
      <c r="O595" s="175">
        <f>ROUND(E595*N595,2)</f>
        <v>0.01</v>
      </c>
      <c r="P595" s="175">
        <v>0</v>
      </c>
      <c r="Q595" s="175">
        <f>ROUND(E595*P595,2)</f>
        <v>0</v>
      </c>
      <c r="R595" s="177"/>
      <c r="S595" s="177" t="s">
        <v>394</v>
      </c>
      <c r="T595" s="178" t="s">
        <v>379</v>
      </c>
      <c r="U595" s="159">
        <v>1.54</v>
      </c>
      <c r="V595" s="159">
        <f>ROUND(E595*U595,2)</f>
        <v>38.5</v>
      </c>
      <c r="W595" s="159"/>
      <c r="X595" s="159" t="s">
        <v>429</v>
      </c>
      <c r="Y595" s="159" t="s">
        <v>381</v>
      </c>
      <c r="Z595" s="214">
        <v>0.32</v>
      </c>
      <c r="AA595" s="215">
        <f t="shared" ref="AA595" si="234">G595*Z595</f>
        <v>0</v>
      </c>
      <c r="AB595" s="215">
        <f t="shared" ref="AB595" si="235">G595-AA595</f>
        <v>0</v>
      </c>
      <c r="AC595" s="148"/>
      <c r="AD595" s="148"/>
      <c r="AE595" s="148"/>
      <c r="AF595" s="148"/>
      <c r="AG595" s="148" t="s">
        <v>431</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
      <c r="A596" s="155"/>
      <c r="B596" s="156"/>
      <c r="C596" s="296" t="s">
        <v>1216</v>
      </c>
      <c r="D596" s="297"/>
      <c r="E596" s="297"/>
      <c r="F596" s="297"/>
      <c r="G596" s="297"/>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383</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194" t="s">
        <v>1220</v>
      </c>
      <c r="D597" s="185"/>
      <c r="E597" s="186">
        <v>25</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435</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x14ac:dyDescent="0.2">
      <c r="A598" s="162" t="s">
        <v>373</v>
      </c>
      <c r="B598" s="163" t="s">
        <v>255</v>
      </c>
      <c r="C598" s="180" t="s">
        <v>256</v>
      </c>
      <c r="D598" s="164"/>
      <c r="E598" s="165"/>
      <c r="F598" s="166"/>
      <c r="G598" s="166">
        <f>SUMIF(AG599:AG624,"&lt;&gt;NOR",G599:G624)</f>
        <v>0</v>
      </c>
      <c r="H598" s="166"/>
      <c r="I598" s="166">
        <f>SUM(I599:I624)</f>
        <v>0</v>
      </c>
      <c r="J598" s="166"/>
      <c r="K598" s="166">
        <f>SUM(K599:K624)</f>
        <v>0</v>
      </c>
      <c r="L598" s="166"/>
      <c r="M598" s="166">
        <f>SUM(M599:M624)</f>
        <v>0</v>
      </c>
      <c r="N598" s="165"/>
      <c r="O598" s="165">
        <f>SUM(O599:O624)</f>
        <v>462.57000000000005</v>
      </c>
      <c r="P598" s="165"/>
      <c r="Q598" s="165">
        <f>SUM(Q599:Q624)</f>
        <v>0</v>
      </c>
      <c r="R598" s="166"/>
      <c r="S598" s="166"/>
      <c r="T598" s="167"/>
      <c r="U598" s="161"/>
      <c r="V598" s="161">
        <f>SUM(V599:V620)</f>
        <v>5375.7899999999991</v>
      </c>
      <c r="W598" s="161"/>
      <c r="X598" s="161"/>
      <c r="Y598" s="161"/>
      <c r="Z598" s="166"/>
      <c r="AA598" s="166"/>
      <c r="AB598" s="207"/>
      <c r="AG598" t="s">
        <v>374</v>
      </c>
    </row>
    <row r="599" spans="1:60" ht="22.5" outlineLevel="1" x14ac:dyDescent="0.2">
      <c r="A599" s="172">
        <v>120</v>
      </c>
      <c r="B599" s="173" t="s">
        <v>1221</v>
      </c>
      <c r="C599" s="181" t="s">
        <v>1222</v>
      </c>
      <c r="D599" s="174" t="s">
        <v>442</v>
      </c>
      <c r="E599" s="175">
        <v>123.32</v>
      </c>
      <c r="F599" s="176"/>
      <c r="G599" s="177">
        <f>ROUND(E599*F599,2)</f>
        <v>0</v>
      </c>
      <c r="H599" s="176"/>
      <c r="I599" s="177">
        <f>ROUND(E599*H599,2)</f>
        <v>0</v>
      </c>
      <c r="J599" s="176"/>
      <c r="K599" s="177">
        <f>ROUND(E599*J599,2)</f>
        <v>0</v>
      </c>
      <c r="L599" s="177">
        <v>21</v>
      </c>
      <c r="M599" s="177">
        <f>G599*(1+L599/100)</f>
        <v>0</v>
      </c>
      <c r="N599" s="175">
        <v>2.52508</v>
      </c>
      <c r="O599" s="175">
        <f>ROUND(E599*N599,2)</f>
        <v>311.39</v>
      </c>
      <c r="P599" s="175">
        <v>0</v>
      </c>
      <c r="Q599" s="175">
        <f>ROUND(E599*P599,2)</f>
        <v>0</v>
      </c>
      <c r="R599" s="177" t="s">
        <v>724</v>
      </c>
      <c r="S599" s="177" t="s">
        <v>378</v>
      </c>
      <c r="T599" s="178" t="s">
        <v>378</v>
      </c>
      <c r="U599" s="159">
        <v>3.7694999999999999</v>
      </c>
      <c r="V599" s="159">
        <f>ROUND(E599*U599,2)</f>
        <v>464.85</v>
      </c>
      <c r="W599" s="159"/>
      <c r="X599" s="159" t="s">
        <v>429</v>
      </c>
      <c r="Y599" s="159" t="s">
        <v>381</v>
      </c>
      <c r="Z599" s="214">
        <v>0.32</v>
      </c>
      <c r="AA599" s="215">
        <f t="shared" ref="AA599" si="236">G599*Z599</f>
        <v>0</v>
      </c>
      <c r="AB599" s="215">
        <f t="shared" ref="AB599" si="237">G599-AA599</f>
        <v>0</v>
      </c>
      <c r="AC599" s="148"/>
      <c r="AD599" s="148"/>
      <c r="AE599" s="148"/>
      <c r="AF599" s="148"/>
      <c r="AG599" s="148" t="s">
        <v>431</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296" t="s">
        <v>1223</v>
      </c>
      <c r="D600" s="297"/>
      <c r="E600" s="297"/>
      <c r="F600" s="297"/>
      <c r="G600" s="297"/>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383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
      <c r="A601" s="155"/>
      <c r="B601" s="156"/>
      <c r="C601" s="194" t="s">
        <v>1224</v>
      </c>
      <c r="D601" s="185"/>
      <c r="E601" s="186"/>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435</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
      <c r="A602" s="155"/>
      <c r="B602" s="156"/>
      <c r="C602" s="194" t="s">
        <v>1225</v>
      </c>
      <c r="D602" s="185"/>
      <c r="E602" s="186">
        <v>75.5</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435</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
      <c r="A603" s="155"/>
      <c r="B603" s="156"/>
      <c r="C603" s="194" t="s">
        <v>1226</v>
      </c>
      <c r="D603" s="185"/>
      <c r="E603" s="186">
        <v>47.82</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435</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1" x14ac:dyDescent="0.2">
      <c r="A604" s="172">
        <v>121</v>
      </c>
      <c r="B604" s="173" t="s">
        <v>1227</v>
      </c>
      <c r="C604" s="181" t="s">
        <v>1228</v>
      </c>
      <c r="D604" s="174" t="s">
        <v>492</v>
      </c>
      <c r="E604" s="175">
        <v>545.91</v>
      </c>
      <c r="F604" s="176"/>
      <c r="G604" s="177">
        <f>ROUND(E604*F604,2)</f>
        <v>0</v>
      </c>
      <c r="H604" s="176"/>
      <c r="I604" s="177">
        <f>ROUND(E604*H604,2)</f>
        <v>0</v>
      </c>
      <c r="J604" s="176"/>
      <c r="K604" s="177">
        <f>ROUND(E604*J604,2)</f>
        <v>0</v>
      </c>
      <c r="L604" s="177">
        <v>21</v>
      </c>
      <c r="M604" s="177">
        <f>G604*(1+L604/100)</f>
        <v>0</v>
      </c>
      <c r="N604" s="175">
        <v>4.5969999999999997E-2</v>
      </c>
      <c r="O604" s="175">
        <f>ROUND(E604*N604,2)</f>
        <v>25.1</v>
      </c>
      <c r="P604" s="175">
        <v>0</v>
      </c>
      <c r="Q604" s="175">
        <f>ROUND(E604*P604,2)</f>
        <v>0</v>
      </c>
      <c r="R604" s="177" t="s">
        <v>724</v>
      </c>
      <c r="S604" s="177" t="s">
        <v>378</v>
      </c>
      <c r="T604" s="178" t="s">
        <v>378</v>
      </c>
      <c r="U604" s="159">
        <v>2.2999999999999998</v>
      </c>
      <c r="V604" s="159">
        <f>ROUND(E604*U604,2)</f>
        <v>1255.5899999999999</v>
      </c>
      <c r="W604" s="159"/>
      <c r="X604" s="159" t="s">
        <v>429</v>
      </c>
      <c r="Y604" s="159" t="s">
        <v>381</v>
      </c>
      <c r="Z604" s="214">
        <v>0.32</v>
      </c>
      <c r="AA604" s="215">
        <f t="shared" ref="AA604" si="238">G604*Z604</f>
        <v>0</v>
      </c>
      <c r="AB604" s="215">
        <f t="shared" ref="AB604" si="239">G604-AA604</f>
        <v>0</v>
      </c>
      <c r="AC604" s="148"/>
      <c r="AD604" s="148"/>
      <c r="AE604" s="148"/>
      <c r="AF604" s="148"/>
      <c r="AG604" s="148" t="s">
        <v>431</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307" t="s">
        <v>1229</v>
      </c>
      <c r="D605" s="308"/>
      <c r="E605" s="308"/>
      <c r="F605" s="308"/>
      <c r="G605" s="308"/>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433</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305" t="s">
        <v>1080</v>
      </c>
      <c r="D606" s="306"/>
      <c r="E606" s="306"/>
      <c r="F606" s="306"/>
      <c r="G606" s="306"/>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383</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2.5" outlineLevel="2" x14ac:dyDescent="0.2">
      <c r="A607" s="155"/>
      <c r="B607" s="156"/>
      <c r="C607" s="194" t="s">
        <v>1230</v>
      </c>
      <c r="D607" s="185"/>
      <c r="E607" s="186">
        <v>335.34</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435</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
      <c r="A608" s="155"/>
      <c r="B608" s="156"/>
      <c r="C608" s="194" t="s">
        <v>1231</v>
      </c>
      <c r="D608" s="185"/>
      <c r="E608" s="186">
        <v>210.57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435</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2">
        <v>122</v>
      </c>
      <c r="B609" s="173" t="s">
        <v>1232</v>
      </c>
      <c r="C609" s="181" t="s">
        <v>1233</v>
      </c>
      <c r="D609" s="174" t="s">
        <v>492</v>
      </c>
      <c r="E609" s="175">
        <v>545.91</v>
      </c>
      <c r="F609" s="176"/>
      <c r="G609" s="177">
        <f>ROUND(E609*F609,2)</f>
        <v>0</v>
      </c>
      <c r="H609" s="176"/>
      <c r="I609" s="177">
        <f>ROUND(E609*H609,2)</f>
        <v>0</v>
      </c>
      <c r="J609" s="176"/>
      <c r="K609" s="177">
        <f>ROUND(E609*J609,2)</f>
        <v>0</v>
      </c>
      <c r="L609" s="177">
        <v>21</v>
      </c>
      <c r="M609" s="177">
        <f>G609*(1+L609/100)</f>
        <v>0</v>
      </c>
      <c r="N609" s="175">
        <v>0</v>
      </c>
      <c r="O609" s="175">
        <f>ROUND(E609*N609,2)</f>
        <v>0</v>
      </c>
      <c r="P609" s="175">
        <v>0</v>
      </c>
      <c r="Q609" s="175">
        <f>ROUND(E609*P609,2)</f>
        <v>0</v>
      </c>
      <c r="R609" s="177" t="s">
        <v>724</v>
      </c>
      <c r="S609" s="177" t="s">
        <v>378</v>
      </c>
      <c r="T609" s="178" t="s">
        <v>378</v>
      </c>
      <c r="U609" s="159">
        <v>0.33800000000000002</v>
      </c>
      <c r="V609" s="159">
        <f>ROUND(E609*U609,2)</f>
        <v>184.52</v>
      </c>
      <c r="W609" s="159"/>
      <c r="X609" s="159" t="s">
        <v>429</v>
      </c>
      <c r="Y609" s="159" t="s">
        <v>381</v>
      </c>
      <c r="Z609" s="214">
        <v>0.32</v>
      </c>
      <c r="AA609" s="215">
        <f t="shared" ref="AA609" si="240">G609*Z609</f>
        <v>0</v>
      </c>
      <c r="AB609" s="215">
        <f t="shared" ref="AB609" si="241">G609-AA609</f>
        <v>0</v>
      </c>
      <c r="AC609" s="148"/>
      <c r="AD609" s="148"/>
      <c r="AE609" s="148"/>
      <c r="AF609" s="148"/>
      <c r="AG609" s="148" t="s">
        <v>431</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307" t="s">
        <v>1229</v>
      </c>
      <c r="D610" s="308"/>
      <c r="E610" s="308"/>
      <c r="F610" s="308"/>
      <c r="G610" s="308"/>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433</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
      <c r="A611" s="155"/>
      <c r="B611" s="156"/>
      <c r="C611" s="194" t="s">
        <v>1234</v>
      </c>
      <c r="D611" s="185"/>
      <c r="E611" s="186">
        <v>545.91</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435</v>
      </c>
      <c r="AH611" s="148">
        <v>5</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2">
        <v>123</v>
      </c>
      <c r="B612" s="173" t="s">
        <v>1235</v>
      </c>
      <c r="C612" s="181" t="s">
        <v>1236</v>
      </c>
      <c r="D612" s="174" t="s">
        <v>488</v>
      </c>
      <c r="E612" s="175">
        <v>49.07</v>
      </c>
      <c r="F612" s="176"/>
      <c r="G612" s="177">
        <f>ROUND(E612*F612,2)</f>
        <v>0</v>
      </c>
      <c r="H612" s="176"/>
      <c r="I612" s="177">
        <f>ROUND(E612*H612,2)</f>
        <v>0</v>
      </c>
      <c r="J612" s="176"/>
      <c r="K612" s="177">
        <f>ROUND(E612*J612,2)</f>
        <v>0</v>
      </c>
      <c r="L612" s="177">
        <v>21</v>
      </c>
      <c r="M612" s="177">
        <f>G612*(1+L612/100)</f>
        <v>0</v>
      </c>
      <c r="N612" s="175">
        <v>1.02092</v>
      </c>
      <c r="O612" s="175">
        <f>ROUND(E612*N612,2)</f>
        <v>50.1</v>
      </c>
      <c r="P612" s="175">
        <v>0</v>
      </c>
      <c r="Q612" s="175">
        <f>ROUND(E612*P612,2)</f>
        <v>0</v>
      </c>
      <c r="R612" s="177" t="s">
        <v>724</v>
      </c>
      <c r="S612" s="177" t="s">
        <v>378</v>
      </c>
      <c r="T612" s="178" t="s">
        <v>378</v>
      </c>
      <c r="U612" s="159">
        <v>54.167999999999999</v>
      </c>
      <c r="V612" s="159">
        <f>ROUND(E612*U612,2)</f>
        <v>2658.02</v>
      </c>
      <c r="W612" s="159"/>
      <c r="X612" s="159" t="s">
        <v>429</v>
      </c>
      <c r="Y612" s="159" t="s">
        <v>381</v>
      </c>
      <c r="Z612" s="214">
        <v>0.32</v>
      </c>
      <c r="AA612" s="215">
        <f t="shared" ref="AA612" si="242">G612*Z612</f>
        <v>0</v>
      </c>
      <c r="AB612" s="215">
        <f t="shared" ref="AB612" si="243">G612-AA612</f>
        <v>0</v>
      </c>
      <c r="AC612" s="148"/>
      <c r="AD612" s="148"/>
      <c r="AE612" s="148"/>
      <c r="AF612" s="148"/>
      <c r="AG612" s="148" t="s">
        <v>431</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307" t="s">
        <v>1237</v>
      </c>
      <c r="D613" s="308"/>
      <c r="E613" s="308"/>
      <c r="F613" s="308"/>
      <c r="G613" s="308"/>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433</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4" t="s">
        <v>1238</v>
      </c>
      <c r="D614" s="185"/>
      <c r="E614" s="186">
        <v>49.07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435</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2">
        <v>124</v>
      </c>
      <c r="B615" s="173" t="s">
        <v>1239</v>
      </c>
      <c r="C615" s="181" t="s">
        <v>1240</v>
      </c>
      <c r="D615" s="174" t="s">
        <v>671</v>
      </c>
      <c r="E615" s="175">
        <v>624</v>
      </c>
      <c r="F615" s="176"/>
      <c r="G615" s="177">
        <f>ROUND(E615*F615,2)</f>
        <v>0</v>
      </c>
      <c r="H615" s="176"/>
      <c r="I615" s="177">
        <f>ROUND(E615*H615,2)</f>
        <v>0</v>
      </c>
      <c r="J615" s="176"/>
      <c r="K615" s="177">
        <f>ROUND(E615*J615,2)</f>
        <v>0</v>
      </c>
      <c r="L615" s="177">
        <v>21</v>
      </c>
      <c r="M615" s="177">
        <f>G615*(1+L615/100)</f>
        <v>0</v>
      </c>
      <c r="N615" s="175">
        <v>0.11369</v>
      </c>
      <c r="O615" s="175">
        <f>ROUND(E615*N615,2)</f>
        <v>70.94</v>
      </c>
      <c r="P615" s="175">
        <v>0</v>
      </c>
      <c r="Q615" s="175">
        <f>ROUND(E615*P615,2)</f>
        <v>0</v>
      </c>
      <c r="R615" s="177"/>
      <c r="S615" s="177" t="s">
        <v>394</v>
      </c>
      <c r="T615" s="178" t="s">
        <v>379</v>
      </c>
      <c r="U615" s="159">
        <v>0.56850000000000001</v>
      </c>
      <c r="V615" s="159">
        <f>ROUND(E615*U615,2)</f>
        <v>354.74</v>
      </c>
      <c r="W615" s="159"/>
      <c r="X615" s="159" t="s">
        <v>429</v>
      </c>
      <c r="Y615" s="159" t="s">
        <v>381</v>
      </c>
      <c r="Z615" s="214">
        <v>0.32</v>
      </c>
      <c r="AA615" s="215">
        <f t="shared" ref="AA615" si="244">G615*Z615</f>
        <v>0</v>
      </c>
      <c r="AB615" s="215">
        <f t="shared" ref="AB615" si="245">G615-AA615</f>
        <v>0</v>
      </c>
      <c r="AC615" s="148"/>
      <c r="AD615" s="148"/>
      <c r="AE615" s="148"/>
      <c r="AF615" s="148"/>
      <c r="AG615" s="148" t="s">
        <v>431</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296" t="s">
        <v>1223</v>
      </c>
      <c r="D616" s="297"/>
      <c r="E616" s="297"/>
      <c r="F616" s="297"/>
      <c r="G616" s="297"/>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383</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194" t="s">
        <v>1241</v>
      </c>
      <c r="D617" s="185"/>
      <c r="E617" s="186"/>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435</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3" x14ac:dyDescent="0.2">
      <c r="A618" s="155"/>
      <c r="B618" s="156"/>
      <c r="C618" s="194" t="s">
        <v>1242</v>
      </c>
      <c r="D618" s="185"/>
      <c r="E618" s="186">
        <v>378</v>
      </c>
      <c r="F618" s="159"/>
      <c r="G618" s="159"/>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435</v>
      </c>
      <c r="AH618" s="148">
        <v>0</v>
      </c>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3" x14ac:dyDescent="0.2">
      <c r="A619" s="155"/>
      <c r="B619" s="156"/>
      <c r="C619" s="194" t="s">
        <v>1243</v>
      </c>
      <c r="D619" s="185"/>
      <c r="E619" s="186">
        <v>246</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435</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72">
        <v>125</v>
      </c>
      <c r="B620" s="173" t="s">
        <v>1244</v>
      </c>
      <c r="C620" s="181" t="s">
        <v>1245</v>
      </c>
      <c r="D620" s="174" t="s">
        <v>492</v>
      </c>
      <c r="E620" s="175">
        <v>297.52319999999997</v>
      </c>
      <c r="F620" s="176"/>
      <c r="G620" s="177">
        <f>ROUND(E620*F620,2)</f>
        <v>0</v>
      </c>
      <c r="H620" s="176"/>
      <c r="I620" s="177">
        <f>ROUND(E620*H620,2)</f>
        <v>0</v>
      </c>
      <c r="J620" s="176"/>
      <c r="K620" s="177">
        <f>ROUND(E620*J620,2)</f>
        <v>0</v>
      </c>
      <c r="L620" s="177">
        <v>21</v>
      </c>
      <c r="M620" s="177">
        <f>G620*(1+L620/100)</f>
        <v>0</v>
      </c>
      <c r="N620" s="175">
        <v>1.6930000000000001E-2</v>
      </c>
      <c r="O620" s="175">
        <f>ROUND(E620*N620,2)</f>
        <v>5.04</v>
      </c>
      <c r="P620" s="175">
        <v>0</v>
      </c>
      <c r="Q620" s="175">
        <f>ROUND(E620*P620,2)</f>
        <v>0</v>
      </c>
      <c r="R620" s="177" t="s">
        <v>724</v>
      </c>
      <c r="S620" s="177" t="s">
        <v>378</v>
      </c>
      <c r="T620" s="178" t="s">
        <v>378</v>
      </c>
      <c r="U620" s="159">
        <v>1.5396000000000001</v>
      </c>
      <c r="V620" s="159">
        <f>ROUND(E620*U620,2)</f>
        <v>458.07</v>
      </c>
      <c r="W620" s="159"/>
      <c r="X620" s="159" t="s">
        <v>429</v>
      </c>
      <c r="Y620" s="159" t="s">
        <v>381</v>
      </c>
      <c r="Z620" s="214">
        <v>0.32</v>
      </c>
      <c r="AA620" s="215">
        <f t="shared" ref="AA620" si="246">G620*Z620</f>
        <v>0</v>
      </c>
      <c r="AB620" s="215">
        <f t="shared" ref="AB620" si="247">G620-AA620</f>
        <v>0</v>
      </c>
      <c r="AC620" s="148"/>
      <c r="AD620" s="148"/>
      <c r="AE620" s="148"/>
      <c r="AF620" s="148"/>
      <c r="AG620" s="148" t="s">
        <v>431</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
      <c r="A621" s="155"/>
      <c r="B621" s="156"/>
      <c r="C621" s="194" t="s">
        <v>1246</v>
      </c>
      <c r="D621" s="185"/>
      <c r="E621" s="186">
        <v>180.2304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435</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4" t="s">
        <v>1247</v>
      </c>
      <c r="D622" s="185"/>
      <c r="E622" s="186">
        <v>117.2928</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435</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2">
        <v>126</v>
      </c>
      <c r="B623" s="173" t="s">
        <v>1248</v>
      </c>
      <c r="C623" s="181" t="s">
        <v>1249</v>
      </c>
      <c r="D623" s="174" t="s">
        <v>492</v>
      </c>
      <c r="E623" s="175">
        <v>297.52319999999997</v>
      </c>
      <c r="F623" s="176"/>
      <c r="G623" s="177">
        <f>ROUND(E623*F623,2)</f>
        <v>0</v>
      </c>
      <c r="H623" s="176"/>
      <c r="I623" s="177">
        <f>ROUND(E623*H623,2)</f>
        <v>0</v>
      </c>
      <c r="J623" s="176"/>
      <c r="K623" s="177">
        <f>ROUND(E623*J623,2)</f>
        <v>0</v>
      </c>
      <c r="L623" s="177">
        <v>21</v>
      </c>
      <c r="M623" s="177">
        <f>G623*(1+L623/100)</f>
        <v>0</v>
      </c>
      <c r="N623" s="175">
        <v>0</v>
      </c>
      <c r="O623" s="175">
        <f>ROUND(E623*N623,2)</f>
        <v>0</v>
      </c>
      <c r="P623" s="175">
        <v>0</v>
      </c>
      <c r="Q623" s="175">
        <f>ROUND(E623*P623,2)</f>
        <v>0</v>
      </c>
      <c r="R623" s="177" t="s">
        <v>724</v>
      </c>
      <c r="S623" s="177" t="s">
        <v>378</v>
      </c>
      <c r="T623" s="178" t="s">
        <v>378</v>
      </c>
      <c r="U623" s="159">
        <v>0.26</v>
      </c>
      <c r="V623" s="159">
        <f>ROUND(E623*U623,2)</f>
        <v>77.36</v>
      </c>
      <c r="W623" s="159"/>
      <c r="X623" s="159" t="s">
        <v>429</v>
      </c>
      <c r="Y623" s="159" t="s">
        <v>381</v>
      </c>
      <c r="Z623" s="214">
        <v>0.32</v>
      </c>
      <c r="AA623" s="215">
        <f t="shared" ref="AA623" si="248">G623*Z623</f>
        <v>0</v>
      </c>
      <c r="AB623" s="215">
        <f t="shared" ref="AB623" si="249">G623-AA623</f>
        <v>0</v>
      </c>
      <c r="AC623" s="148"/>
      <c r="AD623" s="148"/>
      <c r="AE623" s="148"/>
      <c r="AF623" s="148"/>
      <c r="AG623" s="148" t="s">
        <v>431</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4" t="s">
        <v>1250</v>
      </c>
      <c r="D624" s="185"/>
      <c r="E624" s="186">
        <v>297.52319999999997</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435</v>
      </c>
      <c r="AH624" s="148">
        <v>5</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x14ac:dyDescent="0.2">
      <c r="A625" s="151" t="s">
        <v>373</v>
      </c>
      <c r="B625" s="152" t="s">
        <v>257</v>
      </c>
      <c r="C625" s="183" t="s">
        <v>258</v>
      </c>
      <c r="D625" s="168"/>
      <c r="E625" s="169"/>
      <c r="F625" s="170"/>
      <c r="G625" s="170">
        <f>SUMIF(AG626:AG635,"&lt;&gt;NOR",G626:G635)</f>
        <v>0</v>
      </c>
      <c r="H625" s="170"/>
      <c r="I625" s="170">
        <f>SUM(I626:I635)</f>
        <v>0</v>
      </c>
      <c r="J625" s="170"/>
      <c r="K625" s="170">
        <f>SUM(K626:K635)</f>
        <v>0</v>
      </c>
      <c r="L625" s="170"/>
      <c r="M625" s="170">
        <f>SUM(M626:M635)</f>
        <v>0</v>
      </c>
      <c r="N625" s="169"/>
      <c r="O625" s="169">
        <f>SUM(O626:O635)</f>
        <v>616.01</v>
      </c>
      <c r="P625" s="169"/>
      <c r="Q625" s="169">
        <f>SUM(Q626:Q635)</f>
        <v>0</v>
      </c>
      <c r="R625" s="170"/>
      <c r="S625" s="170"/>
      <c r="T625" s="171"/>
      <c r="U625" s="161"/>
      <c r="V625" s="161">
        <f>SUM(V626:V635)</f>
        <v>9969.4399999999987</v>
      </c>
      <c r="W625" s="161"/>
      <c r="X625" s="161"/>
      <c r="Y625" s="161"/>
      <c r="Z625" s="208"/>
      <c r="AA625" s="208"/>
      <c r="AB625" s="207"/>
      <c r="AG625" t="s">
        <v>374</v>
      </c>
    </row>
    <row r="626" spans="1:60" outlineLevel="1" x14ac:dyDescent="0.2">
      <c r="A626" s="155"/>
      <c r="B626" s="156"/>
      <c r="C626" s="296" t="s">
        <v>1251</v>
      </c>
      <c r="D626" s="297"/>
      <c r="E626" s="297"/>
      <c r="F626" s="297"/>
      <c r="G626" s="297"/>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383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2">
        <v>127</v>
      </c>
      <c r="B627" s="173" t="s">
        <v>1252</v>
      </c>
      <c r="C627" s="181" t="s">
        <v>1253</v>
      </c>
      <c r="D627" s="174" t="s">
        <v>671</v>
      </c>
      <c r="E627" s="175">
        <v>996</v>
      </c>
      <c r="F627" s="176"/>
      <c r="G627" s="177">
        <f>ROUND(E627*F627,2)</f>
        <v>0</v>
      </c>
      <c r="H627" s="176"/>
      <c r="I627" s="177">
        <f>ROUND(E627*H627,2)</f>
        <v>0</v>
      </c>
      <c r="J627" s="176"/>
      <c r="K627" s="177">
        <f>ROUND(E627*J627,2)</f>
        <v>0</v>
      </c>
      <c r="L627" s="177">
        <v>21</v>
      </c>
      <c r="M627" s="177">
        <f>G627*(1+L627/100)</f>
        <v>0</v>
      </c>
      <c r="N627" s="175">
        <v>6.0240000000000002E-2</v>
      </c>
      <c r="O627" s="175">
        <f>ROUND(E627*N627,2)</f>
        <v>60</v>
      </c>
      <c r="P627" s="175">
        <v>0</v>
      </c>
      <c r="Q627" s="175">
        <f>ROUND(E627*P627,2)</f>
        <v>0</v>
      </c>
      <c r="R627" s="177"/>
      <c r="S627" s="177" t="s">
        <v>394</v>
      </c>
      <c r="T627" s="178" t="s">
        <v>378</v>
      </c>
      <c r="U627" s="159">
        <v>3.8311199999999999</v>
      </c>
      <c r="V627" s="159">
        <f>ROUND(E627*U627,2)</f>
        <v>3815.8</v>
      </c>
      <c r="W627" s="159"/>
      <c r="X627" s="159" t="s">
        <v>429</v>
      </c>
      <c r="Y627" s="159" t="s">
        <v>381</v>
      </c>
      <c r="Z627" s="214">
        <v>0.32</v>
      </c>
      <c r="AA627" s="215">
        <f t="shared" ref="AA627" si="250">G627*Z627</f>
        <v>0</v>
      </c>
      <c r="AB627" s="215">
        <f t="shared" ref="AB627" si="251">G627-AA627</f>
        <v>0</v>
      </c>
      <c r="AC627" s="148"/>
      <c r="AD627" s="148"/>
      <c r="AE627" s="148"/>
      <c r="AF627" s="148"/>
      <c r="AG627" s="148" t="s">
        <v>431</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96" t="s">
        <v>1254</v>
      </c>
      <c r="D628" s="297"/>
      <c r="E628" s="297"/>
      <c r="F628" s="297"/>
      <c r="G628" s="297"/>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383</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194" t="s">
        <v>1255</v>
      </c>
      <c r="D629" s="185"/>
      <c r="E629" s="186">
        <v>996</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435</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
      <c r="A630" s="172">
        <v>128</v>
      </c>
      <c r="B630" s="173" t="s">
        <v>705</v>
      </c>
      <c r="C630" s="181" t="s">
        <v>706</v>
      </c>
      <c r="D630" s="174" t="s">
        <v>707</v>
      </c>
      <c r="E630" s="175">
        <v>1025.8</v>
      </c>
      <c r="F630" s="176"/>
      <c r="G630" s="177">
        <f>ROUND(E630*F630,2)</f>
        <v>0</v>
      </c>
      <c r="H630" s="176"/>
      <c r="I630" s="177">
        <f>ROUND(E630*H630,2)</f>
        <v>0</v>
      </c>
      <c r="J630" s="176"/>
      <c r="K630" s="177">
        <f>ROUND(E630*J630,2)</f>
        <v>0</v>
      </c>
      <c r="L630" s="177">
        <v>21</v>
      </c>
      <c r="M630" s="177">
        <f>G630*(1+L630/100)</f>
        <v>0</v>
      </c>
      <c r="N630" s="175">
        <v>1E-3</v>
      </c>
      <c r="O630" s="175">
        <f>ROUND(E630*N630,2)</f>
        <v>1.03</v>
      </c>
      <c r="P630" s="175">
        <v>0</v>
      </c>
      <c r="Q630" s="175">
        <f>ROUND(E630*P630,2)</f>
        <v>0</v>
      </c>
      <c r="R630" s="177"/>
      <c r="S630" s="177" t="s">
        <v>394</v>
      </c>
      <c r="T630" s="178" t="s">
        <v>379</v>
      </c>
      <c r="U630" s="159">
        <v>0</v>
      </c>
      <c r="V630" s="159">
        <f>ROUND(E630*U630,2)</f>
        <v>0</v>
      </c>
      <c r="W630" s="159"/>
      <c r="X630" s="159" t="s">
        <v>429</v>
      </c>
      <c r="Y630" s="159" t="s">
        <v>381</v>
      </c>
      <c r="Z630" s="214">
        <v>0.32</v>
      </c>
      <c r="AA630" s="215">
        <f t="shared" ref="AA630" si="252">G630*Z630</f>
        <v>0</v>
      </c>
      <c r="AB630" s="215">
        <f t="shared" ref="AB630" si="253">G630-AA630</f>
        <v>0</v>
      </c>
      <c r="AC630" s="148"/>
      <c r="AD630" s="148"/>
      <c r="AE630" s="148"/>
      <c r="AF630" s="148"/>
      <c r="AG630" s="148" t="s">
        <v>431</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4" t="s">
        <v>1256</v>
      </c>
      <c r="D631" s="185"/>
      <c r="E631" s="186">
        <v>1025.8</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435</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2">
        <v>129</v>
      </c>
      <c r="B632" s="173" t="s">
        <v>1257</v>
      </c>
      <c r="C632" s="181" t="s">
        <v>1258</v>
      </c>
      <c r="D632" s="174" t="s">
        <v>442</v>
      </c>
      <c r="E632" s="175">
        <v>39.795000000000002</v>
      </c>
      <c r="F632" s="176"/>
      <c r="G632" s="177">
        <f>ROUND(E632*F632,2)</f>
        <v>0</v>
      </c>
      <c r="H632" s="176"/>
      <c r="I632" s="177">
        <f>ROUND(E632*H632,2)</f>
        <v>0</v>
      </c>
      <c r="J632" s="176"/>
      <c r="K632" s="177">
        <f>ROUND(E632*J632,2)</f>
        <v>0</v>
      </c>
      <c r="L632" s="177">
        <v>21</v>
      </c>
      <c r="M632" s="177">
        <f>G632*(1+L632/100)</f>
        <v>0</v>
      </c>
      <c r="N632" s="175">
        <v>3.02536</v>
      </c>
      <c r="O632" s="175">
        <f>ROUND(E632*N632,2)</f>
        <v>120.39</v>
      </c>
      <c r="P632" s="175">
        <v>0</v>
      </c>
      <c r="Q632" s="175">
        <f>ROUND(E632*P632,2)</f>
        <v>0</v>
      </c>
      <c r="R632" s="177"/>
      <c r="S632" s="177" t="s">
        <v>394</v>
      </c>
      <c r="T632" s="178" t="s">
        <v>379</v>
      </c>
      <c r="U632" s="159">
        <v>7.9457199999999997</v>
      </c>
      <c r="V632" s="159">
        <f>ROUND(E632*U632,2)</f>
        <v>316.2</v>
      </c>
      <c r="W632" s="159"/>
      <c r="X632" s="159" t="s">
        <v>429</v>
      </c>
      <c r="Y632" s="159" t="s">
        <v>381</v>
      </c>
      <c r="Z632" s="214">
        <v>0.32</v>
      </c>
      <c r="AA632" s="215">
        <f t="shared" ref="AA632" si="254">G632*Z632</f>
        <v>0</v>
      </c>
      <c r="AB632" s="215">
        <f t="shared" ref="AB632" si="255">G632-AA632</f>
        <v>0</v>
      </c>
      <c r="AC632" s="148"/>
      <c r="AD632" s="148"/>
      <c r="AE632" s="148"/>
      <c r="AF632" s="148"/>
      <c r="AG632" s="148" t="s">
        <v>431</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4" t="s">
        <v>1259</v>
      </c>
      <c r="D633" s="185"/>
      <c r="E633" s="186">
        <v>39.795000000000002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435</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ht="22.5" outlineLevel="1" x14ac:dyDescent="0.2">
      <c r="A634" s="172">
        <v>130</v>
      </c>
      <c r="B634" s="173" t="s">
        <v>1260</v>
      </c>
      <c r="C634" s="181" t="s">
        <v>1261</v>
      </c>
      <c r="D634" s="174" t="s">
        <v>442</v>
      </c>
      <c r="E634" s="175">
        <v>142.48500000000001</v>
      </c>
      <c r="F634" s="176"/>
      <c r="G634" s="177">
        <f>ROUND(E634*F634,2)</f>
        <v>0</v>
      </c>
      <c r="H634" s="176"/>
      <c r="I634" s="177">
        <f>ROUND(E634*H634,2)</f>
        <v>0</v>
      </c>
      <c r="J634" s="176"/>
      <c r="K634" s="177">
        <f>ROUND(E634*J634,2)</f>
        <v>0</v>
      </c>
      <c r="L634" s="177">
        <v>21</v>
      </c>
      <c r="M634" s="177">
        <f>G634*(1+L634/100)</f>
        <v>0</v>
      </c>
      <c r="N634" s="175">
        <v>3.0501</v>
      </c>
      <c r="O634" s="175">
        <f>ROUND(E634*N634,2)</f>
        <v>434.59</v>
      </c>
      <c r="P634" s="175">
        <v>0</v>
      </c>
      <c r="Q634" s="175">
        <f>ROUND(E634*P634,2)</f>
        <v>0</v>
      </c>
      <c r="R634" s="177"/>
      <c r="S634" s="177" t="s">
        <v>394</v>
      </c>
      <c r="T634" s="178" t="s">
        <v>379</v>
      </c>
      <c r="U634" s="159">
        <v>40.968800000000002</v>
      </c>
      <c r="V634" s="159">
        <f>ROUND(E634*U634,2)</f>
        <v>5837.44</v>
      </c>
      <c r="W634" s="159"/>
      <c r="X634" s="159" t="s">
        <v>429</v>
      </c>
      <c r="Y634" s="159" t="s">
        <v>381</v>
      </c>
      <c r="Z634" s="214">
        <v>0.32</v>
      </c>
      <c r="AA634" s="215">
        <f t="shared" ref="AA634" si="256">G634*Z634</f>
        <v>0</v>
      </c>
      <c r="AB634" s="215">
        <f t="shared" ref="AB634" si="257">G634-AA634</f>
        <v>0</v>
      </c>
      <c r="AC634" s="148"/>
      <c r="AD634" s="148"/>
      <c r="AE634" s="148"/>
      <c r="AF634" s="148"/>
      <c r="AG634" s="148" t="s">
        <v>431</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
      <c r="A635" s="155"/>
      <c r="B635" s="156"/>
      <c r="C635" s="194" t="s">
        <v>1262</v>
      </c>
      <c r="D635" s="185"/>
      <c r="E635" s="186">
        <v>142.48500000000001</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435</v>
      </c>
      <c r="AH635" s="148">
        <v>0</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x14ac:dyDescent="0.2">
      <c r="A636" s="162" t="s">
        <v>373</v>
      </c>
      <c r="B636" s="163" t="s">
        <v>261</v>
      </c>
      <c r="C636" s="180" t="s">
        <v>262</v>
      </c>
      <c r="D636" s="164"/>
      <c r="E636" s="165"/>
      <c r="F636" s="166"/>
      <c r="G636" s="166">
        <f>SUMIF(AG637:AG897,"&lt;&gt;NOR",G637:G897)</f>
        <v>0</v>
      </c>
      <c r="H636" s="166"/>
      <c r="I636" s="166">
        <f>SUM(I637:I897)</f>
        <v>0</v>
      </c>
      <c r="J636" s="166"/>
      <c r="K636" s="166">
        <f>SUM(K637:K897)</f>
        <v>0</v>
      </c>
      <c r="L636" s="166"/>
      <c r="M636" s="166">
        <f>SUM(M637:M897)</f>
        <v>0</v>
      </c>
      <c r="N636" s="165"/>
      <c r="O636" s="165">
        <f>SUM(O637:O897)</f>
        <v>229.98000000000002</v>
      </c>
      <c r="P636" s="165"/>
      <c r="Q636" s="165">
        <f>SUM(Q637:Q897)</f>
        <v>0</v>
      </c>
      <c r="R636" s="166"/>
      <c r="S636" s="166"/>
      <c r="T636" s="167"/>
      <c r="U636" s="161"/>
      <c r="V636" s="161">
        <f>SUM(V637:V897)</f>
        <v>5009.75</v>
      </c>
      <c r="W636" s="161"/>
      <c r="X636" s="161"/>
      <c r="Y636" s="161"/>
      <c r="Z636" s="167"/>
      <c r="AA636" s="167"/>
      <c r="AB636" s="167"/>
      <c r="AG636" t="s">
        <v>374</v>
      </c>
    </row>
    <row r="637" spans="1:60" ht="22.5" outlineLevel="1" x14ac:dyDescent="0.2">
      <c r="A637" s="172">
        <v>131</v>
      </c>
      <c r="B637" s="173" t="s">
        <v>1263</v>
      </c>
      <c r="C637" s="181" t="s">
        <v>1264</v>
      </c>
      <c r="D637" s="174" t="s">
        <v>492</v>
      </c>
      <c r="E637" s="175">
        <v>883.13</v>
      </c>
      <c r="F637" s="176"/>
      <c r="G637" s="177">
        <f>ROUND(E637*F637,2)</f>
        <v>0</v>
      </c>
      <c r="H637" s="176"/>
      <c r="I637" s="177">
        <f>ROUND(E637*H637,2)</f>
        <v>0</v>
      </c>
      <c r="J637" s="176"/>
      <c r="K637" s="177">
        <f>ROUND(E637*J637,2)</f>
        <v>0</v>
      </c>
      <c r="L637" s="177">
        <v>21</v>
      </c>
      <c r="M637" s="177">
        <f>G637*(1+L637/100)</f>
        <v>0</v>
      </c>
      <c r="N637" s="175">
        <v>2.2950000000000002E-2</v>
      </c>
      <c r="O637" s="175">
        <f>ROUND(E637*N637,2)</f>
        <v>20.27</v>
      </c>
      <c r="P637" s="175">
        <v>0</v>
      </c>
      <c r="Q637" s="175">
        <f>ROUND(E637*P637,2)</f>
        <v>0</v>
      </c>
      <c r="R637" s="177" t="s">
        <v>724</v>
      </c>
      <c r="S637" s="177" t="s">
        <v>378</v>
      </c>
      <c r="T637" s="178" t="s">
        <v>378</v>
      </c>
      <c r="U637" s="159">
        <v>0.55200000000000005</v>
      </c>
      <c r="V637" s="159">
        <f>ROUND(E637*U637,2)</f>
        <v>487.49</v>
      </c>
      <c r="W637" s="159"/>
      <c r="X637" s="159" t="s">
        <v>429</v>
      </c>
      <c r="Y637" s="159" t="s">
        <v>381</v>
      </c>
      <c r="Z637" s="214">
        <v>0.32</v>
      </c>
      <c r="AA637" s="215">
        <f t="shared" ref="AA637" si="258">G637*Z637</f>
        <v>0</v>
      </c>
      <c r="AB637" s="215">
        <f t="shared" ref="AB637" si="259">G637-AA637</f>
        <v>0</v>
      </c>
      <c r="AC637" s="148"/>
      <c r="AD637" s="148"/>
      <c r="AE637" s="148"/>
      <c r="AF637" s="148"/>
      <c r="AG637" s="148" t="s">
        <v>431</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307" t="s">
        <v>1265</v>
      </c>
      <c r="D638" s="308"/>
      <c r="E638" s="308"/>
      <c r="F638" s="308"/>
      <c r="G638" s="308"/>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433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305" t="s">
        <v>1266</v>
      </c>
      <c r="D639" s="306"/>
      <c r="E639" s="306"/>
      <c r="F639" s="306"/>
      <c r="G639" s="306"/>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383</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
      <c r="A640" s="155"/>
      <c r="B640" s="156"/>
      <c r="C640" s="194" t="s">
        <v>1267</v>
      </c>
      <c r="D640" s="185"/>
      <c r="E640" s="186">
        <v>121.53</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435</v>
      </c>
      <c r="AH640" s="148">
        <v>0</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194" t="s">
        <v>1268</v>
      </c>
      <c r="D641" s="185"/>
      <c r="E641" s="186"/>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435</v>
      </c>
      <c r="AH641" s="148">
        <v>0</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194" t="s">
        <v>1269</v>
      </c>
      <c r="D642" s="185"/>
      <c r="E642" s="186">
        <v>368.32</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435</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4" t="s">
        <v>1270</v>
      </c>
      <c r="D643" s="185"/>
      <c r="E643" s="186">
        <v>106.68</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435</v>
      </c>
      <c r="AH643" s="148">
        <v>0</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4" t="s">
        <v>1271</v>
      </c>
      <c r="D644" s="185"/>
      <c r="E644" s="186">
        <v>195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435</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
      <c r="A645" s="155"/>
      <c r="B645" s="156"/>
      <c r="C645" s="194" t="s">
        <v>1272</v>
      </c>
      <c r="D645" s="185"/>
      <c r="E645" s="186"/>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435</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
      <c r="A646" s="155"/>
      <c r="B646" s="156"/>
      <c r="C646" s="194" t="s">
        <v>1273</v>
      </c>
      <c r="D646" s="185"/>
      <c r="E646" s="186">
        <v>91.6</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435</v>
      </c>
      <c r="AH646" s="148">
        <v>0</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2.5" outlineLevel="1" x14ac:dyDescent="0.2">
      <c r="A647" s="172">
        <v>132</v>
      </c>
      <c r="B647" s="173" t="s">
        <v>1274</v>
      </c>
      <c r="C647" s="181" t="s">
        <v>1275</v>
      </c>
      <c r="D647" s="174" t="s">
        <v>492</v>
      </c>
      <c r="E647" s="175">
        <v>883.13</v>
      </c>
      <c r="F647" s="176"/>
      <c r="G647" s="177">
        <f>ROUND(E647*F647,2)</f>
        <v>0</v>
      </c>
      <c r="H647" s="176"/>
      <c r="I647" s="177">
        <f>ROUND(E647*H647,2)</f>
        <v>0</v>
      </c>
      <c r="J647" s="176"/>
      <c r="K647" s="177">
        <f>ROUND(E647*J647,2)</f>
        <v>0</v>
      </c>
      <c r="L647" s="177">
        <v>21</v>
      </c>
      <c r="M647" s="177">
        <f>G647*(1+L647/100)</f>
        <v>0</v>
      </c>
      <c r="N647" s="175">
        <v>3.5E-4</v>
      </c>
      <c r="O647" s="175">
        <f>ROUND(E647*N647,2)</f>
        <v>0.31</v>
      </c>
      <c r="P647" s="175">
        <v>0</v>
      </c>
      <c r="Q647" s="175">
        <f>ROUND(E647*P647,2)</f>
        <v>0</v>
      </c>
      <c r="R647" s="177" t="s">
        <v>724</v>
      </c>
      <c r="S647" s="177" t="s">
        <v>378</v>
      </c>
      <c r="T647" s="178" t="s">
        <v>378</v>
      </c>
      <c r="U647" s="159">
        <v>6.83E-2</v>
      </c>
      <c r="V647" s="159">
        <f>ROUND(E647*U647,2)</f>
        <v>60.32</v>
      </c>
      <c r="W647" s="159"/>
      <c r="X647" s="159" t="s">
        <v>429</v>
      </c>
      <c r="Y647" s="159" t="s">
        <v>381</v>
      </c>
      <c r="Z647" s="214">
        <v>0.32</v>
      </c>
      <c r="AA647" s="215">
        <f t="shared" ref="AA647" si="260">G647*Z647</f>
        <v>0</v>
      </c>
      <c r="AB647" s="215">
        <f t="shared" ref="AB647" si="261">G647-AA647</f>
        <v>0</v>
      </c>
      <c r="AC647" s="148"/>
      <c r="AD647" s="148"/>
      <c r="AE647" s="148"/>
      <c r="AF647" s="148"/>
      <c r="AG647" s="148" t="s">
        <v>431</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307" t="s">
        <v>1265</v>
      </c>
      <c r="D648" s="308"/>
      <c r="E648" s="308"/>
      <c r="F648" s="308"/>
      <c r="G648" s="308"/>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433</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194" t="s">
        <v>1276</v>
      </c>
      <c r="D649" s="185"/>
      <c r="E649" s="186">
        <v>883.13</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435</v>
      </c>
      <c r="AH649" s="148">
        <v>5</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72">
        <v>133</v>
      </c>
      <c r="B650" s="173" t="s">
        <v>1277</v>
      </c>
      <c r="C650" s="181" t="s">
        <v>1278</v>
      </c>
      <c r="D650" s="174" t="s">
        <v>492</v>
      </c>
      <c r="E650" s="175">
        <v>8194.0415900000007</v>
      </c>
      <c r="F650" s="176"/>
      <c r="G650" s="177">
        <f>ROUND(E650*F650,2)</f>
        <v>0</v>
      </c>
      <c r="H650" s="176"/>
      <c r="I650" s="177">
        <f>ROUND(E650*H650,2)</f>
        <v>0</v>
      </c>
      <c r="J650" s="176"/>
      <c r="K650" s="177">
        <f>ROUND(E650*J650,2)</f>
        <v>0</v>
      </c>
      <c r="L650" s="177">
        <v>21</v>
      </c>
      <c r="M650" s="177">
        <f>G650*(1+L650/100)</f>
        <v>0</v>
      </c>
      <c r="N650" s="175">
        <v>2.205E-2</v>
      </c>
      <c r="O650" s="175">
        <f>ROUND(E650*N650,2)</f>
        <v>180.68</v>
      </c>
      <c r="P650" s="175">
        <v>0</v>
      </c>
      <c r="Q650" s="175">
        <f>ROUND(E650*P650,2)</f>
        <v>0</v>
      </c>
      <c r="R650" s="177" t="s">
        <v>724</v>
      </c>
      <c r="S650" s="177" t="s">
        <v>378</v>
      </c>
      <c r="T650" s="178" t="s">
        <v>378</v>
      </c>
      <c r="U650" s="159">
        <v>0.4</v>
      </c>
      <c r="V650" s="159">
        <f>ROUND(E650*U650,2)</f>
        <v>3277.62</v>
      </c>
      <c r="W650" s="159"/>
      <c r="X650" s="159" t="s">
        <v>429</v>
      </c>
      <c r="Y650" s="159" t="s">
        <v>381</v>
      </c>
      <c r="Z650" s="214">
        <v>0.32</v>
      </c>
      <c r="AA650" s="215">
        <f t="shared" ref="AA650" si="262">G650*Z650</f>
        <v>0</v>
      </c>
      <c r="AB650" s="215">
        <f t="shared" ref="AB650" si="263">G650-AA650</f>
        <v>0</v>
      </c>
      <c r="AC650" s="148"/>
      <c r="AD650" s="148"/>
      <c r="AE650" s="148"/>
      <c r="AF650" s="148"/>
      <c r="AG650" s="148" t="s">
        <v>431</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307" t="s">
        <v>1265</v>
      </c>
      <c r="D651" s="308"/>
      <c r="E651" s="308"/>
      <c r="F651" s="308"/>
      <c r="G651" s="308"/>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433</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4" t="s">
        <v>1268</v>
      </c>
      <c r="D652" s="185"/>
      <c r="E652" s="186"/>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435</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3" x14ac:dyDescent="0.2">
      <c r="A653" s="155"/>
      <c r="B653" s="156"/>
      <c r="C653" s="194" t="s">
        <v>1279</v>
      </c>
      <c r="D653" s="185"/>
      <c r="E653" s="186">
        <v>477.20400000000001</v>
      </c>
      <c r="F653" s="159"/>
      <c r="G653" s="159"/>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435</v>
      </c>
      <c r="AH653" s="148">
        <v>0</v>
      </c>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3" x14ac:dyDescent="0.2">
      <c r="A654" s="155"/>
      <c r="B654" s="156"/>
      <c r="C654" s="194" t="s">
        <v>1280</v>
      </c>
      <c r="D654" s="185"/>
      <c r="E654" s="186">
        <v>683.51400000000001</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435</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3" x14ac:dyDescent="0.2">
      <c r="A655" s="155"/>
      <c r="B655" s="156"/>
      <c r="C655" s="194" t="s">
        <v>1281</v>
      </c>
      <c r="D655" s="185"/>
      <c r="E655" s="186">
        <v>37.200000000000003</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435</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3" x14ac:dyDescent="0.2">
      <c r="A656" s="155"/>
      <c r="B656" s="156"/>
      <c r="C656" s="194" t="s">
        <v>1282</v>
      </c>
      <c r="D656" s="185"/>
      <c r="E656" s="186">
        <v>-51.24</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435</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3" x14ac:dyDescent="0.2">
      <c r="A657" s="155"/>
      <c r="B657" s="156"/>
      <c r="C657" s="194" t="s">
        <v>1283</v>
      </c>
      <c r="D657" s="185"/>
      <c r="E657" s="186">
        <v>-31.472000000000001</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435</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3" x14ac:dyDescent="0.2">
      <c r="A658" s="155"/>
      <c r="B658" s="156"/>
      <c r="C658" s="194" t="s">
        <v>1284</v>
      </c>
      <c r="D658" s="185"/>
      <c r="E658" s="186">
        <v>-3.88</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435</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3" x14ac:dyDescent="0.2">
      <c r="A659" s="155"/>
      <c r="B659" s="156"/>
      <c r="C659" s="194" t="s">
        <v>1285</v>
      </c>
      <c r="D659" s="185"/>
      <c r="E659" s="186">
        <v>-52.4</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435</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3" x14ac:dyDescent="0.2">
      <c r="A660" s="155"/>
      <c r="B660" s="156"/>
      <c r="C660" s="194" t="s">
        <v>1286</v>
      </c>
      <c r="D660" s="185"/>
      <c r="E660" s="186">
        <v>-48.96</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435</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4" t="s">
        <v>1287</v>
      </c>
      <c r="D661" s="185"/>
      <c r="E661" s="186">
        <v>371.86799999999999</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435</v>
      </c>
      <c r="AH661" s="148">
        <v>0</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3" x14ac:dyDescent="0.2">
      <c r="A662" s="155"/>
      <c r="B662" s="156"/>
      <c r="C662" s="194" t="s">
        <v>1288</v>
      </c>
      <c r="D662" s="185"/>
      <c r="E662" s="186">
        <v>532.63800000000003</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435</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4" t="s">
        <v>1289</v>
      </c>
      <c r="D663" s="185"/>
      <c r="E663" s="186">
        <v>-54.752000000000002</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435</v>
      </c>
      <c r="AH663" s="148">
        <v>0</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3" x14ac:dyDescent="0.2">
      <c r="A664" s="155"/>
      <c r="B664" s="156"/>
      <c r="C664" s="194" t="s">
        <v>789</v>
      </c>
      <c r="D664" s="185"/>
      <c r="E664" s="186"/>
      <c r="F664" s="159"/>
      <c r="G664" s="159"/>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435</v>
      </c>
      <c r="AH664" s="148">
        <v>0</v>
      </c>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3" x14ac:dyDescent="0.2">
      <c r="A665" s="155"/>
      <c r="B665" s="156"/>
      <c r="C665" s="194" t="s">
        <v>1290</v>
      </c>
      <c r="D665" s="185"/>
      <c r="E665" s="186">
        <v>112.944</v>
      </c>
      <c r="F665" s="159"/>
      <c r="G665" s="159"/>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435</v>
      </c>
      <c r="AH665" s="148">
        <v>0</v>
      </c>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194" t="s">
        <v>1291</v>
      </c>
      <c r="D666" s="185"/>
      <c r="E666" s="186">
        <v>-3.36</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435</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3" x14ac:dyDescent="0.2">
      <c r="A667" s="155"/>
      <c r="B667" s="156"/>
      <c r="C667" s="194" t="s">
        <v>1292</v>
      </c>
      <c r="D667" s="185"/>
      <c r="E667" s="186">
        <v>29.952000000000002</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435</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4" t="s">
        <v>1293</v>
      </c>
      <c r="D668" s="185"/>
      <c r="E668" s="186">
        <v>-1.89</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435</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3" x14ac:dyDescent="0.2">
      <c r="A669" s="155"/>
      <c r="B669" s="156"/>
      <c r="C669" s="194" t="s">
        <v>1294</v>
      </c>
      <c r="D669" s="185"/>
      <c r="E669" s="186">
        <v>56.16</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435</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
      <c r="A670" s="155"/>
      <c r="B670" s="156"/>
      <c r="C670" s="194" t="s">
        <v>1295</v>
      </c>
      <c r="D670" s="185"/>
      <c r="E670" s="186">
        <v>-2.2200000000000002</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435</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194" t="s">
        <v>1296</v>
      </c>
      <c r="D671" s="185"/>
      <c r="E671" s="186">
        <v>73.632000000000005</v>
      </c>
      <c r="F671" s="159"/>
      <c r="G671" s="159"/>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435</v>
      </c>
      <c r="AH671" s="148">
        <v>0</v>
      </c>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3" x14ac:dyDescent="0.2">
      <c r="A672" s="155"/>
      <c r="B672" s="156"/>
      <c r="C672" s="194" t="s">
        <v>1291</v>
      </c>
      <c r="D672" s="185"/>
      <c r="E672" s="186">
        <v>-3.36</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435</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4" t="s">
        <v>1297</v>
      </c>
      <c r="D673" s="185"/>
      <c r="E673" s="186">
        <v>41.496000000000002</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435</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4" t="s">
        <v>1298</v>
      </c>
      <c r="D674" s="185"/>
      <c r="E674" s="186">
        <v>-3.78</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435</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
      <c r="A675" s="155"/>
      <c r="B675" s="156"/>
      <c r="C675" s="194" t="s">
        <v>794</v>
      </c>
      <c r="D675" s="185"/>
      <c r="E675" s="186"/>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435</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
      <c r="A676" s="155"/>
      <c r="B676" s="156"/>
      <c r="C676" s="194" t="s">
        <v>1299</v>
      </c>
      <c r="D676" s="185"/>
      <c r="E676" s="186">
        <v>57.279200000000003</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435</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3" x14ac:dyDescent="0.2">
      <c r="A677" s="155"/>
      <c r="B677" s="156"/>
      <c r="C677" s="194" t="s">
        <v>1300</v>
      </c>
      <c r="D677" s="185"/>
      <c r="E677" s="186">
        <v>-20.896000000000001</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435</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4" t="s">
        <v>1301</v>
      </c>
      <c r="D678" s="185"/>
      <c r="E678" s="186">
        <v>474.52679999999998</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435</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4" t="s">
        <v>1302</v>
      </c>
      <c r="D679" s="185"/>
      <c r="E679" s="186">
        <v>-88.248000000000005</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435</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4" t="s">
        <v>1303</v>
      </c>
      <c r="D680" s="185"/>
      <c r="E680" s="186">
        <v>-29.29</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435</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4" t="s">
        <v>1304</v>
      </c>
      <c r="D681" s="185"/>
      <c r="E681" s="186">
        <v>15.569599999999999</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435</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4" t="s">
        <v>1305</v>
      </c>
      <c r="D682" s="185"/>
      <c r="E682" s="186">
        <v>37.231999999999999</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435</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4" t="s">
        <v>1306</v>
      </c>
      <c r="D683" s="185"/>
      <c r="E683" s="186">
        <v>15.4512</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435</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4" t="s">
        <v>1307</v>
      </c>
      <c r="D684" s="185"/>
      <c r="E684" s="186">
        <v>-1.08</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435</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4" t="s">
        <v>1308</v>
      </c>
      <c r="D685" s="185"/>
      <c r="E685" s="186">
        <v>82.781599999999997</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435</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3" x14ac:dyDescent="0.2">
      <c r="A686" s="155"/>
      <c r="B686" s="156"/>
      <c r="C686" s="194" t="s">
        <v>1309</v>
      </c>
      <c r="D686" s="185"/>
      <c r="E686" s="186">
        <v>-5.94</v>
      </c>
      <c r="F686" s="159"/>
      <c r="G686" s="159"/>
      <c r="H686" s="159"/>
      <c r="I686" s="159"/>
      <c r="J686" s="159"/>
      <c r="K686" s="159"/>
      <c r="L686" s="159"/>
      <c r="M686" s="159"/>
      <c r="N686" s="158"/>
      <c r="O686" s="158"/>
      <c r="P686" s="158"/>
      <c r="Q686" s="158"/>
      <c r="R686" s="159"/>
      <c r="S686" s="159"/>
      <c r="T686" s="159"/>
      <c r="U686" s="159"/>
      <c r="V686" s="159"/>
      <c r="W686" s="159"/>
      <c r="X686" s="159"/>
      <c r="Y686" s="159"/>
      <c r="Z686" s="148"/>
      <c r="AA686" s="148"/>
      <c r="AB686" s="148"/>
      <c r="AC686" s="148"/>
      <c r="AD686" s="148"/>
      <c r="AE686" s="148"/>
      <c r="AF686" s="148"/>
      <c r="AG686" s="148" t="s">
        <v>435</v>
      </c>
      <c r="AH686" s="148">
        <v>0</v>
      </c>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3" x14ac:dyDescent="0.2">
      <c r="A687" s="155"/>
      <c r="B687" s="156"/>
      <c r="C687" s="194" t="s">
        <v>1310</v>
      </c>
      <c r="D687" s="185"/>
      <c r="E687" s="186">
        <v>78.079980000000006</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435</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3" x14ac:dyDescent="0.2">
      <c r="A688" s="155"/>
      <c r="B688" s="156"/>
      <c r="C688" s="194" t="s">
        <v>1309</v>
      </c>
      <c r="D688" s="185"/>
      <c r="E688" s="186">
        <v>-5.94</v>
      </c>
      <c r="F688" s="159"/>
      <c r="G688" s="159"/>
      <c r="H688" s="159"/>
      <c r="I688" s="159"/>
      <c r="J688" s="159"/>
      <c r="K688" s="159"/>
      <c r="L688" s="159"/>
      <c r="M688" s="159"/>
      <c r="N688" s="158"/>
      <c r="O688" s="158"/>
      <c r="P688" s="158"/>
      <c r="Q688" s="158"/>
      <c r="R688" s="159"/>
      <c r="S688" s="159"/>
      <c r="T688" s="159"/>
      <c r="U688" s="159"/>
      <c r="V688" s="159"/>
      <c r="W688" s="159"/>
      <c r="X688" s="159"/>
      <c r="Y688" s="159"/>
      <c r="Z688" s="148"/>
      <c r="AA688" s="148"/>
      <c r="AB688" s="148"/>
      <c r="AC688" s="148"/>
      <c r="AD688" s="148"/>
      <c r="AE688" s="148"/>
      <c r="AF688" s="148"/>
      <c r="AG688" s="148" t="s">
        <v>435</v>
      </c>
      <c r="AH688" s="148">
        <v>0</v>
      </c>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3" x14ac:dyDescent="0.2">
      <c r="A689" s="155"/>
      <c r="B689" s="156"/>
      <c r="C689" s="194" t="s">
        <v>1311</v>
      </c>
      <c r="D689" s="185"/>
      <c r="E689" s="186">
        <v>55.432409999999997</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435</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3" x14ac:dyDescent="0.2">
      <c r="A690" s="155"/>
      <c r="B690" s="156"/>
      <c r="C690" s="194" t="s">
        <v>1312</v>
      </c>
      <c r="D690" s="185"/>
      <c r="E690" s="186">
        <v>-5.52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435</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3" x14ac:dyDescent="0.2">
      <c r="A691" s="155"/>
      <c r="B691" s="156"/>
      <c r="C691" s="194" t="s">
        <v>1313</v>
      </c>
      <c r="D691" s="185"/>
      <c r="E691" s="186">
        <v>53.516800000000003</v>
      </c>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435</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
      <c r="A692" s="155"/>
      <c r="B692" s="156"/>
      <c r="C692" s="194" t="s">
        <v>1314</v>
      </c>
      <c r="D692" s="185"/>
      <c r="E692" s="186">
        <v>72.460800000000006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435</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
      <c r="A693" s="155"/>
      <c r="B693" s="156"/>
      <c r="C693" s="194" t="s">
        <v>1315</v>
      </c>
      <c r="D693" s="185"/>
      <c r="E693" s="186">
        <v>-3.24</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435</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4" t="s">
        <v>1316</v>
      </c>
      <c r="D694" s="185"/>
      <c r="E694" s="186">
        <v>212.83372</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435</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4" t="s">
        <v>1317</v>
      </c>
      <c r="D695" s="185"/>
      <c r="E695" s="186">
        <v>-83.396000000000001</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435</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4" t="s">
        <v>1318</v>
      </c>
      <c r="D696" s="185"/>
      <c r="E696" s="186">
        <v>123.60868000000001</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435</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4" t="s">
        <v>1319</v>
      </c>
      <c r="D697" s="185"/>
      <c r="E697" s="186">
        <v>-27.06</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435</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4" t="s">
        <v>1320</v>
      </c>
      <c r="D698" s="185"/>
      <c r="E698" s="186">
        <v>89.76</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435</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4" t="s">
        <v>1321</v>
      </c>
      <c r="D699" s="185"/>
      <c r="E699" s="186">
        <v>-10.77</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435</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4" t="s">
        <v>1322</v>
      </c>
      <c r="D700" s="185"/>
      <c r="E700" s="186">
        <v>137.84628000000001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435</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4" t="s">
        <v>1323</v>
      </c>
      <c r="D701" s="185"/>
      <c r="E701" s="186">
        <v>-15.9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435</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4" t="s">
        <v>1324</v>
      </c>
      <c r="D702" s="185"/>
      <c r="E702" s="186">
        <v>21.095099999999999</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435</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4" t="s">
        <v>1325</v>
      </c>
      <c r="D703" s="185"/>
      <c r="E703" s="186">
        <v>100.834</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435</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4" t="s">
        <v>1326</v>
      </c>
      <c r="D704" s="185"/>
      <c r="E704" s="186">
        <v>-64.412000000000006</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435</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3" x14ac:dyDescent="0.2">
      <c r="A705" s="155"/>
      <c r="B705" s="156"/>
      <c r="C705" s="194" t="s">
        <v>1327</v>
      </c>
      <c r="D705" s="185"/>
      <c r="E705" s="186">
        <v>24.7455</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435</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4" t="s">
        <v>1328</v>
      </c>
      <c r="D706" s="185"/>
      <c r="E706" s="186">
        <v>424.42399999999998</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435</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3" x14ac:dyDescent="0.2">
      <c r="A707" s="155"/>
      <c r="B707" s="156"/>
      <c r="C707" s="194" t="s">
        <v>1329</v>
      </c>
      <c r="D707" s="185"/>
      <c r="E707" s="186">
        <v>-160.374</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435</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4" t="s">
        <v>1330</v>
      </c>
      <c r="D708" s="185"/>
      <c r="E708" s="186">
        <v>191.268</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435</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3" x14ac:dyDescent="0.2">
      <c r="A709" s="155"/>
      <c r="B709" s="156"/>
      <c r="C709" s="194" t="s">
        <v>1331</v>
      </c>
      <c r="D709" s="185"/>
      <c r="E709" s="186">
        <v>-34.002000000000002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435</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4" t="s">
        <v>1332</v>
      </c>
      <c r="D710" s="185"/>
      <c r="E710" s="186">
        <v>152.59200000000001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435</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4" t="s">
        <v>1333</v>
      </c>
      <c r="D711" s="185"/>
      <c r="E711" s="186">
        <v>-6.2439999999999998</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435</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
      <c r="A712" s="155"/>
      <c r="B712" s="156"/>
      <c r="C712" s="194" t="s">
        <v>1334</v>
      </c>
      <c r="D712" s="185"/>
      <c r="E712" s="186">
        <v>99.176000000000002</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435</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4" t="s">
        <v>1335</v>
      </c>
      <c r="D713" s="185"/>
      <c r="E713" s="186">
        <v>-9.51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435</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4" t="s">
        <v>1336</v>
      </c>
      <c r="D714" s="185"/>
      <c r="E714" s="186">
        <v>86.02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435</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
      <c r="A715" s="155"/>
      <c r="B715" s="156"/>
      <c r="C715" s="194" t="s">
        <v>1337</v>
      </c>
      <c r="D715" s="185"/>
      <c r="E715" s="186">
        <v>-11.015000000000001</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435</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4" t="s">
        <v>1338</v>
      </c>
      <c r="D716" s="185"/>
      <c r="E716" s="186">
        <v>67.095600000000005</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435</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
      <c r="A717" s="155"/>
      <c r="B717" s="156"/>
      <c r="C717" s="194" t="s">
        <v>1339</v>
      </c>
      <c r="D717" s="185"/>
      <c r="E717" s="186">
        <v>-9.3000000000000007</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435</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
      <c r="A718" s="155"/>
      <c r="B718" s="156"/>
      <c r="C718" s="194" t="s">
        <v>1340</v>
      </c>
      <c r="D718" s="185"/>
      <c r="E718" s="186">
        <v>32.652000000000001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435</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4" t="s">
        <v>1341</v>
      </c>
      <c r="D719" s="185"/>
      <c r="E719" s="186">
        <v>-5.49</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435</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4" t="s">
        <v>1342</v>
      </c>
      <c r="D720" s="185"/>
      <c r="E720" s="186">
        <v>13.616</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435</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4" t="s">
        <v>1343</v>
      </c>
      <c r="D721" s="185"/>
      <c r="E721" s="186">
        <v>46.754399999999997</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435</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4" t="s">
        <v>1344</v>
      </c>
      <c r="D722" s="185"/>
      <c r="E722" s="186">
        <v>-3.4089999999999998</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435</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4" t="s">
        <v>1345</v>
      </c>
      <c r="D723" s="185"/>
      <c r="E723" s="186">
        <v>87.031999999999996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435</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4" t="s">
        <v>1291</v>
      </c>
      <c r="D724" s="185"/>
      <c r="E724" s="186">
        <v>-3.36</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435</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4" t="s">
        <v>1346</v>
      </c>
      <c r="D725" s="185"/>
      <c r="E725" s="186">
        <v>369.78480000000002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435</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4" t="s">
        <v>1347</v>
      </c>
      <c r="D726" s="185"/>
      <c r="E726" s="186">
        <v>-131.87799999999999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435</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4" t="s">
        <v>1348</v>
      </c>
      <c r="D727" s="185"/>
      <c r="E727" s="186">
        <v>21.270600000000002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435</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4" t="s">
        <v>1349</v>
      </c>
      <c r="D728" s="185"/>
      <c r="E728" s="186">
        <v>64.162499999999994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435</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4" t="s">
        <v>1350</v>
      </c>
      <c r="D729" s="185"/>
      <c r="E729" s="186">
        <v>-6.39</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435</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4" t="s">
        <v>1351</v>
      </c>
      <c r="D730" s="185"/>
      <c r="E730" s="186">
        <v>51.281100000000002</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435</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4" t="s">
        <v>1352</v>
      </c>
      <c r="D731" s="185"/>
      <c r="E731" s="186">
        <v>86.506200000000007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435</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4" t="s">
        <v>1353</v>
      </c>
      <c r="D732" s="185"/>
      <c r="E732" s="186">
        <v>-8.4</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435</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4" t="s">
        <v>1354</v>
      </c>
      <c r="D733" s="185"/>
      <c r="E733" s="186">
        <v>86.057400000000001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435</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
      <c r="A734" s="155"/>
      <c r="B734" s="156"/>
      <c r="C734" s="194" t="s">
        <v>1355</v>
      </c>
      <c r="D734" s="185"/>
      <c r="E734" s="186">
        <v>-6.72</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435</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
      <c r="A735" s="155"/>
      <c r="B735" s="156"/>
      <c r="C735" s="194" t="s">
        <v>1356</v>
      </c>
      <c r="D735" s="185"/>
      <c r="E735" s="186">
        <v>53.7438</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435</v>
      </c>
      <c r="AH735" s="148">
        <v>0</v>
      </c>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
      <c r="A736" s="155"/>
      <c r="B736" s="156"/>
      <c r="C736" s="194" t="s">
        <v>1357</v>
      </c>
      <c r="D736" s="185"/>
      <c r="E736" s="186">
        <v>-7.5</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435</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
      <c r="A737" s="155"/>
      <c r="B737" s="156"/>
      <c r="C737" s="194" t="s">
        <v>1358</v>
      </c>
      <c r="D737" s="185"/>
      <c r="E737" s="186">
        <v>57.77178</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t="s">
        <v>435</v>
      </c>
      <c r="AH737" s="148">
        <v>0</v>
      </c>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
      <c r="A738" s="155"/>
      <c r="B738" s="156"/>
      <c r="C738" s="194" t="s">
        <v>1359</v>
      </c>
      <c r="D738" s="185"/>
      <c r="E738" s="186">
        <v>-5.04</v>
      </c>
      <c r="F738" s="159"/>
      <c r="G738" s="159"/>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435</v>
      </c>
      <c r="AH738" s="148">
        <v>0</v>
      </c>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3" x14ac:dyDescent="0.2">
      <c r="A739" s="155"/>
      <c r="B739" s="156"/>
      <c r="C739" s="194" t="s">
        <v>1360</v>
      </c>
      <c r="D739" s="185"/>
      <c r="E739" s="186">
        <v>18.961020000000001</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435</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4" t="s">
        <v>1361</v>
      </c>
      <c r="D740" s="185"/>
      <c r="E740" s="186">
        <v>17.90802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435</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4" t="s">
        <v>1362</v>
      </c>
      <c r="D741" s="185"/>
      <c r="E741" s="186">
        <v>59.319000000000003</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435</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4" t="s">
        <v>1315</v>
      </c>
      <c r="D742" s="185"/>
      <c r="E742" s="186">
        <v>-3.24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435</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4" t="s">
        <v>1363</v>
      </c>
      <c r="D743" s="185"/>
      <c r="E743" s="186">
        <v>45.840600000000002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435</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
      <c r="A744" s="155"/>
      <c r="B744" s="156"/>
      <c r="C744" s="194" t="s">
        <v>1364</v>
      </c>
      <c r="D744" s="185"/>
      <c r="E744" s="186">
        <v>25.166699999999999</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435</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4" t="s">
        <v>1365</v>
      </c>
      <c r="D745" s="185"/>
      <c r="E745" s="186">
        <v>25.166699999999999</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435</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4" t="s">
        <v>1366</v>
      </c>
      <c r="D746" s="185"/>
      <c r="E746" s="186">
        <v>25.166699999999999</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435</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3" x14ac:dyDescent="0.2">
      <c r="A747" s="155"/>
      <c r="B747" s="156"/>
      <c r="C747" s="194" t="s">
        <v>1367</v>
      </c>
      <c r="D747" s="185"/>
      <c r="E747" s="186"/>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435</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4" t="s">
        <v>1368</v>
      </c>
      <c r="D748" s="185"/>
      <c r="E748" s="186">
        <v>279.57600000000002</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435</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4" t="s">
        <v>1369</v>
      </c>
      <c r="D749" s="185"/>
      <c r="E749" s="186">
        <v>-47.865000000000002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435</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4" t="s">
        <v>1370</v>
      </c>
      <c r="D750" s="185"/>
      <c r="E750" s="186">
        <v>158.202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435</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4" t="s">
        <v>1371</v>
      </c>
      <c r="D751" s="185"/>
      <c r="E751" s="186">
        <v>-11.34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435</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4" t="s">
        <v>1372</v>
      </c>
      <c r="D752" s="185"/>
      <c r="E752" s="186">
        <v>40.905000000000001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435</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4" t="s">
        <v>1373</v>
      </c>
      <c r="D753" s="185"/>
      <c r="E753" s="186">
        <v>56.628</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435</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4" t="s">
        <v>1374</v>
      </c>
      <c r="D754" s="185"/>
      <c r="E754" s="186">
        <v>-15.12</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435</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4" t="s">
        <v>1375</v>
      </c>
      <c r="D755" s="185"/>
      <c r="E755" s="186">
        <v>93.06</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435</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
      <c r="A756" s="155"/>
      <c r="B756" s="156"/>
      <c r="C756" s="194" t="s">
        <v>1376</v>
      </c>
      <c r="D756" s="185"/>
      <c r="E756" s="186">
        <v>-20.79</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435</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3" x14ac:dyDescent="0.2">
      <c r="A757" s="155"/>
      <c r="B757" s="156"/>
      <c r="C757" s="194" t="s">
        <v>1377</v>
      </c>
      <c r="D757" s="185"/>
      <c r="E757" s="186">
        <v>169.68600000000001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435</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
      <c r="A758" s="155"/>
      <c r="B758" s="156"/>
      <c r="C758" s="194" t="s">
        <v>1371</v>
      </c>
      <c r="D758" s="185"/>
      <c r="E758" s="186">
        <v>-11.34</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435</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
      <c r="A759" s="155"/>
      <c r="B759" s="156"/>
      <c r="C759" s="194" t="s">
        <v>1378</v>
      </c>
      <c r="D759" s="185"/>
      <c r="E759" s="186">
        <v>78.12</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435</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4" t="s">
        <v>1379</v>
      </c>
      <c r="D760" s="185"/>
      <c r="E760" s="186">
        <v>-8.19</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435</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
      <c r="A761" s="155"/>
      <c r="B761" s="156"/>
      <c r="C761" s="194" t="s">
        <v>1380</v>
      </c>
      <c r="D761" s="185"/>
      <c r="E761" s="186">
        <v>65.373000000000005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435</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
      <c r="A762" s="155"/>
      <c r="B762" s="156"/>
      <c r="C762" s="194" t="s">
        <v>1381</v>
      </c>
      <c r="D762" s="185"/>
      <c r="E762" s="186">
        <v>-8.82</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435</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
      <c r="A763" s="155"/>
      <c r="B763" s="156"/>
      <c r="C763" s="194" t="s">
        <v>1382</v>
      </c>
      <c r="D763" s="185"/>
      <c r="E763" s="186">
        <v>9.7200000000000006</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435</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
      <c r="A764" s="155"/>
      <c r="B764" s="156"/>
      <c r="C764" s="194" t="s">
        <v>1383</v>
      </c>
      <c r="D764" s="185"/>
      <c r="E764" s="186">
        <v>38.676000000000002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435</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4" t="s">
        <v>1384</v>
      </c>
      <c r="D765" s="185"/>
      <c r="E765" s="186">
        <v>-9.0299999999999994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435</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4" t="s">
        <v>1385</v>
      </c>
      <c r="D766" s="185"/>
      <c r="E766" s="186">
        <v>26.135999999999999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435</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4" t="s">
        <v>1386</v>
      </c>
      <c r="D767" s="185"/>
      <c r="E767" s="186">
        <v>-1.68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435</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4" t="s">
        <v>1387</v>
      </c>
      <c r="D768" s="185"/>
      <c r="E768" s="186">
        <v>22.324000000000002</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435</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4" t="s">
        <v>1359</v>
      </c>
      <c r="D769" s="185"/>
      <c r="E769" s="186">
        <v>-5.04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435</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4" t="s">
        <v>1388</v>
      </c>
      <c r="D770" s="185"/>
      <c r="E770" s="186">
        <v>6.8760000000000003</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435</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4" t="s">
        <v>1389</v>
      </c>
      <c r="D771" s="185"/>
      <c r="E771" s="186"/>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435</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4" t="s">
        <v>1390</v>
      </c>
      <c r="D772" s="185"/>
      <c r="E772" s="186">
        <v>42.558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435</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4" t="s">
        <v>1391</v>
      </c>
      <c r="D773" s="185"/>
      <c r="E773" s="186">
        <v>-3.78</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435</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4" t="s">
        <v>1392</v>
      </c>
      <c r="D774" s="185"/>
      <c r="E774" s="186">
        <v>45.999499999999998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435</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4" t="s">
        <v>1393</v>
      </c>
      <c r="D775" s="185"/>
      <c r="E775" s="186">
        <v>-2.94</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435</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4" t="s">
        <v>1394</v>
      </c>
      <c r="D776" s="185"/>
      <c r="E776" s="186">
        <v>45.999499999999998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435</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4" t="s">
        <v>1395</v>
      </c>
      <c r="D777" s="185"/>
      <c r="E777" s="186">
        <v>-8.69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435</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4" t="s">
        <v>1396</v>
      </c>
      <c r="D778" s="185"/>
      <c r="E778" s="186"/>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435</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4" t="s">
        <v>1397</v>
      </c>
      <c r="D779" s="185"/>
      <c r="E779" s="186">
        <v>273.53100000000001</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435</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4" t="s">
        <v>1398</v>
      </c>
      <c r="D780" s="185"/>
      <c r="E780" s="186">
        <v>-27.72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435</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4" t="s">
        <v>1399</v>
      </c>
      <c r="D781" s="185"/>
      <c r="E781" s="186">
        <v>45.945</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435</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4" t="s">
        <v>1400</v>
      </c>
      <c r="D782" s="185"/>
      <c r="E782" s="186">
        <v>-5.04</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435</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4" t="s">
        <v>1401</v>
      </c>
      <c r="D783" s="185"/>
      <c r="E783" s="186">
        <v>66.168000000000006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435</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
      <c r="A784" s="155"/>
      <c r="B784" s="156"/>
      <c r="C784" s="194" t="s">
        <v>1379</v>
      </c>
      <c r="D784" s="185"/>
      <c r="E784" s="186">
        <v>-8.19</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435</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
      <c r="A785" s="155"/>
      <c r="B785" s="156"/>
      <c r="C785" s="194" t="s">
        <v>1402</v>
      </c>
      <c r="D785" s="185"/>
      <c r="E785" s="186">
        <v>158.202</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435</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4" t="s">
        <v>1371</v>
      </c>
      <c r="D786" s="185"/>
      <c r="E786" s="186">
        <v>-11.34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435</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4" t="s">
        <v>1403</v>
      </c>
      <c r="D787" s="185"/>
      <c r="E787" s="186">
        <v>56.628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435</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
      <c r="A788" s="155"/>
      <c r="B788" s="156"/>
      <c r="C788" s="194" t="s">
        <v>1374</v>
      </c>
      <c r="D788" s="185"/>
      <c r="E788" s="186">
        <v>-15.12</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435</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4" t="s">
        <v>1404</v>
      </c>
      <c r="D789" s="185"/>
      <c r="E789" s="186">
        <v>93.06</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435</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
      <c r="A790" s="155"/>
      <c r="B790" s="156"/>
      <c r="C790" s="194" t="s">
        <v>1405</v>
      </c>
      <c r="D790" s="185"/>
      <c r="E790" s="186">
        <v>-25.83</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435</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4" t="s">
        <v>1406</v>
      </c>
      <c r="D791" s="185"/>
      <c r="E791" s="186">
        <v>169.68600000000001</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435</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4" t="s">
        <v>1371</v>
      </c>
      <c r="D792" s="185"/>
      <c r="E792" s="186">
        <v>-11.34</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435</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4" t="s">
        <v>1407</v>
      </c>
      <c r="D793" s="185"/>
      <c r="E793" s="186">
        <v>107.41500000000001</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435</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4" t="s">
        <v>1408</v>
      </c>
      <c r="D794" s="185"/>
      <c r="E794" s="186">
        <v>-9.66</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435</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4" t="s">
        <v>1409</v>
      </c>
      <c r="D795" s="185"/>
      <c r="E795" s="186">
        <v>31.878</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435</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
      <c r="A796" s="155"/>
      <c r="B796" s="156"/>
      <c r="C796" s="194" t="s">
        <v>1410</v>
      </c>
      <c r="D796" s="185"/>
      <c r="E796" s="186">
        <v>-7.98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435</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4" t="s">
        <v>1411</v>
      </c>
      <c r="D797" s="185"/>
      <c r="E797" s="186">
        <v>44.747999999999998</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435</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4" t="s">
        <v>1391</v>
      </c>
      <c r="D798" s="185"/>
      <c r="E798" s="186">
        <v>-3.78</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435</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4" t="s">
        <v>1412</v>
      </c>
      <c r="D799" s="185"/>
      <c r="E799" s="186">
        <v>9.1199999999999992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435</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4" t="s">
        <v>1413</v>
      </c>
      <c r="D800" s="185"/>
      <c r="E800" s="186">
        <v>9.9600000000000009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435</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4" t="s">
        <v>1389</v>
      </c>
      <c r="D801" s="185"/>
      <c r="E801" s="186"/>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435</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4" t="s">
        <v>1414</v>
      </c>
      <c r="D802" s="185"/>
      <c r="E802" s="186"/>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435</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
      <c r="A803" s="155"/>
      <c r="B803" s="156"/>
      <c r="C803" s="194" t="s">
        <v>1415</v>
      </c>
      <c r="D803" s="185"/>
      <c r="E803" s="186">
        <v>359.06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435</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4" t="s">
        <v>1416</v>
      </c>
      <c r="D804" s="185"/>
      <c r="E804" s="186">
        <v>-36.96</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435</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
      <c r="A805" s="155"/>
      <c r="B805" s="156"/>
      <c r="C805" s="194" t="s">
        <v>1417</v>
      </c>
      <c r="D805" s="185"/>
      <c r="E805" s="186">
        <v>207.74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435</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4" t="s">
        <v>1418</v>
      </c>
      <c r="D806" s="185"/>
      <c r="E806" s="186">
        <v>-15.12</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435</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4" t="s">
        <v>1419</v>
      </c>
      <c r="D807" s="185"/>
      <c r="E807" s="186">
        <v>47.466000000000001</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435</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
      <c r="A808" s="155"/>
      <c r="B808" s="156"/>
      <c r="C808" s="194" t="s">
        <v>1420</v>
      </c>
      <c r="D808" s="185"/>
      <c r="E808" s="186">
        <v>-6.72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435</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
      <c r="A809" s="155"/>
      <c r="B809" s="156"/>
      <c r="C809" s="194" t="s">
        <v>1421</v>
      </c>
      <c r="D809" s="185"/>
      <c r="E809" s="186">
        <v>74.36</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435</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
      <c r="A810" s="155"/>
      <c r="B810" s="156"/>
      <c r="C810" s="194" t="s">
        <v>1422</v>
      </c>
      <c r="D810" s="185"/>
      <c r="E810" s="186">
        <v>-20.16</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435</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
      <c r="A811" s="155"/>
      <c r="B811" s="156"/>
      <c r="C811" s="194" t="s">
        <v>1423</v>
      </c>
      <c r="D811" s="185"/>
      <c r="E811" s="186">
        <v>122.2</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435</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
      <c r="A812" s="155"/>
      <c r="B812" s="156"/>
      <c r="C812" s="194" t="s">
        <v>1424</v>
      </c>
      <c r="D812" s="185"/>
      <c r="E812" s="186">
        <v>-34.44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435</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
      <c r="A813" s="155"/>
      <c r="B813" s="156"/>
      <c r="C813" s="194" t="s">
        <v>1425</v>
      </c>
      <c r="D813" s="185"/>
      <c r="E813" s="186">
        <v>222.82</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435</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3" x14ac:dyDescent="0.2">
      <c r="A814" s="155"/>
      <c r="B814" s="156"/>
      <c r="C814" s="194" t="s">
        <v>1418</v>
      </c>
      <c r="D814" s="185"/>
      <c r="E814" s="186">
        <v>-15.12</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435</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
      <c r="A815" s="155"/>
      <c r="B815" s="156"/>
      <c r="C815" s="194" t="s">
        <v>1426</v>
      </c>
      <c r="D815" s="185"/>
      <c r="E815" s="186">
        <v>86.76</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435</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3" x14ac:dyDescent="0.2">
      <c r="A816" s="155"/>
      <c r="B816" s="156"/>
      <c r="C816" s="194" t="s">
        <v>1427</v>
      </c>
      <c r="D816" s="185"/>
      <c r="E816" s="186">
        <v>-10.92</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435</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ht="22.5" outlineLevel="1" x14ac:dyDescent="0.2">
      <c r="A817" s="172">
        <v>134</v>
      </c>
      <c r="B817" s="173" t="s">
        <v>1428</v>
      </c>
      <c r="C817" s="181" t="s">
        <v>1429</v>
      </c>
      <c r="D817" s="174" t="s">
        <v>492</v>
      </c>
      <c r="E817" s="175">
        <v>8194.0415900000007</v>
      </c>
      <c r="F817" s="176"/>
      <c r="G817" s="177">
        <f>ROUND(E817*F817,2)</f>
        <v>0</v>
      </c>
      <c r="H817" s="176"/>
      <c r="I817" s="177">
        <f>ROUND(E817*H817,2)</f>
        <v>0</v>
      </c>
      <c r="J817" s="176"/>
      <c r="K817" s="177">
        <f>ROUND(E817*J817,2)</f>
        <v>0</v>
      </c>
      <c r="L817" s="177">
        <v>21</v>
      </c>
      <c r="M817" s="177">
        <f>G817*(1+L817/100)</f>
        <v>0</v>
      </c>
      <c r="N817" s="175">
        <v>3.5E-4</v>
      </c>
      <c r="O817" s="175">
        <f>ROUND(E817*N817,2)</f>
        <v>2.87</v>
      </c>
      <c r="P817" s="175">
        <v>0</v>
      </c>
      <c r="Q817" s="175">
        <f>ROUND(E817*P817,2)</f>
        <v>0</v>
      </c>
      <c r="R817" s="177" t="s">
        <v>724</v>
      </c>
      <c r="S817" s="177" t="s">
        <v>378</v>
      </c>
      <c r="T817" s="178" t="s">
        <v>378</v>
      </c>
      <c r="U817" s="159">
        <v>7.0000000000000007E-2</v>
      </c>
      <c r="V817" s="159">
        <f>ROUND(E817*U817,2)</f>
        <v>573.58000000000004</v>
      </c>
      <c r="W817" s="159"/>
      <c r="X817" s="159" t="s">
        <v>429</v>
      </c>
      <c r="Y817" s="159" t="s">
        <v>381</v>
      </c>
      <c r="Z817" s="214">
        <v>0.32</v>
      </c>
      <c r="AA817" s="215">
        <f t="shared" ref="AA817" si="264">G817*Z817</f>
        <v>0</v>
      </c>
      <c r="AB817" s="215">
        <f t="shared" ref="AB817" si="265">G817-AA817</f>
        <v>0</v>
      </c>
      <c r="AC817" s="148"/>
      <c r="AD817" s="148"/>
      <c r="AE817" s="148"/>
      <c r="AF817" s="148"/>
      <c r="AG817" s="148" t="s">
        <v>431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2" x14ac:dyDescent="0.2">
      <c r="A818" s="155"/>
      <c r="B818" s="156"/>
      <c r="C818" s="307" t="s">
        <v>1265</v>
      </c>
      <c r="D818" s="308"/>
      <c r="E818" s="308"/>
      <c r="F818" s="308"/>
      <c r="G818" s="308"/>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433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194" t="s">
        <v>1430</v>
      </c>
      <c r="D819" s="185"/>
      <c r="E819" s="186">
        <v>8194.0415900000007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435</v>
      </c>
      <c r="AH819" s="148">
        <v>5</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72">
        <v>135</v>
      </c>
      <c r="B820" s="173" t="s">
        <v>1431</v>
      </c>
      <c r="C820" s="181" t="s">
        <v>1432</v>
      </c>
      <c r="D820" s="174" t="s">
        <v>671</v>
      </c>
      <c r="E820" s="175">
        <v>1742.92</v>
      </c>
      <c r="F820" s="176"/>
      <c r="G820" s="177">
        <f>ROUND(E820*F820,2)</f>
        <v>0</v>
      </c>
      <c r="H820" s="176"/>
      <c r="I820" s="177">
        <f>ROUND(E820*H820,2)</f>
        <v>0</v>
      </c>
      <c r="J820" s="176"/>
      <c r="K820" s="177">
        <f>ROUND(E820*J820,2)</f>
        <v>0</v>
      </c>
      <c r="L820" s="177">
        <v>21</v>
      </c>
      <c r="M820" s="177">
        <f>G820*(1+L820/100)</f>
        <v>0</v>
      </c>
      <c r="N820" s="175">
        <v>2.3000000000000001E-4</v>
      </c>
      <c r="O820" s="175">
        <f>ROUND(E820*N820,2)</f>
        <v>0.4</v>
      </c>
      <c r="P820" s="175">
        <v>0</v>
      </c>
      <c r="Q820" s="175">
        <f>ROUND(E820*P820,2)</f>
        <v>0</v>
      </c>
      <c r="R820" s="177" t="s">
        <v>724</v>
      </c>
      <c r="S820" s="177" t="s">
        <v>378</v>
      </c>
      <c r="T820" s="178" t="s">
        <v>378</v>
      </c>
      <c r="U820" s="159">
        <v>0.05</v>
      </c>
      <c r="V820" s="159">
        <f>ROUND(E820*U820,2)</f>
        <v>87.15</v>
      </c>
      <c r="W820" s="159"/>
      <c r="X820" s="159" t="s">
        <v>429</v>
      </c>
      <c r="Y820" s="159" t="s">
        <v>381</v>
      </c>
      <c r="Z820" s="214">
        <v>0.32</v>
      </c>
      <c r="AA820" s="215">
        <f t="shared" ref="AA820" si="266">G820*Z820</f>
        <v>0</v>
      </c>
      <c r="AB820" s="215">
        <f t="shared" ref="AB820" si="267">G820-AA820</f>
        <v>0</v>
      </c>
      <c r="AC820" s="148"/>
      <c r="AD820" s="148"/>
      <c r="AE820" s="148"/>
      <c r="AF820" s="148"/>
      <c r="AG820" s="148" t="s">
        <v>431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307" t="s">
        <v>1433</v>
      </c>
      <c r="D821" s="308"/>
      <c r="E821" s="308"/>
      <c r="F821" s="308"/>
      <c r="G821" s="308"/>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433</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
      <c r="A822" s="155"/>
      <c r="B822" s="156"/>
      <c r="C822" s="194" t="s">
        <v>1434</v>
      </c>
      <c r="D822" s="185"/>
      <c r="E822" s="186"/>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435</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
      <c r="A823" s="155"/>
      <c r="B823" s="156"/>
      <c r="C823" s="194" t="s">
        <v>1435</v>
      </c>
      <c r="D823" s="185"/>
      <c r="E823" s="186">
        <v>53.6</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435</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3" x14ac:dyDescent="0.2">
      <c r="A824" s="155"/>
      <c r="B824" s="156"/>
      <c r="C824" s="194" t="s">
        <v>1436</v>
      </c>
      <c r="D824" s="185"/>
      <c r="E824" s="186">
        <v>10.92</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435</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3" x14ac:dyDescent="0.2">
      <c r="A825" s="155"/>
      <c r="B825" s="156"/>
      <c r="C825" s="194" t="s">
        <v>1437</v>
      </c>
      <c r="D825" s="185"/>
      <c r="E825" s="186">
        <v>6.5</v>
      </c>
      <c r="F825" s="159"/>
      <c r="G825" s="159"/>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435</v>
      </c>
      <c r="AH825" s="148">
        <v>0</v>
      </c>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3" x14ac:dyDescent="0.2">
      <c r="A826" s="155"/>
      <c r="B826" s="156"/>
      <c r="C826" s="194" t="s">
        <v>1438</v>
      </c>
      <c r="D826" s="185"/>
      <c r="E826" s="186">
        <v>6.1</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435</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4" t="s">
        <v>1439</v>
      </c>
      <c r="D827" s="185"/>
      <c r="E827" s="186">
        <v>21.6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435</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194" t="s">
        <v>1440</v>
      </c>
      <c r="D828" s="185"/>
      <c r="E828" s="186">
        <v>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435</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194" t="s">
        <v>1441</v>
      </c>
      <c r="D829" s="185"/>
      <c r="E829" s="186">
        <v>694.32</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435</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194" t="s">
        <v>1442</v>
      </c>
      <c r="D830" s="185"/>
      <c r="E830" s="186">
        <v>868</v>
      </c>
      <c r="F830" s="159"/>
      <c r="G830" s="159"/>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435</v>
      </c>
      <c r="AH830" s="148">
        <v>0</v>
      </c>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194" t="s">
        <v>1443</v>
      </c>
      <c r="D831" s="185"/>
      <c r="E831" s="186">
        <v>32.799999999999997</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435</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4" t="s">
        <v>1444</v>
      </c>
      <c r="D832" s="185"/>
      <c r="E832" s="186">
        <v>43.68</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435</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2">
        <v>136</v>
      </c>
      <c r="B833" s="173" t="s">
        <v>1445</v>
      </c>
      <c r="C833" s="181" t="s">
        <v>1446</v>
      </c>
      <c r="D833" s="174" t="s">
        <v>492</v>
      </c>
      <c r="E833" s="175">
        <v>456.00689999999997</v>
      </c>
      <c r="F833" s="176"/>
      <c r="G833" s="177">
        <f>ROUND(E833*F833,2)</f>
        <v>0</v>
      </c>
      <c r="H833" s="176"/>
      <c r="I833" s="177">
        <f>ROUND(E833*H833,2)</f>
        <v>0</v>
      </c>
      <c r="J833" s="176"/>
      <c r="K833" s="177">
        <f>ROUND(E833*J833,2)</f>
        <v>0</v>
      </c>
      <c r="L833" s="177">
        <v>21</v>
      </c>
      <c r="M833" s="177">
        <f>G833*(1+L833/100)</f>
        <v>0</v>
      </c>
      <c r="N833" s="175">
        <v>4.5580000000000002E-2</v>
      </c>
      <c r="O833" s="175">
        <f>ROUND(E833*N833,2)</f>
        <v>20.78</v>
      </c>
      <c r="P833" s="175">
        <v>0</v>
      </c>
      <c r="Q833" s="175">
        <f>ROUND(E833*P833,2)</f>
        <v>0</v>
      </c>
      <c r="R833" s="177" t="s">
        <v>724</v>
      </c>
      <c r="S833" s="177" t="s">
        <v>378</v>
      </c>
      <c r="T833" s="178" t="s">
        <v>378</v>
      </c>
      <c r="U833" s="159">
        <v>0.60799999999999998</v>
      </c>
      <c r="V833" s="159">
        <f>ROUND(E833*U833,2)</f>
        <v>277.25</v>
      </c>
      <c r="W833" s="159"/>
      <c r="X833" s="159" t="s">
        <v>429</v>
      </c>
      <c r="Y833" s="159" t="s">
        <v>381</v>
      </c>
      <c r="Z833" s="214">
        <v>0.32</v>
      </c>
      <c r="AA833" s="215">
        <f t="shared" ref="AA833" si="268">G833*Z833</f>
        <v>0</v>
      </c>
      <c r="AB833" s="215">
        <f t="shared" ref="AB833" si="269">G833-AA833</f>
        <v>0</v>
      </c>
      <c r="AC833" s="148"/>
      <c r="AD833" s="148"/>
      <c r="AE833" s="148"/>
      <c r="AF833" s="148"/>
      <c r="AG833" s="148" t="s">
        <v>431</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307" t="s">
        <v>1447</v>
      </c>
      <c r="D834" s="308"/>
      <c r="E834" s="308"/>
      <c r="F834" s="308"/>
      <c r="G834" s="308"/>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433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194" t="s">
        <v>1448</v>
      </c>
      <c r="D835" s="185"/>
      <c r="E835" s="186"/>
      <c r="F835" s="159"/>
      <c r="G835" s="159"/>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435</v>
      </c>
      <c r="AH835" s="148">
        <v>0</v>
      </c>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
      <c r="A836" s="155"/>
      <c r="B836" s="156"/>
      <c r="C836" s="194" t="s">
        <v>794</v>
      </c>
      <c r="D836" s="185"/>
      <c r="E836" s="186"/>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435</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
      <c r="A837" s="155"/>
      <c r="B837" s="156"/>
      <c r="C837" s="194" t="s">
        <v>1449</v>
      </c>
      <c r="D837" s="185"/>
      <c r="E837" s="186">
        <v>7.6859999999999999</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435</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
      <c r="A838" s="155"/>
      <c r="B838" s="156"/>
      <c r="C838" s="194" t="s">
        <v>1450</v>
      </c>
      <c r="D838" s="185"/>
      <c r="E838" s="186">
        <v>7.77</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435</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3" x14ac:dyDescent="0.2">
      <c r="A839" s="155"/>
      <c r="B839" s="156"/>
      <c r="C839" s="194" t="s">
        <v>1451</v>
      </c>
      <c r="D839" s="185"/>
      <c r="E839" s="186">
        <v>8.4420000000000002</v>
      </c>
      <c r="F839" s="159"/>
      <c r="G839" s="159"/>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435</v>
      </c>
      <c r="AH839" s="148">
        <v>0</v>
      </c>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3" x14ac:dyDescent="0.2">
      <c r="A840" s="155"/>
      <c r="B840" s="156"/>
      <c r="C840" s="194" t="s">
        <v>1452</v>
      </c>
      <c r="D840" s="185"/>
      <c r="E840" s="186">
        <v>2.34</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435</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4" t="s">
        <v>1453</v>
      </c>
      <c r="D841" s="185"/>
      <c r="E841" s="186">
        <v>34.607999999999997</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435</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4" t="s">
        <v>1454</v>
      </c>
      <c r="D842" s="185"/>
      <c r="E842" s="186">
        <v>36.287999999999997</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435</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
      <c r="A843" s="155"/>
      <c r="B843" s="156"/>
      <c r="C843" s="194" t="s">
        <v>1455</v>
      </c>
      <c r="D843" s="185"/>
      <c r="E843" s="186">
        <v>1.95</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435</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3" x14ac:dyDescent="0.2">
      <c r="A844" s="155"/>
      <c r="B844" s="156"/>
      <c r="C844" s="194" t="s">
        <v>1456</v>
      </c>
      <c r="D844" s="185"/>
      <c r="E844" s="186">
        <v>10.941000000000001</v>
      </c>
      <c r="F844" s="159"/>
      <c r="G844" s="159"/>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435</v>
      </c>
      <c r="AH844" s="148">
        <v>0</v>
      </c>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3" x14ac:dyDescent="0.2">
      <c r="A845" s="155"/>
      <c r="B845" s="156"/>
      <c r="C845" s="194" t="s">
        <v>1457</v>
      </c>
      <c r="D845" s="185"/>
      <c r="E845" s="186">
        <v>13.125</v>
      </c>
      <c r="F845" s="159"/>
      <c r="G845" s="159"/>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435</v>
      </c>
      <c r="AH845" s="148">
        <v>0</v>
      </c>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3" x14ac:dyDescent="0.2">
      <c r="A846" s="155"/>
      <c r="B846" s="156"/>
      <c r="C846" s="194" t="s">
        <v>1458</v>
      </c>
      <c r="D846" s="185"/>
      <c r="E846" s="186">
        <v>7.98</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435</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4" t="s">
        <v>1459</v>
      </c>
      <c r="D847" s="185"/>
      <c r="E847" s="186">
        <v>11.045999999999999</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435</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4" t="s">
        <v>1460</v>
      </c>
      <c r="D848" s="185"/>
      <c r="E848" s="186">
        <v>16.905000000000001</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435</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4" t="s">
        <v>1461</v>
      </c>
      <c r="D849" s="185"/>
      <c r="E849" s="186">
        <v>29.001000000000001</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435</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4" t="s">
        <v>1462</v>
      </c>
      <c r="D850" s="185"/>
      <c r="E850" s="186">
        <v>1.56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435</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4" t="s">
        <v>1463</v>
      </c>
      <c r="D851" s="185"/>
      <c r="E851" s="186">
        <v>9.6641999999999992</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435</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
      <c r="A852" s="155"/>
      <c r="B852" s="156"/>
      <c r="C852" s="194" t="s">
        <v>1464</v>
      </c>
      <c r="D852" s="185"/>
      <c r="E852" s="186">
        <v>9.0342000000000002</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435</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
      <c r="A853" s="155"/>
      <c r="B853" s="156"/>
      <c r="C853" s="194" t="s">
        <v>1465</v>
      </c>
      <c r="D853" s="185"/>
      <c r="E853" s="186">
        <v>27.3</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435</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
      <c r="A854" s="155"/>
      <c r="B854" s="156"/>
      <c r="C854" s="194" t="s">
        <v>1466</v>
      </c>
      <c r="D854" s="185"/>
      <c r="E854" s="186">
        <v>24.065999999999999</v>
      </c>
      <c r="F854" s="159"/>
      <c r="G854" s="159"/>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435</v>
      </c>
      <c r="AH854" s="148">
        <v>0</v>
      </c>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3" x14ac:dyDescent="0.2">
      <c r="A855" s="155"/>
      <c r="B855" s="156"/>
      <c r="C855" s="194" t="s">
        <v>1467</v>
      </c>
      <c r="D855" s="185"/>
      <c r="E855" s="186">
        <v>13.377000000000001</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435</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4" t="s">
        <v>1468</v>
      </c>
      <c r="D856" s="185"/>
      <c r="E856" s="186">
        <v>13.377000000000001</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435</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
      <c r="A857" s="155"/>
      <c r="B857" s="156"/>
      <c r="C857" s="194" t="s">
        <v>1469</v>
      </c>
      <c r="D857" s="185"/>
      <c r="E857" s="186">
        <v>13.377000000000001</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435</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
      <c r="A858" s="155"/>
      <c r="B858" s="156"/>
      <c r="C858" s="194" t="s">
        <v>1367</v>
      </c>
      <c r="D858" s="185"/>
      <c r="E858" s="186"/>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435</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
      <c r="A859" s="155"/>
      <c r="B859" s="156"/>
      <c r="C859" s="194" t="s">
        <v>1470</v>
      </c>
      <c r="D859" s="185"/>
      <c r="E859" s="186">
        <v>2.0150000000000001</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435</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
      <c r="A860" s="155"/>
      <c r="B860" s="156"/>
      <c r="C860" s="194" t="s">
        <v>1471</v>
      </c>
      <c r="D860" s="185"/>
      <c r="E860" s="186">
        <v>9.5969999999999995</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435</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
      <c r="A861" s="155"/>
      <c r="B861" s="156"/>
      <c r="C861" s="194" t="s">
        <v>1472</v>
      </c>
      <c r="D861" s="185"/>
      <c r="E861" s="186">
        <v>2.1</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435</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4" t="s">
        <v>1473</v>
      </c>
      <c r="D862" s="185"/>
      <c r="E862" s="186">
        <v>2.0150000000000001</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435</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4" t="s">
        <v>1474</v>
      </c>
      <c r="D863" s="185"/>
      <c r="E863" s="186">
        <v>5.5860000000000003</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435</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4" t="s">
        <v>1475</v>
      </c>
      <c r="D864" s="185"/>
      <c r="E864" s="186">
        <v>2.1</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435</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4" t="s">
        <v>1476</v>
      </c>
      <c r="D865" s="185"/>
      <c r="E865" s="186">
        <v>2.0150000000000001</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435</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4" t="s">
        <v>1477</v>
      </c>
      <c r="D866" s="185"/>
      <c r="E866" s="186">
        <v>5.5860000000000003</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435</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
      <c r="A867" s="155"/>
      <c r="B867" s="156"/>
      <c r="C867" s="194" t="s">
        <v>1478</v>
      </c>
      <c r="D867" s="185"/>
      <c r="E867" s="186">
        <v>2.1</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435</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3" x14ac:dyDescent="0.2">
      <c r="A868" s="155"/>
      <c r="B868" s="156"/>
      <c r="C868" s="194" t="s">
        <v>1479</v>
      </c>
      <c r="D868" s="185"/>
      <c r="E868" s="186">
        <v>10.5</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435</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4" t="s">
        <v>1480</v>
      </c>
      <c r="D869" s="185"/>
      <c r="E869" s="186">
        <v>1.04</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435</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4" t="s">
        <v>1481</v>
      </c>
      <c r="D870" s="185"/>
      <c r="E870" s="186">
        <v>9.3030000000000008</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435</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4" t="s">
        <v>1482</v>
      </c>
      <c r="D871" s="185"/>
      <c r="E871" s="186">
        <v>4.83</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435</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4" t="s">
        <v>1483</v>
      </c>
      <c r="D872" s="185"/>
      <c r="E872" s="186">
        <v>4.5564999999999998</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435</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
      <c r="A873" s="155"/>
      <c r="B873" s="156"/>
      <c r="C873" s="194" t="s">
        <v>1484</v>
      </c>
      <c r="D873" s="185"/>
      <c r="E873" s="186">
        <v>4.5564999999999998</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435</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
      <c r="A874" s="155"/>
      <c r="B874" s="156"/>
      <c r="C874" s="194" t="s">
        <v>1396</v>
      </c>
      <c r="D874" s="185"/>
      <c r="E874" s="186"/>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435</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4" t="s">
        <v>1485</v>
      </c>
      <c r="D875" s="185"/>
      <c r="E875" s="186">
        <v>6.0449999999999999</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435</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
      <c r="A876" s="155"/>
      <c r="B876" s="156"/>
      <c r="C876" s="194" t="s">
        <v>1486</v>
      </c>
      <c r="D876" s="185"/>
      <c r="E876" s="186">
        <v>16.757999999999999</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435</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
      <c r="A877" s="155"/>
      <c r="B877" s="156"/>
      <c r="C877" s="194" t="s">
        <v>1487</v>
      </c>
      <c r="D877" s="185"/>
      <c r="E877" s="186">
        <v>6.3</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435</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4" t="s">
        <v>1488</v>
      </c>
      <c r="D878" s="185"/>
      <c r="E878" s="186">
        <v>9.7500000000000003E-2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435</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4" t="s">
        <v>1489</v>
      </c>
      <c r="D879" s="185"/>
      <c r="E879" s="186">
        <v>9.4499999999999993</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435</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4" t="s">
        <v>1490</v>
      </c>
      <c r="D880" s="185"/>
      <c r="E880" s="186">
        <v>10.815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435</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4" t="s">
        <v>1491</v>
      </c>
      <c r="D881" s="185"/>
      <c r="E881" s="186"/>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435</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4" t="s">
        <v>1492</v>
      </c>
      <c r="D882" s="185"/>
      <c r="E882" s="186">
        <v>4.03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435</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4" t="s">
        <v>1493</v>
      </c>
      <c r="D883" s="185"/>
      <c r="E883" s="186">
        <v>11.172000000000001</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435</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
      <c r="A884" s="155"/>
      <c r="B884" s="156"/>
      <c r="C884" s="194" t="s">
        <v>1494</v>
      </c>
      <c r="D884" s="185"/>
      <c r="E884" s="186">
        <v>4.2</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435</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3" x14ac:dyDescent="0.2">
      <c r="A885" s="155"/>
      <c r="B885" s="156"/>
      <c r="C885" s="194" t="s">
        <v>1495</v>
      </c>
      <c r="D885" s="185"/>
      <c r="E885" s="186"/>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435</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4" t="s">
        <v>1496</v>
      </c>
      <c r="D886" s="185"/>
      <c r="E886" s="186">
        <v>4.03</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435</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4" t="s">
        <v>1497</v>
      </c>
      <c r="D887" s="185"/>
      <c r="E887" s="186">
        <v>11.172000000000001</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435</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4" t="s">
        <v>1498</v>
      </c>
      <c r="D888" s="185"/>
      <c r="E888" s="186">
        <v>4.2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435</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1" x14ac:dyDescent="0.2">
      <c r="A889" s="172">
        <v>137</v>
      </c>
      <c r="B889" s="173" t="s">
        <v>1499</v>
      </c>
      <c r="C889" s="181" t="s">
        <v>1500</v>
      </c>
      <c r="D889" s="174" t="s">
        <v>492</v>
      </c>
      <c r="E889" s="175">
        <v>8194.0415900000007</v>
      </c>
      <c r="F889" s="176"/>
      <c r="G889" s="177">
        <f>ROUND(E889*F889,2)</f>
        <v>0</v>
      </c>
      <c r="H889" s="176"/>
      <c r="I889" s="177">
        <f>ROUND(E889*H889,2)</f>
        <v>0</v>
      </c>
      <c r="J889" s="176"/>
      <c r="K889" s="177">
        <f>ROUND(E889*J889,2)</f>
        <v>0</v>
      </c>
      <c r="L889" s="177">
        <v>21</v>
      </c>
      <c r="M889" s="177">
        <f>G889*(1+L889/100)</f>
        <v>0</v>
      </c>
      <c r="N889" s="175">
        <v>8.0000000000000007E-5</v>
      </c>
      <c r="O889" s="175">
        <f>ROUND(E889*N889,2)</f>
        <v>0.66</v>
      </c>
      <c r="P889" s="175">
        <v>0</v>
      </c>
      <c r="Q889" s="175">
        <f>ROUND(E889*P889,2)</f>
        <v>0</v>
      </c>
      <c r="R889" s="177" t="s">
        <v>724</v>
      </c>
      <c r="S889" s="177" t="s">
        <v>378</v>
      </c>
      <c r="T889" s="178" t="s">
        <v>378</v>
      </c>
      <c r="U889" s="159">
        <v>0</v>
      </c>
      <c r="V889" s="159">
        <f>ROUND(E889*U889,2)</f>
        <v>0</v>
      </c>
      <c r="W889" s="159"/>
      <c r="X889" s="159" t="s">
        <v>429</v>
      </c>
      <c r="Y889" s="159" t="s">
        <v>381</v>
      </c>
      <c r="Z889" s="214">
        <v>0.32</v>
      </c>
      <c r="AA889" s="215">
        <f t="shared" ref="AA889" si="270">G889*Z889</f>
        <v>0</v>
      </c>
      <c r="AB889" s="215">
        <f t="shared" ref="AB889" si="271">G889-AA889</f>
        <v>0</v>
      </c>
      <c r="AC889" s="148"/>
      <c r="AD889" s="148"/>
      <c r="AE889" s="148"/>
      <c r="AF889" s="148"/>
      <c r="AG889" s="148" t="s">
        <v>431</v>
      </c>
      <c r="AH889" s="148"/>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2" x14ac:dyDescent="0.2">
      <c r="A890" s="155"/>
      <c r="B890" s="156"/>
      <c r="C890" s="307" t="s">
        <v>1501</v>
      </c>
      <c r="D890" s="308"/>
      <c r="E890" s="308"/>
      <c r="F890" s="308"/>
      <c r="G890" s="308"/>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433</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79" t="str">
        <f>C890</f>
        <v>omítka vápenocementová, strojně nebo ručně nanášená v podlaží i ve schodišti na jakýkoliv druh podkladu, kompletní souvrství</v>
      </c>
      <c r="BB890" s="148"/>
      <c r="BC890" s="148"/>
      <c r="BD890" s="148"/>
      <c r="BE890" s="148"/>
      <c r="BF890" s="148"/>
      <c r="BG890" s="148"/>
      <c r="BH890" s="148"/>
    </row>
    <row r="891" spans="1:60" outlineLevel="2" x14ac:dyDescent="0.2">
      <c r="A891" s="155"/>
      <c r="B891" s="156"/>
      <c r="C891" s="194" t="s">
        <v>1430</v>
      </c>
      <c r="D891" s="185"/>
      <c r="E891" s="186">
        <v>8194.0415900000007</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435</v>
      </c>
      <c r="AH891" s="148">
        <v>5</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ht="22.5" outlineLevel="1" x14ac:dyDescent="0.2">
      <c r="A892" s="172">
        <v>138</v>
      </c>
      <c r="B892" s="173" t="s">
        <v>1502</v>
      </c>
      <c r="C892" s="181" t="s">
        <v>1503</v>
      </c>
      <c r="D892" s="174" t="s">
        <v>492</v>
      </c>
      <c r="E892" s="175">
        <v>680.49</v>
      </c>
      <c r="F892" s="176"/>
      <c r="G892" s="177">
        <f>ROUND(E892*F892,2)</f>
        <v>0</v>
      </c>
      <c r="H892" s="176"/>
      <c r="I892" s="177">
        <f>ROUND(E892*H892,2)</f>
        <v>0</v>
      </c>
      <c r="J892" s="176"/>
      <c r="K892" s="177">
        <f>ROUND(E892*J892,2)</f>
        <v>0</v>
      </c>
      <c r="L892" s="177">
        <v>21</v>
      </c>
      <c r="M892" s="177">
        <f>G892*(1+L892/100)</f>
        <v>0</v>
      </c>
      <c r="N892" s="175">
        <v>3.6099999999999999E-3</v>
      </c>
      <c r="O892" s="175">
        <f>ROUND(E892*N892,2)</f>
        <v>2.46</v>
      </c>
      <c r="P892" s="175">
        <v>0</v>
      </c>
      <c r="Q892" s="175">
        <f>ROUND(E892*P892,2)</f>
        <v>0</v>
      </c>
      <c r="R892" s="177" t="s">
        <v>724</v>
      </c>
      <c r="S892" s="177" t="s">
        <v>378</v>
      </c>
      <c r="T892" s="178" t="s">
        <v>378</v>
      </c>
      <c r="U892" s="159">
        <v>0.36199999999999999</v>
      </c>
      <c r="V892" s="159">
        <f>ROUND(E892*U892,2)</f>
        <v>246.34</v>
      </c>
      <c r="W892" s="159"/>
      <c r="X892" s="159" t="s">
        <v>429</v>
      </c>
      <c r="Y892" s="159" t="s">
        <v>381</v>
      </c>
      <c r="Z892" s="214">
        <v>0.32</v>
      </c>
      <c r="AA892" s="215">
        <f t="shared" ref="AA892" si="272">G892*Z892</f>
        <v>0</v>
      </c>
      <c r="AB892" s="215">
        <f t="shared" ref="AB892" si="273">G892-AA892</f>
        <v>0</v>
      </c>
      <c r="AC892" s="148"/>
      <c r="AD892" s="148"/>
      <c r="AE892" s="148"/>
      <c r="AF892" s="148"/>
      <c r="AG892" s="148" t="s">
        <v>431</v>
      </c>
      <c r="AH892" s="148"/>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2" x14ac:dyDescent="0.2">
      <c r="A893" s="155"/>
      <c r="B893" s="156"/>
      <c r="C893" s="194" t="s">
        <v>1504</v>
      </c>
      <c r="D893" s="185"/>
      <c r="E893" s="186"/>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435</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4" t="s">
        <v>1505</v>
      </c>
      <c r="D894" s="185"/>
      <c r="E894" s="186">
        <v>430.32</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435</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4" t="s">
        <v>1506</v>
      </c>
      <c r="D895" s="185"/>
      <c r="E895" s="186">
        <v>278.52</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435</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
      <c r="A896" s="155"/>
      <c r="B896" s="156"/>
      <c r="C896" s="194" t="s">
        <v>1507</v>
      </c>
      <c r="D896" s="185"/>
      <c r="E896" s="186">
        <v>-28.35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435</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1" x14ac:dyDescent="0.2">
      <c r="A897" s="187">
        <v>139</v>
      </c>
      <c r="B897" s="188" t="s">
        <v>1508</v>
      </c>
      <c r="C897" s="195" t="s">
        <v>1509</v>
      </c>
      <c r="D897" s="189" t="s">
        <v>671</v>
      </c>
      <c r="E897" s="190">
        <v>3370</v>
      </c>
      <c r="F897" s="191"/>
      <c r="G897" s="192">
        <f>ROUND(E897*F897,2)</f>
        <v>0</v>
      </c>
      <c r="H897" s="191"/>
      <c r="I897" s="192">
        <f>ROUND(E897*H897,2)</f>
        <v>0</v>
      </c>
      <c r="J897" s="191"/>
      <c r="K897" s="192">
        <f>ROUND(E897*J897,2)</f>
        <v>0</v>
      </c>
      <c r="L897" s="192">
        <v>21</v>
      </c>
      <c r="M897" s="192">
        <f>G897*(1+L897/100)</f>
        <v>0</v>
      </c>
      <c r="N897" s="190">
        <v>4.6000000000000001E-4</v>
      </c>
      <c r="O897" s="190">
        <f>ROUND(E897*N897,2)</f>
        <v>1.55</v>
      </c>
      <c r="P897" s="190">
        <v>0</v>
      </c>
      <c r="Q897" s="190">
        <f>ROUND(E897*P897,2)</f>
        <v>0</v>
      </c>
      <c r="R897" s="192"/>
      <c r="S897" s="192" t="s">
        <v>394</v>
      </c>
      <c r="T897" s="193" t="s">
        <v>378</v>
      </c>
      <c r="U897" s="159">
        <v>0</v>
      </c>
      <c r="V897" s="159">
        <f>ROUND(E897*U897,2)</f>
        <v>0</v>
      </c>
      <c r="W897" s="159"/>
      <c r="X897" s="159" t="s">
        <v>429</v>
      </c>
      <c r="Y897" s="159" t="s">
        <v>381</v>
      </c>
      <c r="Z897" s="214">
        <v>0.32</v>
      </c>
      <c r="AA897" s="215">
        <f t="shared" ref="AA897" si="274">G897*Z897</f>
        <v>0</v>
      </c>
      <c r="AB897" s="215">
        <f t="shared" ref="AB897" si="275">G897-AA897</f>
        <v>0</v>
      </c>
      <c r="AC897" s="148"/>
      <c r="AD897" s="148"/>
      <c r="AE897" s="148"/>
      <c r="AF897" s="148"/>
      <c r="AG897" s="148" t="s">
        <v>431</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x14ac:dyDescent="0.2">
      <c r="A898" s="162" t="s">
        <v>373</v>
      </c>
      <c r="B898" s="163" t="s">
        <v>263</v>
      </c>
      <c r="C898" s="180" t="s">
        <v>264</v>
      </c>
      <c r="D898" s="164"/>
      <c r="E898" s="165"/>
      <c r="F898" s="166"/>
      <c r="G898" s="166">
        <f>SUMIF(AG899:AG1058,"&lt;&gt;NOR",G899:G1058)</f>
        <v>0</v>
      </c>
      <c r="H898" s="166"/>
      <c r="I898" s="166">
        <f>SUM(I899:I1058)</f>
        <v>0</v>
      </c>
      <c r="J898" s="166"/>
      <c r="K898" s="166">
        <f>SUM(K899:K1058)</f>
        <v>0</v>
      </c>
      <c r="L898" s="166"/>
      <c r="M898" s="166">
        <f>SUM(M899:M1058)</f>
        <v>0</v>
      </c>
      <c r="N898" s="165"/>
      <c r="O898" s="165">
        <f>SUM(O899:O1058)</f>
        <v>205.82999999999998</v>
      </c>
      <c r="P898" s="165"/>
      <c r="Q898" s="165">
        <f>SUM(Q899:Q1058)</f>
        <v>0</v>
      </c>
      <c r="R898" s="166"/>
      <c r="S898" s="166"/>
      <c r="T898" s="167"/>
      <c r="U898" s="161"/>
      <c r="V898" s="161">
        <f>SUM(V899:V1058)</f>
        <v>9821.7499999999982</v>
      </c>
      <c r="W898" s="161"/>
      <c r="X898" s="161"/>
      <c r="Y898" s="161"/>
      <c r="Z898" s="166"/>
      <c r="AA898" s="166"/>
      <c r="AB898" s="167"/>
      <c r="AG898" t="s">
        <v>374</v>
      </c>
    </row>
    <row r="899" spans="1:60" outlineLevel="1" x14ac:dyDescent="0.2">
      <c r="A899" s="187">
        <v>140</v>
      </c>
      <c r="B899" s="188" t="s">
        <v>1510</v>
      </c>
      <c r="C899" s="195" t="s">
        <v>1511</v>
      </c>
      <c r="D899" s="189" t="s">
        <v>492</v>
      </c>
      <c r="E899" s="190">
        <v>6608</v>
      </c>
      <c r="F899" s="191"/>
      <c r="G899" s="192">
        <f>ROUND(E899*F899,2)</f>
        <v>0</v>
      </c>
      <c r="H899" s="191"/>
      <c r="I899" s="192">
        <f>ROUND(E899*H899,2)</f>
        <v>0</v>
      </c>
      <c r="J899" s="191"/>
      <c r="K899" s="192">
        <f>ROUND(E899*J899,2)</f>
        <v>0</v>
      </c>
      <c r="L899" s="192">
        <v>21</v>
      </c>
      <c r="M899" s="192">
        <f>G899*(1+L899/100)</f>
        <v>0</v>
      </c>
      <c r="N899" s="190">
        <v>2.5000000000000001E-4</v>
      </c>
      <c r="O899" s="190">
        <f>ROUND(E899*N899,2)</f>
        <v>1.65</v>
      </c>
      <c r="P899" s="190">
        <v>0</v>
      </c>
      <c r="Q899" s="190">
        <f>ROUND(E899*P899,2)</f>
        <v>0</v>
      </c>
      <c r="R899" s="192"/>
      <c r="S899" s="192" t="s">
        <v>394</v>
      </c>
      <c r="T899" s="193" t="s">
        <v>378</v>
      </c>
      <c r="U899" s="159">
        <v>5.1999999999999998E-2</v>
      </c>
      <c r="V899" s="159">
        <f>ROUND(E899*U899,2)</f>
        <v>343.62</v>
      </c>
      <c r="W899" s="159"/>
      <c r="X899" s="159" t="s">
        <v>429</v>
      </c>
      <c r="Y899" s="159" t="s">
        <v>381</v>
      </c>
      <c r="Z899" s="214">
        <v>0.32</v>
      </c>
      <c r="AA899" s="215">
        <f t="shared" ref="AA899:AA900" si="276">G899*Z899</f>
        <v>0</v>
      </c>
      <c r="AB899" s="215">
        <f t="shared" ref="AB899:AB900" si="277">G899-AA899</f>
        <v>0</v>
      </c>
      <c r="AC899" s="148"/>
      <c r="AD899" s="148"/>
      <c r="AE899" s="148"/>
      <c r="AF899" s="148"/>
      <c r="AG899" s="148" t="s">
        <v>431</v>
      </c>
      <c r="AH899" s="148"/>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1" x14ac:dyDescent="0.2">
      <c r="A900" s="172">
        <v>141</v>
      </c>
      <c r="B900" s="173" t="s">
        <v>1512</v>
      </c>
      <c r="C900" s="181" t="s">
        <v>1513</v>
      </c>
      <c r="D900" s="174" t="s">
        <v>492</v>
      </c>
      <c r="E900" s="175">
        <v>840.93399999999997</v>
      </c>
      <c r="F900" s="176"/>
      <c r="G900" s="177">
        <f>ROUND(E900*F900,2)</f>
        <v>0</v>
      </c>
      <c r="H900" s="176"/>
      <c r="I900" s="177">
        <f>ROUND(E900*H900,2)</f>
        <v>0</v>
      </c>
      <c r="J900" s="176"/>
      <c r="K900" s="177">
        <f>ROUND(E900*J900,2)</f>
        <v>0</v>
      </c>
      <c r="L900" s="177">
        <v>21</v>
      </c>
      <c r="M900" s="177">
        <f>G900*(1+L900/100)</f>
        <v>0</v>
      </c>
      <c r="N900" s="175">
        <v>4.0000000000000003E-5</v>
      </c>
      <c r="O900" s="175">
        <f>ROUND(E900*N900,2)</f>
        <v>0.03</v>
      </c>
      <c r="P900" s="175">
        <v>0</v>
      </c>
      <c r="Q900" s="175">
        <f>ROUND(E900*P900,2)</f>
        <v>0</v>
      </c>
      <c r="R900" s="177" t="s">
        <v>724</v>
      </c>
      <c r="S900" s="177" t="s">
        <v>378</v>
      </c>
      <c r="T900" s="178" t="s">
        <v>378</v>
      </c>
      <c r="U900" s="159">
        <v>7.8E-2</v>
      </c>
      <c r="V900" s="159">
        <f>ROUND(E900*U900,2)</f>
        <v>65.59</v>
      </c>
      <c r="W900" s="159"/>
      <c r="X900" s="159" t="s">
        <v>429</v>
      </c>
      <c r="Y900" s="159" t="s">
        <v>381</v>
      </c>
      <c r="Z900" s="214">
        <v>0.32</v>
      </c>
      <c r="AA900" s="215">
        <f t="shared" si="276"/>
        <v>0</v>
      </c>
      <c r="AB900" s="215">
        <f t="shared" si="277"/>
        <v>0</v>
      </c>
      <c r="AC900" s="148"/>
      <c r="AD900" s="148"/>
      <c r="AE900" s="148"/>
      <c r="AF900" s="148"/>
      <c r="AG900" s="148" t="s">
        <v>431</v>
      </c>
      <c r="AH900" s="148"/>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2.5" outlineLevel="2" x14ac:dyDescent="0.2">
      <c r="A901" s="155"/>
      <c r="B901" s="156"/>
      <c r="C901" s="307" t="s">
        <v>1514</v>
      </c>
      <c r="D901" s="308"/>
      <c r="E901" s="308"/>
      <c r="F901" s="308"/>
      <c r="G901" s="308"/>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433</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79" t="str">
        <f>C901</f>
        <v>s rámy a zárubněmi, zábradlí, předmětů oplechování apod., které se zřizují ještě před úpravami povrchu, před jejich znečištěním při úpravách povrchu nástřikem plastických (lepivých) maltovin</v>
      </c>
      <c r="BB901" s="148"/>
      <c r="BC901" s="148"/>
      <c r="BD901" s="148"/>
      <c r="BE901" s="148"/>
      <c r="BF901" s="148"/>
      <c r="BG901" s="148"/>
      <c r="BH901" s="148"/>
    </row>
    <row r="902" spans="1:60" outlineLevel="2" x14ac:dyDescent="0.2">
      <c r="A902" s="155"/>
      <c r="B902" s="156"/>
      <c r="C902" s="194" t="s">
        <v>1515</v>
      </c>
      <c r="D902" s="185"/>
      <c r="E902" s="186">
        <v>314.16000000000003</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435</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
      <c r="A903" s="155"/>
      <c r="B903" s="156"/>
      <c r="C903" s="194" t="s">
        <v>1516</v>
      </c>
      <c r="D903" s="185"/>
      <c r="E903" s="186">
        <v>364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435</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4" t="s">
        <v>1517</v>
      </c>
      <c r="D904" s="185"/>
      <c r="E904" s="186">
        <v>31.2</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435</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4" t="s">
        <v>1518</v>
      </c>
      <c r="D905" s="185"/>
      <c r="E905" s="186">
        <v>71.400000000000006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435</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4" t="s">
        <v>1519</v>
      </c>
      <c r="D906" s="185"/>
      <c r="E906" s="186">
        <v>28.56</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435</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4" t="s">
        <v>1520</v>
      </c>
      <c r="D907" s="185"/>
      <c r="E907" s="186">
        <v>6.6639999999999997</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435</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4" t="s">
        <v>1521</v>
      </c>
      <c r="D908" s="185"/>
      <c r="E908" s="186">
        <v>4.37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435</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4" t="s">
        <v>1522</v>
      </c>
      <c r="D909" s="185"/>
      <c r="E909" s="186">
        <v>7.98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435</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4" t="s">
        <v>1523</v>
      </c>
      <c r="D910" s="185"/>
      <c r="E910" s="186">
        <v>12.6</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435</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1" x14ac:dyDescent="0.2">
      <c r="A911" s="172">
        <v>142</v>
      </c>
      <c r="B911" s="173" t="s">
        <v>1524</v>
      </c>
      <c r="C911" s="181" t="s">
        <v>1525</v>
      </c>
      <c r="D911" s="174" t="s">
        <v>492</v>
      </c>
      <c r="E911" s="175">
        <v>161.88</v>
      </c>
      <c r="F911" s="176"/>
      <c r="G911" s="177">
        <f>ROUND(E911*F911,2)</f>
        <v>0</v>
      </c>
      <c r="H911" s="176"/>
      <c r="I911" s="177">
        <f>ROUND(E911*H911,2)</f>
        <v>0</v>
      </c>
      <c r="J911" s="176"/>
      <c r="K911" s="177">
        <f>ROUND(E911*J911,2)</f>
        <v>0</v>
      </c>
      <c r="L911" s="177">
        <v>21</v>
      </c>
      <c r="M911" s="177">
        <f>G911*(1+L911/100)</f>
        <v>0</v>
      </c>
      <c r="N911" s="175">
        <v>8.0700000000000008E-3</v>
      </c>
      <c r="O911" s="175">
        <f>ROUND(E911*N911,2)</f>
        <v>1.31</v>
      </c>
      <c r="P911" s="175">
        <v>0</v>
      </c>
      <c r="Q911" s="175">
        <f>ROUND(E911*P911,2)</f>
        <v>0</v>
      </c>
      <c r="R911" s="177" t="s">
        <v>724</v>
      </c>
      <c r="S911" s="177" t="s">
        <v>378</v>
      </c>
      <c r="T911" s="178" t="s">
        <v>378</v>
      </c>
      <c r="U911" s="159">
        <v>0.49299999999999999</v>
      </c>
      <c r="V911" s="159">
        <f>ROUND(E911*U911,2)</f>
        <v>79.81</v>
      </c>
      <c r="W911" s="159"/>
      <c r="X911" s="159" t="s">
        <v>429</v>
      </c>
      <c r="Y911" s="159" t="s">
        <v>430</v>
      </c>
      <c r="Z911" s="214">
        <v>0.32</v>
      </c>
      <c r="AA911" s="215">
        <f t="shared" ref="AA911" si="278">G911*Z911</f>
        <v>0</v>
      </c>
      <c r="AB911" s="215">
        <f t="shared" ref="AB911" si="279">G911-AA911</f>
        <v>0</v>
      </c>
      <c r="AC911" s="148"/>
      <c r="AD911" s="148"/>
      <c r="AE911" s="148"/>
      <c r="AF911" s="148"/>
      <c r="AG911" s="148" t="s">
        <v>431</v>
      </c>
      <c r="AH911" s="148"/>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2" x14ac:dyDescent="0.2">
      <c r="A912" s="155"/>
      <c r="B912" s="156"/>
      <c r="C912" s="307" t="s">
        <v>1526</v>
      </c>
      <c r="D912" s="308"/>
      <c r="E912" s="308"/>
      <c r="F912" s="308"/>
      <c r="G912" s="308"/>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433</v>
      </c>
      <c r="AH912" s="148"/>
      <c r="AI912" s="148"/>
      <c r="AJ912" s="148"/>
      <c r="AK912" s="148"/>
      <c r="AL912" s="148"/>
      <c r="AM912" s="148"/>
      <c r="AN912" s="148"/>
      <c r="AO912" s="148"/>
      <c r="AP912" s="148"/>
      <c r="AQ912" s="148"/>
      <c r="AR912" s="148"/>
      <c r="AS912" s="148"/>
      <c r="AT912" s="148"/>
      <c r="AU912" s="148"/>
      <c r="AV912" s="148"/>
      <c r="AW912" s="148"/>
      <c r="AX912" s="148"/>
      <c r="AY912" s="148"/>
      <c r="AZ912" s="148"/>
      <c r="BA912" s="179" t="str">
        <f>C912</f>
        <v>nanesení lepicího tmelu na izolační desky, nalepení desek a zajištění talířovými hmoždinkami (6 ks/m2). Bez povrchové úpravy desek.</v>
      </c>
      <c r="BB912" s="148"/>
      <c r="BC912" s="148"/>
      <c r="BD912" s="148"/>
      <c r="BE912" s="148"/>
      <c r="BF912" s="148"/>
      <c r="BG912" s="148"/>
      <c r="BH912" s="148"/>
    </row>
    <row r="913" spans="1:60" outlineLevel="2" x14ac:dyDescent="0.2">
      <c r="A913" s="155"/>
      <c r="B913" s="156"/>
      <c r="C913" s="194" t="s">
        <v>1527</v>
      </c>
      <c r="D913" s="185"/>
      <c r="E913" s="186"/>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435</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4" t="s">
        <v>1528</v>
      </c>
      <c r="D914" s="185"/>
      <c r="E914" s="186">
        <v>70.290000000000006</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435</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4" t="s">
        <v>1529</v>
      </c>
      <c r="D915" s="185"/>
      <c r="E915" s="186">
        <v>91.59</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435</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1" x14ac:dyDescent="0.2">
      <c r="A916" s="172">
        <v>143</v>
      </c>
      <c r="B916" s="173" t="s">
        <v>1530</v>
      </c>
      <c r="C916" s="181" t="s">
        <v>1531</v>
      </c>
      <c r="D916" s="174" t="s">
        <v>492</v>
      </c>
      <c r="E916" s="175">
        <v>154.08000000000001</v>
      </c>
      <c r="F916" s="176"/>
      <c r="G916" s="177">
        <f>ROUND(E916*F916,2)</f>
        <v>0</v>
      </c>
      <c r="H916" s="176"/>
      <c r="I916" s="177">
        <f>ROUND(E916*H916,2)</f>
        <v>0</v>
      </c>
      <c r="J916" s="176"/>
      <c r="K916" s="177">
        <f>ROUND(E916*J916,2)</f>
        <v>0</v>
      </c>
      <c r="L916" s="177">
        <v>21</v>
      </c>
      <c r="M916" s="177">
        <f>G916*(1+L916/100)</f>
        <v>0</v>
      </c>
      <c r="N916" s="175">
        <v>1.1639999999999999E-2</v>
      </c>
      <c r="O916" s="175">
        <f>ROUND(E916*N916,2)</f>
        <v>1.79</v>
      </c>
      <c r="P916" s="175">
        <v>0</v>
      </c>
      <c r="Q916" s="175">
        <f>ROUND(E916*P916,2)</f>
        <v>0</v>
      </c>
      <c r="R916" s="177" t="s">
        <v>724</v>
      </c>
      <c r="S916" s="177" t="s">
        <v>394</v>
      </c>
      <c r="T916" s="178" t="s">
        <v>379</v>
      </c>
      <c r="U916" s="159">
        <v>0.49299999999999999</v>
      </c>
      <c r="V916" s="159">
        <f>ROUND(E916*U916,2)</f>
        <v>75.959999999999994</v>
      </c>
      <c r="W916" s="159"/>
      <c r="X916" s="159" t="s">
        <v>429</v>
      </c>
      <c r="Y916" s="159" t="s">
        <v>430</v>
      </c>
      <c r="Z916" s="214">
        <v>0.32</v>
      </c>
      <c r="AA916" s="215">
        <f t="shared" ref="AA916" si="280">G916*Z916</f>
        <v>0</v>
      </c>
      <c r="AB916" s="215">
        <f t="shared" ref="AB916" si="281">G916-AA916</f>
        <v>0</v>
      </c>
      <c r="AC916" s="148"/>
      <c r="AD916" s="148"/>
      <c r="AE916" s="148"/>
      <c r="AF916" s="148"/>
      <c r="AG916" s="148" t="s">
        <v>431</v>
      </c>
      <c r="AH916" s="148"/>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2" x14ac:dyDescent="0.2">
      <c r="A917" s="155"/>
      <c r="B917" s="156"/>
      <c r="C917" s="307" t="s">
        <v>1526</v>
      </c>
      <c r="D917" s="308"/>
      <c r="E917" s="308"/>
      <c r="F917" s="308"/>
      <c r="G917" s="308"/>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433</v>
      </c>
      <c r="AH917" s="148"/>
      <c r="AI917" s="148"/>
      <c r="AJ917" s="148"/>
      <c r="AK917" s="148"/>
      <c r="AL917" s="148"/>
      <c r="AM917" s="148"/>
      <c r="AN917" s="148"/>
      <c r="AO917" s="148"/>
      <c r="AP917" s="148"/>
      <c r="AQ917" s="148"/>
      <c r="AR917" s="148"/>
      <c r="AS917" s="148"/>
      <c r="AT917" s="148"/>
      <c r="AU917" s="148"/>
      <c r="AV917" s="148"/>
      <c r="AW917" s="148"/>
      <c r="AX917" s="148"/>
      <c r="AY917" s="148"/>
      <c r="AZ917" s="148"/>
      <c r="BA917" s="179" t="str">
        <f>C917</f>
        <v>nanesení lepicího tmelu na izolační desky, nalepení desek a zajištění talířovými hmoždinkami (6 ks/m2). Bez povrchové úpravy desek.</v>
      </c>
      <c r="BB917" s="148"/>
      <c r="BC917" s="148"/>
      <c r="BD917" s="148"/>
      <c r="BE917" s="148"/>
      <c r="BF917" s="148"/>
      <c r="BG917" s="148"/>
      <c r="BH917" s="148"/>
    </row>
    <row r="918" spans="1:60" outlineLevel="2" x14ac:dyDescent="0.2">
      <c r="A918" s="155"/>
      <c r="B918" s="156"/>
      <c r="C918" s="194" t="s">
        <v>1532</v>
      </c>
      <c r="D918" s="185"/>
      <c r="E918" s="186"/>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435</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4" t="s">
        <v>1533</v>
      </c>
      <c r="D919" s="185"/>
      <c r="E919" s="186">
        <v>34.24</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435</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4" t="s">
        <v>1534</v>
      </c>
      <c r="D920" s="185"/>
      <c r="E920" s="186">
        <v>42.8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435</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4" t="s">
        <v>1535</v>
      </c>
      <c r="D921" s="185"/>
      <c r="E921" s="186">
        <v>34.24</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435</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4" t="s">
        <v>1536</v>
      </c>
      <c r="D922" s="185"/>
      <c r="E922" s="186">
        <v>42.8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435</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ht="22.5" outlineLevel="1" x14ac:dyDescent="0.2">
      <c r="A923" s="172">
        <v>144</v>
      </c>
      <c r="B923" s="173" t="s">
        <v>1537</v>
      </c>
      <c r="C923" s="181" t="s">
        <v>1538</v>
      </c>
      <c r="D923" s="174" t="s">
        <v>492</v>
      </c>
      <c r="E923" s="175">
        <v>71.97</v>
      </c>
      <c r="F923" s="176"/>
      <c r="G923" s="177">
        <f>ROUND(E923*F923,2)</f>
        <v>0</v>
      </c>
      <c r="H923" s="176"/>
      <c r="I923" s="177">
        <f>ROUND(E923*H923,2)</f>
        <v>0</v>
      </c>
      <c r="J923" s="176"/>
      <c r="K923" s="177">
        <f>ROUND(E923*J923,2)</f>
        <v>0</v>
      </c>
      <c r="L923" s="177">
        <v>21</v>
      </c>
      <c r="M923" s="177">
        <f>G923*(1+L923/100)</f>
        <v>0</v>
      </c>
      <c r="N923" s="175">
        <v>1.469E-2</v>
      </c>
      <c r="O923" s="175">
        <f>ROUND(E923*N923,2)</f>
        <v>1.06</v>
      </c>
      <c r="P923" s="175">
        <v>0</v>
      </c>
      <c r="Q923" s="175">
        <f>ROUND(E923*P923,2)</f>
        <v>0</v>
      </c>
      <c r="R923" s="177" t="s">
        <v>724</v>
      </c>
      <c r="S923" s="177" t="s">
        <v>378</v>
      </c>
      <c r="T923" s="178" t="s">
        <v>378</v>
      </c>
      <c r="U923" s="159">
        <v>0.85699999999999998</v>
      </c>
      <c r="V923" s="159">
        <f>ROUND(E923*U923,2)</f>
        <v>61.68</v>
      </c>
      <c r="W923" s="159"/>
      <c r="X923" s="159" t="s">
        <v>429</v>
      </c>
      <c r="Y923" s="159" t="s">
        <v>430</v>
      </c>
      <c r="Z923" s="214">
        <v>0.32</v>
      </c>
      <c r="AA923" s="215">
        <f t="shared" ref="AA923" si="282">G923*Z923</f>
        <v>0</v>
      </c>
      <c r="AB923" s="215">
        <f t="shared" ref="AB923" si="283">G923-AA923</f>
        <v>0</v>
      </c>
      <c r="AC923" s="148"/>
      <c r="AD923" s="148"/>
      <c r="AE923" s="148"/>
      <c r="AF923" s="148"/>
      <c r="AG923" s="148" t="s">
        <v>431</v>
      </c>
      <c r="AH923" s="148"/>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ht="22.5" outlineLevel="2" x14ac:dyDescent="0.2">
      <c r="A924" s="155"/>
      <c r="B924" s="156"/>
      <c r="C924" s="307" t="s">
        <v>1539</v>
      </c>
      <c r="D924" s="308"/>
      <c r="E924" s="308"/>
      <c r="F924" s="308"/>
      <c r="G924" s="308"/>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433</v>
      </c>
      <c r="AH924" s="148"/>
      <c r="AI924" s="148"/>
      <c r="AJ924" s="148"/>
      <c r="AK924" s="148"/>
      <c r="AL924" s="148"/>
      <c r="AM924" s="148"/>
      <c r="AN924" s="148"/>
      <c r="AO924" s="148"/>
      <c r="AP924" s="148"/>
      <c r="AQ924" s="148"/>
      <c r="AR924" s="148"/>
      <c r="AS924" s="148"/>
      <c r="AT924" s="148"/>
      <c r="AU924" s="148"/>
      <c r="AV924" s="148"/>
      <c r="AW924" s="148"/>
      <c r="AX924" s="148"/>
      <c r="AY924" s="148"/>
      <c r="AZ924" s="148"/>
      <c r="BA924" s="179" t="str">
        <f>C924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24" s="148"/>
      <c r="BC924" s="148"/>
      <c r="BD924" s="148"/>
      <c r="BE924" s="148"/>
      <c r="BF924" s="148"/>
      <c r="BG924" s="148"/>
      <c r="BH924" s="148"/>
    </row>
    <row r="925" spans="1:60" outlineLevel="2" x14ac:dyDescent="0.2">
      <c r="A925" s="155"/>
      <c r="B925" s="156"/>
      <c r="C925" s="194" t="s">
        <v>1540</v>
      </c>
      <c r="D925" s="185"/>
      <c r="E925" s="186">
        <v>29.16</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435</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4" t="s">
        <v>1541</v>
      </c>
      <c r="D926" s="185"/>
      <c r="E926" s="186">
        <v>42.81</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435</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1" x14ac:dyDescent="0.2">
      <c r="A927" s="172">
        <v>145</v>
      </c>
      <c r="B927" s="173" t="s">
        <v>1542</v>
      </c>
      <c r="C927" s="181" t="s">
        <v>1543</v>
      </c>
      <c r="D927" s="174" t="s">
        <v>492</v>
      </c>
      <c r="E927" s="175">
        <v>72.81</v>
      </c>
      <c r="F927" s="176"/>
      <c r="G927" s="177">
        <f>ROUND(E927*F927,2)</f>
        <v>0</v>
      </c>
      <c r="H927" s="176"/>
      <c r="I927" s="177">
        <f>ROUND(E927*H927,2)</f>
        <v>0</v>
      </c>
      <c r="J927" s="176"/>
      <c r="K927" s="177">
        <f>ROUND(E927*J927,2)</f>
        <v>0</v>
      </c>
      <c r="L927" s="177">
        <v>21</v>
      </c>
      <c r="M927" s="177">
        <f>G927*(1+L927/100)</f>
        <v>0</v>
      </c>
      <c r="N927" s="175">
        <v>6.1799999999999997E-3</v>
      </c>
      <c r="O927" s="175">
        <f>ROUND(E927*N927,2)</f>
        <v>0.45</v>
      </c>
      <c r="P927" s="175">
        <v>0</v>
      </c>
      <c r="Q927" s="175">
        <f>ROUND(E927*P927,2)</f>
        <v>0</v>
      </c>
      <c r="R927" s="177" t="s">
        <v>724</v>
      </c>
      <c r="S927" s="177" t="s">
        <v>378</v>
      </c>
      <c r="T927" s="178" t="s">
        <v>378</v>
      </c>
      <c r="U927" s="159">
        <v>0.5</v>
      </c>
      <c r="V927" s="159">
        <f>ROUND(E927*U927,2)</f>
        <v>36.409999999999997</v>
      </c>
      <c r="W927" s="159"/>
      <c r="X927" s="159" t="s">
        <v>429</v>
      </c>
      <c r="Y927" s="159" t="s">
        <v>430</v>
      </c>
      <c r="Z927" s="214">
        <v>0.32</v>
      </c>
      <c r="AA927" s="215">
        <f t="shared" ref="AA927" si="284">G927*Z927</f>
        <v>0</v>
      </c>
      <c r="AB927" s="215">
        <f t="shared" ref="AB927" si="285">G927-AA927</f>
        <v>0</v>
      </c>
      <c r="AC927" s="148"/>
      <c r="AD927" s="148"/>
      <c r="AE927" s="148"/>
      <c r="AF927" s="148"/>
      <c r="AG927" s="148" t="s">
        <v>431</v>
      </c>
      <c r="AH927" s="148"/>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2" x14ac:dyDescent="0.2">
      <c r="A928" s="155"/>
      <c r="B928" s="156"/>
      <c r="C928" s="194" t="s">
        <v>1544</v>
      </c>
      <c r="D928" s="185"/>
      <c r="E928" s="186">
        <v>71.97</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435</v>
      </c>
      <c r="AH928" s="148">
        <v>5</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4" t="s">
        <v>1545</v>
      </c>
      <c r="D929" s="185"/>
      <c r="E929" s="186">
        <v>0.84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435</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ht="22.5" outlineLevel="1" x14ac:dyDescent="0.2">
      <c r="A930" s="172">
        <v>146</v>
      </c>
      <c r="B930" s="173" t="s">
        <v>1546</v>
      </c>
      <c r="C930" s="181" t="s">
        <v>1547</v>
      </c>
      <c r="D930" s="174" t="s">
        <v>492</v>
      </c>
      <c r="E930" s="175">
        <v>98.144000000000005</v>
      </c>
      <c r="F930" s="176"/>
      <c r="G930" s="177">
        <f>ROUND(E930*F930,2)</f>
        <v>0</v>
      </c>
      <c r="H930" s="176"/>
      <c r="I930" s="177">
        <f>ROUND(E930*H930,2)</f>
        <v>0</v>
      </c>
      <c r="J930" s="176"/>
      <c r="K930" s="177">
        <f>ROUND(E930*J930,2)</f>
        <v>0</v>
      </c>
      <c r="L930" s="177">
        <v>21</v>
      </c>
      <c r="M930" s="177">
        <f>G930*(1+L930/100)</f>
        <v>0</v>
      </c>
      <c r="N930" s="175">
        <v>4.9100000000000003E-3</v>
      </c>
      <c r="O930" s="175">
        <f>ROUND(E930*N930,2)</f>
        <v>0.48</v>
      </c>
      <c r="P930" s="175">
        <v>0</v>
      </c>
      <c r="Q930" s="175">
        <f>ROUND(E930*P930,2)</f>
        <v>0</v>
      </c>
      <c r="R930" s="177" t="s">
        <v>724</v>
      </c>
      <c r="S930" s="177" t="s">
        <v>378</v>
      </c>
      <c r="T930" s="178" t="s">
        <v>378</v>
      </c>
      <c r="U930" s="159">
        <v>0.44400000000000001</v>
      </c>
      <c r="V930" s="159">
        <f>ROUND(E930*U930,2)</f>
        <v>43.58</v>
      </c>
      <c r="W930" s="159"/>
      <c r="X930" s="159" t="s">
        <v>429</v>
      </c>
      <c r="Y930" s="159" t="s">
        <v>453</v>
      </c>
      <c r="Z930" s="214">
        <v>0.32</v>
      </c>
      <c r="AA930" s="215">
        <f t="shared" ref="AA930" si="286">G930*Z930</f>
        <v>0</v>
      </c>
      <c r="AB930" s="215">
        <f t="shared" ref="AB930" si="287">G930-AA930</f>
        <v>0</v>
      </c>
      <c r="AC930" s="148"/>
      <c r="AD930" s="148"/>
      <c r="AE930" s="148"/>
      <c r="AF930" s="148"/>
      <c r="AG930" s="148" t="s">
        <v>431</v>
      </c>
      <c r="AH930" s="148"/>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2" x14ac:dyDescent="0.2">
      <c r="A931" s="155"/>
      <c r="B931" s="156"/>
      <c r="C931" s="194" t="s">
        <v>1548</v>
      </c>
      <c r="D931" s="185"/>
      <c r="E931" s="186"/>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435</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4" t="s">
        <v>1549</v>
      </c>
      <c r="D932" s="185"/>
      <c r="E932" s="186">
        <v>98.144000000000005</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435</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ht="22.5" outlineLevel="1" x14ac:dyDescent="0.2">
      <c r="A933" s="172">
        <v>147</v>
      </c>
      <c r="B933" s="173" t="s">
        <v>1550</v>
      </c>
      <c r="C933" s="181" t="s">
        <v>1551</v>
      </c>
      <c r="D933" s="174" t="s">
        <v>492</v>
      </c>
      <c r="E933" s="175">
        <v>570.95000000000005</v>
      </c>
      <c r="F933" s="176"/>
      <c r="G933" s="177">
        <f>ROUND(E933*F933,2)</f>
        <v>0</v>
      </c>
      <c r="H933" s="176"/>
      <c r="I933" s="177">
        <f>ROUND(E933*H933,2)</f>
        <v>0</v>
      </c>
      <c r="J933" s="176"/>
      <c r="K933" s="177">
        <f>ROUND(E933*J933,2)</f>
        <v>0</v>
      </c>
      <c r="L933" s="177">
        <v>21</v>
      </c>
      <c r="M933" s="177">
        <f>G933*(1+L933/100)</f>
        <v>0</v>
      </c>
      <c r="N933" s="175">
        <v>2.4129999999999999E-2</v>
      </c>
      <c r="O933" s="175">
        <f>ROUND(E933*N933,2)</f>
        <v>13.78</v>
      </c>
      <c r="P933" s="175">
        <v>0</v>
      </c>
      <c r="Q933" s="175">
        <f>ROUND(E933*P933,2)</f>
        <v>0</v>
      </c>
      <c r="R933" s="177" t="s">
        <v>724</v>
      </c>
      <c r="S933" s="177" t="s">
        <v>378</v>
      </c>
      <c r="T933" s="178" t="s">
        <v>378</v>
      </c>
      <c r="U933" s="159">
        <v>0.877</v>
      </c>
      <c r="V933" s="159">
        <f>ROUND(E933*U933,2)</f>
        <v>500.72</v>
      </c>
      <c r="W933" s="159"/>
      <c r="X933" s="159" t="s">
        <v>429</v>
      </c>
      <c r="Y933" s="159" t="s">
        <v>453</v>
      </c>
      <c r="Z933" s="214">
        <v>0.32</v>
      </c>
      <c r="AA933" s="215">
        <f t="shared" ref="AA933" si="288">G933*Z933</f>
        <v>0</v>
      </c>
      <c r="AB933" s="215">
        <f t="shared" ref="AB933" si="289">G933-AA933</f>
        <v>0</v>
      </c>
      <c r="AC933" s="148"/>
      <c r="AD933" s="148"/>
      <c r="AE933" s="148"/>
      <c r="AF933" s="148"/>
      <c r="AG933" s="148" t="s">
        <v>431</v>
      </c>
      <c r="AH933" s="148"/>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ht="33.75" outlineLevel="2" x14ac:dyDescent="0.2">
      <c r="A934" s="155"/>
      <c r="B934" s="156"/>
      <c r="C934" s="307" t="s">
        <v>1552</v>
      </c>
      <c r="D934" s="308"/>
      <c r="E934" s="308"/>
      <c r="F934" s="308"/>
      <c r="G934" s="308"/>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433</v>
      </c>
      <c r="AH934" s="148"/>
      <c r="AI934" s="148"/>
      <c r="AJ934" s="148"/>
      <c r="AK934" s="148"/>
      <c r="AL934" s="148"/>
      <c r="AM934" s="148"/>
      <c r="AN934" s="148"/>
      <c r="AO934" s="148"/>
      <c r="AP934" s="148"/>
      <c r="AQ934" s="148"/>
      <c r="AR934" s="148"/>
      <c r="AS934" s="148"/>
      <c r="AT934" s="148"/>
      <c r="AU934" s="148"/>
      <c r="AV934" s="148"/>
      <c r="AW934" s="148"/>
      <c r="AX934" s="148"/>
      <c r="AY934" s="148"/>
      <c r="AZ934" s="148"/>
      <c r="BA934" s="179" t="str">
        <f>C934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4" s="148"/>
      <c r="BC934" s="148"/>
      <c r="BD934" s="148"/>
      <c r="BE934" s="148"/>
      <c r="BF934" s="148"/>
      <c r="BG934" s="148"/>
      <c r="BH934" s="148"/>
    </row>
    <row r="935" spans="1:60" outlineLevel="2" x14ac:dyDescent="0.2">
      <c r="A935" s="155"/>
      <c r="B935" s="156"/>
      <c r="C935" s="305" t="s">
        <v>1553</v>
      </c>
      <c r="D935" s="306"/>
      <c r="E935" s="306"/>
      <c r="F935" s="306"/>
      <c r="G935" s="306"/>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383</v>
      </c>
      <c r="AH935" s="148"/>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2" x14ac:dyDescent="0.2">
      <c r="A936" s="155"/>
      <c r="B936" s="156"/>
      <c r="C936" s="194" t="s">
        <v>1554</v>
      </c>
      <c r="D936" s="185"/>
      <c r="E936" s="186">
        <v>570.95000000000005</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435</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ht="22.5" outlineLevel="1" x14ac:dyDescent="0.2">
      <c r="A937" s="172">
        <v>148</v>
      </c>
      <c r="B937" s="173" t="s">
        <v>1555</v>
      </c>
      <c r="C937" s="181" t="s">
        <v>1556</v>
      </c>
      <c r="D937" s="174" t="s">
        <v>492</v>
      </c>
      <c r="E937" s="175">
        <v>1881.24</v>
      </c>
      <c r="F937" s="176"/>
      <c r="G937" s="177">
        <f>ROUND(E937*F937,2)</f>
        <v>0</v>
      </c>
      <c r="H937" s="176"/>
      <c r="I937" s="177">
        <f>ROUND(E937*H937,2)</f>
        <v>0</v>
      </c>
      <c r="J937" s="176"/>
      <c r="K937" s="177">
        <f>ROUND(E937*J937,2)</f>
        <v>0</v>
      </c>
      <c r="L937" s="177">
        <v>21</v>
      </c>
      <c r="M937" s="177">
        <f>G937*(1+L937/100)</f>
        <v>0</v>
      </c>
      <c r="N937" s="175">
        <v>3.0609999999999998E-2</v>
      </c>
      <c r="O937" s="175">
        <f>ROUND(E937*N937,2)</f>
        <v>57.58</v>
      </c>
      <c r="P937" s="175">
        <v>0</v>
      </c>
      <c r="Q937" s="175">
        <f>ROUND(E937*P937,2)</f>
        <v>0</v>
      </c>
      <c r="R937" s="177" t="s">
        <v>724</v>
      </c>
      <c r="S937" s="177" t="s">
        <v>378</v>
      </c>
      <c r="T937" s="178" t="s">
        <v>378</v>
      </c>
      <c r="U937" s="159">
        <v>0.877</v>
      </c>
      <c r="V937" s="159">
        <f>ROUND(E937*U937,2)</f>
        <v>1649.85</v>
      </c>
      <c r="W937" s="159"/>
      <c r="X937" s="159" t="s">
        <v>429</v>
      </c>
      <c r="Y937" s="159" t="s">
        <v>453</v>
      </c>
      <c r="Z937" s="214">
        <v>0.32</v>
      </c>
      <c r="AA937" s="215">
        <f t="shared" ref="AA937" si="290">G937*Z937</f>
        <v>0</v>
      </c>
      <c r="AB937" s="215">
        <f t="shared" ref="AB937" si="291">G937-AA937</f>
        <v>0</v>
      </c>
      <c r="AC937" s="148"/>
      <c r="AD937" s="148"/>
      <c r="AE937" s="148"/>
      <c r="AF937" s="148"/>
      <c r="AG937" s="148" t="s">
        <v>431</v>
      </c>
      <c r="AH937" s="148"/>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33.75" outlineLevel="2" x14ac:dyDescent="0.2">
      <c r="A938" s="155"/>
      <c r="B938" s="156"/>
      <c r="C938" s="307" t="s">
        <v>1552</v>
      </c>
      <c r="D938" s="308"/>
      <c r="E938" s="308"/>
      <c r="F938" s="308"/>
      <c r="G938" s="308"/>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433</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79" t="str">
        <f>C938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8" s="148"/>
      <c r="BC938" s="148"/>
      <c r="BD938" s="148"/>
      <c r="BE938" s="148"/>
      <c r="BF938" s="148"/>
      <c r="BG938" s="148"/>
      <c r="BH938" s="148"/>
    </row>
    <row r="939" spans="1:60" outlineLevel="2" x14ac:dyDescent="0.2">
      <c r="A939" s="155"/>
      <c r="B939" s="156"/>
      <c r="C939" s="305" t="s">
        <v>1553</v>
      </c>
      <c r="D939" s="306"/>
      <c r="E939" s="306"/>
      <c r="F939" s="306"/>
      <c r="G939" s="306"/>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383</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194" t="s">
        <v>1557</v>
      </c>
      <c r="D940" s="185"/>
      <c r="E940" s="186">
        <v>1470</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435</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
      <c r="A941" s="155"/>
      <c r="B941" s="156"/>
      <c r="C941" s="194" t="s">
        <v>1558</v>
      </c>
      <c r="D941" s="185"/>
      <c r="E941" s="186">
        <v>411.24</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435</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1" x14ac:dyDescent="0.2">
      <c r="A942" s="172">
        <v>149</v>
      </c>
      <c r="B942" s="173" t="s">
        <v>1559</v>
      </c>
      <c r="C942" s="181" t="s">
        <v>1560</v>
      </c>
      <c r="D942" s="174" t="s">
        <v>492</v>
      </c>
      <c r="E942" s="175">
        <v>2452.19</v>
      </c>
      <c r="F942" s="176"/>
      <c r="G942" s="177">
        <f>ROUND(E942*F942,2)</f>
        <v>0</v>
      </c>
      <c r="H942" s="176"/>
      <c r="I942" s="177">
        <f>ROUND(E942*H942,2)</f>
        <v>0</v>
      </c>
      <c r="J942" s="176"/>
      <c r="K942" s="177">
        <f>ROUND(E942*J942,2)</f>
        <v>0</v>
      </c>
      <c r="L942" s="177">
        <v>21</v>
      </c>
      <c r="M942" s="177">
        <f>G942*(1+L942/100)</f>
        <v>0</v>
      </c>
      <c r="N942" s="175">
        <v>0</v>
      </c>
      <c r="O942" s="175">
        <f>ROUND(E942*N942,2)</f>
        <v>0</v>
      </c>
      <c r="P942" s="175">
        <v>0</v>
      </c>
      <c r="Q942" s="175">
        <f>ROUND(E942*P942,2)</f>
        <v>0</v>
      </c>
      <c r="R942" s="177" t="s">
        <v>724</v>
      </c>
      <c r="S942" s="177" t="s">
        <v>378</v>
      </c>
      <c r="T942" s="178" t="s">
        <v>378</v>
      </c>
      <c r="U942" s="159">
        <v>0.30509999999999998</v>
      </c>
      <c r="V942" s="159">
        <f>ROUND(E942*U942,2)</f>
        <v>748.16</v>
      </c>
      <c r="W942" s="159"/>
      <c r="X942" s="159" t="s">
        <v>429</v>
      </c>
      <c r="Y942" s="159" t="s">
        <v>453</v>
      </c>
      <c r="Z942" s="214">
        <v>0.32</v>
      </c>
      <c r="AA942" s="215">
        <f t="shared" ref="AA942" si="292">G942*Z942</f>
        <v>0</v>
      </c>
      <c r="AB942" s="215">
        <f t="shared" ref="AB942" si="293">G942-AA942</f>
        <v>0</v>
      </c>
      <c r="AC942" s="148"/>
      <c r="AD942" s="148"/>
      <c r="AE942" s="148"/>
      <c r="AF942" s="148"/>
      <c r="AG942" s="148" t="s">
        <v>431</v>
      </c>
      <c r="AH942" s="148"/>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ht="22.5" outlineLevel="2" x14ac:dyDescent="0.2">
      <c r="A943" s="155"/>
      <c r="B943" s="156"/>
      <c r="C943" s="296" t="s">
        <v>1561</v>
      </c>
      <c r="D943" s="297"/>
      <c r="E943" s="297"/>
      <c r="F943" s="297"/>
      <c r="G943" s="297"/>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383</v>
      </c>
      <c r="AH943" s="148"/>
      <c r="AI943" s="148"/>
      <c r="AJ943" s="148"/>
      <c r="AK943" s="148"/>
      <c r="AL943" s="148"/>
      <c r="AM943" s="148"/>
      <c r="AN943" s="148"/>
      <c r="AO943" s="148"/>
      <c r="AP943" s="148"/>
      <c r="AQ943" s="148"/>
      <c r="AR943" s="148"/>
      <c r="AS943" s="148"/>
      <c r="AT943" s="148"/>
      <c r="AU943" s="148"/>
      <c r="AV943" s="148"/>
      <c r="AW943" s="148"/>
      <c r="AX943" s="148"/>
      <c r="AY943" s="148"/>
      <c r="AZ943" s="148"/>
      <c r="BA943" s="179" t="str">
        <f>C943</f>
        <v>Nanesení lepicího tmelu na izolační desky, nalepení desek, zajištění talířovými hmoždinkami (6 ks/m2), natažení stěrky, vtlačení výztužné tkaniny (1,15 m2/m2), rohových lišt (0,14 m/m2), přehlazení stěrky, nanesení druhé vyrovnávací stěrky.</v>
      </c>
      <c r="BB943" s="148"/>
      <c r="BC943" s="148"/>
      <c r="BD943" s="148"/>
      <c r="BE943" s="148"/>
      <c r="BF943" s="148"/>
      <c r="BG943" s="148"/>
      <c r="BH943" s="148"/>
    </row>
    <row r="944" spans="1:60" outlineLevel="3" x14ac:dyDescent="0.2">
      <c r="A944" s="155"/>
      <c r="B944" s="156"/>
      <c r="C944" s="305" t="s">
        <v>1562</v>
      </c>
      <c r="D944" s="306"/>
      <c r="E944" s="306"/>
      <c r="F944" s="306"/>
      <c r="G944" s="306"/>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383</v>
      </c>
      <c r="AH944" s="148"/>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2" x14ac:dyDescent="0.2">
      <c r="A945" s="155"/>
      <c r="B945" s="156"/>
      <c r="C945" s="194" t="s">
        <v>1563</v>
      </c>
      <c r="D945" s="185"/>
      <c r="E945" s="186">
        <v>570.95000000000005</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435</v>
      </c>
      <c r="AH945" s="148">
        <v>5</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4" t="s">
        <v>1564</v>
      </c>
      <c r="D946" s="185"/>
      <c r="E946" s="186">
        <v>1881.24</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435</v>
      </c>
      <c r="AH946" s="148">
        <v>5</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ht="22.5" outlineLevel="1" x14ac:dyDescent="0.2">
      <c r="A947" s="172">
        <v>150</v>
      </c>
      <c r="B947" s="173" t="s">
        <v>1565</v>
      </c>
      <c r="C947" s="181" t="s">
        <v>1566</v>
      </c>
      <c r="D947" s="174" t="s">
        <v>492</v>
      </c>
      <c r="E947" s="175">
        <v>3029.5340000000001</v>
      </c>
      <c r="F947" s="176"/>
      <c r="G947" s="177">
        <f>ROUND(E947*F947,2)</f>
        <v>0</v>
      </c>
      <c r="H947" s="176"/>
      <c r="I947" s="177">
        <f>ROUND(E947*H947,2)</f>
        <v>0</v>
      </c>
      <c r="J947" s="176"/>
      <c r="K947" s="177">
        <f>ROUND(E947*J947,2)</f>
        <v>0</v>
      </c>
      <c r="L947" s="177">
        <v>21</v>
      </c>
      <c r="M947" s="177">
        <f>G947*(1+L947/100)</f>
        <v>0</v>
      </c>
      <c r="N947" s="175">
        <v>3.0699999999999998E-3</v>
      </c>
      <c r="O947" s="175">
        <f>ROUND(E947*N947,2)</f>
        <v>9.3000000000000007</v>
      </c>
      <c r="P947" s="175">
        <v>0</v>
      </c>
      <c r="Q947" s="175">
        <f>ROUND(E947*P947,2)</f>
        <v>0</v>
      </c>
      <c r="R947" s="177" t="s">
        <v>724</v>
      </c>
      <c r="S947" s="177" t="s">
        <v>378</v>
      </c>
      <c r="T947" s="178" t="s">
        <v>378</v>
      </c>
      <c r="U947" s="159">
        <v>0.30599999999999999</v>
      </c>
      <c r="V947" s="159">
        <f>ROUND(E947*U947,2)</f>
        <v>927.04</v>
      </c>
      <c r="W947" s="159"/>
      <c r="X947" s="159" t="s">
        <v>429</v>
      </c>
      <c r="Y947" s="159" t="s">
        <v>453</v>
      </c>
      <c r="Z947" s="214">
        <v>0.32</v>
      </c>
      <c r="AA947" s="215">
        <f t="shared" ref="AA947" si="294">G947*Z947</f>
        <v>0</v>
      </c>
      <c r="AB947" s="215">
        <f t="shared" ref="AB947" si="295">G947-AA947</f>
        <v>0</v>
      </c>
      <c r="AC947" s="148"/>
      <c r="AD947" s="148"/>
      <c r="AE947" s="148"/>
      <c r="AF947" s="148"/>
      <c r="AG947" s="148" t="s">
        <v>431</v>
      </c>
      <c r="AH947" s="148"/>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2" x14ac:dyDescent="0.2">
      <c r="A948" s="155"/>
      <c r="B948" s="156"/>
      <c r="C948" s="307" t="s">
        <v>1265</v>
      </c>
      <c r="D948" s="308"/>
      <c r="E948" s="308"/>
      <c r="F948" s="308"/>
      <c r="G948" s="308"/>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433</v>
      </c>
      <c r="AH948" s="148"/>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2" x14ac:dyDescent="0.2">
      <c r="A949" s="155"/>
      <c r="B949" s="156"/>
      <c r="C949" s="305" t="s">
        <v>1266</v>
      </c>
      <c r="D949" s="306"/>
      <c r="E949" s="306"/>
      <c r="F949" s="306"/>
      <c r="G949" s="306"/>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383</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
      <c r="A950" s="155"/>
      <c r="B950" s="156"/>
      <c r="C950" s="194" t="s">
        <v>1567</v>
      </c>
      <c r="D950" s="185"/>
      <c r="E950" s="186">
        <v>1470</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435</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4" t="s">
        <v>1554</v>
      </c>
      <c r="D951" s="185"/>
      <c r="E951" s="186">
        <v>570.95000000000005</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435</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4" t="s">
        <v>1568</v>
      </c>
      <c r="D952" s="185"/>
      <c r="E952" s="186">
        <v>476.8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435</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4" t="s">
        <v>1569</v>
      </c>
      <c r="D953" s="185"/>
      <c r="E953" s="186">
        <v>413.64</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435</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4" t="s">
        <v>1570</v>
      </c>
      <c r="D954" s="185"/>
      <c r="E954" s="186">
        <v>98.144000000000005</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435</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ht="33.75" outlineLevel="1" x14ac:dyDescent="0.2">
      <c r="A955" s="172">
        <v>151</v>
      </c>
      <c r="B955" s="173" t="s">
        <v>1571</v>
      </c>
      <c r="C955" s="181" t="s">
        <v>1572</v>
      </c>
      <c r="D955" s="174" t="s">
        <v>492</v>
      </c>
      <c r="E955" s="175">
        <v>3029.5340000000001</v>
      </c>
      <c r="F955" s="176"/>
      <c r="G955" s="177">
        <f>ROUND(E955*F955,2)</f>
        <v>0</v>
      </c>
      <c r="H955" s="176"/>
      <c r="I955" s="177">
        <f>ROUND(E955*H955,2)</f>
        <v>0</v>
      </c>
      <c r="J955" s="176"/>
      <c r="K955" s="177">
        <f>ROUND(E955*J955,2)</f>
        <v>0</v>
      </c>
      <c r="L955" s="177">
        <v>21</v>
      </c>
      <c r="M955" s="177">
        <f>G955*(1+L955/100)</f>
        <v>0</v>
      </c>
      <c r="N955" s="175">
        <v>1.9000000000000001E-4</v>
      </c>
      <c r="O955" s="175">
        <f>ROUND(E955*N955,2)</f>
        <v>0.57999999999999996</v>
      </c>
      <c r="P955" s="175">
        <v>0</v>
      </c>
      <c r="Q955" s="175">
        <f>ROUND(E955*P955,2)</f>
        <v>0</v>
      </c>
      <c r="R955" s="177" t="s">
        <v>724</v>
      </c>
      <c r="S955" s="177" t="s">
        <v>378</v>
      </c>
      <c r="T955" s="178" t="s">
        <v>378</v>
      </c>
      <c r="U955" s="159">
        <v>6.83E-2</v>
      </c>
      <c r="V955" s="159">
        <f>ROUND(E955*U955,2)</f>
        <v>206.92</v>
      </c>
      <c r="W955" s="159"/>
      <c r="X955" s="159" t="s">
        <v>429</v>
      </c>
      <c r="Y955" s="159" t="s">
        <v>453</v>
      </c>
      <c r="Z955" s="214">
        <v>0.32</v>
      </c>
      <c r="AA955" s="215">
        <f t="shared" ref="AA955" si="296">G955*Z955</f>
        <v>0</v>
      </c>
      <c r="AB955" s="215">
        <f t="shared" ref="AB955" si="297">G955-AA955</f>
        <v>0</v>
      </c>
      <c r="AC955" s="148"/>
      <c r="AD955" s="148"/>
      <c r="AE955" s="148"/>
      <c r="AF955" s="148"/>
      <c r="AG955" s="148" t="s">
        <v>431</v>
      </c>
      <c r="AH955" s="148"/>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2" x14ac:dyDescent="0.2">
      <c r="A956" s="155"/>
      <c r="B956" s="156"/>
      <c r="C956" s="307" t="s">
        <v>1265</v>
      </c>
      <c r="D956" s="308"/>
      <c r="E956" s="308"/>
      <c r="F956" s="308"/>
      <c r="G956" s="308"/>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433</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194" t="s">
        <v>1573</v>
      </c>
      <c r="D957" s="185"/>
      <c r="E957" s="186">
        <v>3029.5340000000001</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435</v>
      </c>
      <c r="AH957" s="148">
        <v>5</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ht="22.5" outlineLevel="1" x14ac:dyDescent="0.2">
      <c r="A958" s="172">
        <v>152</v>
      </c>
      <c r="B958" s="173" t="s">
        <v>1574</v>
      </c>
      <c r="C958" s="181" t="s">
        <v>1575</v>
      </c>
      <c r="D958" s="174" t="s">
        <v>492</v>
      </c>
      <c r="E958" s="175">
        <v>426.24</v>
      </c>
      <c r="F958" s="176"/>
      <c r="G958" s="177">
        <f>ROUND(E958*F958,2)</f>
        <v>0</v>
      </c>
      <c r="H958" s="176"/>
      <c r="I958" s="177">
        <f>ROUND(E958*H958,2)</f>
        <v>0</v>
      </c>
      <c r="J958" s="176"/>
      <c r="K958" s="177">
        <f>ROUND(E958*J958,2)</f>
        <v>0</v>
      </c>
      <c r="L958" s="177">
        <v>21</v>
      </c>
      <c r="M958" s="177">
        <f>G958*(1+L958/100)</f>
        <v>0</v>
      </c>
      <c r="N958" s="175">
        <v>2.3820000000000001E-2</v>
      </c>
      <c r="O958" s="175">
        <f>ROUND(E958*N958,2)</f>
        <v>10.15</v>
      </c>
      <c r="P958" s="175">
        <v>0</v>
      </c>
      <c r="Q958" s="175">
        <f>ROUND(E958*P958,2)</f>
        <v>0</v>
      </c>
      <c r="R958" s="177"/>
      <c r="S958" s="177" t="s">
        <v>394</v>
      </c>
      <c r="T958" s="178" t="s">
        <v>379</v>
      </c>
      <c r="U958" s="159">
        <v>0.877</v>
      </c>
      <c r="V958" s="159">
        <f>ROUND(E958*U958,2)</f>
        <v>373.81</v>
      </c>
      <c r="W958" s="159"/>
      <c r="X958" s="159" t="s">
        <v>429</v>
      </c>
      <c r="Y958" s="159" t="s">
        <v>453</v>
      </c>
      <c r="Z958" s="214">
        <v>0.32</v>
      </c>
      <c r="AA958" s="215">
        <f t="shared" ref="AA958" si="298">G958*Z958</f>
        <v>0</v>
      </c>
      <c r="AB958" s="215">
        <f t="shared" ref="AB958" si="299">G958-AA958</f>
        <v>0</v>
      </c>
      <c r="AC958" s="148"/>
      <c r="AD958" s="148"/>
      <c r="AE958" s="148"/>
      <c r="AF958" s="148"/>
      <c r="AG958" s="148" t="s">
        <v>431</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296" t="s">
        <v>1553</v>
      </c>
      <c r="D959" s="297"/>
      <c r="E959" s="297"/>
      <c r="F959" s="297"/>
      <c r="G959" s="297"/>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383</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
      <c r="A960" s="155"/>
      <c r="B960" s="156"/>
      <c r="C960" s="194" t="s">
        <v>1576</v>
      </c>
      <c r="D960" s="185"/>
      <c r="E960" s="186">
        <v>426.24</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435</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ht="22.5" outlineLevel="1" x14ac:dyDescent="0.2">
      <c r="A961" s="172">
        <v>153</v>
      </c>
      <c r="B961" s="173" t="s">
        <v>1577</v>
      </c>
      <c r="C961" s="181" t="s">
        <v>1578</v>
      </c>
      <c r="D961" s="174" t="s">
        <v>492</v>
      </c>
      <c r="E961" s="175">
        <v>358.70400000000001</v>
      </c>
      <c r="F961" s="176"/>
      <c r="G961" s="177">
        <f>ROUND(E961*F961,2)</f>
        <v>0</v>
      </c>
      <c r="H961" s="176"/>
      <c r="I961" s="177">
        <f>ROUND(E961*H961,2)</f>
        <v>0</v>
      </c>
      <c r="J961" s="176"/>
      <c r="K961" s="177">
        <f>ROUND(E961*J961,2)</f>
        <v>0</v>
      </c>
      <c r="L961" s="177">
        <v>21</v>
      </c>
      <c r="M961" s="177">
        <f>G961*(1+L961/100)</f>
        <v>0</v>
      </c>
      <c r="N961" s="175">
        <v>2.845E-2</v>
      </c>
      <c r="O961" s="175">
        <f>ROUND(E961*N961,2)</f>
        <v>10.210000000000001</v>
      </c>
      <c r="P961" s="175">
        <v>0</v>
      </c>
      <c r="Q961" s="175">
        <f>ROUND(E961*P961,2)</f>
        <v>0</v>
      </c>
      <c r="R961" s="177" t="s">
        <v>724</v>
      </c>
      <c r="S961" s="177" t="s">
        <v>378</v>
      </c>
      <c r="T961" s="178" t="s">
        <v>378</v>
      </c>
      <c r="U961" s="159">
        <v>0.877</v>
      </c>
      <c r="V961" s="159">
        <f>ROUND(E961*U961,2)</f>
        <v>314.58</v>
      </c>
      <c r="W961" s="159"/>
      <c r="X961" s="159" t="s">
        <v>429</v>
      </c>
      <c r="Y961" s="159" t="s">
        <v>475</v>
      </c>
      <c r="Z961" s="214">
        <v>0.32</v>
      </c>
      <c r="AA961" s="215">
        <f t="shared" ref="AA961" si="300">G961*Z961</f>
        <v>0</v>
      </c>
      <c r="AB961" s="215">
        <f t="shared" ref="AB961" si="301">G961-AA961</f>
        <v>0</v>
      </c>
      <c r="AC961" s="148"/>
      <c r="AD961" s="148"/>
      <c r="AE961" s="148"/>
      <c r="AF961" s="148"/>
      <c r="AG961" s="148" t="s">
        <v>431</v>
      </c>
      <c r="AH961" s="148"/>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ht="33.75" outlineLevel="2" x14ac:dyDescent="0.2">
      <c r="A962" s="155"/>
      <c r="B962" s="156"/>
      <c r="C962" s="307" t="s">
        <v>1552</v>
      </c>
      <c r="D962" s="308"/>
      <c r="E962" s="308"/>
      <c r="F962" s="308"/>
      <c r="G962" s="308"/>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433</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79" t="str">
        <f>C962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2" s="148"/>
      <c r="BC962" s="148"/>
      <c r="BD962" s="148"/>
      <c r="BE962" s="148"/>
      <c r="BF962" s="148"/>
      <c r="BG962" s="148"/>
      <c r="BH962" s="148"/>
    </row>
    <row r="963" spans="1:60" outlineLevel="2" x14ac:dyDescent="0.2">
      <c r="A963" s="155"/>
      <c r="B963" s="156"/>
      <c r="C963" s="305" t="s">
        <v>1553</v>
      </c>
      <c r="D963" s="306"/>
      <c r="E963" s="306"/>
      <c r="F963" s="306"/>
      <c r="G963" s="306"/>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383</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2" x14ac:dyDescent="0.2">
      <c r="A964" s="155"/>
      <c r="B964" s="156"/>
      <c r="C964" s="194" t="s">
        <v>1579</v>
      </c>
      <c r="D964" s="185"/>
      <c r="E964" s="186">
        <v>276.36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435</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
      <c r="A965" s="155"/>
      <c r="B965" s="156"/>
      <c r="C965" s="194" t="s">
        <v>1580</v>
      </c>
      <c r="D965" s="185"/>
      <c r="E965" s="186">
        <v>82.343999999999994</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435</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ht="22.5" outlineLevel="1" x14ac:dyDescent="0.2">
      <c r="A966" s="172">
        <v>154</v>
      </c>
      <c r="B966" s="173" t="s">
        <v>1555</v>
      </c>
      <c r="C966" s="181" t="s">
        <v>1556</v>
      </c>
      <c r="D966" s="174" t="s">
        <v>492</v>
      </c>
      <c r="E966" s="175">
        <v>2721.5859999999998</v>
      </c>
      <c r="F966" s="176"/>
      <c r="G966" s="177">
        <f>ROUND(E966*F966,2)</f>
        <v>0</v>
      </c>
      <c r="H966" s="176"/>
      <c r="I966" s="177">
        <f>ROUND(E966*H966,2)</f>
        <v>0</v>
      </c>
      <c r="J966" s="176"/>
      <c r="K966" s="177">
        <f>ROUND(E966*J966,2)</f>
        <v>0</v>
      </c>
      <c r="L966" s="177">
        <v>21</v>
      </c>
      <c r="M966" s="177">
        <f>G966*(1+L966/100)</f>
        <v>0</v>
      </c>
      <c r="N966" s="175">
        <v>3.0609999999999998E-2</v>
      </c>
      <c r="O966" s="175">
        <f>ROUND(E966*N966,2)</f>
        <v>83.31</v>
      </c>
      <c r="P966" s="175">
        <v>0</v>
      </c>
      <c r="Q966" s="175">
        <f>ROUND(E966*P966,2)</f>
        <v>0</v>
      </c>
      <c r="R966" s="177" t="s">
        <v>724</v>
      </c>
      <c r="S966" s="177" t="s">
        <v>378</v>
      </c>
      <c r="T966" s="178" t="s">
        <v>378</v>
      </c>
      <c r="U966" s="159">
        <v>0.877</v>
      </c>
      <c r="V966" s="159">
        <f>ROUND(E966*U966,2)</f>
        <v>2386.83</v>
      </c>
      <c r="W966" s="159"/>
      <c r="X966" s="159" t="s">
        <v>429</v>
      </c>
      <c r="Y966" s="159" t="s">
        <v>475</v>
      </c>
      <c r="Z966" s="214">
        <v>0.32</v>
      </c>
      <c r="AA966" s="215">
        <f t="shared" ref="AA966" si="302">G966*Z966</f>
        <v>0</v>
      </c>
      <c r="AB966" s="215">
        <f t="shared" ref="AB966" si="303">G966-AA966</f>
        <v>0</v>
      </c>
      <c r="AC966" s="148"/>
      <c r="AD966" s="148"/>
      <c r="AE966" s="148"/>
      <c r="AF966" s="148"/>
      <c r="AG966" s="148" t="s">
        <v>431</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ht="33.75" outlineLevel="2" x14ac:dyDescent="0.2">
      <c r="A967" s="155"/>
      <c r="B967" s="156"/>
      <c r="C967" s="307" t="s">
        <v>1552</v>
      </c>
      <c r="D967" s="308"/>
      <c r="E967" s="308"/>
      <c r="F967" s="308"/>
      <c r="G967" s="308"/>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433</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79" t="str">
        <f>C967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7" s="148"/>
      <c r="BC967" s="148"/>
      <c r="BD967" s="148"/>
      <c r="BE967" s="148"/>
      <c r="BF967" s="148"/>
      <c r="BG967" s="148"/>
      <c r="BH967" s="148"/>
    </row>
    <row r="968" spans="1:60" outlineLevel="2" x14ac:dyDescent="0.2">
      <c r="A968" s="155"/>
      <c r="B968" s="156"/>
      <c r="C968" s="305" t="s">
        <v>1553</v>
      </c>
      <c r="D968" s="306"/>
      <c r="E968" s="306"/>
      <c r="F968" s="306"/>
      <c r="G968" s="306"/>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383</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
      <c r="A969" s="155"/>
      <c r="B969" s="156"/>
      <c r="C969" s="194" t="s">
        <v>1581</v>
      </c>
      <c r="D969" s="185"/>
      <c r="E969" s="186"/>
      <c r="F969" s="159"/>
      <c r="G969" s="159"/>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435</v>
      </c>
      <c r="AH969" s="148">
        <v>0</v>
      </c>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3" x14ac:dyDescent="0.2">
      <c r="A970" s="155"/>
      <c r="B970" s="156"/>
      <c r="C970" s="194" t="s">
        <v>1582</v>
      </c>
      <c r="D970" s="185"/>
      <c r="E970" s="186">
        <v>254.66399999999999</v>
      </c>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435</v>
      </c>
      <c r="AH970" s="148">
        <v>0</v>
      </c>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
      <c r="A971" s="155"/>
      <c r="B971" s="156"/>
      <c r="C971" s="194" t="s">
        <v>1583</v>
      </c>
      <c r="D971" s="185"/>
      <c r="E971" s="186"/>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435</v>
      </c>
      <c r="AH971" s="148">
        <v>0</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
      <c r="A972" s="155"/>
      <c r="B972" s="156"/>
      <c r="C972" s="194" t="s">
        <v>1584</v>
      </c>
      <c r="D972" s="185"/>
      <c r="E972" s="186">
        <v>203</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435</v>
      </c>
      <c r="AH972" s="148">
        <v>0</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
      <c r="A973" s="155"/>
      <c r="B973" s="156"/>
      <c r="C973" s="194" t="s">
        <v>1585</v>
      </c>
      <c r="D973" s="185"/>
      <c r="E973" s="186"/>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435</v>
      </c>
      <c r="AH973" s="148">
        <v>0</v>
      </c>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
      <c r="A974" s="155"/>
      <c r="B974" s="156"/>
      <c r="C974" s="194" t="s">
        <v>1586</v>
      </c>
      <c r="D974" s="185"/>
      <c r="E974" s="186">
        <v>923.21199999999999</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435</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3" x14ac:dyDescent="0.2">
      <c r="A975" s="155"/>
      <c r="B975" s="156"/>
      <c r="C975" s="194" t="s">
        <v>1587</v>
      </c>
      <c r="D975" s="185"/>
      <c r="E975" s="186"/>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435</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3" x14ac:dyDescent="0.2">
      <c r="A976" s="155"/>
      <c r="B976" s="156"/>
      <c r="C976" s="194" t="s">
        <v>1588</v>
      </c>
      <c r="D976" s="185"/>
      <c r="E976" s="186"/>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435</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3" x14ac:dyDescent="0.2">
      <c r="A977" s="155"/>
      <c r="B977" s="156"/>
      <c r="C977" s="194" t="s">
        <v>1589</v>
      </c>
      <c r="D977" s="185"/>
      <c r="E977" s="186">
        <v>1577.9839999999999</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435</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3" x14ac:dyDescent="0.2">
      <c r="A978" s="155"/>
      <c r="B978" s="156"/>
      <c r="C978" s="194" t="s">
        <v>1590</v>
      </c>
      <c r="D978" s="185"/>
      <c r="E978" s="186"/>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435</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outlineLevel="3" x14ac:dyDescent="0.2">
      <c r="A979" s="155"/>
      <c r="B979" s="156"/>
      <c r="C979" s="194" t="s">
        <v>1591</v>
      </c>
      <c r="D979" s="185"/>
      <c r="E979" s="186">
        <v>871.42399999999998</v>
      </c>
      <c r="F979" s="159"/>
      <c r="G979" s="159"/>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435</v>
      </c>
      <c r="AH979" s="148">
        <v>0</v>
      </c>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194" t="s">
        <v>1592</v>
      </c>
      <c r="D980" s="185"/>
      <c r="E980" s="186"/>
      <c r="F980" s="159"/>
      <c r="G980" s="159"/>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435</v>
      </c>
      <c r="AH980" s="148">
        <v>0</v>
      </c>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
      <c r="A981" s="155"/>
      <c r="B981" s="156"/>
      <c r="C981" s="194" t="s">
        <v>1593</v>
      </c>
      <c r="D981" s="185"/>
      <c r="E981" s="186">
        <v>-276.36</v>
      </c>
      <c r="F981" s="159"/>
      <c r="G981" s="159"/>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435</v>
      </c>
      <c r="AH981" s="148">
        <v>0</v>
      </c>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outlineLevel="3" x14ac:dyDescent="0.2">
      <c r="A982" s="155"/>
      <c r="B982" s="156"/>
      <c r="C982" s="194" t="s">
        <v>1594</v>
      </c>
      <c r="D982" s="185"/>
      <c r="E982" s="186">
        <v>-82.343999999999994</v>
      </c>
      <c r="F982" s="159"/>
      <c r="G982" s="159"/>
      <c r="H982" s="159"/>
      <c r="I982" s="159"/>
      <c r="J982" s="159"/>
      <c r="K982" s="159"/>
      <c r="L982" s="159"/>
      <c r="M982" s="159"/>
      <c r="N982" s="158"/>
      <c r="O982" s="158"/>
      <c r="P982" s="158"/>
      <c r="Q982" s="158"/>
      <c r="R982" s="159"/>
      <c r="S982" s="159"/>
      <c r="T982" s="159"/>
      <c r="U982" s="159"/>
      <c r="V982" s="159"/>
      <c r="W982" s="159"/>
      <c r="X982" s="159"/>
      <c r="Y982" s="159"/>
      <c r="Z982" s="148"/>
      <c r="AA982" s="148"/>
      <c r="AB982" s="148"/>
      <c r="AC982" s="148"/>
      <c r="AD982" s="148"/>
      <c r="AE982" s="148"/>
      <c r="AF982" s="148"/>
      <c r="AG982" s="148" t="s">
        <v>435</v>
      </c>
      <c r="AH982" s="148">
        <v>0</v>
      </c>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3" x14ac:dyDescent="0.2">
      <c r="A983" s="155"/>
      <c r="B983" s="156"/>
      <c r="C983" s="194" t="s">
        <v>1595</v>
      </c>
      <c r="D983" s="185"/>
      <c r="E983" s="186"/>
      <c r="F983" s="159"/>
      <c r="G983" s="159"/>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435</v>
      </c>
      <c r="AH983" s="148">
        <v>0</v>
      </c>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3" x14ac:dyDescent="0.2">
      <c r="A984" s="155"/>
      <c r="B984" s="156"/>
      <c r="C984" s="194" t="s">
        <v>1596</v>
      </c>
      <c r="D984" s="185"/>
      <c r="E984" s="186">
        <v>88</v>
      </c>
      <c r="F984" s="159"/>
      <c r="G984" s="159"/>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435</v>
      </c>
      <c r="AH984" s="148">
        <v>0</v>
      </c>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outlineLevel="3" x14ac:dyDescent="0.2">
      <c r="A985" s="155"/>
      <c r="B985" s="156"/>
      <c r="C985" s="194" t="s">
        <v>1597</v>
      </c>
      <c r="D985" s="185"/>
      <c r="E985" s="186"/>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435</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3" x14ac:dyDescent="0.2">
      <c r="A986" s="155"/>
      <c r="B986" s="156"/>
      <c r="C986" s="194" t="s">
        <v>1598</v>
      </c>
      <c r="D986" s="185"/>
      <c r="E986" s="186">
        <v>-314.16000000000003</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435</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4" t="s">
        <v>1599</v>
      </c>
      <c r="D987" s="185"/>
      <c r="E987" s="186">
        <v>-364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435</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4" t="s">
        <v>1600</v>
      </c>
      <c r="D988" s="185"/>
      <c r="E988" s="186">
        <v>-31.2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435</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
      <c r="A989" s="155"/>
      <c r="B989" s="156"/>
      <c r="C989" s="194" t="s">
        <v>1601</v>
      </c>
      <c r="D989" s="185"/>
      <c r="E989" s="186">
        <v>-71.400000000000006</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435</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3" x14ac:dyDescent="0.2">
      <c r="A990" s="155"/>
      <c r="B990" s="156"/>
      <c r="C990" s="194" t="s">
        <v>1602</v>
      </c>
      <c r="D990" s="185"/>
      <c r="E990" s="186">
        <v>-28.56</v>
      </c>
      <c r="F990" s="159"/>
      <c r="G990" s="159"/>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435</v>
      </c>
      <c r="AH990" s="148">
        <v>0</v>
      </c>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
      <c r="A991" s="155"/>
      <c r="B991" s="156"/>
      <c r="C991" s="194" t="s">
        <v>1603</v>
      </c>
      <c r="D991" s="185"/>
      <c r="E991" s="186">
        <v>-6.6639999999999997</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435</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4" t="s">
        <v>1604</v>
      </c>
      <c r="D992" s="185"/>
      <c r="E992" s="186">
        <v>-4.37</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435</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
      <c r="A993" s="155"/>
      <c r="B993" s="156"/>
      <c r="C993" s="194" t="s">
        <v>1605</v>
      </c>
      <c r="D993" s="185"/>
      <c r="E993" s="186">
        <v>-6.84</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435</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3" x14ac:dyDescent="0.2">
      <c r="A994" s="155"/>
      <c r="B994" s="156"/>
      <c r="C994" s="194" t="s">
        <v>1606</v>
      </c>
      <c r="D994" s="185"/>
      <c r="E994" s="186">
        <v>-10.8</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435</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1" x14ac:dyDescent="0.2">
      <c r="A995" s="172">
        <v>155</v>
      </c>
      <c r="B995" s="173" t="s">
        <v>1607</v>
      </c>
      <c r="C995" s="181" t="s">
        <v>1608</v>
      </c>
      <c r="D995" s="174" t="s">
        <v>492</v>
      </c>
      <c r="E995" s="175">
        <v>349.78</v>
      </c>
      <c r="F995" s="176"/>
      <c r="G995" s="177">
        <f>ROUND(E995*F995,2)</f>
        <v>0</v>
      </c>
      <c r="H995" s="176"/>
      <c r="I995" s="177">
        <f>ROUND(E995*H995,2)</f>
        <v>0</v>
      </c>
      <c r="J995" s="176"/>
      <c r="K995" s="177">
        <f>ROUND(E995*J995,2)</f>
        <v>0</v>
      </c>
      <c r="L995" s="177">
        <v>21</v>
      </c>
      <c r="M995" s="177">
        <f>G995*(1+L995/100)</f>
        <v>0</v>
      </c>
      <c r="N995" s="175">
        <v>1.013E-2</v>
      </c>
      <c r="O995" s="175">
        <f>ROUND(E995*N995,2)</f>
        <v>3.54</v>
      </c>
      <c r="P995" s="175">
        <v>0</v>
      </c>
      <c r="Q995" s="175">
        <f>ROUND(E995*P995,2)</f>
        <v>0</v>
      </c>
      <c r="R995" s="177" t="s">
        <v>724</v>
      </c>
      <c r="S995" s="177" t="s">
        <v>378</v>
      </c>
      <c r="T995" s="178" t="s">
        <v>378</v>
      </c>
      <c r="U995" s="159">
        <v>1.75</v>
      </c>
      <c r="V995" s="159">
        <f>ROUND(E995*U995,2)</f>
        <v>612.12</v>
      </c>
      <c r="W995" s="159"/>
      <c r="X995" s="159" t="s">
        <v>429</v>
      </c>
      <c r="Y995" s="159" t="s">
        <v>475</v>
      </c>
      <c r="Z995" s="214">
        <v>0.32</v>
      </c>
      <c r="AA995" s="215">
        <f t="shared" ref="AA995" si="304">G995*Z995</f>
        <v>0</v>
      </c>
      <c r="AB995" s="215">
        <f t="shared" ref="AB995" si="305">G995-AA995</f>
        <v>0</v>
      </c>
      <c r="AC995" s="148"/>
      <c r="AD995" s="148"/>
      <c r="AE995" s="148"/>
      <c r="AF995" s="148"/>
      <c r="AG995" s="148" t="s">
        <v>431</v>
      </c>
      <c r="AH995" s="148"/>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2" x14ac:dyDescent="0.2">
      <c r="A996" s="155"/>
      <c r="B996" s="156"/>
      <c r="C996" s="307" t="s">
        <v>1609</v>
      </c>
      <c r="D996" s="308"/>
      <c r="E996" s="308"/>
      <c r="F996" s="308"/>
      <c r="G996" s="308"/>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433</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305" t="s">
        <v>1610</v>
      </c>
      <c r="D997" s="306"/>
      <c r="E997" s="306"/>
      <c r="F997" s="306"/>
      <c r="G997" s="306"/>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383</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
      <c r="A998" s="155"/>
      <c r="B998" s="156"/>
      <c r="C998" s="194" t="s">
        <v>1611</v>
      </c>
      <c r="D998" s="185"/>
      <c r="E998" s="186">
        <v>138.864</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435</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
      <c r="A999" s="155"/>
      <c r="B999" s="156"/>
      <c r="C999" s="194" t="s">
        <v>1612</v>
      </c>
      <c r="D999" s="185"/>
      <c r="E999" s="186">
        <v>173.6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435</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3" x14ac:dyDescent="0.2">
      <c r="A1000" s="155"/>
      <c r="B1000" s="156"/>
      <c r="C1000" s="194" t="s">
        <v>1613</v>
      </c>
      <c r="D1000" s="185"/>
      <c r="E1000" s="186">
        <v>6.56</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435</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3" x14ac:dyDescent="0.2">
      <c r="A1001" s="155"/>
      <c r="B1001" s="156"/>
      <c r="C1001" s="194" t="s">
        <v>1614</v>
      </c>
      <c r="D1001" s="185"/>
      <c r="E1001" s="186">
        <v>8.7119999999999997</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435</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3" x14ac:dyDescent="0.2">
      <c r="A1002" s="155"/>
      <c r="B1002" s="156"/>
      <c r="C1002" s="194" t="s">
        <v>1615</v>
      </c>
      <c r="D1002" s="185"/>
      <c r="E1002" s="186">
        <v>10.72</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435</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
      <c r="A1003" s="155"/>
      <c r="B1003" s="156"/>
      <c r="C1003" s="194" t="s">
        <v>1616</v>
      </c>
      <c r="D1003" s="185"/>
      <c r="E1003" s="186">
        <v>2.1840000000000002</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435</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3" x14ac:dyDescent="0.2">
      <c r="A1004" s="155"/>
      <c r="B1004" s="156"/>
      <c r="C1004" s="194" t="s">
        <v>1617</v>
      </c>
      <c r="D1004" s="185"/>
      <c r="E1004" s="186">
        <v>1.3</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435</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4" t="s">
        <v>1618</v>
      </c>
      <c r="D1005" s="185"/>
      <c r="E1005" s="186">
        <v>2.44</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435</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4" t="s">
        <v>1619</v>
      </c>
      <c r="D1006" s="185"/>
      <c r="E1006" s="186">
        <v>5.4</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435</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ht="22.5" outlineLevel="1" x14ac:dyDescent="0.2">
      <c r="A1007" s="172">
        <v>156</v>
      </c>
      <c r="B1007" s="173" t="s">
        <v>1620</v>
      </c>
      <c r="C1007" s="181" t="s">
        <v>1621</v>
      </c>
      <c r="D1007" s="174" t="s">
        <v>492</v>
      </c>
      <c r="E1007" s="175">
        <v>3504.9740000000002</v>
      </c>
      <c r="F1007" s="176"/>
      <c r="G1007" s="177">
        <f>ROUND(E1007*F1007,2)</f>
        <v>0</v>
      </c>
      <c r="H1007" s="176"/>
      <c r="I1007" s="177">
        <f>ROUND(E1007*H1007,2)</f>
        <v>0</v>
      </c>
      <c r="J1007" s="176"/>
      <c r="K1007" s="177">
        <f>ROUND(E1007*J1007,2)</f>
        <v>0</v>
      </c>
      <c r="L1007" s="177">
        <v>21</v>
      </c>
      <c r="M1007" s="177">
        <f>G1007*(1+L1007/100)</f>
        <v>0</v>
      </c>
      <c r="N1007" s="175">
        <v>2.63E-3</v>
      </c>
      <c r="O1007" s="175">
        <f>ROUND(E1007*N1007,2)</f>
        <v>9.2200000000000006</v>
      </c>
      <c r="P1007" s="175">
        <v>0</v>
      </c>
      <c r="Q1007" s="175">
        <f>ROUND(E1007*P1007,2)</f>
        <v>0</v>
      </c>
      <c r="R1007" s="177" t="s">
        <v>724</v>
      </c>
      <c r="S1007" s="177" t="s">
        <v>378</v>
      </c>
      <c r="T1007" s="178" t="s">
        <v>378</v>
      </c>
      <c r="U1007" s="159">
        <v>0.22400999999999999</v>
      </c>
      <c r="V1007" s="159">
        <f>ROUND(E1007*U1007,2)</f>
        <v>785.15</v>
      </c>
      <c r="W1007" s="159"/>
      <c r="X1007" s="159" t="s">
        <v>429</v>
      </c>
      <c r="Y1007" s="159" t="s">
        <v>475</v>
      </c>
      <c r="Z1007" s="214">
        <v>0.32</v>
      </c>
      <c r="AA1007" s="215">
        <f t="shared" ref="AA1007" si="306">G1007*Z1007</f>
        <v>0</v>
      </c>
      <c r="AB1007" s="215">
        <f t="shared" ref="AB1007" si="307">G1007-AA1007</f>
        <v>0</v>
      </c>
      <c r="AC1007" s="148"/>
      <c r="AD1007" s="148"/>
      <c r="AE1007" s="148"/>
      <c r="AF1007" s="148"/>
      <c r="AG1007" s="148" t="s">
        <v>431</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
      <c r="A1008" s="155"/>
      <c r="B1008" s="156"/>
      <c r="C1008" s="307" t="s">
        <v>1265</v>
      </c>
      <c r="D1008" s="308"/>
      <c r="E1008" s="308"/>
      <c r="F1008" s="308"/>
      <c r="G1008" s="308"/>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433</v>
      </c>
      <c r="AH1008" s="148"/>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2" x14ac:dyDescent="0.2">
      <c r="A1009" s="155"/>
      <c r="B1009" s="156"/>
      <c r="C1009" s="194" t="s">
        <v>1581</v>
      </c>
      <c r="D1009" s="185"/>
      <c r="E1009" s="186"/>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435</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3" x14ac:dyDescent="0.2">
      <c r="A1010" s="155"/>
      <c r="B1010" s="156"/>
      <c r="C1010" s="194" t="s">
        <v>1582</v>
      </c>
      <c r="D1010" s="185"/>
      <c r="E1010" s="186">
        <v>254.66399999999999</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435</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4" t="s">
        <v>1583</v>
      </c>
      <c r="D1011" s="185"/>
      <c r="E1011" s="186"/>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435</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4" t="s">
        <v>1584</v>
      </c>
      <c r="D1012" s="185"/>
      <c r="E1012" s="186">
        <v>203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435</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4" t="s">
        <v>1585</v>
      </c>
      <c r="D1013" s="185"/>
      <c r="E1013" s="186"/>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435</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4" t="s">
        <v>1586</v>
      </c>
      <c r="D1014" s="185"/>
      <c r="E1014" s="186">
        <v>923.21199999999999</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435</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
      <c r="A1015" s="155"/>
      <c r="B1015" s="156"/>
      <c r="C1015" s="194" t="s">
        <v>1622</v>
      </c>
      <c r="D1015" s="185"/>
      <c r="E1015" s="186">
        <v>29.952000000000002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435</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
      <c r="A1016" s="155"/>
      <c r="B1016" s="156"/>
      <c r="C1016" s="194" t="s">
        <v>1587</v>
      </c>
      <c r="D1016" s="185"/>
      <c r="E1016" s="186"/>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435</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
      <c r="A1017" s="155"/>
      <c r="B1017" s="156"/>
      <c r="C1017" s="194" t="s">
        <v>1588</v>
      </c>
      <c r="D1017" s="185"/>
      <c r="E1017" s="186"/>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435</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
      <c r="A1018" s="155"/>
      <c r="B1018" s="156"/>
      <c r="C1018" s="194" t="s">
        <v>1623</v>
      </c>
      <c r="D1018" s="185"/>
      <c r="E1018" s="186">
        <v>1613.2639999999999</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435</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
      <c r="A1019" s="155"/>
      <c r="B1019" s="156"/>
      <c r="C1019" s="194" t="s">
        <v>1590</v>
      </c>
      <c r="D1019" s="185"/>
      <c r="E1019" s="186"/>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435</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3" x14ac:dyDescent="0.2">
      <c r="A1020" s="155"/>
      <c r="B1020" s="156"/>
      <c r="C1020" s="194" t="s">
        <v>1624</v>
      </c>
      <c r="D1020" s="185"/>
      <c r="E1020" s="186">
        <v>881.93600000000004</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435</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4" t="s">
        <v>1595</v>
      </c>
      <c r="D1021" s="185"/>
      <c r="E1021" s="186"/>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435</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4" t="s">
        <v>1596</v>
      </c>
      <c r="D1022" s="185"/>
      <c r="E1022" s="186">
        <v>88</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435</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
      <c r="A1023" s="155"/>
      <c r="B1023" s="156"/>
      <c r="C1023" s="194" t="s">
        <v>1597</v>
      </c>
      <c r="D1023" s="185"/>
      <c r="E1023" s="186"/>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435</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
      <c r="A1024" s="155"/>
      <c r="B1024" s="156"/>
      <c r="C1024" s="194" t="s">
        <v>1598</v>
      </c>
      <c r="D1024" s="185"/>
      <c r="E1024" s="186">
        <v>-314.16000000000003</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435</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
      <c r="A1025" s="155"/>
      <c r="B1025" s="156"/>
      <c r="C1025" s="194" t="s">
        <v>1599</v>
      </c>
      <c r="D1025" s="185"/>
      <c r="E1025" s="186">
        <v>-364</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435</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3" x14ac:dyDescent="0.2">
      <c r="A1026" s="155"/>
      <c r="B1026" s="156"/>
      <c r="C1026" s="194" t="s">
        <v>1600</v>
      </c>
      <c r="D1026" s="185"/>
      <c r="E1026" s="186">
        <v>-31.2</v>
      </c>
      <c r="F1026" s="159"/>
      <c r="G1026" s="159"/>
      <c r="H1026" s="159"/>
      <c r="I1026" s="159"/>
      <c r="J1026" s="159"/>
      <c r="K1026" s="159"/>
      <c r="L1026" s="159"/>
      <c r="M1026" s="159"/>
      <c r="N1026" s="158"/>
      <c r="O1026" s="158"/>
      <c r="P1026" s="158"/>
      <c r="Q1026" s="158"/>
      <c r="R1026" s="159"/>
      <c r="S1026" s="159"/>
      <c r="T1026" s="159"/>
      <c r="U1026" s="159"/>
      <c r="V1026" s="159"/>
      <c r="W1026" s="159"/>
      <c r="X1026" s="159"/>
      <c r="Y1026" s="159"/>
      <c r="Z1026" s="148"/>
      <c r="AA1026" s="148"/>
      <c r="AB1026" s="148"/>
      <c r="AC1026" s="148"/>
      <c r="AD1026" s="148"/>
      <c r="AE1026" s="148"/>
      <c r="AF1026" s="148"/>
      <c r="AG1026" s="148" t="s">
        <v>435</v>
      </c>
      <c r="AH1026" s="148">
        <v>0</v>
      </c>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3" x14ac:dyDescent="0.2">
      <c r="A1027" s="155"/>
      <c r="B1027" s="156"/>
      <c r="C1027" s="194" t="s">
        <v>1601</v>
      </c>
      <c r="D1027" s="185"/>
      <c r="E1027" s="186">
        <v>-71.400000000000006</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435</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4" t="s">
        <v>1602</v>
      </c>
      <c r="D1028" s="185"/>
      <c r="E1028" s="186">
        <v>-28.56</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435</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4" t="s">
        <v>1603</v>
      </c>
      <c r="D1029" s="185"/>
      <c r="E1029" s="186">
        <v>-6.6639999999999997</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435</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
      <c r="A1030" s="155"/>
      <c r="B1030" s="156"/>
      <c r="C1030" s="194" t="s">
        <v>1604</v>
      </c>
      <c r="D1030" s="185"/>
      <c r="E1030" s="186">
        <v>-4.37</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435</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3" x14ac:dyDescent="0.2">
      <c r="A1031" s="155"/>
      <c r="B1031" s="156"/>
      <c r="C1031" s="194" t="s">
        <v>1605</v>
      </c>
      <c r="D1031" s="185"/>
      <c r="E1031" s="186">
        <v>-6.84</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435</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4" t="s">
        <v>1606</v>
      </c>
      <c r="D1032" s="185"/>
      <c r="E1032" s="186">
        <v>-10.8</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435</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4" t="s">
        <v>1625</v>
      </c>
      <c r="D1033" s="185"/>
      <c r="E1033" s="186"/>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435</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
      <c r="A1034" s="155"/>
      <c r="B1034" s="156"/>
      <c r="C1034" s="194" t="s">
        <v>1611</v>
      </c>
      <c r="D1034" s="185"/>
      <c r="E1034" s="186">
        <v>138.864</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435</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3" x14ac:dyDescent="0.2">
      <c r="A1035" s="155"/>
      <c r="B1035" s="156"/>
      <c r="C1035" s="194" t="s">
        <v>1612</v>
      </c>
      <c r="D1035" s="185"/>
      <c r="E1035" s="186">
        <v>173.6</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435</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3" x14ac:dyDescent="0.2">
      <c r="A1036" s="155"/>
      <c r="B1036" s="156"/>
      <c r="C1036" s="194" t="s">
        <v>1613</v>
      </c>
      <c r="D1036" s="185"/>
      <c r="E1036" s="186">
        <v>6.56</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435</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3" x14ac:dyDescent="0.2">
      <c r="A1037" s="155"/>
      <c r="B1037" s="156"/>
      <c r="C1037" s="194" t="s">
        <v>1614</v>
      </c>
      <c r="D1037" s="185"/>
      <c r="E1037" s="186">
        <v>8.7119999999999997</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435</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3" x14ac:dyDescent="0.2">
      <c r="A1038" s="155"/>
      <c r="B1038" s="156"/>
      <c r="C1038" s="194" t="s">
        <v>1615</v>
      </c>
      <c r="D1038" s="185"/>
      <c r="E1038" s="186">
        <v>10.72</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435</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
      <c r="A1039" s="155"/>
      <c r="B1039" s="156"/>
      <c r="C1039" s="194" t="s">
        <v>1616</v>
      </c>
      <c r="D1039" s="185"/>
      <c r="E1039" s="186">
        <v>2.1840000000000002</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435</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
      <c r="A1040" s="155"/>
      <c r="B1040" s="156"/>
      <c r="C1040" s="194" t="s">
        <v>1617</v>
      </c>
      <c r="D1040" s="185"/>
      <c r="E1040" s="186">
        <v>1.3</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435</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3" x14ac:dyDescent="0.2">
      <c r="A1041" s="155"/>
      <c r="B1041" s="156"/>
      <c r="C1041" s="194" t="s">
        <v>1626</v>
      </c>
      <c r="D1041" s="185"/>
      <c r="E1041" s="186">
        <v>2.2000000000000002</v>
      </c>
      <c r="F1041" s="159"/>
      <c r="G1041" s="159"/>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435</v>
      </c>
      <c r="AH1041" s="148">
        <v>0</v>
      </c>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3" x14ac:dyDescent="0.2">
      <c r="A1042" s="155"/>
      <c r="B1042" s="156"/>
      <c r="C1042" s="194" t="s">
        <v>1627</v>
      </c>
      <c r="D1042" s="185"/>
      <c r="E1042" s="186">
        <v>4.8</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435</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33.75" outlineLevel="1" x14ac:dyDescent="0.2">
      <c r="A1043" s="172">
        <v>157</v>
      </c>
      <c r="B1043" s="173" t="s">
        <v>1628</v>
      </c>
      <c r="C1043" s="181" t="s">
        <v>1629</v>
      </c>
      <c r="D1043" s="174" t="s">
        <v>492</v>
      </c>
      <c r="E1043" s="175">
        <v>3504.9740000000002</v>
      </c>
      <c r="F1043" s="176"/>
      <c r="G1043" s="177">
        <f>ROUND(E1043*F1043,2)</f>
        <v>0</v>
      </c>
      <c r="H1043" s="176"/>
      <c r="I1043" s="177">
        <f>ROUND(E1043*H1043,2)</f>
        <v>0</v>
      </c>
      <c r="J1043" s="176"/>
      <c r="K1043" s="177">
        <f>ROUND(E1043*J1043,2)</f>
        <v>0</v>
      </c>
      <c r="L1043" s="177">
        <v>21</v>
      </c>
      <c r="M1043" s="177">
        <f>G1043*(1+L1043/100)</f>
        <v>0</v>
      </c>
      <c r="N1043" s="175">
        <v>1.9000000000000001E-4</v>
      </c>
      <c r="O1043" s="175">
        <f>ROUND(E1043*N1043,2)</f>
        <v>0.67</v>
      </c>
      <c r="P1043" s="175">
        <v>0</v>
      </c>
      <c r="Q1043" s="175">
        <f>ROUND(E1043*P1043,2)</f>
        <v>0</v>
      </c>
      <c r="R1043" s="177" t="s">
        <v>724</v>
      </c>
      <c r="S1043" s="177" t="s">
        <v>378</v>
      </c>
      <c r="T1043" s="178" t="s">
        <v>378</v>
      </c>
      <c r="U1043" s="159">
        <v>5.1999999999999998E-2</v>
      </c>
      <c r="V1043" s="159">
        <f>ROUND(E1043*U1043,2)</f>
        <v>182.26</v>
      </c>
      <c r="W1043" s="159"/>
      <c r="X1043" s="159" t="s">
        <v>429</v>
      </c>
      <c r="Y1043" s="159" t="s">
        <v>475</v>
      </c>
      <c r="Z1043" s="214">
        <v>0.32</v>
      </c>
      <c r="AA1043" s="215">
        <f t="shared" ref="AA1043" si="308">G1043*Z1043</f>
        <v>0</v>
      </c>
      <c r="AB1043" s="215">
        <f t="shared" ref="AB1043" si="309">G1043-AA1043</f>
        <v>0</v>
      </c>
      <c r="AC1043" s="148"/>
      <c r="AD1043" s="148"/>
      <c r="AE1043" s="148"/>
      <c r="AF1043" s="148"/>
      <c r="AG1043" s="148" t="s">
        <v>431</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307" t="s">
        <v>1265</v>
      </c>
      <c r="D1044" s="308"/>
      <c r="E1044" s="308"/>
      <c r="F1044" s="308"/>
      <c r="G1044" s="308"/>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433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
      <c r="A1045" s="155"/>
      <c r="B1045" s="156"/>
      <c r="C1045" s="194" t="s">
        <v>1630</v>
      </c>
      <c r="D1045" s="185"/>
      <c r="E1045" s="186">
        <v>3504.9740000000002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435</v>
      </c>
      <c r="AH1045" s="148">
        <v>5</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
      <c r="A1046" s="172">
        <v>158</v>
      </c>
      <c r="B1046" s="173" t="s">
        <v>1631</v>
      </c>
      <c r="C1046" s="181" t="s">
        <v>1632</v>
      </c>
      <c r="D1046" s="174" t="s">
        <v>492</v>
      </c>
      <c r="E1046" s="175">
        <v>36.799999999999997</v>
      </c>
      <c r="F1046" s="176"/>
      <c r="G1046" s="177">
        <f>ROUND(E1046*F1046,2)</f>
        <v>0</v>
      </c>
      <c r="H1046" s="176"/>
      <c r="I1046" s="177">
        <f>ROUND(E1046*H1046,2)</f>
        <v>0</v>
      </c>
      <c r="J1046" s="176"/>
      <c r="K1046" s="177">
        <f>ROUND(E1046*J1046,2)</f>
        <v>0</v>
      </c>
      <c r="L1046" s="177">
        <v>21</v>
      </c>
      <c r="M1046" s="177">
        <f>G1046*(1+L1046/100)</f>
        <v>0</v>
      </c>
      <c r="N1046" s="175">
        <v>9.3299999999999998E-3</v>
      </c>
      <c r="O1046" s="175">
        <f>ROUND(E1046*N1046,2)</f>
        <v>0.34</v>
      </c>
      <c r="P1046" s="175">
        <v>0</v>
      </c>
      <c r="Q1046" s="175">
        <f>ROUND(E1046*P1046,2)</f>
        <v>0</v>
      </c>
      <c r="R1046" s="177" t="s">
        <v>724</v>
      </c>
      <c r="S1046" s="177" t="s">
        <v>378</v>
      </c>
      <c r="T1046" s="178" t="s">
        <v>378</v>
      </c>
      <c r="U1046" s="159">
        <v>1.5620000000000001</v>
      </c>
      <c r="V1046" s="159">
        <f>ROUND(E1046*U1046,2)</f>
        <v>57.48</v>
      </c>
      <c r="W1046" s="159"/>
      <c r="X1046" s="159" t="s">
        <v>429</v>
      </c>
      <c r="Y1046" s="159" t="s">
        <v>381</v>
      </c>
      <c r="Z1046" s="214">
        <v>0.32</v>
      </c>
      <c r="AA1046" s="215">
        <f t="shared" ref="AA1046" si="310">G1046*Z1046</f>
        <v>0</v>
      </c>
      <c r="AB1046" s="215">
        <f t="shared" ref="AB1046" si="311">G1046-AA1046</f>
        <v>0</v>
      </c>
      <c r="AC1046" s="148"/>
      <c r="AD1046" s="148"/>
      <c r="AE1046" s="148"/>
      <c r="AF1046" s="148"/>
      <c r="AG1046" s="148" t="s">
        <v>431</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2.5" outlineLevel="2" x14ac:dyDescent="0.2">
      <c r="A1047" s="155"/>
      <c r="B1047" s="156"/>
      <c r="C1047" s="307" t="s">
        <v>1633</v>
      </c>
      <c r="D1047" s="308"/>
      <c r="E1047" s="308"/>
      <c r="F1047" s="308"/>
      <c r="G1047" s="308"/>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433</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79" t="str">
        <f>C1047</f>
        <v>nanesení lepicího tmelu na izolační desky, nalepení desek, natažení stěrky, vtlačení výztužné tkaniny a přehlazení stěrky. Včetně parapetních lišt.</v>
      </c>
      <c r="BB1047" s="148"/>
      <c r="BC1047" s="148"/>
      <c r="BD1047" s="148"/>
      <c r="BE1047" s="148"/>
      <c r="BF1047" s="148"/>
      <c r="BG1047" s="148"/>
      <c r="BH1047" s="148"/>
    </row>
    <row r="1048" spans="1:60" outlineLevel="2" x14ac:dyDescent="0.2">
      <c r="A1048" s="155"/>
      <c r="B1048" s="156"/>
      <c r="C1048" s="194" t="s">
        <v>1634</v>
      </c>
      <c r="D1048" s="185"/>
      <c r="E1048" s="186">
        <v>36.799999999999997</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435</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1" x14ac:dyDescent="0.2">
      <c r="A1049" s="187">
        <v>159</v>
      </c>
      <c r="B1049" s="188" t="s">
        <v>1635</v>
      </c>
      <c r="C1049" s="195" t="s">
        <v>1636</v>
      </c>
      <c r="D1049" s="189" t="s">
        <v>671</v>
      </c>
      <c r="E1049" s="190">
        <v>42</v>
      </c>
      <c r="F1049" s="191"/>
      <c r="G1049" s="192">
        <f>ROUND(E1049*F1049,2)</f>
        <v>0</v>
      </c>
      <c r="H1049" s="191"/>
      <c r="I1049" s="192">
        <f>ROUND(E1049*H1049,2)</f>
        <v>0</v>
      </c>
      <c r="J1049" s="191"/>
      <c r="K1049" s="192">
        <f>ROUND(E1049*J1049,2)</f>
        <v>0</v>
      </c>
      <c r="L1049" s="192">
        <v>21</v>
      </c>
      <c r="M1049" s="192">
        <f>G1049*(1+L1049/100)</f>
        <v>0</v>
      </c>
      <c r="N1049" s="190">
        <v>8.4999999999999995E-4</v>
      </c>
      <c r="O1049" s="190">
        <f>ROUND(E1049*N1049,2)</f>
        <v>0.04</v>
      </c>
      <c r="P1049" s="190">
        <v>0</v>
      </c>
      <c r="Q1049" s="190">
        <f>ROUND(E1049*P1049,2)</f>
        <v>0</v>
      </c>
      <c r="R1049" s="192" t="s">
        <v>724</v>
      </c>
      <c r="S1049" s="192" t="s">
        <v>378</v>
      </c>
      <c r="T1049" s="193" t="s">
        <v>378</v>
      </c>
      <c r="U1049" s="159">
        <v>0.21360000000000001</v>
      </c>
      <c r="V1049" s="159">
        <f>ROUND(E1049*U1049,2)</f>
        <v>8.9700000000000006</v>
      </c>
      <c r="W1049" s="159"/>
      <c r="X1049" s="159" t="s">
        <v>429</v>
      </c>
      <c r="Y1049" s="159" t="s">
        <v>381</v>
      </c>
      <c r="Z1049" s="214">
        <v>0.32</v>
      </c>
      <c r="AA1049" s="215">
        <f t="shared" ref="AA1049:AA1051" si="312">G1049*Z1049</f>
        <v>0</v>
      </c>
      <c r="AB1049" s="215">
        <f t="shared" ref="AB1049:AB1051" si="313">G1049-AA1049</f>
        <v>0</v>
      </c>
      <c r="AC1049" s="148"/>
      <c r="AD1049" s="148"/>
      <c r="AE1049" s="148"/>
      <c r="AF1049" s="148"/>
      <c r="AG1049" s="148" t="s">
        <v>431</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1" x14ac:dyDescent="0.2">
      <c r="A1050" s="187">
        <v>160</v>
      </c>
      <c r="B1050" s="188" t="s">
        <v>1637</v>
      </c>
      <c r="C1050" s="195" t="s">
        <v>1638</v>
      </c>
      <c r="D1050" s="189" t="s">
        <v>671</v>
      </c>
      <c r="E1050" s="190">
        <v>310</v>
      </c>
      <c r="F1050" s="191"/>
      <c r="G1050" s="192">
        <f>ROUND(E1050*F1050,2)</f>
        <v>0</v>
      </c>
      <c r="H1050" s="191"/>
      <c r="I1050" s="192">
        <f>ROUND(E1050*H1050,2)</f>
        <v>0</v>
      </c>
      <c r="J1050" s="191"/>
      <c r="K1050" s="192">
        <f>ROUND(E1050*J1050,2)</f>
        <v>0</v>
      </c>
      <c r="L1050" s="192">
        <v>21</v>
      </c>
      <c r="M1050" s="192">
        <f>G1050*(1+L1050/100)</f>
        <v>0</v>
      </c>
      <c r="N1050" s="190">
        <v>1.0499999999999999E-3</v>
      </c>
      <c r="O1050" s="190">
        <f>ROUND(E1050*N1050,2)</f>
        <v>0.33</v>
      </c>
      <c r="P1050" s="190">
        <v>0</v>
      </c>
      <c r="Q1050" s="190">
        <f>ROUND(E1050*P1050,2)</f>
        <v>0</v>
      </c>
      <c r="R1050" s="192" t="s">
        <v>724</v>
      </c>
      <c r="S1050" s="192" t="s">
        <v>378</v>
      </c>
      <c r="T1050" s="193" t="s">
        <v>378</v>
      </c>
      <c r="U1050" s="159">
        <v>0.21360000000000001</v>
      </c>
      <c r="V1050" s="159">
        <f>ROUND(E1050*U1050,2)</f>
        <v>66.22</v>
      </c>
      <c r="W1050" s="159"/>
      <c r="X1050" s="159" t="s">
        <v>429</v>
      </c>
      <c r="Y1050" s="159" t="s">
        <v>381</v>
      </c>
      <c r="Z1050" s="214">
        <v>0.32</v>
      </c>
      <c r="AA1050" s="215">
        <f t="shared" si="312"/>
        <v>0</v>
      </c>
      <c r="AB1050" s="215">
        <f t="shared" si="313"/>
        <v>0</v>
      </c>
      <c r="AC1050" s="148"/>
      <c r="AD1050" s="148"/>
      <c r="AE1050" s="148"/>
      <c r="AF1050" s="148"/>
      <c r="AG1050" s="148" t="s">
        <v>431</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1" x14ac:dyDescent="0.2">
      <c r="A1051" s="172">
        <v>161</v>
      </c>
      <c r="B1051" s="173" t="s">
        <v>1639</v>
      </c>
      <c r="C1051" s="181" t="s">
        <v>1640</v>
      </c>
      <c r="D1051" s="174" t="s">
        <v>671</v>
      </c>
      <c r="E1051" s="175">
        <v>291.72000000000003</v>
      </c>
      <c r="F1051" s="176"/>
      <c r="G1051" s="177">
        <f>ROUND(E1051*F1051,2)</f>
        <v>0</v>
      </c>
      <c r="H1051" s="176"/>
      <c r="I1051" s="177">
        <f>ROUND(E1051*H1051,2)</f>
        <v>0</v>
      </c>
      <c r="J1051" s="176"/>
      <c r="K1051" s="177">
        <f>ROUND(E1051*J1051,2)</f>
        <v>0</v>
      </c>
      <c r="L1051" s="177">
        <v>21</v>
      </c>
      <c r="M1051" s="177">
        <f>G1051*(1+L1051/100)</f>
        <v>0</v>
      </c>
      <c r="N1051" s="175">
        <v>2.0000000000000002E-5</v>
      </c>
      <c r="O1051" s="175">
        <f>ROUND(E1051*N1051,2)</f>
        <v>0.01</v>
      </c>
      <c r="P1051" s="175">
        <v>0</v>
      </c>
      <c r="Q1051" s="175">
        <f>ROUND(E1051*P1051,2)</f>
        <v>0</v>
      </c>
      <c r="R1051" s="177" t="s">
        <v>724</v>
      </c>
      <c r="S1051" s="177" t="s">
        <v>378</v>
      </c>
      <c r="T1051" s="178" t="s">
        <v>378</v>
      </c>
      <c r="U1051" s="159">
        <v>0.16</v>
      </c>
      <c r="V1051" s="159">
        <f>ROUND(E1051*U1051,2)</f>
        <v>46.68</v>
      </c>
      <c r="W1051" s="159"/>
      <c r="X1051" s="159" t="s">
        <v>429</v>
      </c>
      <c r="Y1051" s="159" t="s">
        <v>381</v>
      </c>
      <c r="Z1051" s="214">
        <v>0.32</v>
      </c>
      <c r="AA1051" s="215">
        <f t="shared" si="312"/>
        <v>0</v>
      </c>
      <c r="AB1051" s="215">
        <f t="shared" si="313"/>
        <v>0</v>
      </c>
      <c r="AC1051" s="148"/>
      <c r="AD1051" s="148"/>
      <c r="AE1051" s="148"/>
      <c r="AF1051" s="148"/>
      <c r="AG1051" s="148" t="s">
        <v>431</v>
      </c>
      <c r="AH1051" s="148"/>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2" x14ac:dyDescent="0.2">
      <c r="A1052" s="155"/>
      <c r="B1052" s="156"/>
      <c r="C1052" s="307" t="s">
        <v>1641</v>
      </c>
      <c r="D1052" s="308"/>
      <c r="E1052" s="308"/>
      <c r="F1052" s="308"/>
      <c r="G1052" s="308"/>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433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4" t="s">
        <v>1642</v>
      </c>
      <c r="D1053" s="185"/>
      <c r="E1053" s="186">
        <v>201</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435</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4" t="s">
        <v>1643</v>
      </c>
      <c r="D1054" s="185"/>
      <c r="E1054" s="186">
        <v>90.72</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435</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1" x14ac:dyDescent="0.2">
      <c r="A1055" s="172">
        <v>162</v>
      </c>
      <c r="B1055" s="173" t="s">
        <v>1644</v>
      </c>
      <c r="C1055" s="181" t="s">
        <v>1645</v>
      </c>
      <c r="D1055" s="174" t="s">
        <v>492</v>
      </c>
      <c r="E1055" s="175">
        <v>6534.5079999999998</v>
      </c>
      <c r="F1055" s="176"/>
      <c r="G1055" s="177">
        <f>ROUND(E1055*F1055,2)</f>
        <v>0</v>
      </c>
      <c r="H1055" s="176"/>
      <c r="I1055" s="177">
        <f>ROUND(E1055*H1055,2)</f>
        <v>0</v>
      </c>
      <c r="J1055" s="176"/>
      <c r="K1055" s="177">
        <f>ROUND(E1055*J1055,2)</f>
        <v>0</v>
      </c>
      <c r="L1055" s="177">
        <v>21</v>
      </c>
      <c r="M1055" s="177">
        <f>G1055*(1+L1055/100)</f>
        <v>0</v>
      </c>
      <c r="N1055" s="175">
        <v>0</v>
      </c>
      <c r="O1055" s="175">
        <f>ROUND(E1055*N1055,2)</f>
        <v>0</v>
      </c>
      <c r="P1055" s="175">
        <v>0</v>
      </c>
      <c r="Q1055" s="175">
        <f>ROUND(E1055*P1055,2)</f>
        <v>0</v>
      </c>
      <c r="R1055" s="177"/>
      <c r="S1055" s="177" t="s">
        <v>394</v>
      </c>
      <c r="T1055" s="178" t="s">
        <v>379</v>
      </c>
      <c r="U1055" s="159">
        <v>3.7999999999999999E-2</v>
      </c>
      <c r="V1055" s="159">
        <f>ROUND(E1055*U1055,2)</f>
        <v>248.31</v>
      </c>
      <c r="W1055" s="159"/>
      <c r="X1055" s="159" t="s">
        <v>429</v>
      </c>
      <c r="Y1055" s="159" t="s">
        <v>381</v>
      </c>
      <c r="Z1055" s="214">
        <v>0.32</v>
      </c>
      <c r="AA1055" s="215">
        <f t="shared" ref="AA1055" si="314">G1055*Z1055</f>
        <v>0</v>
      </c>
      <c r="AB1055" s="215">
        <f t="shared" ref="AB1055" si="315">G1055-AA1055</f>
        <v>0</v>
      </c>
      <c r="AC1055" s="148"/>
      <c r="AD1055" s="148"/>
      <c r="AE1055" s="148"/>
      <c r="AF1055" s="148"/>
      <c r="AG1055" s="148" t="s">
        <v>431</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4" t="s">
        <v>1646</v>
      </c>
      <c r="D1056" s="185"/>
      <c r="E1056" s="186"/>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435</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4" t="s">
        <v>1573</v>
      </c>
      <c r="D1057" s="185"/>
      <c r="E1057" s="186">
        <v>3029.5340000000001</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435</v>
      </c>
      <c r="AH1057" s="148">
        <v>5</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4" t="s">
        <v>1630</v>
      </c>
      <c r="D1058" s="185"/>
      <c r="E1058" s="186">
        <v>3504.9740000000002</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435</v>
      </c>
      <c r="AH1058" s="148">
        <v>5</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x14ac:dyDescent="0.2">
      <c r="A1059" s="162" t="s">
        <v>373</v>
      </c>
      <c r="B1059" s="163" t="s">
        <v>265</v>
      </c>
      <c r="C1059" s="180" t="s">
        <v>266</v>
      </c>
      <c r="D1059" s="164"/>
      <c r="E1059" s="165"/>
      <c r="F1059" s="166"/>
      <c r="G1059" s="166">
        <f>SUM(G1060,G1063,G1066,G1071,G1074,G1077,G1079,G1082,G1084,G1086,G1091,G1093,G1099,G1104,G1107,G1109,G1115,G1122,G1145,G1148,G1150,G1152,G1154,G1157,G1159,G1161,G1164)</f>
        <v>0</v>
      </c>
      <c r="H1059" s="166"/>
      <c r="I1059" s="166">
        <f>SUM(I1060:I1160)</f>
        <v>0</v>
      </c>
      <c r="J1059" s="166"/>
      <c r="K1059" s="166">
        <f>SUM(K1060:K1160)</f>
        <v>0</v>
      </c>
      <c r="L1059" s="166"/>
      <c r="M1059" s="166">
        <f>SUM(M1060:M1160)</f>
        <v>0</v>
      </c>
      <c r="N1059" s="165"/>
      <c r="O1059" s="165">
        <f>SUM(O1060:O1160)</f>
        <v>1631.0400000000002</v>
      </c>
      <c r="P1059" s="165"/>
      <c r="Q1059" s="165">
        <f>SUM(Q1060:Q1160)</f>
        <v>0</v>
      </c>
      <c r="R1059" s="166"/>
      <c r="S1059" s="166"/>
      <c r="T1059" s="167"/>
      <c r="U1059" s="161"/>
      <c r="V1059" s="161">
        <f>SUM(V1060:V1160)</f>
        <v>3069.49</v>
      </c>
      <c r="W1059" s="161"/>
      <c r="X1059" s="161"/>
      <c r="Y1059" s="161"/>
      <c r="Z1059" s="166"/>
      <c r="AA1059" s="166"/>
      <c r="AB1059" s="167"/>
      <c r="AG1059" t="s">
        <v>374</v>
      </c>
    </row>
    <row r="1060" spans="1:60" ht="22.5" outlineLevel="1" x14ac:dyDescent="0.2">
      <c r="A1060" s="172">
        <v>163</v>
      </c>
      <c r="B1060" s="173" t="s">
        <v>1647</v>
      </c>
      <c r="C1060" s="181" t="s">
        <v>1648</v>
      </c>
      <c r="D1060" s="174" t="s">
        <v>492</v>
      </c>
      <c r="E1060" s="175">
        <v>1554.2</v>
      </c>
      <c r="F1060" s="176"/>
      <c r="G1060" s="177">
        <f>ROUND(E1060*F1060,2)</f>
        <v>0</v>
      </c>
      <c r="H1060" s="176"/>
      <c r="I1060" s="177">
        <f>ROUND(E1060*H1060,2)</f>
        <v>0</v>
      </c>
      <c r="J1060" s="176"/>
      <c r="K1060" s="177">
        <f>ROUND(E1060*J1060,2)</f>
        <v>0</v>
      </c>
      <c r="L1060" s="177">
        <v>21</v>
      </c>
      <c r="M1060" s="177">
        <f>G1060*(1+L1060/100)</f>
        <v>0</v>
      </c>
      <c r="N1060" s="175">
        <v>3.6740000000000002E-2</v>
      </c>
      <c r="O1060" s="175">
        <f>ROUND(E1060*N1060,2)</f>
        <v>57.1</v>
      </c>
      <c r="P1060" s="175">
        <v>0</v>
      </c>
      <c r="Q1060" s="175">
        <f>ROUND(E1060*P1060,2)</f>
        <v>0</v>
      </c>
      <c r="R1060" s="177" t="s">
        <v>724</v>
      </c>
      <c r="S1060" s="177" t="s">
        <v>378</v>
      </c>
      <c r="T1060" s="178" t="s">
        <v>378</v>
      </c>
      <c r="U1060" s="159">
        <v>7.0999999999999994E-2</v>
      </c>
      <c r="V1060" s="159">
        <f>ROUND(E1060*U1060,2)</f>
        <v>110.35</v>
      </c>
      <c r="W1060" s="159"/>
      <c r="X1060" s="159" t="s">
        <v>429</v>
      </c>
      <c r="Y1060" s="159" t="s">
        <v>430</v>
      </c>
      <c r="Z1060" s="214">
        <v>0.32</v>
      </c>
      <c r="AA1060" s="215">
        <f t="shared" ref="AA1060" si="316">G1060*Z1060</f>
        <v>0</v>
      </c>
      <c r="AB1060" s="215">
        <f t="shared" ref="AB1060" si="317">G1060-AA1060</f>
        <v>0</v>
      </c>
      <c r="AC1060" s="148"/>
      <c r="AD1060" s="148"/>
      <c r="AE1060" s="148"/>
      <c r="AF1060" s="148"/>
      <c r="AG1060" s="148" t="s">
        <v>431</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
      <c r="A1061" s="155"/>
      <c r="B1061" s="156"/>
      <c r="C1061" s="307" t="s">
        <v>1649</v>
      </c>
      <c r="D1061" s="308"/>
      <c r="E1061" s="308"/>
      <c r="F1061" s="308"/>
      <c r="G1061" s="308"/>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433</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79" t="str">
        <f>C1061</f>
        <v>pod mazaniny a dlažby, popř. na plochých střechách, vodorovný nebo ve spádu, s udusáním a urovnáním povrchu,</v>
      </c>
      <c r="BB1061" s="148"/>
      <c r="BC1061" s="148"/>
      <c r="BD1061" s="148"/>
      <c r="BE1061" s="148"/>
      <c r="BF1061" s="148"/>
      <c r="BG1061" s="148"/>
      <c r="BH1061" s="148"/>
    </row>
    <row r="1062" spans="1:60" outlineLevel="2" x14ac:dyDescent="0.2">
      <c r="A1062" s="155"/>
      <c r="B1062" s="156"/>
      <c r="C1062" s="194" t="s">
        <v>1650</v>
      </c>
      <c r="D1062" s="185"/>
      <c r="E1062" s="186">
        <v>1554.2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435</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1" x14ac:dyDescent="0.2">
      <c r="A1063" s="172">
        <v>164</v>
      </c>
      <c r="B1063" s="173" t="s">
        <v>1651</v>
      </c>
      <c r="C1063" s="181" t="s">
        <v>1652</v>
      </c>
      <c r="D1063" s="174" t="s">
        <v>442</v>
      </c>
      <c r="E1063" s="175">
        <v>44.64</v>
      </c>
      <c r="F1063" s="176"/>
      <c r="G1063" s="177">
        <f>ROUND(E1063*F1063,2)</f>
        <v>0</v>
      </c>
      <c r="H1063" s="176"/>
      <c r="I1063" s="177">
        <f>ROUND(E1063*H1063,2)</f>
        <v>0</v>
      </c>
      <c r="J1063" s="176"/>
      <c r="K1063" s="177">
        <f>ROUND(E1063*J1063,2)</f>
        <v>0</v>
      </c>
      <c r="L1063" s="177">
        <v>21</v>
      </c>
      <c r="M1063" s="177">
        <f>G1063*(1+L1063/100)</f>
        <v>0</v>
      </c>
      <c r="N1063" s="175">
        <v>0.42</v>
      </c>
      <c r="O1063" s="175">
        <f>ROUND(E1063*N1063,2)</f>
        <v>18.75</v>
      </c>
      <c r="P1063" s="175">
        <v>0</v>
      </c>
      <c r="Q1063" s="175">
        <f>ROUND(E1063*P1063,2)</f>
        <v>0</v>
      </c>
      <c r="R1063" s="177" t="s">
        <v>724</v>
      </c>
      <c r="S1063" s="177" t="s">
        <v>378</v>
      </c>
      <c r="T1063" s="178" t="s">
        <v>378</v>
      </c>
      <c r="U1063" s="159">
        <v>1.8360000000000001</v>
      </c>
      <c r="V1063" s="159">
        <f>ROUND(E1063*U1063,2)</f>
        <v>81.96</v>
      </c>
      <c r="W1063" s="159"/>
      <c r="X1063" s="159" t="s">
        <v>429</v>
      </c>
      <c r="Y1063" s="159" t="s">
        <v>430</v>
      </c>
      <c r="Z1063" s="214">
        <v>0.32</v>
      </c>
      <c r="AA1063" s="215">
        <f t="shared" ref="AA1063" si="318">G1063*Z1063</f>
        <v>0</v>
      </c>
      <c r="AB1063" s="215">
        <f t="shared" ref="AB1063" si="319">G1063-AA1063</f>
        <v>0</v>
      </c>
      <c r="AC1063" s="148"/>
      <c r="AD1063" s="148"/>
      <c r="AE1063" s="148"/>
      <c r="AF1063" s="148"/>
      <c r="AG1063" s="148" t="s">
        <v>431</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
      <c r="A1064" s="155"/>
      <c r="B1064" s="156"/>
      <c r="C1064" s="307" t="s">
        <v>1653</v>
      </c>
      <c r="D1064" s="308"/>
      <c r="E1064" s="308"/>
      <c r="F1064" s="308"/>
      <c r="G1064" s="308"/>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433</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79" t="str">
        <f>C1064</f>
        <v>pod  mazaniny a dlažby, popř. na plochých střechách vodorovný nebo ve spádu s udusáním a urovnáním povrchu</v>
      </c>
      <c r="BB1064" s="148"/>
      <c r="BC1064" s="148"/>
      <c r="BD1064" s="148"/>
      <c r="BE1064" s="148"/>
      <c r="BF1064" s="148"/>
      <c r="BG1064" s="148"/>
      <c r="BH1064" s="148"/>
    </row>
    <row r="1065" spans="1:60" outlineLevel="2" x14ac:dyDescent="0.2">
      <c r="A1065" s="155"/>
      <c r="B1065" s="156"/>
      <c r="C1065" s="194" t="s">
        <v>1654</v>
      </c>
      <c r="D1065" s="185"/>
      <c r="E1065" s="186">
        <v>44.64</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435</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1" x14ac:dyDescent="0.2">
      <c r="A1066" s="172">
        <v>165</v>
      </c>
      <c r="B1066" s="173" t="s">
        <v>1655</v>
      </c>
      <c r="C1066" s="181" t="s">
        <v>1656</v>
      </c>
      <c r="D1066" s="174" t="s">
        <v>442</v>
      </c>
      <c r="E1066" s="175">
        <v>26</v>
      </c>
      <c r="F1066" s="176"/>
      <c r="G1066" s="177">
        <f>ROUND(E1066*F1066,2)</f>
        <v>0</v>
      </c>
      <c r="H1066" s="176"/>
      <c r="I1066" s="177">
        <f>ROUND(E1066*H1066,2)</f>
        <v>0</v>
      </c>
      <c r="J1066" s="176"/>
      <c r="K1066" s="177">
        <f>ROUND(E1066*J1066,2)</f>
        <v>0</v>
      </c>
      <c r="L1066" s="177">
        <v>21</v>
      </c>
      <c r="M1066" s="177">
        <f>G1066*(1+L1066/100)</f>
        <v>0</v>
      </c>
      <c r="N1066" s="175">
        <v>2.5249999999999999</v>
      </c>
      <c r="O1066" s="175">
        <f>ROUND(E1066*N1066,2)</f>
        <v>65.650000000000006</v>
      </c>
      <c r="P1066" s="175">
        <v>0</v>
      </c>
      <c r="Q1066" s="175">
        <f>ROUND(E1066*P1066,2)</f>
        <v>0</v>
      </c>
      <c r="R1066" s="177" t="s">
        <v>724</v>
      </c>
      <c r="S1066" s="177" t="s">
        <v>378</v>
      </c>
      <c r="T1066" s="178" t="s">
        <v>378</v>
      </c>
      <c r="U1066" s="159">
        <v>2.58</v>
      </c>
      <c r="V1066" s="159">
        <f>ROUND(E1066*U1066,2)</f>
        <v>67.08</v>
      </c>
      <c r="W1066" s="159"/>
      <c r="X1066" s="159" t="s">
        <v>429</v>
      </c>
      <c r="Y1066" s="159" t="s">
        <v>381</v>
      </c>
      <c r="Z1066" s="214">
        <v>0.32</v>
      </c>
      <c r="AA1066" s="215">
        <f t="shared" ref="AA1066" si="320">G1066*Z1066</f>
        <v>0</v>
      </c>
      <c r="AB1066" s="215">
        <f t="shared" ref="AB1066" si="321">G1066-AA1066</f>
        <v>0</v>
      </c>
      <c r="AC1066" s="148"/>
      <c r="AD1066" s="148"/>
      <c r="AE1066" s="148"/>
      <c r="AF1066" s="148"/>
      <c r="AG1066" s="148" t="s">
        <v>431</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outlineLevel="2" x14ac:dyDescent="0.2">
      <c r="A1067" s="155"/>
      <c r="B1067" s="156"/>
      <c r="C1067" s="307" t="s">
        <v>1657</v>
      </c>
      <c r="D1067" s="308"/>
      <c r="E1067" s="308"/>
      <c r="F1067" s="308"/>
      <c r="G1067" s="308"/>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433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
      <c r="A1068" s="155"/>
      <c r="B1068" s="156"/>
      <c r="C1068" s="305" t="s">
        <v>726</v>
      </c>
      <c r="D1068" s="306"/>
      <c r="E1068" s="306"/>
      <c r="F1068" s="306"/>
      <c r="G1068" s="306"/>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383</v>
      </c>
      <c r="AH1068" s="148"/>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2" x14ac:dyDescent="0.2">
      <c r="A1069" s="155"/>
      <c r="B1069" s="156"/>
      <c r="C1069" s="194" t="s">
        <v>701</v>
      </c>
      <c r="D1069" s="185"/>
      <c r="E1069" s="186"/>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435</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3" x14ac:dyDescent="0.2">
      <c r="A1070" s="155"/>
      <c r="B1070" s="156"/>
      <c r="C1070" s="194" t="s">
        <v>1658</v>
      </c>
      <c r="D1070" s="185"/>
      <c r="E1070" s="186">
        <v>26</v>
      </c>
      <c r="F1070" s="159"/>
      <c r="G1070" s="159"/>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435</v>
      </c>
      <c r="AH1070" s="148">
        <v>0</v>
      </c>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1" x14ac:dyDescent="0.2">
      <c r="A1071" s="172">
        <v>166</v>
      </c>
      <c r="B1071" s="173" t="s">
        <v>1659</v>
      </c>
      <c r="C1071" s="181" t="s">
        <v>1660</v>
      </c>
      <c r="D1071" s="174" t="s">
        <v>442</v>
      </c>
      <c r="E1071" s="175">
        <v>15.8</v>
      </c>
      <c r="F1071" s="176"/>
      <c r="G1071" s="177">
        <f>ROUND(E1071*F1071,2)</f>
        <v>0</v>
      </c>
      <c r="H1071" s="176"/>
      <c r="I1071" s="177">
        <f>ROUND(E1071*H1071,2)</f>
        <v>0</v>
      </c>
      <c r="J1071" s="176"/>
      <c r="K1071" s="177">
        <f>ROUND(E1071*J1071,2)</f>
        <v>0</v>
      </c>
      <c r="L1071" s="177">
        <v>21</v>
      </c>
      <c r="M1071" s="177">
        <f>G1071*(1+L1071/100)</f>
        <v>0</v>
      </c>
      <c r="N1071" s="175">
        <v>2.5249999999999999</v>
      </c>
      <c r="O1071" s="175">
        <f>ROUND(E1071*N1071,2)</f>
        <v>39.9</v>
      </c>
      <c r="P1071" s="175">
        <v>0</v>
      </c>
      <c r="Q1071" s="175">
        <f>ROUND(E1071*P1071,2)</f>
        <v>0</v>
      </c>
      <c r="R1071" s="177" t="s">
        <v>724</v>
      </c>
      <c r="S1071" s="177" t="s">
        <v>378</v>
      </c>
      <c r="T1071" s="178" t="s">
        <v>378</v>
      </c>
      <c r="U1071" s="159">
        <v>2.58</v>
      </c>
      <c r="V1071" s="159">
        <f>ROUND(E1071*U1071,2)</f>
        <v>40.76</v>
      </c>
      <c r="W1071" s="159"/>
      <c r="X1071" s="159" t="s">
        <v>429</v>
      </c>
      <c r="Y1071" s="159" t="s">
        <v>381</v>
      </c>
      <c r="Z1071" s="214">
        <v>0.32</v>
      </c>
      <c r="AA1071" s="215">
        <f t="shared" ref="AA1071" si="322">G1071*Z1071</f>
        <v>0</v>
      </c>
      <c r="AB1071" s="215">
        <f t="shared" ref="AB1071" si="323">G1071-AA1071</f>
        <v>0</v>
      </c>
      <c r="AC1071" s="148"/>
      <c r="AD1071" s="148"/>
      <c r="AE1071" s="148"/>
      <c r="AF1071" s="148"/>
      <c r="AG1071" s="148" t="s">
        <v>431</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
      <c r="A1072" s="155"/>
      <c r="B1072" s="156"/>
      <c r="C1072" s="307" t="s">
        <v>1657</v>
      </c>
      <c r="D1072" s="308"/>
      <c r="E1072" s="308"/>
      <c r="F1072" s="308"/>
      <c r="G1072" s="308"/>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433</v>
      </c>
      <c r="AH1072" s="148"/>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2" x14ac:dyDescent="0.2">
      <c r="A1073" s="155"/>
      <c r="B1073" s="156"/>
      <c r="C1073" s="194" t="s">
        <v>1661</v>
      </c>
      <c r="D1073" s="185"/>
      <c r="E1073" s="186">
        <v>15.8</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435</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2.5" outlineLevel="1" x14ac:dyDescent="0.2">
      <c r="A1074" s="172">
        <v>167</v>
      </c>
      <c r="B1074" s="173" t="s">
        <v>1662</v>
      </c>
      <c r="C1074" s="181" t="s">
        <v>1663</v>
      </c>
      <c r="D1074" s="174" t="s">
        <v>442</v>
      </c>
      <c r="E1074" s="175">
        <v>294</v>
      </c>
      <c r="F1074" s="176"/>
      <c r="G1074" s="177">
        <f>ROUND(E1074*F1074,2)</f>
        <v>0</v>
      </c>
      <c r="H1074" s="176"/>
      <c r="I1074" s="177">
        <f>ROUND(E1074*H1074,2)</f>
        <v>0</v>
      </c>
      <c r="J1074" s="176"/>
      <c r="K1074" s="177">
        <f>ROUND(E1074*J1074,2)</f>
        <v>0</v>
      </c>
      <c r="L1074" s="177">
        <v>21</v>
      </c>
      <c r="M1074" s="177">
        <f>G1074*(1+L1074/100)</f>
        <v>0</v>
      </c>
      <c r="N1074" s="175">
        <v>2.5499999999999998</v>
      </c>
      <c r="O1074" s="175">
        <f>ROUND(E1074*N1074,2)</f>
        <v>749.7</v>
      </c>
      <c r="P1074" s="175">
        <v>0</v>
      </c>
      <c r="Q1074" s="175">
        <f>ROUND(E1074*P1074,2)</f>
        <v>0</v>
      </c>
      <c r="R1074" s="177" t="s">
        <v>724</v>
      </c>
      <c r="S1074" s="177" t="s">
        <v>378</v>
      </c>
      <c r="T1074" s="178" t="s">
        <v>378</v>
      </c>
      <c r="U1074" s="159">
        <v>2.3170000000000002</v>
      </c>
      <c r="V1074" s="159">
        <f>ROUND(E1074*U1074,2)</f>
        <v>681.2</v>
      </c>
      <c r="W1074" s="159"/>
      <c r="X1074" s="159" t="s">
        <v>429</v>
      </c>
      <c r="Y1074" s="159" t="s">
        <v>453</v>
      </c>
      <c r="Z1074" s="214">
        <v>0.1</v>
      </c>
      <c r="AA1074" s="215">
        <f t="shared" ref="AA1074" si="324">G1074*Z1074</f>
        <v>0</v>
      </c>
      <c r="AB1074" s="215">
        <f t="shared" ref="AB1074" si="325">G1074-AA1074</f>
        <v>0</v>
      </c>
      <c r="AC1074" s="148"/>
      <c r="AD1074" s="148"/>
      <c r="AE1074" s="148"/>
      <c r="AF1074" s="148"/>
      <c r="AG1074" s="148" t="s">
        <v>431</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2.5" outlineLevel="2" x14ac:dyDescent="0.2">
      <c r="A1075" s="155"/>
      <c r="B1075" s="156"/>
      <c r="C1075" s="307" t="s">
        <v>1664</v>
      </c>
      <c r="D1075" s="308"/>
      <c r="E1075" s="308"/>
      <c r="F1075" s="308"/>
      <c r="G1075" s="308"/>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433</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79" t="str">
        <f>C1075</f>
        <v>hlazená dřevěným hladítkem, s vytvořením dilatačních spár v mazanině uložením dočasného dilatačního profilu, s odstraněním dočasného profilu. Bez zaplnění spáry trvalým materiálem (634 60).</v>
      </c>
      <c r="BB1075" s="148"/>
      <c r="BC1075" s="148"/>
      <c r="BD1075" s="148"/>
      <c r="BE1075" s="148"/>
      <c r="BF1075" s="148"/>
      <c r="BG1075" s="148"/>
      <c r="BH1075" s="148"/>
    </row>
    <row r="1076" spans="1:60" outlineLevel="2" x14ac:dyDescent="0.2">
      <c r="A1076" s="155"/>
      <c r="B1076" s="156"/>
      <c r="C1076" s="194" t="s">
        <v>1665</v>
      </c>
      <c r="D1076" s="185"/>
      <c r="E1076" s="186">
        <v>294</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435</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2">
        <v>168</v>
      </c>
      <c r="B1077" s="173" t="s">
        <v>1666</v>
      </c>
      <c r="C1077" s="181" t="s">
        <v>1667</v>
      </c>
      <c r="D1077" s="174" t="s">
        <v>492</v>
      </c>
      <c r="E1077" s="175">
        <v>1470</v>
      </c>
      <c r="F1077" s="176"/>
      <c r="G1077" s="177">
        <f>ROUND(E1077*F1077,2)</f>
        <v>0</v>
      </c>
      <c r="H1077" s="176"/>
      <c r="I1077" s="177">
        <f>ROUND(E1077*H1077,2)</f>
        <v>0</v>
      </c>
      <c r="J1077" s="176"/>
      <c r="K1077" s="177">
        <f>ROUND(E1077*J1077,2)</f>
        <v>0</v>
      </c>
      <c r="L1077" s="177">
        <v>21</v>
      </c>
      <c r="M1077" s="177">
        <f>G1077*(1+L1077/100)</f>
        <v>0</v>
      </c>
      <c r="N1077" s="175">
        <v>5.0000000000000001E-3</v>
      </c>
      <c r="O1077" s="175">
        <f>ROUND(E1077*N1077,2)</f>
        <v>7.35</v>
      </c>
      <c r="P1077" s="175">
        <v>0</v>
      </c>
      <c r="Q1077" s="175">
        <f>ROUND(E1077*P1077,2)</f>
        <v>0</v>
      </c>
      <c r="R1077" s="177"/>
      <c r="S1077" s="177" t="s">
        <v>394</v>
      </c>
      <c r="T1077" s="178" t="s">
        <v>379</v>
      </c>
      <c r="U1077" s="159">
        <v>0.17799999999999999</v>
      </c>
      <c r="V1077" s="159">
        <f>ROUND(E1077*U1077,2)</f>
        <v>261.66000000000003</v>
      </c>
      <c r="W1077" s="159"/>
      <c r="X1077" s="159" t="s">
        <v>429</v>
      </c>
      <c r="Y1077" s="159" t="s">
        <v>453</v>
      </c>
      <c r="Z1077" s="214">
        <v>0.1</v>
      </c>
      <c r="AA1077" s="215">
        <f t="shared" ref="AA1077" si="326">G1077*Z1077</f>
        <v>0</v>
      </c>
      <c r="AB1077" s="215">
        <f t="shared" ref="AB1077" si="327">G1077-AA1077</f>
        <v>0</v>
      </c>
      <c r="AC1077" s="148"/>
      <c r="AD1077" s="148"/>
      <c r="AE1077" s="148"/>
      <c r="AF1077" s="148"/>
      <c r="AG1077" s="148" t="s">
        <v>431</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4" t="s">
        <v>1668</v>
      </c>
      <c r="D1078" s="185"/>
      <c r="E1078" s="186">
        <v>1470</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435</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ht="22.5" outlineLevel="1" x14ac:dyDescent="0.2">
      <c r="A1079" s="172">
        <v>169</v>
      </c>
      <c r="B1079" s="173" t="s">
        <v>1669</v>
      </c>
      <c r="C1079" s="181" t="s">
        <v>1670</v>
      </c>
      <c r="D1079" s="174" t="s">
        <v>492</v>
      </c>
      <c r="E1079" s="175">
        <v>1470</v>
      </c>
      <c r="F1079" s="176"/>
      <c r="G1079" s="177">
        <f>ROUND(E1079*F1079,2)</f>
        <v>0</v>
      </c>
      <c r="H1079" s="176"/>
      <c r="I1079" s="177">
        <f>ROUND(E1079*H1079,2)</f>
        <v>0</v>
      </c>
      <c r="J1079" s="176"/>
      <c r="K1079" s="177">
        <f>ROUND(E1079*J1079,2)</f>
        <v>0</v>
      </c>
      <c r="L1079" s="177">
        <v>21</v>
      </c>
      <c r="M1079" s="177">
        <f>G1079*(1+L1079/100)</f>
        <v>0</v>
      </c>
      <c r="N1079" s="175">
        <v>2.2000000000000001E-4</v>
      </c>
      <c r="O1079" s="175">
        <f>ROUND(E1079*N1079,2)</f>
        <v>0.32</v>
      </c>
      <c r="P1079" s="175">
        <v>0</v>
      </c>
      <c r="Q1079" s="175">
        <f>ROUND(E1079*P1079,2)</f>
        <v>0</v>
      </c>
      <c r="R1079" s="177" t="s">
        <v>724</v>
      </c>
      <c r="S1079" s="177" t="s">
        <v>378</v>
      </c>
      <c r="T1079" s="178" t="s">
        <v>378</v>
      </c>
      <c r="U1079" s="159">
        <v>0.02</v>
      </c>
      <c r="V1079" s="159">
        <f>ROUND(E1079*U1079,2)</f>
        <v>29.4</v>
      </c>
      <c r="W1079" s="159"/>
      <c r="X1079" s="159" t="s">
        <v>429</v>
      </c>
      <c r="Y1079" s="159" t="s">
        <v>453</v>
      </c>
      <c r="Z1079" s="214">
        <v>0.1</v>
      </c>
      <c r="AA1079" s="215">
        <f t="shared" ref="AA1079" si="328">G1079*Z1079</f>
        <v>0</v>
      </c>
      <c r="AB1079" s="215">
        <f t="shared" ref="AB1079" si="329">G1079-AA1079</f>
        <v>0</v>
      </c>
      <c r="AC1079" s="148"/>
      <c r="AD1079" s="148"/>
      <c r="AE1079" s="148"/>
      <c r="AF1079" s="148"/>
      <c r="AG1079" s="148" t="s">
        <v>431</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307" t="s">
        <v>1657</v>
      </c>
      <c r="D1080" s="308"/>
      <c r="E1080" s="308"/>
      <c r="F1080" s="308"/>
      <c r="G1080" s="308"/>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433</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
      <c r="A1081" s="155"/>
      <c r="B1081" s="156"/>
      <c r="C1081" s="194" t="s">
        <v>1671</v>
      </c>
      <c r="D1081" s="185"/>
      <c r="E1081" s="186">
        <v>1470</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435</v>
      </c>
      <c r="AH1081" s="148">
        <v>5</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
      <c r="A1082" s="172">
        <v>170</v>
      </c>
      <c r="B1082" s="173" t="s">
        <v>1672</v>
      </c>
      <c r="C1082" s="181" t="s">
        <v>1673</v>
      </c>
      <c r="D1082" s="174" t="s">
        <v>492</v>
      </c>
      <c r="E1082" s="175">
        <v>1470</v>
      </c>
      <c r="F1082" s="176"/>
      <c r="G1082" s="177">
        <f>ROUND(E1082*F1082,2)</f>
        <v>0</v>
      </c>
      <c r="H1082" s="176"/>
      <c r="I1082" s="177">
        <f>ROUND(E1082*H1082,2)</f>
        <v>0</v>
      </c>
      <c r="J1082" s="176"/>
      <c r="K1082" s="177">
        <f>ROUND(E1082*J1082,2)</f>
        <v>0</v>
      </c>
      <c r="L1082" s="177">
        <v>21</v>
      </c>
      <c r="M1082" s="177">
        <f>G1082*(1+L1082/100)</f>
        <v>0</v>
      </c>
      <c r="N1082" s="175">
        <v>0</v>
      </c>
      <c r="O1082" s="175">
        <f>ROUND(E1082*N1082,2)</f>
        <v>0</v>
      </c>
      <c r="P1082" s="175">
        <v>0</v>
      </c>
      <c r="Q1082" s="175">
        <f>ROUND(E1082*P1082,2)</f>
        <v>0</v>
      </c>
      <c r="R1082" s="177"/>
      <c r="S1082" s="177" t="s">
        <v>394</v>
      </c>
      <c r="T1082" s="178" t="s">
        <v>379</v>
      </c>
      <c r="U1082" s="159">
        <v>0</v>
      </c>
      <c r="V1082" s="159">
        <f>ROUND(E1082*U1082,2)</f>
        <v>0</v>
      </c>
      <c r="W1082" s="159"/>
      <c r="X1082" s="159" t="s">
        <v>429</v>
      </c>
      <c r="Y1082" s="159" t="s">
        <v>453</v>
      </c>
      <c r="Z1082" s="214">
        <v>0.1</v>
      </c>
      <c r="AA1082" s="215">
        <f t="shared" ref="AA1082" si="330">G1082*Z1082</f>
        <v>0</v>
      </c>
      <c r="AB1082" s="215">
        <f t="shared" ref="AB1082" si="331">G1082-AA1082</f>
        <v>0</v>
      </c>
      <c r="AC1082" s="148"/>
      <c r="AD1082" s="148"/>
      <c r="AE1082" s="148"/>
      <c r="AF1082" s="148"/>
      <c r="AG1082" s="148" t="s">
        <v>431</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
      <c r="A1083" s="155"/>
      <c r="B1083" s="156"/>
      <c r="C1083" s="194" t="s">
        <v>1668</v>
      </c>
      <c r="D1083" s="185"/>
      <c r="E1083" s="186">
        <v>1470</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435</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2">
        <v>171</v>
      </c>
      <c r="B1084" s="173" t="s">
        <v>1674</v>
      </c>
      <c r="C1084" s="181" t="s">
        <v>1675</v>
      </c>
      <c r="D1084" s="174" t="s">
        <v>671</v>
      </c>
      <c r="E1084" s="175">
        <v>371</v>
      </c>
      <c r="F1084" s="176"/>
      <c r="G1084" s="177">
        <f>ROUND(E1084*F1084,2)</f>
        <v>0</v>
      </c>
      <c r="H1084" s="176"/>
      <c r="I1084" s="177">
        <f>ROUND(E1084*H1084,2)</f>
        <v>0</v>
      </c>
      <c r="J1084" s="176"/>
      <c r="K1084" s="177">
        <f>ROUND(E1084*J1084,2)</f>
        <v>0</v>
      </c>
      <c r="L1084" s="177">
        <v>21</v>
      </c>
      <c r="M1084" s="177">
        <f>G1084*(1+L1084/100)</f>
        <v>0</v>
      </c>
      <c r="N1084" s="175">
        <v>3.2000000000000003E-4</v>
      </c>
      <c r="O1084" s="175">
        <f>ROUND(E1084*N1084,2)</f>
        <v>0.12</v>
      </c>
      <c r="P1084" s="175">
        <v>0</v>
      </c>
      <c r="Q1084" s="175">
        <f>ROUND(E1084*P1084,2)</f>
        <v>0</v>
      </c>
      <c r="R1084" s="177"/>
      <c r="S1084" s="177" t="s">
        <v>394</v>
      </c>
      <c r="T1084" s="178" t="s">
        <v>378</v>
      </c>
      <c r="U1084" s="159">
        <v>0.05</v>
      </c>
      <c r="V1084" s="159">
        <f>ROUND(E1084*U1084,2)</f>
        <v>18.55</v>
      </c>
      <c r="W1084" s="159"/>
      <c r="X1084" s="159" t="s">
        <v>429</v>
      </c>
      <c r="Y1084" s="159" t="s">
        <v>453</v>
      </c>
      <c r="Z1084" s="214">
        <v>0.32</v>
      </c>
      <c r="AA1084" s="215">
        <f t="shared" ref="AA1084" si="332">G1084*Z1084</f>
        <v>0</v>
      </c>
      <c r="AB1084" s="215">
        <f t="shared" ref="AB1084" si="333">G1084-AA1084</f>
        <v>0</v>
      </c>
      <c r="AC1084" s="148"/>
      <c r="AD1084" s="148"/>
      <c r="AE1084" s="148"/>
      <c r="AF1084" s="148"/>
      <c r="AG1084" s="148" t="s">
        <v>431</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4" t="s">
        <v>1676</v>
      </c>
      <c r="D1085" s="185"/>
      <c r="E1085" s="186">
        <v>371</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435</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ht="22.5" outlineLevel="1" x14ac:dyDescent="0.2">
      <c r="A1086" s="172">
        <v>172</v>
      </c>
      <c r="B1086" s="173" t="s">
        <v>1677</v>
      </c>
      <c r="C1086" s="181" t="s">
        <v>1678</v>
      </c>
      <c r="D1086" s="174" t="s">
        <v>492</v>
      </c>
      <c r="E1086" s="175">
        <v>648.84</v>
      </c>
      <c r="F1086" s="176"/>
      <c r="G1086" s="177">
        <f>ROUND(E1086*F1086,2)</f>
        <v>0</v>
      </c>
      <c r="H1086" s="176"/>
      <c r="I1086" s="177">
        <f>ROUND(E1086*H1086,2)</f>
        <v>0</v>
      </c>
      <c r="J1086" s="176"/>
      <c r="K1086" s="177">
        <f>ROUND(E1086*J1086,2)</f>
        <v>0</v>
      </c>
      <c r="L1086" s="177">
        <v>21</v>
      </c>
      <c r="M1086" s="177">
        <f>G1086*(1+L1086/100)</f>
        <v>0</v>
      </c>
      <c r="N1086" s="175">
        <v>0.1111</v>
      </c>
      <c r="O1086" s="175">
        <f>ROUND(E1086*N1086,2)</f>
        <v>72.09</v>
      </c>
      <c r="P1086" s="175">
        <v>0</v>
      </c>
      <c r="Q1086" s="175">
        <f>ROUND(E1086*P1086,2)</f>
        <v>0</v>
      </c>
      <c r="R1086" s="177" t="s">
        <v>724</v>
      </c>
      <c r="S1086" s="177" t="s">
        <v>378</v>
      </c>
      <c r="T1086" s="178" t="s">
        <v>378</v>
      </c>
      <c r="U1086" s="159">
        <v>0.153</v>
      </c>
      <c r="V1086" s="159">
        <f>ROUND(E1086*U1086,2)</f>
        <v>99.27</v>
      </c>
      <c r="W1086" s="159"/>
      <c r="X1086" s="159" t="s">
        <v>429</v>
      </c>
      <c r="Y1086" s="159" t="s">
        <v>475</v>
      </c>
      <c r="Z1086" s="214">
        <v>0.32</v>
      </c>
      <c r="AA1086" s="215">
        <f t="shared" ref="AA1086" si="334">G1086*Z1086</f>
        <v>0</v>
      </c>
      <c r="AB1086" s="215">
        <f t="shared" ref="AB1086" si="335">G1086-AA1086</f>
        <v>0</v>
      </c>
      <c r="AC1086" s="148"/>
      <c r="AD1086" s="148"/>
      <c r="AE1086" s="148"/>
      <c r="AF1086" s="148"/>
      <c r="AG1086" s="148" t="s">
        <v>431</v>
      </c>
      <c r="AH1086" s="148"/>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2" x14ac:dyDescent="0.2">
      <c r="A1087" s="155"/>
      <c r="B1087" s="156"/>
      <c r="C1087" s="307" t="s">
        <v>1679</v>
      </c>
      <c r="D1087" s="308"/>
      <c r="E1087" s="308"/>
      <c r="F1087" s="308"/>
      <c r="G1087" s="308"/>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433</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4" t="s">
        <v>1680</v>
      </c>
      <c r="D1088" s="185"/>
      <c r="E1088" s="186">
        <v>98.79</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435</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4" t="s">
        <v>1681</v>
      </c>
      <c r="D1089" s="185"/>
      <c r="E1089" s="186">
        <v>121.53</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435</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4" t="s">
        <v>1682</v>
      </c>
      <c r="D1090" s="185"/>
      <c r="E1090" s="186">
        <v>428.52</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435</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1" x14ac:dyDescent="0.2">
      <c r="A1091" s="172">
        <v>173</v>
      </c>
      <c r="B1091" s="173" t="s">
        <v>1683</v>
      </c>
      <c r="C1091" s="181" t="s">
        <v>1684</v>
      </c>
      <c r="D1091" s="174" t="s">
        <v>492</v>
      </c>
      <c r="E1091" s="175">
        <v>648.84</v>
      </c>
      <c r="F1091" s="176"/>
      <c r="G1091" s="177">
        <f>ROUND(E1091*F1091,2)</f>
        <v>0</v>
      </c>
      <c r="H1091" s="176"/>
      <c r="I1091" s="177">
        <f>ROUND(E1091*H1091,2)</f>
        <v>0</v>
      </c>
      <c r="J1091" s="176"/>
      <c r="K1091" s="177">
        <f>ROUND(E1091*J1091,2)</f>
        <v>0</v>
      </c>
      <c r="L1091" s="177">
        <v>21</v>
      </c>
      <c r="M1091" s="177">
        <f>G1091*(1+L1091/100)</f>
        <v>0</v>
      </c>
      <c r="N1091" s="175">
        <v>0</v>
      </c>
      <c r="O1091" s="175">
        <f>ROUND(E1091*N1091,2)</f>
        <v>0</v>
      </c>
      <c r="P1091" s="175">
        <v>0</v>
      </c>
      <c r="Q1091" s="175">
        <f>ROUND(E1091*P1091,2)</f>
        <v>0</v>
      </c>
      <c r="R1091" s="177"/>
      <c r="S1091" s="177" t="s">
        <v>394</v>
      </c>
      <c r="T1091" s="178" t="s">
        <v>378</v>
      </c>
      <c r="U1091" s="159">
        <v>0.05</v>
      </c>
      <c r="V1091" s="159">
        <f>ROUND(E1091*U1091,2)</f>
        <v>32.44</v>
      </c>
      <c r="W1091" s="159"/>
      <c r="X1091" s="159" t="s">
        <v>429</v>
      </c>
      <c r="Y1091" s="159" t="s">
        <v>475</v>
      </c>
      <c r="Z1091" s="214">
        <v>0.32</v>
      </c>
      <c r="AA1091" s="215">
        <f t="shared" ref="AA1091" si="336">G1091*Z1091</f>
        <v>0</v>
      </c>
      <c r="AB1091" s="215">
        <f t="shared" ref="AB1091" si="337">G1091-AA1091</f>
        <v>0</v>
      </c>
      <c r="AC1091" s="148"/>
      <c r="AD1091" s="148"/>
      <c r="AE1091" s="148"/>
      <c r="AF1091" s="148"/>
      <c r="AG1091" s="148" t="s">
        <v>431</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4" t="s">
        <v>1685</v>
      </c>
      <c r="D1092" s="185"/>
      <c r="E1092" s="186">
        <v>648.84</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435</v>
      </c>
      <c r="AH1092" s="148">
        <v>5</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2">
        <v>174</v>
      </c>
      <c r="B1093" s="173" t="s">
        <v>1686</v>
      </c>
      <c r="C1093" s="181" t="s">
        <v>1687</v>
      </c>
      <c r="D1093" s="174" t="s">
        <v>488</v>
      </c>
      <c r="E1093" s="175">
        <v>2.4900799999999998</v>
      </c>
      <c r="F1093" s="176"/>
      <c r="G1093" s="177">
        <f>ROUND(E1093*F1093,2)</f>
        <v>0</v>
      </c>
      <c r="H1093" s="176"/>
      <c r="I1093" s="177">
        <f>ROUND(E1093*H1093,2)</f>
        <v>0</v>
      </c>
      <c r="J1093" s="176"/>
      <c r="K1093" s="177">
        <f>ROUND(E1093*J1093,2)</f>
        <v>0</v>
      </c>
      <c r="L1093" s="177">
        <v>21</v>
      </c>
      <c r="M1093" s="177">
        <f>G1093*(1+L1093/100)</f>
        <v>0</v>
      </c>
      <c r="N1093" s="175">
        <v>1.0662499999999999</v>
      </c>
      <c r="O1093" s="175">
        <f>ROUND(E1093*N1093,2)</f>
        <v>2.66</v>
      </c>
      <c r="P1093" s="175">
        <v>0</v>
      </c>
      <c r="Q1093" s="175">
        <f>ROUND(E1093*P1093,2)</f>
        <v>0</v>
      </c>
      <c r="R1093" s="177" t="s">
        <v>724</v>
      </c>
      <c r="S1093" s="177" t="s">
        <v>378</v>
      </c>
      <c r="T1093" s="178" t="s">
        <v>378</v>
      </c>
      <c r="U1093" s="159">
        <v>15.231</v>
      </c>
      <c r="V1093" s="159">
        <f>ROUND(E1093*U1093,2)</f>
        <v>37.93</v>
      </c>
      <c r="W1093" s="159"/>
      <c r="X1093" s="159" t="s">
        <v>429</v>
      </c>
      <c r="Y1093" s="159" t="s">
        <v>381</v>
      </c>
      <c r="Z1093" s="214">
        <v>0.32</v>
      </c>
      <c r="AA1093" s="215">
        <f t="shared" ref="AA1093" si="338">G1093*Z1093</f>
        <v>0</v>
      </c>
      <c r="AB1093" s="215">
        <f t="shared" ref="AB1093" si="339">G1093-AA1093</f>
        <v>0</v>
      </c>
      <c r="AC1093" s="148"/>
      <c r="AD1093" s="148"/>
      <c r="AE1093" s="148"/>
      <c r="AF1093" s="148"/>
      <c r="AG1093" s="148" t="s">
        <v>431</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307" t="s">
        <v>744</v>
      </c>
      <c r="D1094" s="308"/>
      <c r="E1094" s="308"/>
      <c r="F1094" s="308"/>
      <c r="G1094" s="308"/>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433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
      <c r="A1095" s="155"/>
      <c r="B1095" s="156"/>
      <c r="C1095" s="194" t="s">
        <v>1688</v>
      </c>
      <c r="D1095" s="185"/>
      <c r="E1095" s="186">
        <v>0.13089999999999999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435</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
      <c r="A1096" s="155"/>
      <c r="B1096" s="156"/>
      <c r="C1096" s="194" t="s">
        <v>1689</v>
      </c>
      <c r="D1096" s="185"/>
      <c r="E1096" s="186">
        <v>0.35920000000000002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435</v>
      </c>
      <c r="AH1096" s="148">
        <v>0</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3" x14ac:dyDescent="0.2">
      <c r="A1097" s="155"/>
      <c r="B1097" s="156"/>
      <c r="C1097" s="194" t="s">
        <v>1690</v>
      </c>
      <c r="D1097" s="185"/>
      <c r="E1097" s="186">
        <v>0.44188</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435</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4" t="s">
        <v>1691</v>
      </c>
      <c r="D1098" s="185"/>
      <c r="E1098" s="186">
        <v>1.5581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435</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
      <c r="A1099" s="172">
        <v>175</v>
      </c>
      <c r="B1099" s="173" t="s">
        <v>1692</v>
      </c>
      <c r="C1099" s="181" t="s">
        <v>1693</v>
      </c>
      <c r="D1099" s="174" t="s">
        <v>442</v>
      </c>
      <c r="E1099" s="175">
        <v>32.442</v>
      </c>
      <c r="F1099" s="176"/>
      <c r="G1099" s="177">
        <f>ROUND(E1099*F1099,2)</f>
        <v>0</v>
      </c>
      <c r="H1099" s="176"/>
      <c r="I1099" s="177">
        <f>ROUND(E1099*H1099,2)</f>
        <v>0</v>
      </c>
      <c r="J1099" s="176"/>
      <c r="K1099" s="177">
        <f>ROUND(E1099*J1099,2)</f>
        <v>0</v>
      </c>
      <c r="L1099" s="177">
        <v>21</v>
      </c>
      <c r="M1099" s="177">
        <f>G1099*(1+L1099/100)</f>
        <v>0</v>
      </c>
      <c r="N1099" s="175">
        <v>0</v>
      </c>
      <c r="O1099" s="175">
        <f>ROUND(E1099*N1099,2)</f>
        <v>0</v>
      </c>
      <c r="P1099" s="175">
        <v>0</v>
      </c>
      <c r="Q1099" s="175">
        <f>ROUND(E1099*P1099,2)</f>
        <v>0</v>
      </c>
      <c r="R1099" s="177" t="s">
        <v>724</v>
      </c>
      <c r="S1099" s="177" t="s">
        <v>378</v>
      </c>
      <c r="T1099" s="178" t="s">
        <v>378</v>
      </c>
      <c r="U1099" s="159">
        <v>0.82</v>
      </c>
      <c r="V1099" s="159">
        <f>ROUND(E1099*U1099,2)</f>
        <v>26.6</v>
      </c>
      <c r="W1099" s="159"/>
      <c r="X1099" s="159" t="s">
        <v>429</v>
      </c>
      <c r="Y1099" s="159" t="s">
        <v>381</v>
      </c>
      <c r="Z1099" s="214">
        <v>0.32</v>
      </c>
      <c r="AA1099" s="215">
        <f t="shared" ref="AA1099" si="340">G1099*Z1099</f>
        <v>0</v>
      </c>
      <c r="AB1099" s="215">
        <f t="shared" ref="AB1099" si="341">G1099-AA1099</f>
        <v>0</v>
      </c>
      <c r="AC1099" s="148"/>
      <c r="AD1099" s="148"/>
      <c r="AE1099" s="148"/>
      <c r="AF1099" s="148"/>
      <c r="AG1099" s="148" t="s">
        <v>431</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307" t="s">
        <v>1694</v>
      </c>
      <c r="D1100" s="308"/>
      <c r="E1100" s="308"/>
      <c r="F1100" s="308"/>
      <c r="G1100" s="308"/>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433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
      <c r="A1101" s="155"/>
      <c r="B1101" s="156"/>
      <c r="C1101" s="194" t="s">
        <v>1695</v>
      </c>
      <c r="D1101" s="185"/>
      <c r="E1101" s="186">
        <v>4.9394999999999998</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435</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
      <c r="A1102" s="155"/>
      <c r="B1102" s="156"/>
      <c r="C1102" s="194" t="s">
        <v>1696</v>
      </c>
      <c r="D1102" s="185"/>
      <c r="E1102" s="186">
        <v>6.0765000000000002</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435</v>
      </c>
      <c r="AH1102" s="148">
        <v>0</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3" x14ac:dyDescent="0.2">
      <c r="A1103" s="155"/>
      <c r="B1103" s="156"/>
      <c r="C1103" s="194" t="s">
        <v>1697</v>
      </c>
      <c r="D1103" s="185"/>
      <c r="E1103" s="186">
        <v>21.425999999999998</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435</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
      <c r="A1104" s="172">
        <v>176</v>
      </c>
      <c r="B1104" s="173" t="s">
        <v>1698</v>
      </c>
      <c r="C1104" s="181" t="s">
        <v>1699</v>
      </c>
      <c r="D1104" s="174" t="s">
        <v>442</v>
      </c>
      <c r="E1104" s="175">
        <v>7.2</v>
      </c>
      <c r="F1104" s="176"/>
      <c r="G1104" s="177">
        <f>ROUND(E1104*F1104,2)</f>
        <v>0</v>
      </c>
      <c r="H1104" s="176"/>
      <c r="I1104" s="177">
        <f>ROUND(E1104*H1104,2)</f>
        <v>0</v>
      </c>
      <c r="J1104" s="176"/>
      <c r="K1104" s="177">
        <f>ROUND(E1104*J1104,2)</f>
        <v>0</v>
      </c>
      <c r="L1104" s="177">
        <v>21</v>
      </c>
      <c r="M1104" s="177">
        <f>G1104*(1+L1104/100)</f>
        <v>0</v>
      </c>
      <c r="N1104" s="175">
        <v>0</v>
      </c>
      <c r="O1104" s="175">
        <f>ROUND(E1104*N1104,2)</f>
        <v>0</v>
      </c>
      <c r="P1104" s="175">
        <v>0</v>
      </c>
      <c r="Q1104" s="175">
        <f>ROUND(E1104*P1104,2)</f>
        <v>0</v>
      </c>
      <c r="R1104" s="177" t="s">
        <v>724</v>
      </c>
      <c r="S1104" s="177" t="s">
        <v>378</v>
      </c>
      <c r="T1104" s="178" t="s">
        <v>378</v>
      </c>
      <c r="U1104" s="159">
        <v>0.20499999999999999</v>
      </c>
      <c r="V1104" s="159">
        <f>ROUND(E1104*U1104,2)</f>
        <v>1.48</v>
      </c>
      <c r="W1104" s="159"/>
      <c r="X1104" s="159" t="s">
        <v>429</v>
      </c>
      <c r="Y1104" s="159" t="s">
        <v>381</v>
      </c>
      <c r="Z1104" s="214">
        <v>0.32</v>
      </c>
      <c r="AA1104" s="215">
        <f t="shared" ref="AA1104" si="342">G1104*Z1104</f>
        <v>0</v>
      </c>
      <c r="AB1104" s="215">
        <f t="shared" ref="AB1104" si="343">G1104-AA1104</f>
        <v>0</v>
      </c>
      <c r="AC1104" s="148"/>
      <c r="AD1104" s="148"/>
      <c r="AE1104" s="148"/>
      <c r="AF1104" s="148"/>
      <c r="AG1104" s="148" t="s">
        <v>431</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2" x14ac:dyDescent="0.2">
      <c r="A1105" s="155"/>
      <c r="B1105" s="156"/>
      <c r="C1105" s="307" t="s">
        <v>1694</v>
      </c>
      <c r="D1105" s="308"/>
      <c r="E1105" s="308"/>
      <c r="F1105" s="308"/>
      <c r="G1105" s="308"/>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433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4" t="s">
        <v>1700</v>
      </c>
      <c r="D1106" s="185"/>
      <c r="E1106" s="186">
        <v>7.2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435</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
      <c r="A1107" s="172">
        <v>177</v>
      </c>
      <c r="B1107" s="173" t="s">
        <v>1701</v>
      </c>
      <c r="C1107" s="181" t="s">
        <v>1702</v>
      </c>
      <c r="D1107" s="174" t="s">
        <v>442</v>
      </c>
      <c r="E1107" s="175">
        <v>52.271999999999998</v>
      </c>
      <c r="F1107" s="176"/>
      <c r="G1107" s="177">
        <f>ROUND(E1107*F1107,2)</f>
        <v>0</v>
      </c>
      <c r="H1107" s="176"/>
      <c r="I1107" s="177">
        <f>ROUND(E1107*H1107,2)</f>
        <v>0</v>
      </c>
      <c r="J1107" s="176"/>
      <c r="K1107" s="177">
        <f>ROUND(E1107*J1107,2)</f>
        <v>0</v>
      </c>
      <c r="L1107" s="177">
        <v>21</v>
      </c>
      <c r="M1107" s="177">
        <f>G1107*(1+L1107/100)</f>
        <v>0</v>
      </c>
      <c r="N1107" s="175">
        <v>1.837</v>
      </c>
      <c r="O1107" s="175">
        <f>ROUND(E1107*N1107,2)</f>
        <v>96.02</v>
      </c>
      <c r="P1107" s="175">
        <v>0</v>
      </c>
      <c r="Q1107" s="175">
        <f>ROUND(E1107*P1107,2)</f>
        <v>0</v>
      </c>
      <c r="R1107" s="177"/>
      <c r="S1107" s="177" t="s">
        <v>394</v>
      </c>
      <c r="T1107" s="178" t="s">
        <v>378</v>
      </c>
      <c r="U1107" s="159">
        <v>1.8360000000000001</v>
      </c>
      <c r="V1107" s="159">
        <f>ROUND(E1107*U1107,2)</f>
        <v>95.97</v>
      </c>
      <c r="W1107" s="159"/>
      <c r="X1107" s="159" t="s">
        <v>429</v>
      </c>
      <c r="Y1107" s="159" t="s">
        <v>381</v>
      </c>
      <c r="Z1107" s="214">
        <v>0.32</v>
      </c>
      <c r="AA1107" s="215">
        <f t="shared" ref="AA1107" si="344">G1107*Z1107</f>
        <v>0</v>
      </c>
      <c r="AB1107" s="215">
        <f t="shared" ref="AB1107" si="345">G1107-AA1107</f>
        <v>0</v>
      </c>
      <c r="AC1107" s="148"/>
      <c r="AD1107" s="148"/>
      <c r="AE1107" s="148"/>
      <c r="AF1107" s="148"/>
      <c r="AG1107" s="148" t="s">
        <v>431</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
      <c r="A1108" s="155"/>
      <c r="B1108" s="156"/>
      <c r="C1108" s="194" t="s">
        <v>1703</v>
      </c>
      <c r="D1108" s="185"/>
      <c r="E1108" s="186">
        <v>52.271999999999998</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435</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1" x14ac:dyDescent="0.2">
      <c r="A1109" s="172">
        <v>178</v>
      </c>
      <c r="B1109" s="173" t="s">
        <v>1704</v>
      </c>
      <c r="C1109" s="181" t="s">
        <v>1705</v>
      </c>
      <c r="D1109" s="174" t="s">
        <v>442</v>
      </c>
      <c r="E1109" s="175">
        <v>50.955919999999999</v>
      </c>
      <c r="F1109" s="176"/>
      <c r="G1109" s="177">
        <f>ROUND(E1109*F1109,2)</f>
        <v>0</v>
      </c>
      <c r="H1109" s="176"/>
      <c r="I1109" s="177">
        <f>ROUND(E1109*H1109,2)</f>
        <v>0</v>
      </c>
      <c r="J1109" s="176"/>
      <c r="K1109" s="177">
        <f>ROUND(E1109*J1109,2)</f>
        <v>0</v>
      </c>
      <c r="L1109" s="177">
        <v>21</v>
      </c>
      <c r="M1109" s="177">
        <f>G1109*(1+L1109/100)</f>
        <v>0</v>
      </c>
      <c r="N1109" s="175">
        <v>1.6</v>
      </c>
      <c r="O1109" s="175">
        <f>ROUND(E1109*N1109,2)</f>
        <v>81.53</v>
      </c>
      <c r="P1109" s="175">
        <v>0</v>
      </c>
      <c r="Q1109" s="175">
        <f>ROUND(E1109*P1109,2)</f>
        <v>0</v>
      </c>
      <c r="R1109" s="177" t="s">
        <v>724</v>
      </c>
      <c r="S1109" s="177" t="s">
        <v>378</v>
      </c>
      <c r="T1109" s="178" t="s">
        <v>378</v>
      </c>
      <c r="U1109" s="159">
        <v>1.8360000000000001</v>
      </c>
      <c r="V1109" s="159">
        <f>ROUND(E1109*U1109,2)</f>
        <v>93.56</v>
      </c>
      <c r="W1109" s="159"/>
      <c r="X1109" s="159" t="s">
        <v>429</v>
      </c>
      <c r="Y1109" s="159" t="s">
        <v>381</v>
      </c>
      <c r="Z1109" s="214">
        <v>0.32</v>
      </c>
      <c r="AA1109" s="215">
        <f t="shared" ref="AA1109" si="346">G1109*Z1109</f>
        <v>0</v>
      </c>
      <c r="AB1109" s="215">
        <f t="shared" ref="AB1109" si="347">G1109-AA1109</f>
        <v>0</v>
      </c>
      <c r="AC1109" s="148"/>
      <c r="AD1109" s="148"/>
      <c r="AE1109" s="148"/>
      <c r="AF1109" s="148"/>
      <c r="AG1109" s="148" t="s">
        <v>431</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
      <c r="A1110" s="155"/>
      <c r="B1110" s="156"/>
      <c r="C1110" s="307" t="s">
        <v>1649</v>
      </c>
      <c r="D1110" s="308"/>
      <c r="E1110" s="308"/>
      <c r="F1110" s="308"/>
      <c r="G1110" s="308"/>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433</v>
      </c>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79" t="str">
        <f>C1110</f>
        <v>pod mazaniny a dlažby, popř. na plochých střechách, vodorovný nebo ve spádu, s udusáním a urovnáním povrchu,</v>
      </c>
      <c r="BB1110" s="148"/>
      <c r="BC1110" s="148"/>
      <c r="BD1110" s="148"/>
      <c r="BE1110" s="148"/>
      <c r="BF1110" s="148"/>
      <c r="BG1110" s="148"/>
      <c r="BH1110" s="148"/>
    </row>
    <row r="1111" spans="1:60" outlineLevel="2" x14ac:dyDescent="0.2">
      <c r="A1111" s="155"/>
      <c r="B1111" s="156"/>
      <c r="C1111" s="194" t="s">
        <v>1706</v>
      </c>
      <c r="D1111" s="185"/>
      <c r="E1111" s="186"/>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435</v>
      </c>
      <c r="AH1111" s="148">
        <v>0</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3" x14ac:dyDescent="0.2">
      <c r="A1112" s="155"/>
      <c r="B1112" s="156"/>
      <c r="C1112" s="194" t="s">
        <v>1707</v>
      </c>
      <c r="D1112" s="185"/>
      <c r="E1112" s="186">
        <v>25.587420000000002</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435</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4" t="s">
        <v>1708</v>
      </c>
      <c r="D1113" s="185"/>
      <c r="E1113" s="186">
        <v>9.3125</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435</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
      <c r="A1114" s="155"/>
      <c r="B1114" s="156"/>
      <c r="C1114" s="194" t="s">
        <v>1709</v>
      </c>
      <c r="D1114" s="185"/>
      <c r="E1114" s="186">
        <v>16.056000000000001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435</v>
      </c>
      <c r="AH1114" s="148">
        <v>0</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2.5" outlineLevel="1" x14ac:dyDescent="0.2">
      <c r="A1115" s="172">
        <v>179</v>
      </c>
      <c r="B1115" s="173" t="s">
        <v>1710</v>
      </c>
      <c r="C1115" s="181" t="s">
        <v>1711</v>
      </c>
      <c r="D1115" s="174" t="s">
        <v>492</v>
      </c>
      <c r="E1115" s="175">
        <v>1434.2</v>
      </c>
      <c r="F1115" s="176"/>
      <c r="G1115" s="177">
        <f>ROUND(E1115*F1115,2)</f>
        <v>0</v>
      </c>
      <c r="H1115" s="176"/>
      <c r="I1115" s="177">
        <f>ROUND(E1115*H1115,2)</f>
        <v>0</v>
      </c>
      <c r="J1115" s="176"/>
      <c r="K1115" s="177">
        <f>ROUND(E1115*J1115,2)</f>
        <v>0</v>
      </c>
      <c r="L1115" s="177">
        <v>21</v>
      </c>
      <c r="M1115" s="177">
        <f>G1115*(1+L1115/100)</f>
        <v>0</v>
      </c>
      <c r="N1115" s="175">
        <v>8.0300000000000007E-3</v>
      </c>
      <c r="O1115" s="175">
        <f>ROUND(E1115*N1115,2)</f>
        <v>11.52</v>
      </c>
      <c r="P1115" s="175">
        <v>0</v>
      </c>
      <c r="Q1115" s="175">
        <f>ROUND(E1115*P1115,2)</f>
        <v>0</v>
      </c>
      <c r="R1115" s="177" t="s">
        <v>724</v>
      </c>
      <c r="S1115" s="177" t="s">
        <v>378</v>
      </c>
      <c r="T1115" s="178" t="s">
        <v>378</v>
      </c>
      <c r="U1115" s="159">
        <v>0.34775</v>
      </c>
      <c r="V1115" s="159">
        <f>ROUND(E1115*U1115,2)</f>
        <v>498.74</v>
      </c>
      <c r="W1115" s="159"/>
      <c r="X1115" s="159" t="s">
        <v>429</v>
      </c>
      <c r="Y1115" s="159" t="s">
        <v>381</v>
      </c>
      <c r="Z1115" s="214">
        <v>0.32</v>
      </c>
      <c r="AA1115" s="215">
        <f t="shared" ref="AA1115" si="348">G1115*Z1115</f>
        <v>0</v>
      </c>
      <c r="AB1115" s="215">
        <f t="shared" ref="AB1115" si="349">G1115-AA1115</f>
        <v>0</v>
      </c>
      <c r="AC1115" s="148"/>
      <c r="AD1115" s="148"/>
      <c r="AE1115" s="148"/>
      <c r="AF1115" s="148"/>
      <c r="AG1115" s="148" t="s">
        <v>431</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
      <c r="A1116" s="155"/>
      <c r="B1116" s="156"/>
      <c r="C1116" s="307" t="s">
        <v>1712</v>
      </c>
      <c r="D1116" s="308"/>
      <c r="E1116" s="308"/>
      <c r="F1116" s="308"/>
      <c r="G1116" s="308"/>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433</v>
      </c>
      <c r="AH1116" s="148"/>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2" x14ac:dyDescent="0.2">
      <c r="A1117" s="155"/>
      <c r="B1117" s="156"/>
      <c r="C1117" s="305" t="s">
        <v>1713</v>
      </c>
      <c r="D1117" s="306"/>
      <c r="E1117" s="306"/>
      <c r="F1117" s="306"/>
      <c r="G1117" s="306"/>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383</v>
      </c>
      <c r="AH1117" s="148"/>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2" x14ac:dyDescent="0.2">
      <c r="A1118" s="155"/>
      <c r="B1118" s="156"/>
      <c r="C1118" s="194" t="s">
        <v>1714</v>
      </c>
      <c r="D1118" s="185"/>
      <c r="E1118" s="186"/>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435</v>
      </c>
      <c r="AH1118" s="148">
        <v>0</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3" x14ac:dyDescent="0.2">
      <c r="A1119" s="155"/>
      <c r="B1119" s="156"/>
      <c r="C1119" s="194" t="s">
        <v>1715</v>
      </c>
      <c r="D1119" s="185"/>
      <c r="E1119" s="186">
        <v>873.9</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435</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
      <c r="A1120" s="155"/>
      <c r="B1120" s="156"/>
      <c r="C1120" s="194" t="s">
        <v>1716</v>
      </c>
      <c r="D1120" s="185"/>
      <c r="E1120" s="186"/>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435</v>
      </c>
      <c r="AH1120" s="148">
        <v>0</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2.5" outlineLevel="3" x14ac:dyDescent="0.2">
      <c r="A1121" s="155"/>
      <c r="B1121" s="156"/>
      <c r="C1121" s="194" t="s">
        <v>1717</v>
      </c>
      <c r="D1121" s="185"/>
      <c r="E1121" s="186">
        <v>560.29999999999995</v>
      </c>
      <c r="F1121" s="159"/>
      <c r="G1121" s="159"/>
      <c r="H1121" s="159"/>
      <c r="I1121" s="159"/>
      <c r="J1121" s="159"/>
      <c r="K1121" s="159"/>
      <c r="L1121" s="159"/>
      <c r="M1121" s="159"/>
      <c r="N1121" s="158"/>
      <c r="O1121" s="158"/>
      <c r="P1121" s="158"/>
      <c r="Q1121" s="158"/>
      <c r="R1121" s="159"/>
      <c r="S1121" s="159"/>
      <c r="T1121" s="159"/>
      <c r="U1121" s="159"/>
      <c r="V1121" s="159"/>
      <c r="W1121" s="159"/>
      <c r="X1121" s="159"/>
      <c r="Y1121" s="159"/>
      <c r="Z1121" s="148"/>
      <c r="AA1121" s="148"/>
      <c r="AB1121" s="148"/>
      <c r="AC1121" s="148"/>
      <c r="AD1121" s="148"/>
      <c r="AE1121" s="148"/>
      <c r="AF1121" s="148"/>
      <c r="AG1121" s="148" t="s">
        <v>435</v>
      </c>
      <c r="AH1121" s="148">
        <v>0</v>
      </c>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ht="22.5" outlineLevel="1" x14ac:dyDescent="0.2">
      <c r="A1122" s="172">
        <v>180</v>
      </c>
      <c r="B1122" s="173" t="s">
        <v>1718</v>
      </c>
      <c r="C1122" s="181" t="s">
        <v>1719</v>
      </c>
      <c r="D1122" s="174" t="s">
        <v>492</v>
      </c>
      <c r="E1122" s="175">
        <v>3059.99</v>
      </c>
      <c r="F1122" s="176"/>
      <c r="G1122" s="177">
        <f>ROUND(E1122*F1122,2)</f>
        <v>0</v>
      </c>
      <c r="H1122" s="176"/>
      <c r="I1122" s="177">
        <f>ROUND(E1122*H1122,2)</f>
        <v>0</v>
      </c>
      <c r="J1122" s="176"/>
      <c r="K1122" s="177">
        <f>ROUND(E1122*J1122,2)</f>
        <v>0</v>
      </c>
      <c r="L1122" s="177">
        <v>21</v>
      </c>
      <c r="M1122" s="177">
        <f>G1122*(1+L1122/100)</f>
        <v>0</v>
      </c>
      <c r="N1122" s="175">
        <v>0.11025</v>
      </c>
      <c r="O1122" s="175">
        <f>ROUND(E1122*N1122,2)</f>
        <v>337.36</v>
      </c>
      <c r="P1122" s="175">
        <v>0</v>
      </c>
      <c r="Q1122" s="175">
        <f>ROUND(E1122*P1122,2)</f>
        <v>0</v>
      </c>
      <c r="R1122" s="177" t="s">
        <v>724</v>
      </c>
      <c r="S1122" s="177" t="s">
        <v>378</v>
      </c>
      <c r="T1122" s="178" t="s">
        <v>378</v>
      </c>
      <c r="U1122" s="159">
        <v>0.153</v>
      </c>
      <c r="V1122" s="159">
        <f>ROUND(E1122*U1122,2)</f>
        <v>468.18</v>
      </c>
      <c r="W1122" s="159"/>
      <c r="X1122" s="159" t="s">
        <v>429</v>
      </c>
      <c r="Y1122" s="159" t="s">
        <v>481</v>
      </c>
      <c r="Z1122" s="214">
        <v>0.32</v>
      </c>
      <c r="AA1122" s="215">
        <f t="shared" ref="AA1122" si="350">G1122*Z1122</f>
        <v>0</v>
      </c>
      <c r="AB1122" s="215">
        <f t="shared" ref="AB1122" si="351">G1122-AA1122</f>
        <v>0</v>
      </c>
      <c r="AC1122" s="148"/>
      <c r="AD1122" s="148"/>
      <c r="AE1122" s="148"/>
      <c r="AF1122" s="148"/>
      <c r="AG1122" s="148" t="s">
        <v>431</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
      <c r="A1123" s="155"/>
      <c r="B1123" s="156"/>
      <c r="C1123" s="307" t="s">
        <v>1720</v>
      </c>
      <c r="D1123" s="308"/>
      <c r="E1123" s="308"/>
      <c r="F1123" s="308"/>
      <c r="G1123" s="308"/>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433</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79" t="str">
        <f>C1123</f>
        <v>dovoz směsi, doprava pomocí šnekového čerpadla, lití hadicí na plochu, dvojí (křížem vedené) rozvlnění hrazdami</v>
      </c>
      <c r="BB1123" s="148"/>
      <c r="BC1123" s="148"/>
      <c r="BD1123" s="148"/>
      <c r="BE1123" s="148"/>
      <c r="BF1123" s="148"/>
      <c r="BG1123" s="148"/>
      <c r="BH1123" s="148"/>
    </row>
    <row r="1124" spans="1:60" outlineLevel="2" x14ac:dyDescent="0.2">
      <c r="A1124" s="155"/>
      <c r="B1124" s="156"/>
      <c r="C1124" s="305" t="s">
        <v>1721</v>
      </c>
      <c r="D1124" s="306"/>
      <c r="E1124" s="306"/>
      <c r="F1124" s="306"/>
      <c r="G1124" s="306"/>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383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
      <c r="A1125" s="155"/>
      <c r="B1125" s="156"/>
      <c r="C1125" s="194" t="s">
        <v>1722</v>
      </c>
      <c r="D1125" s="185"/>
      <c r="E1125" s="186"/>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435</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
      <c r="A1126" s="155"/>
      <c r="B1126" s="156"/>
      <c r="C1126" s="194" t="s">
        <v>1723</v>
      </c>
      <c r="D1126" s="185"/>
      <c r="E1126" s="186">
        <v>185.12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435</v>
      </c>
      <c r="AH1126" s="148">
        <v>0</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33.75" outlineLevel="3" x14ac:dyDescent="0.2">
      <c r="A1127" s="155"/>
      <c r="B1127" s="156"/>
      <c r="C1127" s="194" t="s">
        <v>1724</v>
      </c>
      <c r="D1127" s="185"/>
      <c r="E1127" s="186">
        <v>667.39</v>
      </c>
      <c r="F1127" s="159"/>
      <c r="G1127" s="159"/>
      <c r="H1127" s="159"/>
      <c r="I1127" s="159"/>
      <c r="J1127" s="159"/>
      <c r="K1127" s="159"/>
      <c r="L1127" s="159"/>
      <c r="M1127" s="159"/>
      <c r="N1127" s="158"/>
      <c r="O1127" s="158"/>
      <c r="P1127" s="158"/>
      <c r="Q1127" s="158"/>
      <c r="R1127" s="159"/>
      <c r="S1127" s="159"/>
      <c r="T1127" s="159"/>
      <c r="U1127" s="159"/>
      <c r="V1127" s="159"/>
      <c r="W1127" s="159"/>
      <c r="X1127" s="159"/>
      <c r="Y1127" s="159"/>
      <c r="Z1127" s="148"/>
      <c r="AA1127" s="148"/>
      <c r="AB1127" s="148"/>
      <c r="AC1127" s="148"/>
      <c r="AD1127" s="148"/>
      <c r="AE1127" s="148"/>
      <c r="AF1127" s="148"/>
      <c r="AG1127" s="148" t="s">
        <v>435</v>
      </c>
      <c r="AH1127" s="148">
        <v>0</v>
      </c>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3" x14ac:dyDescent="0.2">
      <c r="A1128" s="155"/>
      <c r="B1128" s="156"/>
      <c r="C1128" s="194" t="s">
        <v>1725</v>
      </c>
      <c r="D1128" s="185"/>
      <c r="E1128" s="186">
        <v>70.400000000000006</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435</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
      <c r="A1129" s="155"/>
      <c r="B1129" s="156"/>
      <c r="C1129" s="194" t="s">
        <v>1726</v>
      </c>
      <c r="D1129" s="185"/>
      <c r="E1129" s="186">
        <v>7.92</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435</v>
      </c>
      <c r="AH1129" s="148">
        <v>0</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3" x14ac:dyDescent="0.2">
      <c r="A1130" s="155"/>
      <c r="B1130" s="156"/>
      <c r="C1130" s="194" t="s">
        <v>1725</v>
      </c>
      <c r="D1130" s="185"/>
      <c r="E1130" s="186">
        <v>70.400000000000006</v>
      </c>
      <c r="F1130" s="159"/>
      <c r="G1130" s="159"/>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435</v>
      </c>
      <c r="AH1130" s="148">
        <v>0</v>
      </c>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3" x14ac:dyDescent="0.2">
      <c r="A1131" s="155"/>
      <c r="B1131" s="156"/>
      <c r="C1131" s="194" t="s">
        <v>1727</v>
      </c>
      <c r="D1131" s="185"/>
      <c r="E1131" s="186">
        <v>4.25</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435</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
      <c r="A1132" s="155"/>
      <c r="B1132" s="156"/>
      <c r="C1132" s="194" t="s">
        <v>1728</v>
      </c>
      <c r="D1132" s="185"/>
      <c r="E1132" s="186">
        <v>35.200000000000003</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435</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
      <c r="A1133" s="155"/>
      <c r="B1133" s="156"/>
      <c r="C1133" s="194" t="s">
        <v>1729</v>
      </c>
      <c r="D1133" s="185"/>
      <c r="E1133" s="186">
        <v>21.2</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435</v>
      </c>
      <c r="AH1133" s="148">
        <v>0</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3" x14ac:dyDescent="0.2">
      <c r="A1134" s="155"/>
      <c r="B1134" s="156"/>
      <c r="C1134" s="194" t="s">
        <v>1730</v>
      </c>
      <c r="D1134" s="185"/>
      <c r="E1134" s="186"/>
      <c r="F1134" s="159"/>
      <c r="G1134" s="159"/>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435</v>
      </c>
      <c r="AH1134" s="148">
        <v>0</v>
      </c>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3" x14ac:dyDescent="0.2">
      <c r="A1135" s="155"/>
      <c r="B1135" s="156"/>
      <c r="C1135" s="194" t="s">
        <v>1731</v>
      </c>
      <c r="D1135" s="185"/>
      <c r="E1135" s="186">
        <v>30.78</v>
      </c>
      <c r="F1135" s="159"/>
      <c r="G1135" s="159"/>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435</v>
      </c>
      <c r="AH1135" s="148">
        <v>0</v>
      </c>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outlineLevel="3" x14ac:dyDescent="0.2">
      <c r="A1136" s="155"/>
      <c r="B1136" s="156"/>
      <c r="C1136" s="194" t="s">
        <v>1731</v>
      </c>
      <c r="D1136" s="185"/>
      <c r="E1136" s="186">
        <v>30.78</v>
      </c>
      <c r="F1136" s="159"/>
      <c r="G1136" s="159"/>
      <c r="H1136" s="159"/>
      <c r="I1136" s="159"/>
      <c r="J1136" s="159"/>
      <c r="K1136" s="159"/>
      <c r="L1136" s="159"/>
      <c r="M1136" s="159"/>
      <c r="N1136" s="158"/>
      <c r="O1136" s="158"/>
      <c r="P1136" s="158"/>
      <c r="Q1136" s="158"/>
      <c r="R1136" s="159"/>
      <c r="S1136" s="159"/>
      <c r="T1136" s="159"/>
      <c r="U1136" s="159"/>
      <c r="V1136" s="159"/>
      <c r="W1136" s="159"/>
      <c r="X1136" s="159"/>
      <c r="Y1136" s="159"/>
      <c r="Z1136" s="148"/>
      <c r="AA1136" s="148"/>
      <c r="AB1136" s="148"/>
      <c r="AC1136" s="148"/>
      <c r="AD1136" s="148"/>
      <c r="AE1136" s="148"/>
      <c r="AF1136" s="148"/>
      <c r="AG1136" s="148" t="s">
        <v>435</v>
      </c>
      <c r="AH1136" s="148">
        <v>0</v>
      </c>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3" x14ac:dyDescent="0.2">
      <c r="A1137" s="155"/>
      <c r="B1137" s="156"/>
      <c r="C1137" s="194" t="s">
        <v>1732</v>
      </c>
      <c r="D1137" s="185"/>
      <c r="E1137" s="186">
        <v>20.52</v>
      </c>
      <c r="F1137" s="159"/>
      <c r="G1137" s="159"/>
      <c r="H1137" s="159"/>
      <c r="I1137" s="159"/>
      <c r="J1137" s="159"/>
      <c r="K1137" s="159"/>
      <c r="L1137" s="159"/>
      <c r="M1137" s="159"/>
      <c r="N1137" s="158"/>
      <c r="O1137" s="158"/>
      <c r="P1137" s="158"/>
      <c r="Q1137" s="158"/>
      <c r="R1137" s="159"/>
      <c r="S1137" s="159"/>
      <c r="T1137" s="159"/>
      <c r="U1137" s="159"/>
      <c r="V1137" s="159"/>
      <c r="W1137" s="159"/>
      <c r="X1137" s="159"/>
      <c r="Y1137" s="159"/>
      <c r="Z1137" s="148"/>
      <c r="AA1137" s="148"/>
      <c r="AB1137" s="148"/>
      <c r="AC1137" s="148"/>
      <c r="AD1137" s="148"/>
      <c r="AE1137" s="148"/>
      <c r="AF1137" s="148"/>
      <c r="AG1137" s="148" t="s">
        <v>435</v>
      </c>
      <c r="AH1137" s="148">
        <v>0</v>
      </c>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3" x14ac:dyDescent="0.2">
      <c r="A1138" s="155"/>
      <c r="B1138" s="156"/>
      <c r="C1138" s="194" t="s">
        <v>1732</v>
      </c>
      <c r="D1138" s="185"/>
      <c r="E1138" s="186">
        <v>20.52</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435</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3" x14ac:dyDescent="0.2">
      <c r="A1139" s="155"/>
      <c r="B1139" s="156"/>
      <c r="C1139" s="194" t="s">
        <v>1714</v>
      </c>
      <c r="D1139" s="185"/>
      <c r="E1139" s="186"/>
      <c r="F1139" s="159"/>
      <c r="G1139" s="159"/>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435</v>
      </c>
      <c r="AH1139" s="148">
        <v>0</v>
      </c>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3" x14ac:dyDescent="0.2">
      <c r="A1140" s="155"/>
      <c r="B1140" s="156"/>
      <c r="C1140" s="194" t="s">
        <v>1715</v>
      </c>
      <c r="D1140" s="185"/>
      <c r="E1140" s="186">
        <v>873.9</v>
      </c>
      <c r="F1140" s="159"/>
      <c r="G1140" s="159"/>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435</v>
      </c>
      <c r="AH1140" s="148">
        <v>0</v>
      </c>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3" x14ac:dyDescent="0.2">
      <c r="A1141" s="155"/>
      <c r="B1141" s="156"/>
      <c r="C1141" s="194" t="s">
        <v>1716</v>
      </c>
      <c r="D1141" s="185"/>
      <c r="E1141" s="186"/>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435</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ht="22.5" outlineLevel="3" x14ac:dyDescent="0.2">
      <c r="A1142" s="155"/>
      <c r="B1142" s="156"/>
      <c r="C1142" s="194" t="s">
        <v>1717</v>
      </c>
      <c r="D1142" s="185"/>
      <c r="E1142" s="186">
        <v>560.29999999999995</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435</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
      <c r="A1143" s="155"/>
      <c r="B1143" s="156"/>
      <c r="C1143" s="194" t="s">
        <v>1733</v>
      </c>
      <c r="D1143" s="185"/>
      <c r="E1143" s="186"/>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435</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3" x14ac:dyDescent="0.2">
      <c r="A1144" s="155"/>
      <c r="B1144" s="156"/>
      <c r="C1144" s="194" t="s">
        <v>1734</v>
      </c>
      <c r="D1144" s="185"/>
      <c r="E1144" s="186">
        <v>461.31</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435</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1" x14ac:dyDescent="0.2">
      <c r="A1145" s="172">
        <v>181</v>
      </c>
      <c r="B1145" s="173" t="s">
        <v>1735</v>
      </c>
      <c r="C1145" s="181" t="s">
        <v>1736</v>
      </c>
      <c r="D1145" s="174" t="s">
        <v>492</v>
      </c>
      <c r="E1145" s="175">
        <v>3059.99</v>
      </c>
      <c r="F1145" s="176"/>
      <c r="G1145" s="177">
        <f>ROUND(E1145*F1145,2)</f>
        <v>0</v>
      </c>
      <c r="H1145" s="176"/>
      <c r="I1145" s="177">
        <f>ROUND(E1145*H1145,2)</f>
        <v>0</v>
      </c>
      <c r="J1145" s="176"/>
      <c r="K1145" s="177">
        <f>ROUND(E1145*J1145,2)</f>
        <v>0</v>
      </c>
      <c r="L1145" s="177">
        <v>21</v>
      </c>
      <c r="M1145" s="177">
        <f>G1145*(1+L1145/100)</f>
        <v>0</v>
      </c>
      <c r="N1145" s="175">
        <v>0</v>
      </c>
      <c r="O1145" s="175">
        <f>ROUND(E1145*N1145,2)</f>
        <v>0</v>
      </c>
      <c r="P1145" s="175">
        <v>0</v>
      </c>
      <c r="Q1145" s="175">
        <f>ROUND(E1145*P1145,2)</f>
        <v>0</v>
      </c>
      <c r="R1145" s="177" t="s">
        <v>724</v>
      </c>
      <c r="S1145" s="177" t="s">
        <v>378</v>
      </c>
      <c r="T1145" s="178" t="s">
        <v>378</v>
      </c>
      <c r="U1145" s="159">
        <v>0.05</v>
      </c>
      <c r="V1145" s="159">
        <f>ROUND(E1145*U1145,2)</f>
        <v>153</v>
      </c>
      <c r="W1145" s="159"/>
      <c r="X1145" s="159" t="s">
        <v>429</v>
      </c>
      <c r="Y1145" s="159" t="s">
        <v>481</v>
      </c>
      <c r="Z1145" s="214">
        <v>0.32</v>
      </c>
      <c r="AA1145" s="215">
        <f t="shared" ref="AA1145" si="352">G1145*Z1145</f>
        <v>0</v>
      </c>
      <c r="AB1145" s="215">
        <f t="shared" ref="AB1145" si="353">G1145-AA1145</f>
        <v>0</v>
      </c>
      <c r="AC1145" s="148"/>
      <c r="AD1145" s="148"/>
      <c r="AE1145" s="148"/>
      <c r="AF1145" s="148"/>
      <c r="AG1145" s="148" t="s">
        <v>431</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307" t="s">
        <v>1720</v>
      </c>
      <c r="D1146" s="308"/>
      <c r="E1146" s="308"/>
      <c r="F1146" s="308"/>
      <c r="G1146" s="308"/>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433</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79" t="str">
        <f>C1146</f>
        <v>dovoz směsi, doprava pomocí šnekového čerpadla, lití hadicí na plochu, dvojí (křížem vedené) rozvlnění hrazdami</v>
      </c>
      <c r="BB1146" s="148"/>
      <c r="BC1146" s="148"/>
      <c r="BD1146" s="148"/>
      <c r="BE1146" s="148"/>
      <c r="BF1146" s="148"/>
      <c r="BG1146" s="148"/>
      <c r="BH1146" s="148"/>
    </row>
    <row r="1147" spans="1:60" outlineLevel="2" x14ac:dyDescent="0.2">
      <c r="A1147" s="155"/>
      <c r="B1147" s="156"/>
      <c r="C1147" s="194" t="s">
        <v>1737</v>
      </c>
      <c r="D1147" s="185"/>
      <c r="E1147" s="186">
        <v>3059.99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435</v>
      </c>
      <c r="AH1147" s="148">
        <v>5</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2">
        <v>182</v>
      </c>
      <c r="B1148" s="173" t="s">
        <v>1738</v>
      </c>
      <c r="C1148" s="181" t="s">
        <v>1739</v>
      </c>
      <c r="D1148" s="174" t="s">
        <v>492</v>
      </c>
      <c r="E1148" s="175">
        <v>58.08</v>
      </c>
      <c r="F1148" s="176"/>
      <c r="G1148" s="177">
        <f>ROUND(E1148*F1148,2)</f>
        <v>0</v>
      </c>
      <c r="H1148" s="176"/>
      <c r="I1148" s="177">
        <f>ROUND(E1148*H1148,2)</f>
        <v>0</v>
      </c>
      <c r="J1148" s="176"/>
      <c r="K1148" s="177">
        <f>ROUND(E1148*J1148,2)</f>
        <v>0</v>
      </c>
      <c r="L1148" s="177">
        <v>21</v>
      </c>
      <c r="M1148" s="177">
        <f>G1148*(1+L1148/100)</f>
        <v>0</v>
      </c>
      <c r="N1148" s="175">
        <v>0.10237</v>
      </c>
      <c r="O1148" s="175">
        <f>ROUND(E1148*N1148,2)</f>
        <v>5.95</v>
      </c>
      <c r="P1148" s="175">
        <v>0</v>
      </c>
      <c r="Q1148" s="175">
        <f>ROUND(E1148*P1148,2)</f>
        <v>0</v>
      </c>
      <c r="R1148" s="177" t="s">
        <v>724</v>
      </c>
      <c r="S1148" s="177" t="s">
        <v>378</v>
      </c>
      <c r="T1148" s="178" t="s">
        <v>378</v>
      </c>
      <c r="U1148" s="159">
        <v>0.80700000000000005</v>
      </c>
      <c r="V1148" s="159">
        <f>ROUND(E1148*U1148,2)</f>
        <v>46.87</v>
      </c>
      <c r="W1148" s="159"/>
      <c r="X1148" s="159" t="s">
        <v>429</v>
      </c>
      <c r="Y1148" s="159" t="s">
        <v>381</v>
      </c>
      <c r="Z1148" s="214">
        <v>0.32</v>
      </c>
      <c r="AA1148" s="215">
        <f t="shared" ref="AA1148" si="354">G1148*Z1148</f>
        <v>0</v>
      </c>
      <c r="AB1148" s="215">
        <f t="shared" ref="AB1148" si="355">G1148-AA1148</f>
        <v>0</v>
      </c>
      <c r="AC1148" s="148"/>
      <c r="AD1148" s="148"/>
      <c r="AE1148" s="148"/>
      <c r="AF1148" s="148"/>
      <c r="AG1148" s="148" t="s">
        <v>431</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4" t="s">
        <v>1740</v>
      </c>
      <c r="D1149" s="185"/>
      <c r="E1149" s="186">
        <v>58.08</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435</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ht="22.5" outlineLevel="1" x14ac:dyDescent="0.2">
      <c r="A1150" s="172">
        <v>183</v>
      </c>
      <c r="B1150" s="173" t="s">
        <v>1741</v>
      </c>
      <c r="C1150" s="181" t="s">
        <v>1742</v>
      </c>
      <c r="D1150" s="174" t="s">
        <v>492</v>
      </c>
      <c r="E1150" s="175">
        <v>183.44</v>
      </c>
      <c r="F1150" s="176"/>
      <c r="G1150" s="177">
        <f>ROUND(E1150*F1150,2)</f>
        <v>0</v>
      </c>
      <c r="H1150" s="176"/>
      <c r="I1150" s="177">
        <f>ROUND(E1150*H1150,2)</f>
        <v>0</v>
      </c>
      <c r="J1150" s="176"/>
      <c r="K1150" s="177">
        <f>ROUND(E1150*J1150,2)</f>
        <v>0</v>
      </c>
      <c r="L1150" s="177">
        <v>21</v>
      </c>
      <c r="M1150" s="177">
        <f>G1150*(1+L1150/100)</f>
        <v>0</v>
      </c>
      <c r="N1150" s="175">
        <v>0.11722</v>
      </c>
      <c r="O1150" s="175">
        <f>ROUND(E1150*N1150,2)</f>
        <v>21.5</v>
      </c>
      <c r="P1150" s="175">
        <v>0</v>
      </c>
      <c r="Q1150" s="175">
        <f>ROUND(E1150*P1150,2)</f>
        <v>0</v>
      </c>
      <c r="R1150" s="177"/>
      <c r="S1150" s="177" t="s">
        <v>394</v>
      </c>
      <c r="T1150" s="178" t="s">
        <v>379</v>
      </c>
      <c r="U1150" s="159">
        <v>0.45</v>
      </c>
      <c r="V1150" s="159">
        <f>ROUND(E1150*U1150,2)</f>
        <v>82.55</v>
      </c>
      <c r="W1150" s="159"/>
      <c r="X1150" s="159" t="s">
        <v>429</v>
      </c>
      <c r="Y1150" s="159" t="s">
        <v>381</v>
      </c>
      <c r="Z1150" s="214">
        <v>0.32</v>
      </c>
      <c r="AA1150" s="215">
        <f t="shared" ref="AA1150" si="356">G1150*Z1150</f>
        <v>0</v>
      </c>
      <c r="AB1150" s="215">
        <f t="shared" ref="AB1150" si="357">G1150-AA1150</f>
        <v>0</v>
      </c>
      <c r="AC1150" s="148"/>
      <c r="AD1150" s="148"/>
      <c r="AE1150" s="148"/>
      <c r="AF1150" s="148"/>
      <c r="AG1150" s="148" t="s">
        <v>431</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2" x14ac:dyDescent="0.2">
      <c r="A1151" s="155"/>
      <c r="B1151" s="156"/>
      <c r="C1151" s="194" t="s">
        <v>1743</v>
      </c>
      <c r="D1151" s="185"/>
      <c r="E1151" s="186">
        <v>183.44</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435</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2.5" outlineLevel="1" x14ac:dyDescent="0.2">
      <c r="A1152" s="172">
        <v>184</v>
      </c>
      <c r="B1152" s="173" t="s">
        <v>1744</v>
      </c>
      <c r="C1152" s="181" t="s">
        <v>1745</v>
      </c>
      <c r="D1152" s="174" t="s">
        <v>492</v>
      </c>
      <c r="E1152" s="175">
        <v>200</v>
      </c>
      <c r="F1152" s="176"/>
      <c r="G1152" s="177">
        <f>ROUND(E1152*F1152,2)</f>
        <v>0</v>
      </c>
      <c r="H1152" s="176"/>
      <c r="I1152" s="177">
        <f>ROUND(E1152*H1152,2)</f>
        <v>0</v>
      </c>
      <c r="J1152" s="176"/>
      <c r="K1152" s="177">
        <f>ROUND(E1152*J1152,2)</f>
        <v>0</v>
      </c>
      <c r="L1152" s="177">
        <v>21</v>
      </c>
      <c r="M1152" s="177">
        <f>G1152*(1+L1152/100)</f>
        <v>0</v>
      </c>
      <c r="N1152" s="175">
        <v>0.16</v>
      </c>
      <c r="O1152" s="175">
        <f>ROUND(E1152*N1152,2)</f>
        <v>32</v>
      </c>
      <c r="P1152" s="175">
        <v>0</v>
      </c>
      <c r="Q1152" s="175">
        <f>ROUND(E1152*P1152,2)</f>
        <v>0</v>
      </c>
      <c r="R1152" s="177" t="s">
        <v>724</v>
      </c>
      <c r="S1152" s="177" t="s">
        <v>378</v>
      </c>
      <c r="T1152" s="178" t="s">
        <v>378</v>
      </c>
      <c r="U1152" s="159">
        <v>0.18</v>
      </c>
      <c r="V1152" s="159">
        <f>ROUND(E1152*U1152,2)</f>
        <v>36</v>
      </c>
      <c r="W1152" s="159"/>
      <c r="X1152" s="159" t="s">
        <v>429</v>
      </c>
      <c r="Y1152" s="159" t="s">
        <v>381</v>
      </c>
      <c r="Z1152" s="214">
        <v>0.32</v>
      </c>
      <c r="AA1152" s="215">
        <f t="shared" ref="AA1152" si="358">G1152*Z1152</f>
        <v>0</v>
      </c>
      <c r="AB1152" s="215">
        <f t="shared" ref="AB1152" si="359">G1152-AA1152</f>
        <v>0</v>
      </c>
      <c r="AC1152" s="148"/>
      <c r="AD1152" s="148"/>
      <c r="AE1152" s="148"/>
      <c r="AF1152" s="148"/>
      <c r="AG1152" s="148" t="s">
        <v>431</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
      <c r="A1153" s="155"/>
      <c r="B1153" s="156"/>
      <c r="C1153" s="194" t="s">
        <v>1746</v>
      </c>
      <c r="D1153" s="185"/>
      <c r="E1153" s="186">
        <v>200</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435</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1" x14ac:dyDescent="0.2">
      <c r="A1154" s="172">
        <v>185</v>
      </c>
      <c r="B1154" s="173" t="s">
        <v>1747</v>
      </c>
      <c r="C1154" s="181" t="s">
        <v>1748</v>
      </c>
      <c r="D1154" s="174" t="s">
        <v>671</v>
      </c>
      <c r="E1154" s="175">
        <v>162</v>
      </c>
      <c r="F1154" s="176"/>
      <c r="G1154" s="177">
        <f>ROUND(E1154*F1154,2)</f>
        <v>0</v>
      </c>
      <c r="H1154" s="176"/>
      <c r="I1154" s="177">
        <f>ROUND(E1154*H1154,2)</f>
        <v>0</v>
      </c>
      <c r="J1154" s="176"/>
      <c r="K1154" s="177">
        <f>ROUND(E1154*J1154,2)</f>
        <v>0</v>
      </c>
      <c r="L1154" s="177">
        <v>21</v>
      </c>
      <c r="M1154" s="177">
        <f>G1154*(1+L1154/100)</f>
        <v>0</v>
      </c>
      <c r="N1154" s="175">
        <v>0.12068</v>
      </c>
      <c r="O1154" s="175">
        <f>ROUND(E1154*N1154,2)</f>
        <v>19.55</v>
      </c>
      <c r="P1154" s="175">
        <v>0</v>
      </c>
      <c r="Q1154" s="175">
        <f>ROUND(E1154*P1154,2)</f>
        <v>0</v>
      </c>
      <c r="R1154" s="177" t="s">
        <v>724</v>
      </c>
      <c r="S1154" s="177" t="s">
        <v>378</v>
      </c>
      <c r="T1154" s="178" t="s">
        <v>378</v>
      </c>
      <c r="U1154" s="159">
        <v>0.14000000000000001</v>
      </c>
      <c r="V1154" s="159">
        <f>ROUND(E1154*U1154,2)</f>
        <v>22.68</v>
      </c>
      <c r="W1154" s="159"/>
      <c r="X1154" s="159" t="s">
        <v>429</v>
      </c>
      <c r="Y1154" s="159" t="s">
        <v>381</v>
      </c>
      <c r="Z1154" s="214">
        <v>0.32</v>
      </c>
      <c r="AA1154" s="215">
        <f t="shared" ref="AA1154" si="360">G1154*Z1154</f>
        <v>0</v>
      </c>
      <c r="AB1154" s="215">
        <f t="shared" ref="AB1154" si="361">G1154-AA1154</f>
        <v>0</v>
      </c>
      <c r="AC1154" s="148"/>
      <c r="AD1154" s="148"/>
      <c r="AE1154" s="148"/>
      <c r="AF1154" s="148"/>
      <c r="AG1154" s="148" t="s">
        <v>431</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2" x14ac:dyDescent="0.2">
      <c r="A1155" s="155"/>
      <c r="B1155" s="156"/>
      <c r="C1155" s="307" t="s">
        <v>1749</v>
      </c>
      <c r="D1155" s="308"/>
      <c r="E1155" s="308"/>
      <c r="F1155" s="308"/>
      <c r="G1155" s="308"/>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433</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4" t="s">
        <v>1750</v>
      </c>
      <c r="D1156" s="185"/>
      <c r="E1156" s="186">
        <v>162</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435</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1" x14ac:dyDescent="0.2">
      <c r="A1157" s="172">
        <v>186</v>
      </c>
      <c r="B1157" s="173" t="s">
        <v>1751</v>
      </c>
      <c r="C1157" s="181" t="s">
        <v>1752</v>
      </c>
      <c r="D1157" s="174" t="s">
        <v>492</v>
      </c>
      <c r="E1157" s="175">
        <v>200</v>
      </c>
      <c r="F1157" s="176"/>
      <c r="G1157" s="177">
        <f>ROUND(E1157*F1157,2)</f>
        <v>0</v>
      </c>
      <c r="H1157" s="176"/>
      <c r="I1157" s="177">
        <f>ROUND(E1157*H1157,2)</f>
        <v>0</v>
      </c>
      <c r="J1157" s="176"/>
      <c r="K1157" s="177">
        <f>ROUND(E1157*J1157,2)</f>
        <v>0</v>
      </c>
      <c r="L1157" s="177">
        <v>21</v>
      </c>
      <c r="M1157" s="177">
        <f>G1157*(1+L1157/100)</f>
        <v>0</v>
      </c>
      <c r="N1157" s="175">
        <v>2.9999999999999997E-4</v>
      </c>
      <c r="O1157" s="175">
        <f>ROUND(E1157*N1157,2)</f>
        <v>0.06</v>
      </c>
      <c r="P1157" s="175">
        <v>0</v>
      </c>
      <c r="Q1157" s="175">
        <f>ROUND(E1157*P1157,2)</f>
        <v>0</v>
      </c>
      <c r="R1157" s="177"/>
      <c r="S1157" s="177" t="s">
        <v>394</v>
      </c>
      <c r="T1157" s="178" t="s">
        <v>379</v>
      </c>
      <c r="U1157" s="159">
        <v>0.13</v>
      </c>
      <c r="V1157" s="159">
        <f>ROUND(E1157*U1157,2)</f>
        <v>26</v>
      </c>
      <c r="W1157" s="159"/>
      <c r="X1157" s="159" t="s">
        <v>429</v>
      </c>
      <c r="Y1157" s="159" t="s">
        <v>381</v>
      </c>
      <c r="Z1157" s="214">
        <v>0.32</v>
      </c>
      <c r="AA1157" s="215">
        <f t="shared" ref="AA1157" si="362">G1157*Z1157</f>
        <v>0</v>
      </c>
      <c r="AB1157" s="215">
        <f t="shared" ref="AB1157" si="363">G1157-AA1157</f>
        <v>0</v>
      </c>
      <c r="AC1157" s="148"/>
      <c r="AD1157" s="148"/>
      <c r="AE1157" s="148"/>
      <c r="AF1157" s="148"/>
      <c r="AG1157" s="148" t="s">
        <v>431</v>
      </c>
      <c r="AH1157" s="148"/>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2" x14ac:dyDescent="0.2">
      <c r="A1158" s="155"/>
      <c r="B1158" s="156"/>
      <c r="C1158" s="194" t="s">
        <v>1753</v>
      </c>
      <c r="D1158" s="185"/>
      <c r="E1158" s="186">
        <v>200</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435</v>
      </c>
      <c r="AH1158" s="148">
        <v>5</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2">
        <v>187</v>
      </c>
      <c r="B1159" s="173" t="s">
        <v>1754</v>
      </c>
      <c r="C1159" s="181" t="s">
        <v>1755</v>
      </c>
      <c r="D1159" s="174" t="s">
        <v>671</v>
      </c>
      <c r="E1159" s="175">
        <v>96</v>
      </c>
      <c r="F1159" s="176"/>
      <c r="G1159" s="177">
        <f>ROUND(E1159*F1159,2)</f>
        <v>0</v>
      </c>
      <c r="H1159" s="176"/>
      <c r="I1159" s="177">
        <f>ROUND(E1159*H1159,2)</f>
        <v>0</v>
      </c>
      <c r="J1159" s="176"/>
      <c r="K1159" s="177">
        <f>ROUND(E1159*J1159,2)</f>
        <v>0</v>
      </c>
      <c r="L1159" s="177">
        <v>21</v>
      </c>
      <c r="M1159" s="177">
        <f>G1159*(1+L1159/100)</f>
        <v>0</v>
      </c>
      <c r="N1159" s="175">
        <v>0.12404999999999999</v>
      </c>
      <c r="O1159" s="175">
        <f>ROUND(E1159*N1159,2)</f>
        <v>11.91</v>
      </c>
      <c r="P1159" s="175">
        <v>0</v>
      </c>
      <c r="Q1159" s="175">
        <f>ROUND(E1159*P1159,2)</f>
        <v>0</v>
      </c>
      <c r="R1159" s="177"/>
      <c r="S1159" s="177" t="s">
        <v>394</v>
      </c>
      <c r="T1159" s="178" t="s">
        <v>378</v>
      </c>
      <c r="U1159" s="159">
        <v>0.59641</v>
      </c>
      <c r="V1159" s="159">
        <f>ROUND(E1159*U1159,2)</f>
        <v>57.26</v>
      </c>
      <c r="W1159" s="159"/>
      <c r="X1159" s="159" t="s">
        <v>429</v>
      </c>
      <c r="Y1159" s="159" t="s">
        <v>381</v>
      </c>
      <c r="Z1159" s="214">
        <v>0.32</v>
      </c>
      <c r="AA1159" s="215">
        <f t="shared" ref="AA1159" si="364">G1159*Z1159</f>
        <v>0</v>
      </c>
      <c r="AB1159" s="215">
        <f t="shared" ref="AB1159" si="365">G1159-AA1159</f>
        <v>0</v>
      </c>
      <c r="AC1159" s="148"/>
      <c r="AD1159" s="148"/>
      <c r="AE1159" s="148"/>
      <c r="AF1159" s="148"/>
      <c r="AG1159" s="148" t="s">
        <v>431</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4" t="s">
        <v>1756</v>
      </c>
      <c r="D1160" s="185"/>
      <c r="E1160" s="186">
        <v>96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435</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2" x14ac:dyDescent="0.2">
      <c r="A1161" s="236" t="s">
        <v>2970</v>
      </c>
      <c r="B1161" s="229" t="s">
        <v>2965</v>
      </c>
      <c r="C1161" s="230" t="s">
        <v>2966</v>
      </c>
      <c r="D1161" s="231" t="s">
        <v>442</v>
      </c>
      <c r="E1161" s="232">
        <v>36.424320000000002</v>
      </c>
      <c r="F1161" s="233"/>
      <c r="G1161" s="177">
        <f>ROUND(E1161*F1161,2)</f>
        <v>0</v>
      </c>
      <c r="H1161" s="233">
        <v>0</v>
      </c>
      <c r="I1161" s="234">
        <v>0</v>
      </c>
      <c r="J1161" s="233">
        <v>837</v>
      </c>
      <c r="K1161" s="234">
        <v>30487.16</v>
      </c>
      <c r="L1161" s="234">
        <v>15</v>
      </c>
      <c r="M1161" s="234">
        <v>35060.233999999997</v>
      </c>
      <c r="N1161" s="232">
        <v>0</v>
      </c>
      <c r="O1161" s="232">
        <v>0</v>
      </c>
      <c r="P1161" s="232">
        <v>0</v>
      </c>
      <c r="Q1161" s="232">
        <v>0</v>
      </c>
      <c r="R1161" s="234" t="s">
        <v>724</v>
      </c>
      <c r="S1161" s="234" t="s">
        <v>378</v>
      </c>
      <c r="T1161" s="159"/>
      <c r="U1161" s="159"/>
      <c r="V1161" s="159"/>
      <c r="W1161" s="159"/>
      <c r="X1161" s="159"/>
      <c r="Y1161" s="159"/>
      <c r="Z1161" s="214">
        <v>0.32</v>
      </c>
      <c r="AA1161" s="215">
        <f t="shared" ref="AA1161" si="366">G1161*Z1161</f>
        <v>0</v>
      </c>
      <c r="AB1161" s="215">
        <f t="shared" ref="AB1161" si="367">G1161-AA1161</f>
        <v>0</v>
      </c>
      <c r="AC1161" s="148"/>
      <c r="AD1161" s="148"/>
      <c r="AE1161" s="148"/>
      <c r="AF1161" s="148"/>
      <c r="AG1161" s="148"/>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
      <c r="A1162" s="155"/>
      <c r="B1162" s="156"/>
      <c r="C1162" s="307" t="s">
        <v>1649</v>
      </c>
      <c r="D1162" s="308"/>
      <c r="E1162" s="308"/>
      <c r="F1162" s="308"/>
      <c r="G1162" s="308"/>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2" x14ac:dyDescent="0.2">
      <c r="A1163" s="155"/>
      <c r="B1163" s="156"/>
      <c r="C1163" s="194" t="s">
        <v>2967</v>
      </c>
      <c r="D1163" s="185"/>
      <c r="E1163" s="186">
        <v>36.424320000000002</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236" t="s">
        <v>2971</v>
      </c>
      <c r="B1164" s="229" t="s">
        <v>2968</v>
      </c>
      <c r="C1164" s="230" t="s">
        <v>2969</v>
      </c>
      <c r="D1164" s="231" t="s">
        <v>442</v>
      </c>
      <c r="E1164" s="232">
        <v>36.424320000000002</v>
      </c>
      <c r="F1164" s="233"/>
      <c r="G1164" s="177">
        <f>ROUND(E1164*F1164,2)</f>
        <v>0</v>
      </c>
      <c r="H1164" s="233">
        <v>3025</v>
      </c>
      <c r="I1164" s="234">
        <v>110183.57</v>
      </c>
      <c r="J1164" s="233">
        <v>0</v>
      </c>
      <c r="K1164" s="234">
        <v>0</v>
      </c>
      <c r="L1164" s="234">
        <v>15</v>
      </c>
      <c r="M1164" s="234">
        <v>126711.10550000001</v>
      </c>
      <c r="N1164" s="232">
        <v>0.6</v>
      </c>
      <c r="O1164" s="232">
        <v>21.85</v>
      </c>
      <c r="P1164" s="232">
        <v>0</v>
      </c>
      <c r="Q1164" s="232">
        <v>0</v>
      </c>
      <c r="R1164" s="234" t="s">
        <v>664</v>
      </c>
      <c r="S1164" s="234" t="s">
        <v>378</v>
      </c>
      <c r="T1164" s="159"/>
      <c r="U1164" s="159"/>
      <c r="V1164" s="159"/>
      <c r="W1164" s="159"/>
      <c r="X1164" s="159"/>
      <c r="Y1164" s="159"/>
      <c r="Z1164" s="214">
        <v>0.32</v>
      </c>
      <c r="AA1164" s="215">
        <f t="shared" ref="AA1164" si="368">G1164*Z1164</f>
        <v>0</v>
      </c>
      <c r="AB1164" s="215">
        <f t="shared" ref="AB1164" si="369">G1164-AA1164</f>
        <v>0</v>
      </c>
      <c r="AC1164" s="148"/>
      <c r="AD1164" s="148"/>
      <c r="AE1164" s="148"/>
      <c r="AF1164" s="148"/>
      <c r="AG1164" s="148"/>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
      <c r="A1165" s="155"/>
      <c r="B1165" s="156"/>
      <c r="C1165" s="194" t="s">
        <v>2972</v>
      </c>
      <c r="D1165" s="185"/>
      <c r="E1165" s="186">
        <v>36.424320000000002</v>
      </c>
      <c r="F1165" s="159"/>
      <c r="G1165" s="159"/>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x14ac:dyDescent="0.2">
      <c r="A1166" s="151" t="s">
        <v>373</v>
      </c>
      <c r="B1166" s="152" t="s">
        <v>267</v>
      </c>
      <c r="C1166" s="183" t="s">
        <v>268</v>
      </c>
      <c r="D1166" s="168"/>
      <c r="E1166" s="169"/>
      <c r="F1166" s="170"/>
      <c r="G1166" s="170">
        <f>SUMIF(AG1167:AG1264,"&lt;&gt;NOR",G1167:G1264)</f>
        <v>0</v>
      </c>
      <c r="H1166" s="170"/>
      <c r="I1166" s="170">
        <f>SUM(I1167:I1264)</f>
        <v>0</v>
      </c>
      <c r="J1166" s="170"/>
      <c r="K1166" s="170">
        <f>SUM(K1167:K1264)</f>
        <v>0</v>
      </c>
      <c r="L1166" s="170"/>
      <c r="M1166" s="170">
        <f>SUM(M1167:M1264)</f>
        <v>0</v>
      </c>
      <c r="N1166" s="169"/>
      <c r="O1166" s="169">
        <f>SUM(O1167:O1264)</f>
        <v>0.1</v>
      </c>
      <c r="P1166" s="169"/>
      <c r="Q1166" s="169">
        <f>SUM(Q1167:Q1264)</f>
        <v>0</v>
      </c>
      <c r="R1166" s="170"/>
      <c r="S1166" s="170"/>
      <c r="T1166" s="171"/>
      <c r="U1166" s="161"/>
      <c r="V1166" s="161">
        <f>SUM(V1167:V1264)</f>
        <v>0</v>
      </c>
      <c r="W1166" s="161"/>
      <c r="X1166" s="161"/>
      <c r="Y1166" s="161"/>
      <c r="Z1166" s="208"/>
      <c r="AA1166" s="208"/>
      <c r="AB1166" s="207"/>
      <c r="AG1166" t="s">
        <v>374</v>
      </c>
    </row>
    <row r="1167" spans="1:60" ht="22.5" outlineLevel="1" x14ac:dyDescent="0.2">
      <c r="A1167" s="155"/>
      <c r="B1167" s="156"/>
      <c r="C1167" s="296" t="s">
        <v>1757</v>
      </c>
      <c r="D1167" s="297"/>
      <c r="E1167" s="297"/>
      <c r="F1167" s="297"/>
      <c r="G1167" s="297"/>
      <c r="H1167" s="159"/>
      <c r="I1167" s="159"/>
      <c r="J1167" s="159"/>
      <c r="K1167" s="159"/>
      <c r="L1167" s="159"/>
      <c r="M1167" s="159"/>
      <c r="N1167" s="158"/>
      <c r="O1167" s="158"/>
      <c r="P1167" s="158"/>
      <c r="Q1167" s="158"/>
      <c r="R1167" s="159"/>
      <c r="S1167" s="159"/>
      <c r="T1167" s="159"/>
      <c r="U1167" s="159"/>
      <c r="V1167" s="159"/>
      <c r="W1167" s="159"/>
      <c r="X1167" s="159"/>
      <c r="Y1167" s="159"/>
      <c r="Z1167" s="148"/>
      <c r="AA1167" s="148"/>
      <c r="AB1167" s="148"/>
      <c r="AC1167" s="148"/>
      <c r="AD1167" s="148"/>
      <c r="AE1167" s="148"/>
      <c r="AF1167" s="148"/>
      <c r="AG1167" s="148" t="s">
        <v>383</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79" t="str">
        <f>C1167</f>
        <v>V cenách jednotlivých položek jsou započteny všechny náklady dle PD Výpisy PSV  PPS-08/21-D.1.1.b. včetně vnitrostaveništního přesunu hmot.</v>
      </c>
      <c r="BB1167" s="148"/>
      <c r="BC1167" s="148"/>
      <c r="BD1167" s="148"/>
      <c r="BE1167" s="148"/>
      <c r="BF1167" s="148"/>
      <c r="BG1167" s="148"/>
      <c r="BH1167" s="148"/>
    </row>
    <row r="1168" spans="1:60" ht="33.75" outlineLevel="1" x14ac:dyDescent="0.2">
      <c r="A1168" s="172">
        <v>188</v>
      </c>
      <c r="B1168" s="173" t="s">
        <v>1758</v>
      </c>
      <c r="C1168" s="181" t="s">
        <v>1759</v>
      </c>
      <c r="D1168" s="174" t="s">
        <v>515</v>
      </c>
      <c r="E1168" s="175">
        <v>4</v>
      </c>
      <c r="F1168" s="176"/>
      <c r="G1168" s="177">
        <f>ROUND(E1168*F1168,2)</f>
        <v>0</v>
      </c>
      <c r="H1168" s="176"/>
      <c r="I1168" s="177">
        <f>ROUND(E1168*H1168,2)</f>
        <v>0</v>
      </c>
      <c r="J1168" s="176"/>
      <c r="K1168" s="177">
        <f>ROUND(E1168*J1168,2)</f>
        <v>0</v>
      </c>
      <c r="L1168" s="177">
        <v>21</v>
      </c>
      <c r="M1168" s="177">
        <f>G1168*(1+L1168/100)</f>
        <v>0</v>
      </c>
      <c r="N1168" s="175">
        <v>0</v>
      </c>
      <c r="O1168" s="175">
        <f>ROUND(E1168*N1168,2)</f>
        <v>0</v>
      </c>
      <c r="P1168" s="175">
        <v>0</v>
      </c>
      <c r="Q1168" s="175">
        <f>ROUND(E1168*P1168,2)</f>
        <v>0</v>
      </c>
      <c r="R1168" s="177"/>
      <c r="S1168" s="177" t="s">
        <v>394</v>
      </c>
      <c r="T1168" s="178" t="s">
        <v>379</v>
      </c>
      <c r="U1168" s="159">
        <v>0</v>
      </c>
      <c r="V1168" s="159">
        <f>ROUND(E1168*U1168,2)</f>
        <v>0</v>
      </c>
      <c r="W1168" s="159"/>
      <c r="X1168" s="159" t="s">
        <v>429</v>
      </c>
      <c r="Y1168" s="159" t="s">
        <v>381</v>
      </c>
      <c r="Z1168" s="214">
        <v>0.32</v>
      </c>
      <c r="AA1168" s="215">
        <f t="shared" ref="AA1168" si="370">G1168*Z1168</f>
        <v>0</v>
      </c>
      <c r="AB1168" s="215">
        <f t="shared" ref="AB1168" si="371">G1168-AA1168</f>
        <v>0</v>
      </c>
      <c r="AC1168" s="148"/>
      <c r="AD1168" s="148"/>
      <c r="AE1168" s="148"/>
      <c r="AF1168" s="148"/>
      <c r="AG1168" s="148" t="s">
        <v>431</v>
      </c>
      <c r="AH1168" s="148"/>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2" x14ac:dyDescent="0.2">
      <c r="A1169" s="155"/>
      <c r="B1169" s="156"/>
      <c r="C1169" s="194" t="s">
        <v>1760</v>
      </c>
      <c r="D1169" s="185"/>
      <c r="E1169" s="186">
        <v>4</v>
      </c>
      <c r="F1169" s="159"/>
      <c r="G1169" s="159"/>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435</v>
      </c>
      <c r="AH1169" s="148">
        <v>0</v>
      </c>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ht="33.75" outlineLevel="1" x14ac:dyDescent="0.2">
      <c r="A1170" s="172">
        <v>189</v>
      </c>
      <c r="B1170" s="173" t="s">
        <v>1761</v>
      </c>
      <c r="C1170" s="181" t="s">
        <v>1759</v>
      </c>
      <c r="D1170" s="174" t="s">
        <v>515</v>
      </c>
      <c r="E1170" s="175">
        <v>1</v>
      </c>
      <c r="F1170" s="176"/>
      <c r="G1170" s="177">
        <f>ROUND(E1170*F1170,2)</f>
        <v>0</v>
      </c>
      <c r="H1170" s="176"/>
      <c r="I1170" s="177">
        <f>ROUND(E1170*H1170,2)</f>
        <v>0</v>
      </c>
      <c r="J1170" s="176"/>
      <c r="K1170" s="177">
        <f>ROUND(E1170*J1170,2)</f>
        <v>0</v>
      </c>
      <c r="L1170" s="177">
        <v>21</v>
      </c>
      <c r="M1170" s="177">
        <f>G1170*(1+L1170/100)</f>
        <v>0</v>
      </c>
      <c r="N1170" s="175">
        <v>0</v>
      </c>
      <c r="O1170" s="175">
        <f>ROUND(E1170*N1170,2)</f>
        <v>0</v>
      </c>
      <c r="P1170" s="175">
        <v>0</v>
      </c>
      <c r="Q1170" s="175">
        <f>ROUND(E1170*P1170,2)</f>
        <v>0</v>
      </c>
      <c r="R1170" s="177"/>
      <c r="S1170" s="177" t="s">
        <v>394</v>
      </c>
      <c r="T1170" s="178" t="s">
        <v>379</v>
      </c>
      <c r="U1170" s="159">
        <v>0</v>
      </c>
      <c r="V1170" s="159">
        <f>ROUND(E1170*U1170,2)</f>
        <v>0</v>
      </c>
      <c r="W1170" s="159"/>
      <c r="X1170" s="159" t="s">
        <v>429</v>
      </c>
      <c r="Y1170" s="159" t="s">
        <v>381</v>
      </c>
      <c r="Z1170" s="214">
        <v>0.32</v>
      </c>
      <c r="AA1170" s="215">
        <f t="shared" ref="AA1170" si="372">G1170*Z1170</f>
        <v>0</v>
      </c>
      <c r="AB1170" s="215">
        <f t="shared" ref="AB1170" si="373">G1170-AA1170</f>
        <v>0</v>
      </c>
      <c r="AC1170" s="148"/>
      <c r="AD1170" s="148"/>
      <c r="AE1170" s="148"/>
      <c r="AF1170" s="148"/>
      <c r="AG1170" s="148" t="s">
        <v>431</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
      <c r="A1171" s="155"/>
      <c r="B1171" s="156"/>
      <c r="C1171" s="194" t="s">
        <v>1762</v>
      </c>
      <c r="D1171" s="185"/>
      <c r="E1171" s="186">
        <v>1</v>
      </c>
      <c r="F1171" s="159"/>
      <c r="G1171" s="159"/>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435</v>
      </c>
      <c r="AH1171" s="148">
        <v>0</v>
      </c>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ht="33.75" outlineLevel="1" x14ac:dyDescent="0.2">
      <c r="A1172" s="172">
        <v>190</v>
      </c>
      <c r="B1172" s="173" t="s">
        <v>1763</v>
      </c>
      <c r="C1172" s="181" t="s">
        <v>1764</v>
      </c>
      <c r="D1172" s="174" t="s">
        <v>515</v>
      </c>
      <c r="E1172" s="175">
        <v>1</v>
      </c>
      <c r="F1172" s="176"/>
      <c r="G1172" s="177">
        <f>ROUND(E1172*F1172,2)</f>
        <v>0</v>
      </c>
      <c r="H1172" s="176"/>
      <c r="I1172" s="177">
        <f>ROUND(E1172*H1172,2)</f>
        <v>0</v>
      </c>
      <c r="J1172" s="176"/>
      <c r="K1172" s="177">
        <f>ROUND(E1172*J1172,2)</f>
        <v>0</v>
      </c>
      <c r="L1172" s="177">
        <v>21</v>
      </c>
      <c r="M1172" s="177">
        <f>G1172*(1+L1172/100)</f>
        <v>0</v>
      </c>
      <c r="N1172" s="175">
        <v>0</v>
      </c>
      <c r="O1172" s="175">
        <f>ROUND(E1172*N1172,2)</f>
        <v>0</v>
      </c>
      <c r="P1172" s="175">
        <v>0</v>
      </c>
      <c r="Q1172" s="175">
        <f>ROUND(E1172*P1172,2)</f>
        <v>0</v>
      </c>
      <c r="R1172" s="177"/>
      <c r="S1172" s="177" t="s">
        <v>394</v>
      </c>
      <c r="T1172" s="178" t="s">
        <v>379</v>
      </c>
      <c r="U1172" s="159">
        <v>0</v>
      </c>
      <c r="V1172" s="159">
        <f>ROUND(E1172*U1172,2)</f>
        <v>0</v>
      </c>
      <c r="W1172" s="159"/>
      <c r="X1172" s="159" t="s">
        <v>429</v>
      </c>
      <c r="Y1172" s="159" t="s">
        <v>381</v>
      </c>
      <c r="Z1172" s="214">
        <v>0.32</v>
      </c>
      <c r="AA1172" s="215">
        <f t="shared" ref="AA1172" si="374">G1172*Z1172</f>
        <v>0</v>
      </c>
      <c r="AB1172" s="215">
        <f t="shared" ref="AB1172" si="375">G1172-AA1172</f>
        <v>0</v>
      </c>
      <c r="AC1172" s="148"/>
      <c r="AD1172" s="148"/>
      <c r="AE1172" s="148"/>
      <c r="AF1172" s="148"/>
      <c r="AG1172" s="148" t="s">
        <v>431</v>
      </c>
      <c r="AH1172" s="148"/>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2" x14ac:dyDescent="0.2">
      <c r="A1173" s="155"/>
      <c r="B1173" s="156"/>
      <c r="C1173" s="194" t="s">
        <v>1765</v>
      </c>
      <c r="D1173" s="185"/>
      <c r="E1173" s="186">
        <v>1</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435</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ht="33.75" outlineLevel="1" x14ac:dyDescent="0.2">
      <c r="A1174" s="172">
        <v>191</v>
      </c>
      <c r="B1174" s="173" t="s">
        <v>1766</v>
      </c>
      <c r="C1174" s="181" t="s">
        <v>1767</v>
      </c>
      <c r="D1174" s="174" t="s">
        <v>515</v>
      </c>
      <c r="E1174" s="175">
        <v>1</v>
      </c>
      <c r="F1174" s="176"/>
      <c r="G1174" s="177">
        <f>ROUND(E1174*F1174,2)</f>
        <v>0</v>
      </c>
      <c r="H1174" s="176"/>
      <c r="I1174" s="177">
        <f>ROUND(E1174*H1174,2)</f>
        <v>0</v>
      </c>
      <c r="J1174" s="176"/>
      <c r="K1174" s="177">
        <f>ROUND(E1174*J1174,2)</f>
        <v>0</v>
      </c>
      <c r="L1174" s="177">
        <v>21</v>
      </c>
      <c r="M1174" s="177">
        <f>G1174*(1+L1174/100)</f>
        <v>0</v>
      </c>
      <c r="N1174" s="175">
        <v>0</v>
      </c>
      <c r="O1174" s="175">
        <f>ROUND(E1174*N1174,2)</f>
        <v>0</v>
      </c>
      <c r="P1174" s="175">
        <v>0</v>
      </c>
      <c r="Q1174" s="175">
        <f>ROUND(E1174*P1174,2)</f>
        <v>0</v>
      </c>
      <c r="R1174" s="177"/>
      <c r="S1174" s="177" t="s">
        <v>394</v>
      </c>
      <c r="T1174" s="178" t="s">
        <v>379</v>
      </c>
      <c r="U1174" s="159">
        <v>0</v>
      </c>
      <c r="V1174" s="159">
        <f>ROUND(E1174*U1174,2)</f>
        <v>0</v>
      </c>
      <c r="W1174" s="159"/>
      <c r="X1174" s="159" t="s">
        <v>429</v>
      </c>
      <c r="Y1174" s="159" t="s">
        <v>1768</v>
      </c>
      <c r="Z1174" s="214">
        <v>0.32</v>
      </c>
      <c r="AA1174" s="215">
        <f t="shared" ref="AA1174" si="376">G1174*Z1174</f>
        <v>0</v>
      </c>
      <c r="AB1174" s="215">
        <f t="shared" ref="AB1174" si="377">G1174-AA1174</f>
        <v>0</v>
      </c>
      <c r="AC1174" s="148"/>
      <c r="AD1174" s="148"/>
      <c r="AE1174" s="148"/>
      <c r="AF1174" s="148"/>
      <c r="AG1174" s="148" t="s">
        <v>431</v>
      </c>
      <c r="AH1174" s="148"/>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2" x14ac:dyDescent="0.2">
      <c r="A1175" s="155"/>
      <c r="B1175" s="156"/>
      <c r="C1175" s="194" t="s">
        <v>1769</v>
      </c>
      <c r="D1175" s="185"/>
      <c r="E1175" s="186">
        <v>1</v>
      </c>
      <c r="F1175" s="159"/>
      <c r="G1175" s="159"/>
      <c r="H1175" s="159"/>
      <c r="I1175" s="159"/>
      <c r="J1175" s="159"/>
      <c r="K1175" s="159"/>
      <c r="L1175" s="159"/>
      <c r="M1175" s="159"/>
      <c r="N1175" s="158"/>
      <c r="O1175" s="158"/>
      <c r="P1175" s="158"/>
      <c r="Q1175" s="158"/>
      <c r="R1175" s="159"/>
      <c r="S1175" s="159"/>
      <c r="T1175" s="159"/>
      <c r="U1175" s="159"/>
      <c r="V1175" s="159"/>
      <c r="W1175" s="159"/>
      <c r="X1175" s="159"/>
      <c r="Y1175" s="159"/>
      <c r="Z1175" s="148"/>
      <c r="AA1175" s="148"/>
      <c r="AB1175" s="148"/>
      <c r="AC1175" s="148"/>
      <c r="AD1175" s="148"/>
      <c r="AE1175" s="148"/>
      <c r="AF1175" s="148"/>
      <c r="AG1175" s="148" t="s">
        <v>435</v>
      </c>
      <c r="AH1175" s="148">
        <v>0</v>
      </c>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ht="33.75" outlineLevel="1" x14ac:dyDescent="0.2">
      <c r="A1176" s="172">
        <v>192</v>
      </c>
      <c r="B1176" s="173" t="s">
        <v>1770</v>
      </c>
      <c r="C1176" s="181" t="s">
        <v>1771</v>
      </c>
      <c r="D1176" s="174" t="s">
        <v>515</v>
      </c>
      <c r="E1176" s="175">
        <v>2</v>
      </c>
      <c r="F1176" s="176"/>
      <c r="G1176" s="177">
        <f>ROUND(E1176*F1176,2)</f>
        <v>0</v>
      </c>
      <c r="H1176" s="176"/>
      <c r="I1176" s="177">
        <f>ROUND(E1176*H1176,2)</f>
        <v>0</v>
      </c>
      <c r="J1176" s="176"/>
      <c r="K1176" s="177">
        <f>ROUND(E1176*J1176,2)</f>
        <v>0</v>
      </c>
      <c r="L1176" s="177">
        <v>21</v>
      </c>
      <c r="M1176" s="177">
        <f>G1176*(1+L1176/100)</f>
        <v>0</v>
      </c>
      <c r="N1176" s="175">
        <v>0</v>
      </c>
      <c r="O1176" s="175">
        <f>ROUND(E1176*N1176,2)</f>
        <v>0</v>
      </c>
      <c r="P1176" s="175">
        <v>0</v>
      </c>
      <c r="Q1176" s="175">
        <f>ROUND(E1176*P1176,2)</f>
        <v>0</v>
      </c>
      <c r="R1176" s="177"/>
      <c r="S1176" s="177" t="s">
        <v>394</v>
      </c>
      <c r="T1176" s="178" t="s">
        <v>379</v>
      </c>
      <c r="U1176" s="159">
        <v>0</v>
      </c>
      <c r="V1176" s="159">
        <f>ROUND(E1176*U1176,2)</f>
        <v>0</v>
      </c>
      <c r="W1176" s="159"/>
      <c r="X1176" s="159" t="s">
        <v>429</v>
      </c>
      <c r="Y1176" s="159" t="s">
        <v>1768</v>
      </c>
      <c r="Z1176" s="214">
        <v>0.32</v>
      </c>
      <c r="AA1176" s="215">
        <f t="shared" ref="AA1176" si="378">G1176*Z1176</f>
        <v>0</v>
      </c>
      <c r="AB1176" s="215">
        <f t="shared" ref="AB1176" si="379">G1176-AA1176</f>
        <v>0</v>
      </c>
      <c r="AC1176" s="148"/>
      <c r="AD1176" s="148"/>
      <c r="AE1176" s="148"/>
      <c r="AF1176" s="148"/>
      <c r="AG1176" s="148" t="s">
        <v>431</v>
      </c>
      <c r="AH1176" s="148"/>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2" x14ac:dyDescent="0.2">
      <c r="A1177" s="155"/>
      <c r="B1177" s="156"/>
      <c r="C1177" s="194" t="s">
        <v>2963</v>
      </c>
      <c r="D1177" s="185"/>
      <c r="E1177" s="186">
        <v>2</v>
      </c>
      <c r="F1177" s="159"/>
      <c r="G1177" s="159"/>
      <c r="H1177" s="159"/>
      <c r="I1177" s="159"/>
      <c r="J1177" s="159"/>
      <c r="K1177" s="159"/>
      <c r="L1177" s="159"/>
      <c r="M1177" s="159"/>
      <c r="N1177" s="158"/>
      <c r="O1177" s="158"/>
      <c r="P1177" s="158"/>
      <c r="Q1177" s="158"/>
      <c r="R1177" s="159"/>
      <c r="S1177" s="159"/>
      <c r="T1177" s="159"/>
      <c r="U1177" s="159"/>
      <c r="V1177" s="159"/>
      <c r="W1177" s="159"/>
      <c r="X1177" s="159"/>
      <c r="Y1177" s="159"/>
      <c r="Z1177" s="148"/>
      <c r="AA1177" s="148"/>
      <c r="AB1177" s="148"/>
      <c r="AC1177" s="148"/>
      <c r="AD1177" s="148"/>
      <c r="AE1177" s="148"/>
      <c r="AF1177" s="148"/>
      <c r="AG1177" s="148" t="s">
        <v>435</v>
      </c>
      <c r="AH1177" s="148">
        <v>0</v>
      </c>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ht="33.75" outlineLevel="1" x14ac:dyDescent="0.2">
      <c r="A1178" s="172">
        <v>193</v>
      </c>
      <c r="B1178" s="173" t="s">
        <v>1772</v>
      </c>
      <c r="C1178" s="181" t="s">
        <v>1773</v>
      </c>
      <c r="D1178" s="174" t="s">
        <v>515</v>
      </c>
      <c r="E1178" s="175">
        <v>4</v>
      </c>
      <c r="F1178" s="176"/>
      <c r="G1178" s="177">
        <f>ROUND(E1178*F1178,2)</f>
        <v>0</v>
      </c>
      <c r="H1178" s="176"/>
      <c r="I1178" s="177">
        <f>ROUND(E1178*H1178,2)</f>
        <v>0</v>
      </c>
      <c r="J1178" s="176"/>
      <c r="K1178" s="177">
        <f>ROUND(E1178*J1178,2)</f>
        <v>0</v>
      </c>
      <c r="L1178" s="177">
        <v>21</v>
      </c>
      <c r="M1178" s="177">
        <f>G1178*(1+L1178/100)</f>
        <v>0</v>
      </c>
      <c r="N1178" s="175">
        <v>0</v>
      </c>
      <c r="O1178" s="175">
        <f>ROUND(E1178*N1178,2)</f>
        <v>0</v>
      </c>
      <c r="P1178" s="175">
        <v>0</v>
      </c>
      <c r="Q1178" s="175">
        <f>ROUND(E1178*P1178,2)</f>
        <v>0</v>
      </c>
      <c r="R1178" s="177"/>
      <c r="S1178" s="177" t="s">
        <v>394</v>
      </c>
      <c r="T1178" s="178" t="s">
        <v>379</v>
      </c>
      <c r="U1178" s="159">
        <v>0</v>
      </c>
      <c r="V1178" s="159">
        <f>ROUND(E1178*U1178,2)</f>
        <v>0</v>
      </c>
      <c r="W1178" s="159"/>
      <c r="X1178" s="159" t="s">
        <v>429</v>
      </c>
      <c r="Y1178" s="159" t="s">
        <v>1768</v>
      </c>
      <c r="Z1178" s="214">
        <v>0.32</v>
      </c>
      <c r="AA1178" s="215">
        <f t="shared" ref="AA1178" si="380">G1178*Z1178</f>
        <v>0</v>
      </c>
      <c r="AB1178" s="215">
        <f t="shared" ref="AB1178" si="381">G1178-AA1178</f>
        <v>0</v>
      </c>
      <c r="AC1178" s="148"/>
      <c r="AD1178" s="148"/>
      <c r="AE1178" s="148"/>
      <c r="AF1178" s="148"/>
      <c r="AG1178" s="148" t="s">
        <v>431</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
      <c r="A1179" s="155"/>
      <c r="B1179" s="156"/>
      <c r="C1179" s="194" t="s">
        <v>1774</v>
      </c>
      <c r="D1179" s="185"/>
      <c r="E1179" s="186">
        <v>4</v>
      </c>
      <c r="F1179" s="159"/>
      <c r="G1179" s="159"/>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435</v>
      </c>
      <c r="AH1179" s="148">
        <v>0</v>
      </c>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ht="33.75" outlineLevel="1" x14ac:dyDescent="0.2">
      <c r="A1180" s="172">
        <v>194</v>
      </c>
      <c r="B1180" s="173" t="s">
        <v>1775</v>
      </c>
      <c r="C1180" s="181" t="s">
        <v>1776</v>
      </c>
      <c r="D1180" s="174" t="s">
        <v>515</v>
      </c>
      <c r="E1180" s="175">
        <v>1</v>
      </c>
      <c r="F1180" s="176"/>
      <c r="G1180" s="177">
        <f>ROUND(E1180*F1180,2)</f>
        <v>0</v>
      </c>
      <c r="H1180" s="176"/>
      <c r="I1180" s="177">
        <f>ROUND(E1180*H1180,2)</f>
        <v>0</v>
      </c>
      <c r="J1180" s="176"/>
      <c r="K1180" s="177">
        <f>ROUND(E1180*J1180,2)</f>
        <v>0</v>
      </c>
      <c r="L1180" s="177">
        <v>21</v>
      </c>
      <c r="M1180" s="177">
        <f>G1180*(1+L1180/100)</f>
        <v>0</v>
      </c>
      <c r="N1180" s="175">
        <v>0</v>
      </c>
      <c r="O1180" s="175">
        <f>ROUND(E1180*N1180,2)</f>
        <v>0</v>
      </c>
      <c r="P1180" s="175">
        <v>0</v>
      </c>
      <c r="Q1180" s="175">
        <f>ROUND(E1180*P1180,2)</f>
        <v>0</v>
      </c>
      <c r="R1180" s="177"/>
      <c r="S1180" s="177" t="s">
        <v>394</v>
      </c>
      <c r="T1180" s="178" t="s">
        <v>379</v>
      </c>
      <c r="U1180" s="159">
        <v>0</v>
      </c>
      <c r="V1180" s="159">
        <f>ROUND(E1180*U1180,2)</f>
        <v>0</v>
      </c>
      <c r="W1180" s="159"/>
      <c r="X1180" s="159" t="s">
        <v>429</v>
      </c>
      <c r="Y1180" s="159" t="s">
        <v>1768</v>
      </c>
      <c r="Z1180" s="214">
        <v>0.32</v>
      </c>
      <c r="AA1180" s="215">
        <f t="shared" ref="AA1180" si="382">G1180*Z1180</f>
        <v>0</v>
      </c>
      <c r="AB1180" s="215">
        <f t="shared" ref="AB1180" si="383">G1180-AA1180</f>
        <v>0</v>
      </c>
      <c r="AC1180" s="148"/>
      <c r="AD1180" s="148"/>
      <c r="AE1180" s="148"/>
      <c r="AF1180" s="148"/>
      <c r="AG1180" s="148" t="s">
        <v>431</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2" x14ac:dyDescent="0.2">
      <c r="A1181" s="155"/>
      <c r="B1181" s="156"/>
      <c r="C1181" s="194" t="s">
        <v>1777</v>
      </c>
      <c r="D1181" s="185"/>
      <c r="E1181" s="186">
        <v>1</v>
      </c>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435</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ht="22.5" outlineLevel="1" x14ac:dyDescent="0.2">
      <c r="A1182" s="172">
        <v>195</v>
      </c>
      <c r="B1182" s="173" t="s">
        <v>1778</v>
      </c>
      <c r="C1182" s="181" t="s">
        <v>1779</v>
      </c>
      <c r="D1182" s="174" t="s">
        <v>515</v>
      </c>
      <c r="E1182" s="175">
        <v>4</v>
      </c>
      <c r="F1182" s="176"/>
      <c r="G1182" s="177">
        <f>ROUND(E1182*F1182,2)</f>
        <v>0</v>
      </c>
      <c r="H1182" s="176"/>
      <c r="I1182" s="177">
        <f>ROUND(E1182*H1182,2)</f>
        <v>0</v>
      </c>
      <c r="J1182" s="176"/>
      <c r="K1182" s="177">
        <f>ROUND(E1182*J1182,2)</f>
        <v>0</v>
      </c>
      <c r="L1182" s="177">
        <v>21</v>
      </c>
      <c r="M1182" s="177">
        <f>G1182*(1+L1182/100)</f>
        <v>0</v>
      </c>
      <c r="N1182" s="175">
        <v>0</v>
      </c>
      <c r="O1182" s="175">
        <f>ROUND(E1182*N1182,2)</f>
        <v>0</v>
      </c>
      <c r="P1182" s="175">
        <v>0</v>
      </c>
      <c r="Q1182" s="175">
        <f>ROUND(E1182*P1182,2)</f>
        <v>0</v>
      </c>
      <c r="R1182" s="177"/>
      <c r="S1182" s="177" t="s">
        <v>394</v>
      </c>
      <c r="T1182" s="178" t="s">
        <v>379</v>
      </c>
      <c r="U1182" s="159">
        <v>0</v>
      </c>
      <c r="V1182" s="159">
        <f>ROUND(E1182*U1182,2)</f>
        <v>0</v>
      </c>
      <c r="W1182" s="159"/>
      <c r="X1182" s="159" t="s">
        <v>429</v>
      </c>
      <c r="Y1182" s="159" t="s">
        <v>381</v>
      </c>
      <c r="Z1182" s="214">
        <v>0.32</v>
      </c>
      <c r="AA1182" s="215">
        <f t="shared" ref="AA1182" si="384">G1182*Z1182</f>
        <v>0</v>
      </c>
      <c r="AB1182" s="215">
        <f t="shared" ref="AB1182" si="385">G1182-AA1182</f>
        <v>0</v>
      </c>
      <c r="AC1182" s="148"/>
      <c r="AD1182" s="148"/>
      <c r="AE1182" s="148"/>
      <c r="AF1182" s="148"/>
      <c r="AG1182" s="148" t="s">
        <v>431</v>
      </c>
      <c r="AH1182" s="148"/>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2" x14ac:dyDescent="0.2">
      <c r="A1183" s="155"/>
      <c r="B1183" s="156"/>
      <c r="C1183" s="194" t="s">
        <v>1780</v>
      </c>
      <c r="D1183" s="185"/>
      <c r="E1183" s="186">
        <v>4</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435</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ht="22.5" outlineLevel="1" x14ac:dyDescent="0.2">
      <c r="A1184" s="172">
        <v>196</v>
      </c>
      <c r="B1184" s="173" t="s">
        <v>1781</v>
      </c>
      <c r="C1184" s="181" t="s">
        <v>1782</v>
      </c>
      <c r="D1184" s="174" t="s">
        <v>515</v>
      </c>
      <c r="E1184" s="175">
        <v>2</v>
      </c>
      <c r="F1184" s="176"/>
      <c r="G1184" s="177">
        <f>ROUND(E1184*F1184,2)</f>
        <v>0</v>
      </c>
      <c r="H1184" s="176"/>
      <c r="I1184" s="177">
        <f>ROUND(E1184*H1184,2)</f>
        <v>0</v>
      </c>
      <c r="J1184" s="176"/>
      <c r="K1184" s="177">
        <f>ROUND(E1184*J1184,2)</f>
        <v>0</v>
      </c>
      <c r="L1184" s="177">
        <v>21</v>
      </c>
      <c r="M1184" s="177">
        <f>G1184*(1+L1184/100)</f>
        <v>0</v>
      </c>
      <c r="N1184" s="175">
        <v>0</v>
      </c>
      <c r="O1184" s="175">
        <f>ROUND(E1184*N1184,2)</f>
        <v>0</v>
      </c>
      <c r="P1184" s="175">
        <v>0</v>
      </c>
      <c r="Q1184" s="175">
        <f>ROUND(E1184*P1184,2)</f>
        <v>0</v>
      </c>
      <c r="R1184" s="177"/>
      <c r="S1184" s="177" t="s">
        <v>394</v>
      </c>
      <c r="T1184" s="178" t="s">
        <v>379</v>
      </c>
      <c r="U1184" s="159">
        <v>0</v>
      </c>
      <c r="V1184" s="159">
        <f>ROUND(E1184*U1184,2)</f>
        <v>0</v>
      </c>
      <c r="W1184" s="159"/>
      <c r="X1184" s="159" t="s">
        <v>429</v>
      </c>
      <c r="Y1184" s="159" t="s">
        <v>381</v>
      </c>
      <c r="Z1184" s="214">
        <v>0.32</v>
      </c>
      <c r="AA1184" s="215">
        <f t="shared" ref="AA1184" si="386">G1184*Z1184</f>
        <v>0</v>
      </c>
      <c r="AB1184" s="215">
        <f t="shared" ref="AB1184" si="387">G1184-AA1184</f>
        <v>0</v>
      </c>
      <c r="AC1184" s="148"/>
      <c r="AD1184" s="148"/>
      <c r="AE1184" s="148"/>
      <c r="AF1184" s="148"/>
      <c r="AG1184" s="148" t="s">
        <v>431</v>
      </c>
      <c r="AH1184" s="148"/>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2" x14ac:dyDescent="0.2">
      <c r="A1185" s="155"/>
      <c r="B1185" s="156"/>
      <c r="C1185" s="194" t="s">
        <v>1783</v>
      </c>
      <c r="D1185" s="185"/>
      <c r="E1185" s="186">
        <v>2</v>
      </c>
      <c r="F1185" s="159"/>
      <c r="G1185" s="159"/>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435</v>
      </c>
      <c r="AH1185" s="148">
        <v>0</v>
      </c>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22.5" outlineLevel="1" x14ac:dyDescent="0.2">
      <c r="A1186" s="172">
        <v>197</v>
      </c>
      <c r="B1186" s="173" t="s">
        <v>1784</v>
      </c>
      <c r="C1186" s="181" t="s">
        <v>1785</v>
      </c>
      <c r="D1186" s="174" t="s">
        <v>515</v>
      </c>
      <c r="E1186" s="175">
        <v>2</v>
      </c>
      <c r="F1186" s="176"/>
      <c r="G1186" s="177">
        <f>ROUND(E1186*F1186,2)</f>
        <v>0</v>
      </c>
      <c r="H1186" s="176"/>
      <c r="I1186" s="177">
        <f>ROUND(E1186*H1186,2)</f>
        <v>0</v>
      </c>
      <c r="J1186" s="176"/>
      <c r="K1186" s="177">
        <f>ROUND(E1186*J1186,2)</f>
        <v>0</v>
      </c>
      <c r="L1186" s="177">
        <v>21</v>
      </c>
      <c r="M1186" s="177">
        <f>G1186*(1+L1186/100)</f>
        <v>0</v>
      </c>
      <c r="N1186" s="175">
        <v>0</v>
      </c>
      <c r="O1186" s="175">
        <f>ROUND(E1186*N1186,2)</f>
        <v>0</v>
      </c>
      <c r="P1186" s="175">
        <v>0</v>
      </c>
      <c r="Q1186" s="175">
        <f>ROUND(E1186*P1186,2)</f>
        <v>0</v>
      </c>
      <c r="R1186" s="177"/>
      <c r="S1186" s="177" t="s">
        <v>394</v>
      </c>
      <c r="T1186" s="178" t="s">
        <v>379</v>
      </c>
      <c r="U1186" s="159">
        <v>0</v>
      </c>
      <c r="V1186" s="159">
        <f>ROUND(E1186*U1186,2)</f>
        <v>0</v>
      </c>
      <c r="W1186" s="159"/>
      <c r="X1186" s="159" t="s">
        <v>429</v>
      </c>
      <c r="Y1186" s="159" t="s">
        <v>381</v>
      </c>
      <c r="Z1186" s="214">
        <v>0.32</v>
      </c>
      <c r="AA1186" s="215">
        <f t="shared" ref="AA1186" si="388">G1186*Z1186</f>
        <v>0</v>
      </c>
      <c r="AB1186" s="215">
        <f t="shared" ref="AB1186" si="389">G1186-AA1186</f>
        <v>0</v>
      </c>
      <c r="AC1186" s="148"/>
      <c r="AD1186" s="148"/>
      <c r="AE1186" s="148"/>
      <c r="AF1186" s="148"/>
      <c r="AG1186" s="148" t="s">
        <v>431</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
      <c r="A1187" s="155"/>
      <c r="B1187" s="156"/>
      <c r="C1187" s="194" t="s">
        <v>1786</v>
      </c>
      <c r="D1187" s="185"/>
      <c r="E1187" s="186">
        <v>2</v>
      </c>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435</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ht="22.5" outlineLevel="1" x14ac:dyDescent="0.2">
      <c r="A1188" s="172">
        <v>198</v>
      </c>
      <c r="B1188" s="173" t="s">
        <v>1787</v>
      </c>
      <c r="C1188" s="181" t="s">
        <v>1788</v>
      </c>
      <c r="D1188" s="174" t="s">
        <v>515</v>
      </c>
      <c r="E1188" s="175">
        <v>2</v>
      </c>
      <c r="F1188" s="176"/>
      <c r="G1188" s="177">
        <f>ROUND(E1188*F1188,2)</f>
        <v>0</v>
      </c>
      <c r="H1188" s="176"/>
      <c r="I1188" s="177">
        <f>ROUND(E1188*H1188,2)</f>
        <v>0</v>
      </c>
      <c r="J1188" s="176"/>
      <c r="K1188" s="177">
        <f>ROUND(E1188*J1188,2)</f>
        <v>0</v>
      </c>
      <c r="L1188" s="177">
        <v>21</v>
      </c>
      <c r="M1188" s="177">
        <f>G1188*(1+L1188/100)</f>
        <v>0</v>
      </c>
      <c r="N1188" s="175">
        <v>0</v>
      </c>
      <c r="O1188" s="175">
        <f>ROUND(E1188*N1188,2)</f>
        <v>0</v>
      </c>
      <c r="P1188" s="175">
        <v>0</v>
      </c>
      <c r="Q1188" s="175">
        <f>ROUND(E1188*P1188,2)</f>
        <v>0</v>
      </c>
      <c r="R1188" s="177"/>
      <c r="S1188" s="177" t="s">
        <v>394</v>
      </c>
      <c r="T1188" s="178" t="s">
        <v>379</v>
      </c>
      <c r="U1188" s="159">
        <v>0</v>
      </c>
      <c r="V1188" s="159">
        <f>ROUND(E1188*U1188,2)</f>
        <v>0</v>
      </c>
      <c r="W1188" s="159"/>
      <c r="X1188" s="159" t="s">
        <v>429</v>
      </c>
      <c r="Y1188" s="159" t="s">
        <v>381</v>
      </c>
      <c r="Z1188" s="214">
        <v>0.32</v>
      </c>
      <c r="AA1188" s="215">
        <f t="shared" ref="AA1188" si="390">G1188*Z1188</f>
        <v>0</v>
      </c>
      <c r="AB1188" s="215">
        <f t="shared" ref="AB1188" si="391">G1188-AA1188</f>
        <v>0</v>
      </c>
      <c r="AC1188" s="148"/>
      <c r="AD1188" s="148"/>
      <c r="AE1188" s="148"/>
      <c r="AF1188" s="148"/>
      <c r="AG1188" s="148" t="s">
        <v>431</v>
      </c>
      <c r="AH1188" s="148"/>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2" x14ac:dyDescent="0.2">
      <c r="A1189" s="155"/>
      <c r="B1189" s="156"/>
      <c r="C1189" s="194" t="s">
        <v>1786</v>
      </c>
      <c r="D1189" s="185"/>
      <c r="E1189" s="186">
        <v>2</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435</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ht="22.5" outlineLevel="1" x14ac:dyDescent="0.2">
      <c r="A1190" s="172">
        <v>199</v>
      </c>
      <c r="B1190" s="173" t="s">
        <v>1789</v>
      </c>
      <c r="C1190" s="181" t="s">
        <v>1790</v>
      </c>
      <c r="D1190" s="174" t="s">
        <v>515</v>
      </c>
      <c r="E1190" s="175">
        <v>3</v>
      </c>
      <c r="F1190" s="176"/>
      <c r="G1190" s="177">
        <f>ROUND(E1190*F1190,2)</f>
        <v>0</v>
      </c>
      <c r="H1190" s="176"/>
      <c r="I1190" s="177">
        <f>ROUND(E1190*H1190,2)</f>
        <v>0</v>
      </c>
      <c r="J1190" s="176"/>
      <c r="K1190" s="177">
        <f>ROUND(E1190*J1190,2)</f>
        <v>0</v>
      </c>
      <c r="L1190" s="177">
        <v>21</v>
      </c>
      <c r="M1190" s="177">
        <f>G1190*(1+L1190/100)</f>
        <v>0</v>
      </c>
      <c r="N1190" s="175">
        <v>0</v>
      </c>
      <c r="O1190" s="175">
        <f>ROUND(E1190*N1190,2)</f>
        <v>0</v>
      </c>
      <c r="P1190" s="175">
        <v>0</v>
      </c>
      <c r="Q1190" s="175">
        <f>ROUND(E1190*P1190,2)</f>
        <v>0</v>
      </c>
      <c r="R1190" s="177"/>
      <c r="S1190" s="177" t="s">
        <v>394</v>
      </c>
      <c r="T1190" s="178" t="s">
        <v>379</v>
      </c>
      <c r="U1190" s="159">
        <v>0</v>
      </c>
      <c r="V1190" s="159">
        <f>ROUND(E1190*U1190,2)</f>
        <v>0</v>
      </c>
      <c r="W1190" s="159"/>
      <c r="X1190" s="159" t="s">
        <v>429</v>
      </c>
      <c r="Y1190" s="159" t="s">
        <v>381</v>
      </c>
      <c r="Z1190" s="214">
        <v>0.32</v>
      </c>
      <c r="AA1190" s="215">
        <f t="shared" ref="AA1190" si="392">G1190*Z1190</f>
        <v>0</v>
      </c>
      <c r="AB1190" s="215">
        <f t="shared" ref="AB1190" si="393">G1190-AA1190</f>
        <v>0</v>
      </c>
      <c r="AC1190" s="148"/>
      <c r="AD1190" s="148"/>
      <c r="AE1190" s="148"/>
      <c r="AF1190" s="148"/>
      <c r="AG1190" s="148" t="s">
        <v>431</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
      <c r="A1191" s="155"/>
      <c r="B1191" s="156"/>
      <c r="C1191" s="194" t="s">
        <v>1791</v>
      </c>
      <c r="D1191" s="185"/>
      <c r="E1191" s="186">
        <v>3</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435</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ht="22.5" outlineLevel="1" x14ac:dyDescent="0.2">
      <c r="A1192" s="172">
        <v>200</v>
      </c>
      <c r="B1192" s="173" t="s">
        <v>1792</v>
      </c>
      <c r="C1192" s="181" t="s">
        <v>1793</v>
      </c>
      <c r="D1192" s="174" t="s">
        <v>515</v>
      </c>
      <c r="E1192" s="175">
        <v>14</v>
      </c>
      <c r="F1192" s="176"/>
      <c r="G1192" s="177">
        <f>ROUND(E1192*F1192,2)</f>
        <v>0</v>
      </c>
      <c r="H1192" s="176"/>
      <c r="I1192" s="177">
        <f>ROUND(E1192*H1192,2)</f>
        <v>0</v>
      </c>
      <c r="J1192" s="176"/>
      <c r="K1192" s="177">
        <f>ROUND(E1192*J1192,2)</f>
        <v>0</v>
      </c>
      <c r="L1192" s="177">
        <v>21</v>
      </c>
      <c r="M1192" s="177">
        <f>G1192*(1+L1192/100)</f>
        <v>0</v>
      </c>
      <c r="N1192" s="175">
        <v>0</v>
      </c>
      <c r="O1192" s="175">
        <f>ROUND(E1192*N1192,2)</f>
        <v>0</v>
      </c>
      <c r="P1192" s="175">
        <v>0</v>
      </c>
      <c r="Q1192" s="175">
        <f>ROUND(E1192*P1192,2)</f>
        <v>0</v>
      </c>
      <c r="R1192" s="177"/>
      <c r="S1192" s="177" t="s">
        <v>394</v>
      </c>
      <c r="T1192" s="178" t="s">
        <v>379</v>
      </c>
      <c r="U1192" s="159">
        <v>0</v>
      </c>
      <c r="V1192" s="159">
        <f>ROUND(E1192*U1192,2)</f>
        <v>0</v>
      </c>
      <c r="W1192" s="159"/>
      <c r="X1192" s="159" t="s">
        <v>429</v>
      </c>
      <c r="Y1192" s="159" t="s">
        <v>381</v>
      </c>
      <c r="Z1192" s="214">
        <v>0.32</v>
      </c>
      <c r="AA1192" s="215">
        <f t="shared" ref="AA1192" si="394">G1192*Z1192</f>
        <v>0</v>
      </c>
      <c r="AB1192" s="215">
        <f t="shared" ref="AB1192" si="395">G1192-AA1192</f>
        <v>0</v>
      </c>
      <c r="AC1192" s="148"/>
      <c r="AD1192" s="148"/>
      <c r="AE1192" s="148"/>
      <c r="AF1192" s="148"/>
      <c r="AG1192" s="148" t="s">
        <v>431</v>
      </c>
      <c r="AH1192" s="148"/>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2" x14ac:dyDescent="0.2">
      <c r="A1193" s="155"/>
      <c r="B1193" s="156"/>
      <c r="C1193" s="194" t="s">
        <v>1794</v>
      </c>
      <c r="D1193" s="185"/>
      <c r="E1193" s="186">
        <v>14</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435</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ht="22.5" outlineLevel="1" x14ac:dyDescent="0.2">
      <c r="A1194" s="172">
        <v>201</v>
      </c>
      <c r="B1194" s="173" t="s">
        <v>1795</v>
      </c>
      <c r="C1194" s="181" t="s">
        <v>1796</v>
      </c>
      <c r="D1194" s="174" t="s">
        <v>515</v>
      </c>
      <c r="E1194" s="175">
        <v>3</v>
      </c>
      <c r="F1194" s="176"/>
      <c r="G1194" s="177">
        <f>ROUND(E1194*F1194,2)</f>
        <v>0</v>
      </c>
      <c r="H1194" s="176"/>
      <c r="I1194" s="177">
        <f>ROUND(E1194*H1194,2)</f>
        <v>0</v>
      </c>
      <c r="J1194" s="176"/>
      <c r="K1194" s="177">
        <f>ROUND(E1194*J1194,2)</f>
        <v>0</v>
      </c>
      <c r="L1194" s="177">
        <v>21</v>
      </c>
      <c r="M1194" s="177">
        <f>G1194*(1+L1194/100)</f>
        <v>0</v>
      </c>
      <c r="N1194" s="175">
        <v>0</v>
      </c>
      <c r="O1194" s="175">
        <f>ROUND(E1194*N1194,2)</f>
        <v>0</v>
      </c>
      <c r="P1194" s="175">
        <v>0</v>
      </c>
      <c r="Q1194" s="175">
        <f>ROUND(E1194*P1194,2)</f>
        <v>0</v>
      </c>
      <c r="R1194" s="177"/>
      <c r="S1194" s="177" t="s">
        <v>394</v>
      </c>
      <c r="T1194" s="178" t="s">
        <v>379</v>
      </c>
      <c r="U1194" s="159">
        <v>0</v>
      </c>
      <c r="V1194" s="159">
        <f>ROUND(E1194*U1194,2)</f>
        <v>0</v>
      </c>
      <c r="W1194" s="159"/>
      <c r="X1194" s="159" t="s">
        <v>429</v>
      </c>
      <c r="Y1194" s="159" t="s">
        <v>381</v>
      </c>
      <c r="Z1194" s="214">
        <v>0.32</v>
      </c>
      <c r="AA1194" s="215">
        <f t="shared" ref="AA1194" si="396">G1194*Z1194</f>
        <v>0</v>
      </c>
      <c r="AB1194" s="215">
        <f t="shared" ref="AB1194" si="397">G1194-AA1194</f>
        <v>0</v>
      </c>
      <c r="AC1194" s="148"/>
      <c r="AD1194" s="148"/>
      <c r="AE1194" s="148"/>
      <c r="AF1194" s="148"/>
      <c r="AG1194" s="148" t="s">
        <v>431</v>
      </c>
      <c r="AH1194" s="148"/>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2" x14ac:dyDescent="0.2">
      <c r="A1195" s="155"/>
      <c r="B1195" s="156"/>
      <c r="C1195" s="194" t="s">
        <v>1797</v>
      </c>
      <c r="D1195" s="185"/>
      <c r="E1195" s="186">
        <v>3</v>
      </c>
      <c r="F1195" s="159"/>
      <c r="G1195" s="159"/>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435</v>
      </c>
      <c r="AH1195" s="148">
        <v>0</v>
      </c>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ht="22.5" outlineLevel="1" x14ac:dyDescent="0.2">
      <c r="A1196" s="172">
        <v>202</v>
      </c>
      <c r="B1196" s="173" t="s">
        <v>1798</v>
      </c>
      <c r="C1196" s="181" t="s">
        <v>1796</v>
      </c>
      <c r="D1196" s="174" t="s">
        <v>515</v>
      </c>
      <c r="E1196" s="175">
        <v>1</v>
      </c>
      <c r="F1196" s="176"/>
      <c r="G1196" s="177">
        <f>ROUND(E1196*F1196,2)</f>
        <v>0</v>
      </c>
      <c r="H1196" s="176"/>
      <c r="I1196" s="177">
        <f>ROUND(E1196*H1196,2)</f>
        <v>0</v>
      </c>
      <c r="J1196" s="176"/>
      <c r="K1196" s="177">
        <f>ROUND(E1196*J1196,2)</f>
        <v>0</v>
      </c>
      <c r="L1196" s="177">
        <v>21</v>
      </c>
      <c r="M1196" s="177">
        <f>G1196*(1+L1196/100)</f>
        <v>0</v>
      </c>
      <c r="N1196" s="175">
        <v>0</v>
      </c>
      <c r="O1196" s="175">
        <f>ROUND(E1196*N1196,2)</f>
        <v>0</v>
      </c>
      <c r="P1196" s="175">
        <v>0</v>
      </c>
      <c r="Q1196" s="175">
        <f>ROUND(E1196*P1196,2)</f>
        <v>0</v>
      </c>
      <c r="R1196" s="177"/>
      <c r="S1196" s="177" t="s">
        <v>394</v>
      </c>
      <c r="T1196" s="178" t="s">
        <v>379</v>
      </c>
      <c r="U1196" s="159">
        <v>0</v>
      </c>
      <c r="V1196" s="159">
        <f>ROUND(E1196*U1196,2)</f>
        <v>0</v>
      </c>
      <c r="W1196" s="159"/>
      <c r="X1196" s="159" t="s">
        <v>429</v>
      </c>
      <c r="Y1196" s="159" t="s">
        <v>381</v>
      </c>
      <c r="Z1196" s="214">
        <v>0.32</v>
      </c>
      <c r="AA1196" s="215">
        <f t="shared" ref="AA1196" si="398">G1196*Z1196</f>
        <v>0</v>
      </c>
      <c r="AB1196" s="215">
        <f t="shared" ref="AB1196" si="399">G1196-AA1196</f>
        <v>0</v>
      </c>
      <c r="AC1196" s="148"/>
      <c r="AD1196" s="148"/>
      <c r="AE1196" s="148"/>
      <c r="AF1196" s="148"/>
      <c r="AG1196" s="148" t="s">
        <v>431</v>
      </c>
      <c r="AH1196" s="148"/>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2" x14ac:dyDescent="0.2">
      <c r="A1197" s="155"/>
      <c r="B1197" s="156"/>
      <c r="C1197" s="194" t="s">
        <v>1799</v>
      </c>
      <c r="D1197" s="185"/>
      <c r="E1197" s="186">
        <v>1</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435</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ht="22.5" outlineLevel="1" x14ac:dyDescent="0.2">
      <c r="A1198" s="172">
        <v>203</v>
      </c>
      <c r="B1198" s="173" t="s">
        <v>1800</v>
      </c>
      <c r="C1198" s="181" t="s">
        <v>1801</v>
      </c>
      <c r="D1198" s="174" t="s">
        <v>515</v>
      </c>
      <c r="E1198" s="175">
        <v>1</v>
      </c>
      <c r="F1198" s="176"/>
      <c r="G1198" s="177">
        <f>ROUND(E1198*F1198,2)</f>
        <v>0</v>
      </c>
      <c r="H1198" s="176"/>
      <c r="I1198" s="177">
        <f>ROUND(E1198*H1198,2)</f>
        <v>0</v>
      </c>
      <c r="J1198" s="176"/>
      <c r="K1198" s="177">
        <f>ROUND(E1198*J1198,2)</f>
        <v>0</v>
      </c>
      <c r="L1198" s="177">
        <v>21</v>
      </c>
      <c r="M1198" s="177">
        <f>G1198*(1+L1198/100)</f>
        <v>0</v>
      </c>
      <c r="N1198" s="175">
        <v>0</v>
      </c>
      <c r="O1198" s="175">
        <f>ROUND(E1198*N1198,2)</f>
        <v>0</v>
      </c>
      <c r="P1198" s="175">
        <v>0</v>
      </c>
      <c r="Q1198" s="175">
        <f>ROUND(E1198*P1198,2)</f>
        <v>0</v>
      </c>
      <c r="R1198" s="177"/>
      <c r="S1198" s="177" t="s">
        <v>394</v>
      </c>
      <c r="T1198" s="178" t="s">
        <v>379</v>
      </c>
      <c r="U1198" s="159">
        <v>0</v>
      </c>
      <c r="V1198" s="159">
        <f>ROUND(E1198*U1198,2)</f>
        <v>0</v>
      </c>
      <c r="W1198" s="159"/>
      <c r="X1198" s="159" t="s">
        <v>429</v>
      </c>
      <c r="Y1198" s="159" t="s">
        <v>381</v>
      </c>
      <c r="Z1198" s="214">
        <v>0.32</v>
      </c>
      <c r="AA1198" s="215">
        <f t="shared" ref="AA1198" si="400">G1198*Z1198</f>
        <v>0</v>
      </c>
      <c r="AB1198" s="215">
        <f t="shared" ref="AB1198" si="401">G1198-AA1198</f>
        <v>0</v>
      </c>
      <c r="AC1198" s="148"/>
      <c r="AD1198" s="148"/>
      <c r="AE1198" s="148"/>
      <c r="AF1198" s="148"/>
      <c r="AG1198" s="148" t="s">
        <v>431</v>
      </c>
      <c r="AH1198" s="148"/>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2" x14ac:dyDescent="0.2">
      <c r="A1199" s="155"/>
      <c r="B1199" s="156"/>
      <c r="C1199" s="194" t="s">
        <v>1799</v>
      </c>
      <c r="D1199" s="185"/>
      <c r="E1199" s="186">
        <v>1</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435</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ht="22.5" outlineLevel="1" x14ac:dyDescent="0.2">
      <c r="A1200" s="172">
        <v>204</v>
      </c>
      <c r="B1200" s="173" t="s">
        <v>1802</v>
      </c>
      <c r="C1200" s="181" t="s">
        <v>1793</v>
      </c>
      <c r="D1200" s="174" t="s">
        <v>515</v>
      </c>
      <c r="E1200" s="175">
        <v>7</v>
      </c>
      <c r="F1200" s="176"/>
      <c r="G1200" s="177">
        <f>ROUND(E1200*F1200,2)</f>
        <v>0</v>
      </c>
      <c r="H1200" s="176"/>
      <c r="I1200" s="177">
        <f>ROUND(E1200*H1200,2)</f>
        <v>0</v>
      </c>
      <c r="J1200" s="176"/>
      <c r="K1200" s="177">
        <f>ROUND(E1200*J1200,2)</f>
        <v>0</v>
      </c>
      <c r="L1200" s="177">
        <v>21</v>
      </c>
      <c r="M1200" s="177">
        <f>G1200*(1+L1200/100)</f>
        <v>0</v>
      </c>
      <c r="N1200" s="175">
        <v>0</v>
      </c>
      <c r="O1200" s="175">
        <f>ROUND(E1200*N1200,2)</f>
        <v>0</v>
      </c>
      <c r="P1200" s="175">
        <v>0</v>
      </c>
      <c r="Q1200" s="175">
        <f>ROUND(E1200*P1200,2)</f>
        <v>0</v>
      </c>
      <c r="R1200" s="177"/>
      <c r="S1200" s="177" t="s">
        <v>394</v>
      </c>
      <c r="T1200" s="178" t="s">
        <v>379</v>
      </c>
      <c r="U1200" s="159">
        <v>0</v>
      </c>
      <c r="V1200" s="159">
        <f>ROUND(E1200*U1200,2)</f>
        <v>0</v>
      </c>
      <c r="W1200" s="159"/>
      <c r="X1200" s="159" t="s">
        <v>429</v>
      </c>
      <c r="Y1200" s="159" t="s">
        <v>381</v>
      </c>
      <c r="Z1200" s="214">
        <v>0.32</v>
      </c>
      <c r="AA1200" s="215">
        <f t="shared" ref="AA1200" si="402">G1200*Z1200</f>
        <v>0</v>
      </c>
      <c r="AB1200" s="215">
        <f t="shared" ref="AB1200" si="403">G1200-AA1200</f>
        <v>0</v>
      </c>
      <c r="AC1200" s="148"/>
      <c r="AD1200" s="148"/>
      <c r="AE1200" s="148"/>
      <c r="AF1200" s="148"/>
      <c r="AG1200" s="148" t="s">
        <v>431</v>
      </c>
      <c r="AH1200" s="148"/>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2" x14ac:dyDescent="0.2">
      <c r="A1201" s="155"/>
      <c r="B1201" s="156"/>
      <c r="C1201" s="194" t="s">
        <v>1803</v>
      </c>
      <c r="D1201" s="185"/>
      <c r="E1201" s="186">
        <v>7</v>
      </c>
      <c r="F1201" s="159"/>
      <c r="G1201" s="159"/>
      <c r="H1201" s="159"/>
      <c r="I1201" s="159"/>
      <c r="J1201" s="159"/>
      <c r="K1201" s="159"/>
      <c r="L1201" s="159"/>
      <c r="M1201" s="159"/>
      <c r="N1201" s="158"/>
      <c r="O1201" s="158"/>
      <c r="P1201" s="158"/>
      <c r="Q1201" s="158"/>
      <c r="R1201" s="159"/>
      <c r="S1201" s="159"/>
      <c r="T1201" s="159"/>
      <c r="U1201" s="159"/>
      <c r="V1201" s="159"/>
      <c r="W1201" s="159"/>
      <c r="X1201" s="159"/>
      <c r="Y1201" s="159"/>
      <c r="Z1201" s="148"/>
      <c r="AA1201" s="148"/>
      <c r="AB1201" s="148"/>
      <c r="AC1201" s="148"/>
      <c r="AD1201" s="148"/>
      <c r="AE1201" s="148"/>
      <c r="AF1201" s="148"/>
      <c r="AG1201" s="148" t="s">
        <v>435</v>
      </c>
      <c r="AH1201" s="148">
        <v>0</v>
      </c>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ht="22.5" outlineLevel="1" x14ac:dyDescent="0.2">
      <c r="A1202" s="172">
        <v>205</v>
      </c>
      <c r="B1202" s="173" t="s">
        <v>1804</v>
      </c>
      <c r="C1202" s="181" t="s">
        <v>1805</v>
      </c>
      <c r="D1202" s="174" t="s">
        <v>515</v>
      </c>
      <c r="E1202" s="175">
        <v>3</v>
      </c>
      <c r="F1202" s="176"/>
      <c r="G1202" s="177">
        <f>ROUND(E1202*F1202,2)</f>
        <v>0</v>
      </c>
      <c r="H1202" s="176"/>
      <c r="I1202" s="177">
        <f>ROUND(E1202*H1202,2)</f>
        <v>0</v>
      </c>
      <c r="J1202" s="176"/>
      <c r="K1202" s="177">
        <f>ROUND(E1202*J1202,2)</f>
        <v>0</v>
      </c>
      <c r="L1202" s="177">
        <v>21</v>
      </c>
      <c r="M1202" s="177">
        <f>G1202*(1+L1202/100)</f>
        <v>0</v>
      </c>
      <c r="N1202" s="175">
        <v>0</v>
      </c>
      <c r="O1202" s="175">
        <f>ROUND(E1202*N1202,2)</f>
        <v>0</v>
      </c>
      <c r="P1202" s="175">
        <v>0</v>
      </c>
      <c r="Q1202" s="175">
        <f>ROUND(E1202*P1202,2)</f>
        <v>0</v>
      </c>
      <c r="R1202" s="177"/>
      <c r="S1202" s="177" t="s">
        <v>394</v>
      </c>
      <c r="T1202" s="178" t="s">
        <v>379</v>
      </c>
      <c r="U1202" s="159">
        <v>0</v>
      </c>
      <c r="V1202" s="159">
        <f>ROUND(E1202*U1202,2)</f>
        <v>0</v>
      </c>
      <c r="W1202" s="159"/>
      <c r="X1202" s="159" t="s">
        <v>429</v>
      </c>
      <c r="Y1202" s="159" t="s">
        <v>381</v>
      </c>
      <c r="Z1202" s="214">
        <v>0.32</v>
      </c>
      <c r="AA1202" s="215">
        <f t="shared" ref="AA1202" si="404">G1202*Z1202</f>
        <v>0</v>
      </c>
      <c r="AB1202" s="215">
        <f t="shared" ref="AB1202" si="405">G1202-AA1202</f>
        <v>0</v>
      </c>
      <c r="AC1202" s="148"/>
      <c r="AD1202" s="148"/>
      <c r="AE1202" s="148"/>
      <c r="AF1202" s="148"/>
      <c r="AG1202" s="148" t="s">
        <v>431</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
      <c r="A1203" s="155"/>
      <c r="B1203" s="156"/>
      <c r="C1203" s="194" t="s">
        <v>1806</v>
      </c>
      <c r="D1203" s="185"/>
      <c r="E1203" s="186">
        <v>3</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435</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ht="22.5" outlineLevel="1" x14ac:dyDescent="0.2">
      <c r="A1204" s="172">
        <v>206</v>
      </c>
      <c r="B1204" s="173" t="s">
        <v>1807</v>
      </c>
      <c r="C1204" s="181" t="s">
        <v>1808</v>
      </c>
      <c r="D1204" s="174" t="s">
        <v>515</v>
      </c>
      <c r="E1204" s="175">
        <v>2</v>
      </c>
      <c r="F1204" s="176"/>
      <c r="G1204" s="177">
        <f>ROUND(E1204*F1204,2)</f>
        <v>0</v>
      </c>
      <c r="H1204" s="176"/>
      <c r="I1204" s="177">
        <f>ROUND(E1204*H1204,2)</f>
        <v>0</v>
      </c>
      <c r="J1204" s="176"/>
      <c r="K1204" s="177">
        <f>ROUND(E1204*J1204,2)</f>
        <v>0</v>
      </c>
      <c r="L1204" s="177">
        <v>21</v>
      </c>
      <c r="M1204" s="177">
        <f>G1204*(1+L1204/100)</f>
        <v>0</v>
      </c>
      <c r="N1204" s="175">
        <v>0</v>
      </c>
      <c r="O1204" s="175">
        <f>ROUND(E1204*N1204,2)</f>
        <v>0</v>
      </c>
      <c r="P1204" s="175">
        <v>0</v>
      </c>
      <c r="Q1204" s="175">
        <f>ROUND(E1204*P1204,2)</f>
        <v>0</v>
      </c>
      <c r="R1204" s="177"/>
      <c r="S1204" s="177" t="s">
        <v>394</v>
      </c>
      <c r="T1204" s="178" t="s">
        <v>379</v>
      </c>
      <c r="U1204" s="159">
        <v>0</v>
      </c>
      <c r="V1204" s="159">
        <f>ROUND(E1204*U1204,2)</f>
        <v>0</v>
      </c>
      <c r="W1204" s="159"/>
      <c r="X1204" s="159" t="s">
        <v>429</v>
      </c>
      <c r="Y1204" s="159" t="s">
        <v>381</v>
      </c>
      <c r="Z1204" s="214">
        <v>0.32</v>
      </c>
      <c r="AA1204" s="215">
        <f t="shared" ref="AA1204" si="406">G1204*Z1204</f>
        <v>0</v>
      </c>
      <c r="AB1204" s="215">
        <f t="shared" ref="AB1204" si="407">G1204-AA1204</f>
        <v>0</v>
      </c>
      <c r="AC1204" s="148"/>
      <c r="AD1204" s="148"/>
      <c r="AE1204" s="148"/>
      <c r="AF1204" s="148"/>
      <c r="AG1204" s="148" t="s">
        <v>431</v>
      </c>
      <c r="AH1204" s="148"/>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2" x14ac:dyDescent="0.2">
      <c r="A1205" s="155"/>
      <c r="B1205" s="156"/>
      <c r="C1205" s="194" t="s">
        <v>1809</v>
      </c>
      <c r="D1205" s="185"/>
      <c r="E1205" s="186">
        <v>2</v>
      </c>
      <c r="F1205" s="159"/>
      <c r="G1205" s="159"/>
      <c r="H1205" s="159"/>
      <c r="I1205" s="159"/>
      <c r="J1205" s="159"/>
      <c r="K1205" s="159"/>
      <c r="L1205" s="159"/>
      <c r="M1205" s="159"/>
      <c r="N1205" s="158"/>
      <c r="O1205" s="158"/>
      <c r="P1205" s="158"/>
      <c r="Q1205" s="158"/>
      <c r="R1205" s="159"/>
      <c r="S1205" s="159"/>
      <c r="T1205" s="159"/>
      <c r="U1205" s="159"/>
      <c r="V1205" s="159"/>
      <c r="W1205" s="159"/>
      <c r="X1205" s="159"/>
      <c r="Y1205" s="159"/>
      <c r="Z1205" s="148"/>
      <c r="AA1205" s="148"/>
      <c r="AB1205" s="148"/>
      <c r="AC1205" s="148"/>
      <c r="AD1205" s="148"/>
      <c r="AE1205" s="148"/>
      <c r="AF1205" s="148"/>
      <c r="AG1205" s="148" t="s">
        <v>435</v>
      </c>
      <c r="AH1205" s="148">
        <v>0</v>
      </c>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ht="22.5" outlineLevel="1" x14ac:dyDescent="0.2">
      <c r="A1206" s="172">
        <v>207</v>
      </c>
      <c r="B1206" s="173" t="s">
        <v>1810</v>
      </c>
      <c r="C1206" s="181" t="s">
        <v>1811</v>
      </c>
      <c r="D1206" s="174" t="s">
        <v>515</v>
      </c>
      <c r="E1206" s="175">
        <v>1</v>
      </c>
      <c r="F1206" s="176"/>
      <c r="G1206" s="177">
        <f>ROUND(E1206*F1206,2)</f>
        <v>0</v>
      </c>
      <c r="H1206" s="176"/>
      <c r="I1206" s="177">
        <f>ROUND(E1206*H1206,2)</f>
        <v>0</v>
      </c>
      <c r="J1206" s="176"/>
      <c r="K1206" s="177">
        <f>ROUND(E1206*J1206,2)</f>
        <v>0</v>
      </c>
      <c r="L1206" s="177">
        <v>21</v>
      </c>
      <c r="M1206" s="177">
        <f>G1206*(1+L1206/100)</f>
        <v>0</v>
      </c>
      <c r="N1206" s="175">
        <v>0</v>
      </c>
      <c r="O1206" s="175">
        <f>ROUND(E1206*N1206,2)</f>
        <v>0</v>
      </c>
      <c r="P1206" s="175">
        <v>0</v>
      </c>
      <c r="Q1206" s="175">
        <f>ROUND(E1206*P1206,2)</f>
        <v>0</v>
      </c>
      <c r="R1206" s="177"/>
      <c r="S1206" s="177" t="s">
        <v>394</v>
      </c>
      <c r="T1206" s="178" t="s">
        <v>379</v>
      </c>
      <c r="U1206" s="159">
        <v>0</v>
      </c>
      <c r="V1206" s="159">
        <f>ROUND(E1206*U1206,2)</f>
        <v>0</v>
      </c>
      <c r="W1206" s="159"/>
      <c r="X1206" s="159" t="s">
        <v>429</v>
      </c>
      <c r="Y1206" s="159" t="s">
        <v>381</v>
      </c>
      <c r="Z1206" s="214">
        <v>0.32</v>
      </c>
      <c r="AA1206" s="215">
        <f t="shared" ref="AA1206" si="408">G1206*Z1206</f>
        <v>0</v>
      </c>
      <c r="AB1206" s="215">
        <f t="shared" ref="AB1206" si="409">G1206-AA1206</f>
        <v>0</v>
      </c>
      <c r="AC1206" s="148"/>
      <c r="AD1206" s="148"/>
      <c r="AE1206" s="148"/>
      <c r="AF1206" s="148"/>
      <c r="AG1206" s="148" t="s">
        <v>431</v>
      </c>
      <c r="AH1206" s="148"/>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2" x14ac:dyDescent="0.2">
      <c r="A1207" s="155"/>
      <c r="B1207" s="156"/>
      <c r="C1207" s="194" t="s">
        <v>1812</v>
      </c>
      <c r="D1207" s="185"/>
      <c r="E1207" s="186">
        <v>1</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435</v>
      </c>
      <c r="AH1207" s="148">
        <v>0</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ht="22.5" outlineLevel="1" x14ac:dyDescent="0.2">
      <c r="A1208" s="172">
        <v>208</v>
      </c>
      <c r="B1208" s="173" t="s">
        <v>1813</v>
      </c>
      <c r="C1208" s="181" t="s">
        <v>1814</v>
      </c>
      <c r="D1208" s="174" t="s">
        <v>515</v>
      </c>
      <c r="E1208" s="175">
        <v>2</v>
      </c>
      <c r="F1208" s="176"/>
      <c r="G1208" s="177">
        <f>ROUND(E1208*F1208,2)</f>
        <v>0</v>
      </c>
      <c r="H1208" s="176"/>
      <c r="I1208" s="177">
        <f>ROUND(E1208*H1208,2)</f>
        <v>0</v>
      </c>
      <c r="J1208" s="176"/>
      <c r="K1208" s="177">
        <f>ROUND(E1208*J1208,2)</f>
        <v>0</v>
      </c>
      <c r="L1208" s="177">
        <v>21</v>
      </c>
      <c r="M1208" s="177">
        <f>G1208*(1+L1208/100)</f>
        <v>0</v>
      </c>
      <c r="N1208" s="175">
        <v>0</v>
      </c>
      <c r="O1208" s="175">
        <f>ROUND(E1208*N1208,2)</f>
        <v>0</v>
      </c>
      <c r="P1208" s="175">
        <v>0</v>
      </c>
      <c r="Q1208" s="175">
        <f>ROUND(E1208*P1208,2)</f>
        <v>0</v>
      </c>
      <c r="R1208" s="177"/>
      <c r="S1208" s="177" t="s">
        <v>394</v>
      </c>
      <c r="T1208" s="178" t="s">
        <v>379</v>
      </c>
      <c r="U1208" s="159">
        <v>0</v>
      </c>
      <c r="V1208" s="159">
        <f>ROUND(E1208*U1208,2)</f>
        <v>0</v>
      </c>
      <c r="W1208" s="159"/>
      <c r="X1208" s="159" t="s">
        <v>429</v>
      </c>
      <c r="Y1208" s="159" t="s">
        <v>381</v>
      </c>
      <c r="Z1208" s="214">
        <v>0.32</v>
      </c>
      <c r="AA1208" s="215">
        <f t="shared" ref="AA1208" si="410">G1208*Z1208</f>
        <v>0</v>
      </c>
      <c r="AB1208" s="215">
        <f t="shared" ref="AB1208" si="411">G1208-AA1208</f>
        <v>0</v>
      </c>
      <c r="AC1208" s="148"/>
      <c r="AD1208" s="148"/>
      <c r="AE1208" s="148"/>
      <c r="AF1208" s="148"/>
      <c r="AG1208" s="148" t="s">
        <v>431</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2" x14ac:dyDescent="0.2">
      <c r="A1209" s="155"/>
      <c r="B1209" s="156"/>
      <c r="C1209" s="194" t="s">
        <v>1815</v>
      </c>
      <c r="D1209" s="185"/>
      <c r="E1209" s="186">
        <v>2</v>
      </c>
      <c r="F1209" s="159"/>
      <c r="G1209" s="159"/>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435</v>
      </c>
      <c r="AH1209" s="148">
        <v>0</v>
      </c>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ht="22.5" outlineLevel="1" x14ac:dyDescent="0.2">
      <c r="A1210" s="172">
        <v>209</v>
      </c>
      <c r="B1210" s="173" t="s">
        <v>1816</v>
      </c>
      <c r="C1210" s="181" t="s">
        <v>1817</v>
      </c>
      <c r="D1210" s="174" t="s">
        <v>515</v>
      </c>
      <c r="E1210" s="175">
        <v>1</v>
      </c>
      <c r="F1210" s="176"/>
      <c r="G1210" s="177">
        <f>ROUND(E1210*F1210,2)</f>
        <v>0</v>
      </c>
      <c r="H1210" s="176"/>
      <c r="I1210" s="177">
        <f>ROUND(E1210*H1210,2)</f>
        <v>0</v>
      </c>
      <c r="J1210" s="176"/>
      <c r="K1210" s="177">
        <f>ROUND(E1210*J1210,2)</f>
        <v>0</v>
      </c>
      <c r="L1210" s="177">
        <v>21</v>
      </c>
      <c r="M1210" s="177">
        <f>G1210*(1+L1210/100)</f>
        <v>0</v>
      </c>
      <c r="N1210" s="175">
        <v>0</v>
      </c>
      <c r="O1210" s="175">
        <f>ROUND(E1210*N1210,2)</f>
        <v>0</v>
      </c>
      <c r="P1210" s="175">
        <v>0</v>
      </c>
      <c r="Q1210" s="175">
        <f>ROUND(E1210*P1210,2)</f>
        <v>0</v>
      </c>
      <c r="R1210" s="177"/>
      <c r="S1210" s="177" t="s">
        <v>394</v>
      </c>
      <c r="T1210" s="178" t="s">
        <v>379</v>
      </c>
      <c r="U1210" s="159">
        <v>0</v>
      </c>
      <c r="V1210" s="159">
        <f>ROUND(E1210*U1210,2)</f>
        <v>0</v>
      </c>
      <c r="W1210" s="159"/>
      <c r="X1210" s="159" t="s">
        <v>429</v>
      </c>
      <c r="Y1210" s="159" t="s">
        <v>381</v>
      </c>
      <c r="Z1210" s="214">
        <v>0.32</v>
      </c>
      <c r="AA1210" s="215">
        <f t="shared" ref="AA1210" si="412">G1210*Z1210</f>
        <v>0</v>
      </c>
      <c r="AB1210" s="215">
        <f t="shared" ref="AB1210" si="413">G1210-AA1210</f>
        <v>0</v>
      </c>
      <c r="AC1210" s="148"/>
      <c r="AD1210" s="148"/>
      <c r="AE1210" s="148"/>
      <c r="AF1210" s="148"/>
      <c r="AG1210" s="148" t="s">
        <v>431</v>
      </c>
      <c r="AH1210" s="148"/>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2" x14ac:dyDescent="0.2">
      <c r="A1211" s="155"/>
      <c r="B1211" s="156"/>
      <c r="C1211" s="194" t="s">
        <v>1818</v>
      </c>
      <c r="D1211" s="185"/>
      <c r="E1211" s="186">
        <v>1</v>
      </c>
      <c r="F1211" s="159"/>
      <c r="G1211" s="159"/>
      <c r="H1211" s="159"/>
      <c r="I1211" s="159"/>
      <c r="J1211" s="159"/>
      <c r="K1211" s="159"/>
      <c r="L1211" s="159"/>
      <c r="M1211" s="159"/>
      <c r="N1211" s="158"/>
      <c r="O1211" s="158"/>
      <c r="P1211" s="158"/>
      <c r="Q1211" s="158"/>
      <c r="R1211" s="159"/>
      <c r="S1211" s="159"/>
      <c r="T1211" s="159"/>
      <c r="U1211" s="159"/>
      <c r="V1211" s="159"/>
      <c r="W1211" s="159"/>
      <c r="X1211" s="159"/>
      <c r="Y1211" s="159"/>
      <c r="Z1211" s="148"/>
      <c r="AA1211" s="148"/>
      <c r="AB1211" s="148"/>
      <c r="AC1211" s="148"/>
      <c r="AD1211" s="148"/>
      <c r="AE1211" s="148"/>
      <c r="AF1211" s="148"/>
      <c r="AG1211" s="148" t="s">
        <v>435</v>
      </c>
      <c r="AH1211" s="148">
        <v>0</v>
      </c>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ht="22.5" outlineLevel="1" x14ac:dyDescent="0.2">
      <c r="A1212" s="172">
        <v>210</v>
      </c>
      <c r="B1212" s="173" t="s">
        <v>1819</v>
      </c>
      <c r="C1212" s="181" t="s">
        <v>1820</v>
      </c>
      <c r="D1212" s="174" t="s">
        <v>515</v>
      </c>
      <c r="E1212" s="175">
        <v>3</v>
      </c>
      <c r="F1212" s="176"/>
      <c r="G1212" s="177">
        <f>ROUND(E1212*F1212,2)</f>
        <v>0</v>
      </c>
      <c r="H1212" s="176"/>
      <c r="I1212" s="177">
        <f>ROUND(E1212*H1212,2)</f>
        <v>0</v>
      </c>
      <c r="J1212" s="176"/>
      <c r="K1212" s="177">
        <f>ROUND(E1212*J1212,2)</f>
        <v>0</v>
      </c>
      <c r="L1212" s="177">
        <v>21</v>
      </c>
      <c r="M1212" s="177">
        <f>G1212*(1+L1212/100)</f>
        <v>0</v>
      </c>
      <c r="N1212" s="175">
        <v>0</v>
      </c>
      <c r="O1212" s="175">
        <f>ROUND(E1212*N1212,2)</f>
        <v>0</v>
      </c>
      <c r="P1212" s="175">
        <v>0</v>
      </c>
      <c r="Q1212" s="175">
        <f>ROUND(E1212*P1212,2)</f>
        <v>0</v>
      </c>
      <c r="R1212" s="177"/>
      <c r="S1212" s="177" t="s">
        <v>394</v>
      </c>
      <c r="T1212" s="178" t="s">
        <v>379</v>
      </c>
      <c r="U1212" s="159">
        <v>0</v>
      </c>
      <c r="V1212" s="159">
        <f>ROUND(E1212*U1212,2)</f>
        <v>0</v>
      </c>
      <c r="W1212" s="159"/>
      <c r="X1212" s="159" t="s">
        <v>429</v>
      </c>
      <c r="Y1212" s="159" t="s">
        <v>381</v>
      </c>
      <c r="Z1212" s="214">
        <v>0.32</v>
      </c>
      <c r="AA1212" s="215">
        <f t="shared" ref="AA1212" si="414">G1212*Z1212</f>
        <v>0</v>
      </c>
      <c r="AB1212" s="215">
        <f t="shared" ref="AB1212" si="415">G1212-AA1212</f>
        <v>0</v>
      </c>
      <c r="AC1212" s="148"/>
      <c r="AD1212" s="148"/>
      <c r="AE1212" s="148"/>
      <c r="AF1212" s="148"/>
      <c r="AG1212" s="148" t="s">
        <v>431</v>
      </c>
      <c r="AH1212" s="148"/>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2" x14ac:dyDescent="0.2">
      <c r="A1213" s="155"/>
      <c r="B1213" s="156"/>
      <c r="C1213" s="194" t="s">
        <v>1821</v>
      </c>
      <c r="D1213" s="185"/>
      <c r="E1213" s="186">
        <v>3</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435</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ht="22.5" outlineLevel="1" x14ac:dyDescent="0.2">
      <c r="A1214" s="172">
        <v>211</v>
      </c>
      <c r="B1214" s="173" t="s">
        <v>1822</v>
      </c>
      <c r="C1214" s="181" t="s">
        <v>1823</v>
      </c>
      <c r="D1214" s="174" t="s">
        <v>515</v>
      </c>
      <c r="E1214" s="175">
        <v>12</v>
      </c>
      <c r="F1214" s="176"/>
      <c r="G1214" s="177">
        <f>ROUND(E1214*F1214,2)</f>
        <v>0</v>
      </c>
      <c r="H1214" s="176"/>
      <c r="I1214" s="177">
        <f>ROUND(E1214*H1214,2)</f>
        <v>0</v>
      </c>
      <c r="J1214" s="176"/>
      <c r="K1214" s="177">
        <f>ROUND(E1214*J1214,2)</f>
        <v>0</v>
      </c>
      <c r="L1214" s="177">
        <v>21</v>
      </c>
      <c r="M1214" s="177">
        <f>G1214*(1+L1214/100)</f>
        <v>0</v>
      </c>
      <c r="N1214" s="175">
        <v>0</v>
      </c>
      <c r="O1214" s="175">
        <f>ROUND(E1214*N1214,2)</f>
        <v>0</v>
      </c>
      <c r="P1214" s="175">
        <v>0</v>
      </c>
      <c r="Q1214" s="175">
        <f>ROUND(E1214*P1214,2)</f>
        <v>0</v>
      </c>
      <c r="R1214" s="177"/>
      <c r="S1214" s="177" t="s">
        <v>394</v>
      </c>
      <c r="T1214" s="178" t="s">
        <v>379</v>
      </c>
      <c r="U1214" s="159">
        <v>0</v>
      </c>
      <c r="V1214" s="159">
        <f>ROUND(E1214*U1214,2)</f>
        <v>0</v>
      </c>
      <c r="W1214" s="159"/>
      <c r="X1214" s="159" t="s">
        <v>429</v>
      </c>
      <c r="Y1214" s="159" t="s">
        <v>381</v>
      </c>
      <c r="Z1214" s="214">
        <v>0.32</v>
      </c>
      <c r="AA1214" s="215">
        <f t="shared" ref="AA1214" si="416">G1214*Z1214</f>
        <v>0</v>
      </c>
      <c r="AB1214" s="215">
        <f t="shared" ref="AB1214" si="417">G1214-AA1214</f>
        <v>0</v>
      </c>
      <c r="AC1214" s="148"/>
      <c r="AD1214" s="148"/>
      <c r="AE1214" s="148"/>
      <c r="AF1214" s="148"/>
      <c r="AG1214" s="148" t="s">
        <v>431</v>
      </c>
      <c r="AH1214" s="148"/>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2" x14ac:dyDescent="0.2">
      <c r="A1215" s="155"/>
      <c r="B1215" s="156"/>
      <c r="C1215" s="194" t="s">
        <v>1824</v>
      </c>
      <c r="D1215" s="185"/>
      <c r="E1215" s="186">
        <v>12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435</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ht="22.5" outlineLevel="1" x14ac:dyDescent="0.2">
      <c r="A1216" s="172">
        <v>212</v>
      </c>
      <c r="B1216" s="173" t="s">
        <v>1825</v>
      </c>
      <c r="C1216" s="181" t="s">
        <v>1790</v>
      </c>
      <c r="D1216" s="174" t="s">
        <v>515</v>
      </c>
      <c r="E1216" s="175">
        <v>3</v>
      </c>
      <c r="F1216" s="176"/>
      <c r="G1216" s="177">
        <f>ROUND(E1216*F1216,2)</f>
        <v>0</v>
      </c>
      <c r="H1216" s="176"/>
      <c r="I1216" s="177">
        <f>ROUND(E1216*H1216,2)</f>
        <v>0</v>
      </c>
      <c r="J1216" s="176"/>
      <c r="K1216" s="177">
        <f>ROUND(E1216*J1216,2)</f>
        <v>0</v>
      </c>
      <c r="L1216" s="177">
        <v>21</v>
      </c>
      <c r="M1216" s="177">
        <f>G1216*(1+L1216/100)</f>
        <v>0</v>
      </c>
      <c r="N1216" s="175">
        <v>0</v>
      </c>
      <c r="O1216" s="175">
        <f>ROUND(E1216*N1216,2)</f>
        <v>0</v>
      </c>
      <c r="P1216" s="175">
        <v>0</v>
      </c>
      <c r="Q1216" s="175">
        <f>ROUND(E1216*P1216,2)</f>
        <v>0</v>
      </c>
      <c r="R1216" s="177"/>
      <c r="S1216" s="177" t="s">
        <v>394</v>
      </c>
      <c r="T1216" s="178" t="s">
        <v>379</v>
      </c>
      <c r="U1216" s="159">
        <v>0</v>
      </c>
      <c r="V1216" s="159">
        <f>ROUND(E1216*U1216,2)</f>
        <v>0</v>
      </c>
      <c r="W1216" s="159"/>
      <c r="X1216" s="159" t="s">
        <v>429</v>
      </c>
      <c r="Y1216" s="159" t="s">
        <v>381</v>
      </c>
      <c r="Z1216" s="214">
        <v>0.32</v>
      </c>
      <c r="AA1216" s="215">
        <f t="shared" ref="AA1216" si="418">G1216*Z1216</f>
        <v>0</v>
      </c>
      <c r="AB1216" s="215">
        <f t="shared" ref="AB1216" si="419">G1216-AA1216</f>
        <v>0</v>
      </c>
      <c r="AC1216" s="148"/>
      <c r="AD1216" s="148"/>
      <c r="AE1216" s="148"/>
      <c r="AF1216" s="148"/>
      <c r="AG1216" s="148" t="s">
        <v>431</v>
      </c>
      <c r="AH1216" s="148"/>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2" x14ac:dyDescent="0.2">
      <c r="A1217" s="155"/>
      <c r="B1217" s="156"/>
      <c r="C1217" s="194" t="s">
        <v>1826</v>
      </c>
      <c r="D1217" s="185"/>
      <c r="E1217" s="186">
        <v>3</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435</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ht="22.5" outlineLevel="1" x14ac:dyDescent="0.2">
      <c r="A1218" s="172">
        <v>213</v>
      </c>
      <c r="B1218" s="173" t="s">
        <v>1827</v>
      </c>
      <c r="C1218" s="181" t="s">
        <v>1790</v>
      </c>
      <c r="D1218" s="174" t="s">
        <v>515</v>
      </c>
      <c r="E1218" s="175">
        <v>1</v>
      </c>
      <c r="F1218" s="176"/>
      <c r="G1218" s="177">
        <f>ROUND(E1218*F1218,2)</f>
        <v>0</v>
      </c>
      <c r="H1218" s="176"/>
      <c r="I1218" s="177">
        <f>ROUND(E1218*H1218,2)</f>
        <v>0</v>
      </c>
      <c r="J1218" s="176"/>
      <c r="K1218" s="177">
        <f>ROUND(E1218*J1218,2)</f>
        <v>0</v>
      </c>
      <c r="L1218" s="177">
        <v>21</v>
      </c>
      <c r="M1218" s="177">
        <f>G1218*(1+L1218/100)</f>
        <v>0</v>
      </c>
      <c r="N1218" s="175">
        <v>0</v>
      </c>
      <c r="O1218" s="175">
        <f>ROUND(E1218*N1218,2)</f>
        <v>0</v>
      </c>
      <c r="P1218" s="175">
        <v>0</v>
      </c>
      <c r="Q1218" s="175">
        <f>ROUND(E1218*P1218,2)</f>
        <v>0</v>
      </c>
      <c r="R1218" s="177"/>
      <c r="S1218" s="177" t="s">
        <v>394</v>
      </c>
      <c r="T1218" s="178" t="s">
        <v>379</v>
      </c>
      <c r="U1218" s="159">
        <v>0</v>
      </c>
      <c r="V1218" s="159">
        <f>ROUND(E1218*U1218,2)</f>
        <v>0</v>
      </c>
      <c r="W1218" s="159"/>
      <c r="X1218" s="159" t="s">
        <v>429</v>
      </c>
      <c r="Y1218" s="159" t="s">
        <v>381</v>
      </c>
      <c r="Z1218" s="214">
        <v>0.32</v>
      </c>
      <c r="AA1218" s="215">
        <f t="shared" ref="AA1218" si="420">G1218*Z1218</f>
        <v>0</v>
      </c>
      <c r="AB1218" s="215">
        <f t="shared" ref="AB1218" si="421">G1218-AA1218</f>
        <v>0</v>
      </c>
      <c r="AC1218" s="148"/>
      <c r="AD1218" s="148"/>
      <c r="AE1218" s="148"/>
      <c r="AF1218" s="148"/>
      <c r="AG1218" s="148" t="s">
        <v>431</v>
      </c>
      <c r="AH1218" s="148"/>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2" x14ac:dyDescent="0.2">
      <c r="A1219" s="155"/>
      <c r="B1219" s="156"/>
      <c r="C1219" s="194" t="s">
        <v>1828</v>
      </c>
      <c r="D1219" s="185"/>
      <c r="E1219" s="186">
        <v>1</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435</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ht="22.5" outlineLevel="1" x14ac:dyDescent="0.2">
      <c r="A1220" s="172">
        <v>214</v>
      </c>
      <c r="B1220" s="173" t="s">
        <v>1829</v>
      </c>
      <c r="C1220" s="181" t="s">
        <v>1793</v>
      </c>
      <c r="D1220" s="174" t="s">
        <v>515</v>
      </c>
      <c r="E1220" s="175">
        <v>6</v>
      </c>
      <c r="F1220" s="176"/>
      <c r="G1220" s="177">
        <f>ROUND(E1220*F1220,2)</f>
        <v>0</v>
      </c>
      <c r="H1220" s="176"/>
      <c r="I1220" s="177">
        <f>ROUND(E1220*H1220,2)</f>
        <v>0</v>
      </c>
      <c r="J1220" s="176"/>
      <c r="K1220" s="177">
        <f>ROUND(E1220*J1220,2)</f>
        <v>0</v>
      </c>
      <c r="L1220" s="177">
        <v>21</v>
      </c>
      <c r="M1220" s="177">
        <f>G1220*(1+L1220/100)</f>
        <v>0</v>
      </c>
      <c r="N1220" s="175">
        <v>0</v>
      </c>
      <c r="O1220" s="175">
        <f>ROUND(E1220*N1220,2)</f>
        <v>0</v>
      </c>
      <c r="P1220" s="175">
        <v>0</v>
      </c>
      <c r="Q1220" s="175">
        <f>ROUND(E1220*P1220,2)</f>
        <v>0</v>
      </c>
      <c r="R1220" s="177"/>
      <c r="S1220" s="177" t="s">
        <v>394</v>
      </c>
      <c r="T1220" s="178" t="s">
        <v>379</v>
      </c>
      <c r="U1220" s="159">
        <v>0</v>
      </c>
      <c r="V1220" s="159">
        <f>ROUND(E1220*U1220,2)</f>
        <v>0</v>
      </c>
      <c r="W1220" s="159"/>
      <c r="X1220" s="159" t="s">
        <v>429</v>
      </c>
      <c r="Y1220" s="159" t="s">
        <v>381</v>
      </c>
      <c r="Z1220" s="214">
        <v>0.32</v>
      </c>
      <c r="AA1220" s="215">
        <f t="shared" ref="AA1220" si="422">G1220*Z1220</f>
        <v>0</v>
      </c>
      <c r="AB1220" s="215">
        <f t="shared" ref="AB1220" si="423">G1220-AA1220</f>
        <v>0</v>
      </c>
      <c r="AC1220" s="148"/>
      <c r="AD1220" s="148"/>
      <c r="AE1220" s="148"/>
      <c r="AF1220" s="148"/>
      <c r="AG1220" s="148" t="s">
        <v>431</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
      <c r="A1221" s="155"/>
      <c r="B1221" s="156"/>
      <c r="C1221" s="194" t="s">
        <v>1830</v>
      </c>
      <c r="D1221" s="185"/>
      <c r="E1221" s="186">
        <v>6</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435</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ht="22.5" outlineLevel="1" x14ac:dyDescent="0.2">
      <c r="A1222" s="172">
        <v>215</v>
      </c>
      <c r="B1222" s="173" t="s">
        <v>1831</v>
      </c>
      <c r="C1222" s="181" t="s">
        <v>1793</v>
      </c>
      <c r="D1222" s="174" t="s">
        <v>515</v>
      </c>
      <c r="E1222" s="175">
        <v>1</v>
      </c>
      <c r="F1222" s="176"/>
      <c r="G1222" s="177">
        <f>ROUND(E1222*F1222,2)</f>
        <v>0</v>
      </c>
      <c r="H1222" s="176"/>
      <c r="I1222" s="177">
        <f>ROUND(E1222*H1222,2)</f>
        <v>0</v>
      </c>
      <c r="J1222" s="176"/>
      <c r="K1222" s="177">
        <f>ROUND(E1222*J1222,2)</f>
        <v>0</v>
      </c>
      <c r="L1222" s="177">
        <v>21</v>
      </c>
      <c r="M1222" s="177">
        <f>G1222*(1+L1222/100)</f>
        <v>0</v>
      </c>
      <c r="N1222" s="175">
        <v>0</v>
      </c>
      <c r="O1222" s="175">
        <f>ROUND(E1222*N1222,2)</f>
        <v>0</v>
      </c>
      <c r="P1222" s="175">
        <v>0</v>
      </c>
      <c r="Q1222" s="175">
        <f>ROUND(E1222*P1222,2)</f>
        <v>0</v>
      </c>
      <c r="R1222" s="177"/>
      <c r="S1222" s="177" t="s">
        <v>394</v>
      </c>
      <c r="T1222" s="178" t="s">
        <v>379</v>
      </c>
      <c r="U1222" s="159">
        <v>0</v>
      </c>
      <c r="V1222" s="159">
        <f>ROUND(E1222*U1222,2)</f>
        <v>0</v>
      </c>
      <c r="W1222" s="159"/>
      <c r="X1222" s="159" t="s">
        <v>429</v>
      </c>
      <c r="Y1222" s="159" t="s">
        <v>381</v>
      </c>
      <c r="Z1222" s="214">
        <v>0.32</v>
      </c>
      <c r="AA1222" s="215">
        <f t="shared" ref="AA1222" si="424">G1222*Z1222</f>
        <v>0</v>
      </c>
      <c r="AB1222" s="215">
        <f t="shared" ref="AB1222" si="425">G1222-AA1222</f>
        <v>0</v>
      </c>
      <c r="AC1222" s="148"/>
      <c r="AD1222" s="148"/>
      <c r="AE1222" s="148"/>
      <c r="AF1222" s="148"/>
      <c r="AG1222" s="148" t="s">
        <v>431</v>
      </c>
      <c r="AH1222" s="148"/>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2" x14ac:dyDescent="0.2">
      <c r="A1223" s="155"/>
      <c r="B1223" s="156"/>
      <c r="C1223" s="194" t="s">
        <v>1832</v>
      </c>
      <c r="D1223" s="185"/>
      <c r="E1223" s="186">
        <v>1</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435</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ht="22.5" outlineLevel="1" x14ac:dyDescent="0.2">
      <c r="A1224" s="172">
        <v>216</v>
      </c>
      <c r="B1224" s="173" t="s">
        <v>1833</v>
      </c>
      <c r="C1224" s="181" t="s">
        <v>1785</v>
      </c>
      <c r="D1224" s="174" t="s">
        <v>515</v>
      </c>
      <c r="E1224" s="175">
        <v>1</v>
      </c>
      <c r="F1224" s="176"/>
      <c r="G1224" s="177">
        <f>ROUND(E1224*F1224,2)</f>
        <v>0</v>
      </c>
      <c r="H1224" s="176"/>
      <c r="I1224" s="177">
        <f>ROUND(E1224*H1224,2)</f>
        <v>0</v>
      </c>
      <c r="J1224" s="176"/>
      <c r="K1224" s="177">
        <f>ROUND(E1224*J1224,2)</f>
        <v>0</v>
      </c>
      <c r="L1224" s="177">
        <v>21</v>
      </c>
      <c r="M1224" s="177">
        <f>G1224*(1+L1224/100)</f>
        <v>0</v>
      </c>
      <c r="N1224" s="175">
        <v>0</v>
      </c>
      <c r="O1224" s="175">
        <f>ROUND(E1224*N1224,2)</f>
        <v>0</v>
      </c>
      <c r="P1224" s="175">
        <v>0</v>
      </c>
      <c r="Q1224" s="175">
        <f>ROUND(E1224*P1224,2)</f>
        <v>0</v>
      </c>
      <c r="R1224" s="177"/>
      <c r="S1224" s="177" t="s">
        <v>394</v>
      </c>
      <c r="T1224" s="178" t="s">
        <v>379</v>
      </c>
      <c r="U1224" s="159">
        <v>0</v>
      </c>
      <c r="V1224" s="159">
        <f>ROUND(E1224*U1224,2)</f>
        <v>0</v>
      </c>
      <c r="W1224" s="159"/>
      <c r="X1224" s="159" t="s">
        <v>429</v>
      </c>
      <c r="Y1224" s="159" t="s">
        <v>381</v>
      </c>
      <c r="Z1224" s="214">
        <v>0.32</v>
      </c>
      <c r="AA1224" s="215">
        <f t="shared" ref="AA1224" si="426">G1224*Z1224</f>
        <v>0</v>
      </c>
      <c r="AB1224" s="215">
        <f t="shared" ref="AB1224" si="427">G1224-AA1224</f>
        <v>0</v>
      </c>
      <c r="AC1224" s="148"/>
      <c r="AD1224" s="148"/>
      <c r="AE1224" s="148"/>
      <c r="AF1224" s="148"/>
      <c r="AG1224" s="148" t="s">
        <v>431</v>
      </c>
      <c r="AH1224" s="148"/>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2" x14ac:dyDescent="0.2">
      <c r="A1225" s="155"/>
      <c r="B1225" s="156"/>
      <c r="C1225" s="194" t="s">
        <v>1834</v>
      </c>
      <c r="D1225" s="185"/>
      <c r="E1225" s="186">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435</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ht="22.5" outlineLevel="1" x14ac:dyDescent="0.2">
      <c r="A1226" s="172">
        <v>217</v>
      </c>
      <c r="B1226" s="173" t="s">
        <v>1835</v>
      </c>
      <c r="C1226" s="181" t="s">
        <v>1836</v>
      </c>
      <c r="D1226" s="174" t="s">
        <v>515</v>
      </c>
      <c r="E1226" s="175">
        <v>10</v>
      </c>
      <c r="F1226" s="176"/>
      <c r="G1226" s="177">
        <f>ROUND(E1226*F1226,2)</f>
        <v>0</v>
      </c>
      <c r="H1226" s="176"/>
      <c r="I1226" s="177">
        <f>ROUND(E1226*H1226,2)</f>
        <v>0</v>
      </c>
      <c r="J1226" s="176"/>
      <c r="K1226" s="177">
        <f>ROUND(E1226*J1226,2)</f>
        <v>0</v>
      </c>
      <c r="L1226" s="177">
        <v>21</v>
      </c>
      <c r="M1226" s="177">
        <f>G1226*(1+L1226/100)</f>
        <v>0</v>
      </c>
      <c r="N1226" s="175">
        <v>0</v>
      </c>
      <c r="O1226" s="175">
        <f>ROUND(E1226*N1226,2)</f>
        <v>0</v>
      </c>
      <c r="P1226" s="175">
        <v>0</v>
      </c>
      <c r="Q1226" s="175">
        <f>ROUND(E1226*P1226,2)</f>
        <v>0</v>
      </c>
      <c r="R1226" s="177"/>
      <c r="S1226" s="177" t="s">
        <v>394</v>
      </c>
      <c r="T1226" s="178" t="s">
        <v>379</v>
      </c>
      <c r="U1226" s="159">
        <v>0</v>
      </c>
      <c r="V1226" s="159">
        <f>ROUND(E1226*U1226,2)</f>
        <v>0</v>
      </c>
      <c r="W1226" s="159"/>
      <c r="X1226" s="159" t="s">
        <v>429</v>
      </c>
      <c r="Y1226" s="159" t="s">
        <v>381</v>
      </c>
      <c r="Z1226" s="214">
        <v>0.32</v>
      </c>
      <c r="AA1226" s="215">
        <f t="shared" ref="AA1226" si="428">G1226*Z1226</f>
        <v>0</v>
      </c>
      <c r="AB1226" s="215">
        <f t="shared" ref="AB1226" si="429">G1226-AA1226</f>
        <v>0</v>
      </c>
      <c r="AC1226" s="148"/>
      <c r="AD1226" s="148"/>
      <c r="AE1226" s="148"/>
      <c r="AF1226" s="148"/>
      <c r="AG1226" s="148" t="s">
        <v>431</v>
      </c>
      <c r="AH1226" s="148"/>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2" x14ac:dyDescent="0.2">
      <c r="A1227" s="155"/>
      <c r="B1227" s="156"/>
      <c r="C1227" s="194" t="s">
        <v>1837</v>
      </c>
      <c r="D1227" s="185"/>
      <c r="E1227" s="186">
        <v>10</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435</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ht="22.5" outlineLevel="1" x14ac:dyDescent="0.2">
      <c r="A1228" s="172">
        <v>218</v>
      </c>
      <c r="B1228" s="173" t="s">
        <v>1838</v>
      </c>
      <c r="C1228" s="181" t="s">
        <v>1793</v>
      </c>
      <c r="D1228" s="174" t="s">
        <v>515</v>
      </c>
      <c r="E1228" s="175">
        <v>50</v>
      </c>
      <c r="F1228" s="176"/>
      <c r="G1228" s="177">
        <f>ROUND(E1228*F1228,2)</f>
        <v>0</v>
      </c>
      <c r="H1228" s="176"/>
      <c r="I1228" s="177">
        <f>ROUND(E1228*H1228,2)</f>
        <v>0</v>
      </c>
      <c r="J1228" s="176"/>
      <c r="K1228" s="177">
        <f>ROUND(E1228*J1228,2)</f>
        <v>0</v>
      </c>
      <c r="L1228" s="177">
        <v>21</v>
      </c>
      <c r="M1228" s="177">
        <f>G1228*(1+L1228/100)</f>
        <v>0</v>
      </c>
      <c r="N1228" s="175">
        <v>0</v>
      </c>
      <c r="O1228" s="175">
        <f>ROUND(E1228*N1228,2)</f>
        <v>0</v>
      </c>
      <c r="P1228" s="175">
        <v>0</v>
      </c>
      <c r="Q1228" s="175">
        <f>ROUND(E1228*P1228,2)</f>
        <v>0</v>
      </c>
      <c r="R1228" s="177"/>
      <c r="S1228" s="177" t="s">
        <v>394</v>
      </c>
      <c r="T1228" s="178" t="s">
        <v>379</v>
      </c>
      <c r="U1228" s="159">
        <v>0</v>
      </c>
      <c r="V1228" s="159">
        <f>ROUND(E1228*U1228,2)</f>
        <v>0</v>
      </c>
      <c r="W1228" s="159"/>
      <c r="X1228" s="159" t="s">
        <v>429</v>
      </c>
      <c r="Y1228" s="159" t="s">
        <v>381</v>
      </c>
      <c r="Z1228" s="214">
        <v>0.32</v>
      </c>
      <c r="AA1228" s="215">
        <f t="shared" ref="AA1228" si="430">G1228*Z1228</f>
        <v>0</v>
      </c>
      <c r="AB1228" s="215">
        <f t="shared" ref="AB1228" si="431">G1228-AA1228</f>
        <v>0</v>
      </c>
      <c r="AC1228" s="148"/>
      <c r="AD1228" s="148"/>
      <c r="AE1228" s="148"/>
      <c r="AF1228" s="148"/>
      <c r="AG1228" s="148" t="s">
        <v>431</v>
      </c>
      <c r="AH1228" s="148"/>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2" x14ac:dyDescent="0.2">
      <c r="A1229" s="155"/>
      <c r="B1229" s="156"/>
      <c r="C1229" s="194" t="s">
        <v>1839</v>
      </c>
      <c r="D1229" s="185"/>
      <c r="E1229" s="186">
        <v>50</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435</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ht="22.5" outlineLevel="1" x14ac:dyDescent="0.2">
      <c r="A1230" s="172">
        <v>219</v>
      </c>
      <c r="B1230" s="173" t="s">
        <v>1840</v>
      </c>
      <c r="C1230" s="181" t="s">
        <v>1841</v>
      </c>
      <c r="D1230" s="174" t="s">
        <v>515</v>
      </c>
      <c r="E1230" s="175">
        <v>66</v>
      </c>
      <c r="F1230" s="176"/>
      <c r="G1230" s="177">
        <f>ROUND(E1230*F1230,2)</f>
        <v>0</v>
      </c>
      <c r="H1230" s="176"/>
      <c r="I1230" s="177">
        <f>ROUND(E1230*H1230,2)</f>
        <v>0</v>
      </c>
      <c r="J1230" s="176"/>
      <c r="K1230" s="177">
        <f>ROUND(E1230*J1230,2)</f>
        <v>0</v>
      </c>
      <c r="L1230" s="177">
        <v>21</v>
      </c>
      <c r="M1230" s="177">
        <f>G1230*(1+L1230/100)</f>
        <v>0</v>
      </c>
      <c r="N1230" s="175">
        <v>0</v>
      </c>
      <c r="O1230" s="175">
        <f>ROUND(E1230*N1230,2)</f>
        <v>0</v>
      </c>
      <c r="P1230" s="175">
        <v>0</v>
      </c>
      <c r="Q1230" s="175">
        <f>ROUND(E1230*P1230,2)</f>
        <v>0</v>
      </c>
      <c r="R1230" s="177"/>
      <c r="S1230" s="177" t="s">
        <v>394</v>
      </c>
      <c r="T1230" s="178" t="s">
        <v>379</v>
      </c>
      <c r="U1230" s="159">
        <v>0</v>
      </c>
      <c r="V1230" s="159">
        <f>ROUND(E1230*U1230,2)</f>
        <v>0</v>
      </c>
      <c r="W1230" s="159"/>
      <c r="X1230" s="159" t="s">
        <v>429</v>
      </c>
      <c r="Y1230" s="159" t="s">
        <v>381</v>
      </c>
      <c r="Z1230" s="214">
        <v>0.32</v>
      </c>
      <c r="AA1230" s="215">
        <f t="shared" ref="AA1230" si="432">G1230*Z1230</f>
        <v>0</v>
      </c>
      <c r="AB1230" s="215">
        <f t="shared" ref="AB1230" si="433">G1230-AA1230</f>
        <v>0</v>
      </c>
      <c r="AC1230" s="148"/>
      <c r="AD1230" s="148"/>
      <c r="AE1230" s="148"/>
      <c r="AF1230" s="148"/>
      <c r="AG1230" s="148" t="s">
        <v>431</v>
      </c>
      <c r="AH1230" s="148"/>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2" x14ac:dyDescent="0.2">
      <c r="A1231" s="155"/>
      <c r="B1231" s="156"/>
      <c r="C1231" s="194" t="s">
        <v>1842</v>
      </c>
      <c r="D1231" s="185"/>
      <c r="E1231" s="186">
        <v>66</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435</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ht="22.5" outlineLevel="1" x14ac:dyDescent="0.2">
      <c r="A1232" s="172">
        <v>220</v>
      </c>
      <c r="B1232" s="173" t="s">
        <v>1843</v>
      </c>
      <c r="C1232" s="181" t="s">
        <v>1844</v>
      </c>
      <c r="D1232" s="174" t="s">
        <v>515</v>
      </c>
      <c r="E1232" s="175">
        <v>140</v>
      </c>
      <c r="F1232" s="176"/>
      <c r="G1232" s="177">
        <f>ROUND(E1232*F1232,2)</f>
        <v>0</v>
      </c>
      <c r="H1232" s="176"/>
      <c r="I1232" s="177">
        <f>ROUND(E1232*H1232,2)</f>
        <v>0</v>
      </c>
      <c r="J1232" s="176"/>
      <c r="K1232" s="177">
        <f>ROUND(E1232*J1232,2)</f>
        <v>0</v>
      </c>
      <c r="L1232" s="177">
        <v>21</v>
      </c>
      <c r="M1232" s="177">
        <f>G1232*(1+L1232/100)</f>
        <v>0</v>
      </c>
      <c r="N1232" s="175">
        <v>0</v>
      </c>
      <c r="O1232" s="175">
        <f>ROUND(E1232*N1232,2)</f>
        <v>0</v>
      </c>
      <c r="P1232" s="175">
        <v>0</v>
      </c>
      <c r="Q1232" s="175">
        <f>ROUND(E1232*P1232,2)</f>
        <v>0</v>
      </c>
      <c r="R1232" s="177"/>
      <c r="S1232" s="177" t="s">
        <v>394</v>
      </c>
      <c r="T1232" s="178" t="s">
        <v>379</v>
      </c>
      <c r="U1232" s="159">
        <v>0</v>
      </c>
      <c r="V1232" s="159">
        <f>ROUND(E1232*U1232,2)</f>
        <v>0</v>
      </c>
      <c r="W1232" s="159"/>
      <c r="X1232" s="159" t="s">
        <v>429</v>
      </c>
      <c r="Y1232" s="159" t="s">
        <v>381</v>
      </c>
      <c r="Z1232" s="214">
        <v>0.32</v>
      </c>
      <c r="AA1232" s="215">
        <f t="shared" ref="AA1232" si="434">G1232*Z1232</f>
        <v>0</v>
      </c>
      <c r="AB1232" s="215">
        <f t="shared" ref="AB1232" si="435">G1232-AA1232</f>
        <v>0</v>
      </c>
      <c r="AC1232" s="148"/>
      <c r="AD1232" s="148"/>
      <c r="AE1232" s="148"/>
      <c r="AF1232" s="148"/>
      <c r="AG1232" s="148" t="s">
        <v>431</v>
      </c>
      <c r="AH1232" s="148"/>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2" x14ac:dyDescent="0.2">
      <c r="A1233" s="155"/>
      <c r="B1233" s="156"/>
      <c r="C1233" s="194" t="s">
        <v>1845</v>
      </c>
      <c r="D1233" s="185"/>
      <c r="E1233" s="186">
        <v>140</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435</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ht="22.5" outlineLevel="1" x14ac:dyDescent="0.2">
      <c r="A1234" s="172">
        <v>221</v>
      </c>
      <c r="B1234" s="173" t="s">
        <v>1846</v>
      </c>
      <c r="C1234" s="181" t="s">
        <v>1847</v>
      </c>
      <c r="D1234" s="174" t="s">
        <v>515</v>
      </c>
      <c r="E1234" s="175">
        <v>4</v>
      </c>
      <c r="F1234" s="176"/>
      <c r="G1234" s="177">
        <f>ROUND(E1234*F1234,2)</f>
        <v>0</v>
      </c>
      <c r="H1234" s="176"/>
      <c r="I1234" s="177">
        <f>ROUND(E1234*H1234,2)</f>
        <v>0</v>
      </c>
      <c r="J1234" s="176"/>
      <c r="K1234" s="177">
        <f>ROUND(E1234*J1234,2)</f>
        <v>0</v>
      </c>
      <c r="L1234" s="177">
        <v>21</v>
      </c>
      <c r="M1234" s="177">
        <f>G1234*(1+L1234/100)</f>
        <v>0</v>
      </c>
      <c r="N1234" s="175">
        <v>0</v>
      </c>
      <c r="O1234" s="175">
        <f>ROUND(E1234*N1234,2)</f>
        <v>0</v>
      </c>
      <c r="P1234" s="175">
        <v>0</v>
      </c>
      <c r="Q1234" s="175">
        <f>ROUND(E1234*P1234,2)</f>
        <v>0</v>
      </c>
      <c r="R1234" s="177"/>
      <c r="S1234" s="177" t="s">
        <v>394</v>
      </c>
      <c r="T1234" s="178" t="s">
        <v>379</v>
      </c>
      <c r="U1234" s="159">
        <v>0</v>
      </c>
      <c r="V1234" s="159">
        <f>ROUND(E1234*U1234,2)</f>
        <v>0</v>
      </c>
      <c r="W1234" s="159"/>
      <c r="X1234" s="159" t="s">
        <v>429</v>
      </c>
      <c r="Y1234" s="159" t="s">
        <v>381</v>
      </c>
      <c r="Z1234" s="214">
        <v>0.32</v>
      </c>
      <c r="AA1234" s="215">
        <f t="shared" ref="AA1234" si="436">G1234*Z1234</f>
        <v>0</v>
      </c>
      <c r="AB1234" s="215">
        <f t="shared" ref="AB1234" si="437">G1234-AA1234</f>
        <v>0</v>
      </c>
      <c r="AC1234" s="148"/>
      <c r="AD1234" s="148"/>
      <c r="AE1234" s="148"/>
      <c r="AF1234" s="148"/>
      <c r="AG1234" s="148" t="s">
        <v>431</v>
      </c>
      <c r="AH1234" s="148"/>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2" x14ac:dyDescent="0.2">
      <c r="A1235" s="155"/>
      <c r="B1235" s="156"/>
      <c r="C1235" s="194" t="s">
        <v>1848</v>
      </c>
      <c r="D1235" s="185"/>
      <c r="E1235" s="186">
        <v>4</v>
      </c>
      <c r="F1235" s="159"/>
      <c r="G1235" s="159"/>
      <c r="H1235" s="159"/>
      <c r="I1235" s="159"/>
      <c r="J1235" s="159"/>
      <c r="K1235" s="159"/>
      <c r="L1235" s="159"/>
      <c r="M1235" s="159"/>
      <c r="N1235" s="158"/>
      <c r="O1235" s="158"/>
      <c r="P1235" s="158"/>
      <c r="Q1235" s="158"/>
      <c r="R1235" s="159"/>
      <c r="S1235" s="159"/>
      <c r="T1235" s="159"/>
      <c r="U1235" s="159"/>
      <c r="V1235" s="159"/>
      <c r="W1235" s="159"/>
      <c r="X1235" s="159"/>
      <c r="Y1235" s="159"/>
      <c r="Z1235" s="148"/>
      <c r="AA1235" s="148"/>
      <c r="AB1235" s="148"/>
      <c r="AC1235" s="148"/>
      <c r="AD1235" s="148"/>
      <c r="AE1235" s="148"/>
      <c r="AF1235" s="148"/>
      <c r="AG1235" s="148" t="s">
        <v>435</v>
      </c>
      <c r="AH1235" s="148">
        <v>0</v>
      </c>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hidden="1" outlineLevel="1" collapsed="1" x14ac:dyDescent="0.2">
      <c r="A1236" s="172"/>
      <c r="B1236" s="173"/>
      <c r="C1236" s="181"/>
      <c r="D1236" s="174"/>
      <c r="E1236" s="175"/>
      <c r="F1236" s="176"/>
      <c r="G1236" s="177"/>
      <c r="H1236" s="176"/>
      <c r="I1236" s="177"/>
      <c r="J1236" s="176"/>
      <c r="K1236" s="177"/>
      <c r="L1236" s="177"/>
      <c r="M1236" s="177"/>
      <c r="N1236" s="175"/>
      <c r="O1236" s="175"/>
      <c r="P1236" s="175"/>
      <c r="Q1236" s="175"/>
      <c r="R1236" s="177"/>
      <c r="S1236" s="177"/>
      <c r="T1236" s="178"/>
      <c r="U1236" s="159"/>
      <c r="V1236" s="159"/>
      <c r="W1236" s="159"/>
      <c r="X1236" s="159"/>
      <c r="Y1236" s="159"/>
      <c r="Z1236" s="214"/>
      <c r="AA1236" s="215"/>
      <c r="AB1236" s="215"/>
      <c r="AC1236" s="148"/>
      <c r="AD1236" s="148"/>
      <c r="AE1236" s="148"/>
      <c r="AF1236" s="148"/>
      <c r="AG1236" s="148" t="s">
        <v>431</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idden="1" outlineLevel="2" x14ac:dyDescent="0.2">
      <c r="A1237" s="155"/>
      <c r="B1237" s="156"/>
      <c r="C1237" s="194"/>
      <c r="D1237" s="185"/>
      <c r="E1237" s="186"/>
      <c r="F1237" s="159"/>
      <c r="G1237" s="159"/>
      <c r="H1237" s="159"/>
      <c r="I1237" s="159"/>
      <c r="J1237" s="159"/>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t="s">
        <v>435</v>
      </c>
      <c r="AH1237" s="148">
        <v>0</v>
      </c>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ht="22.5" outlineLevel="1" x14ac:dyDescent="0.2">
      <c r="A1238" s="172">
        <v>223</v>
      </c>
      <c r="B1238" s="173" t="s">
        <v>1849</v>
      </c>
      <c r="C1238" s="181" t="s">
        <v>1850</v>
      </c>
      <c r="D1238" s="174" t="s">
        <v>515</v>
      </c>
      <c r="E1238" s="175">
        <v>3</v>
      </c>
      <c r="F1238" s="176"/>
      <c r="G1238" s="177">
        <f>ROUND(E1238*F1238,2)</f>
        <v>0</v>
      </c>
      <c r="H1238" s="176"/>
      <c r="I1238" s="177">
        <f>ROUND(E1238*H1238,2)</f>
        <v>0</v>
      </c>
      <c r="J1238" s="176"/>
      <c r="K1238" s="177">
        <f>ROUND(E1238*J1238,2)</f>
        <v>0</v>
      </c>
      <c r="L1238" s="177">
        <v>21</v>
      </c>
      <c r="M1238" s="177">
        <f>G1238*(1+L1238/100)</f>
        <v>0</v>
      </c>
      <c r="N1238" s="175">
        <v>0</v>
      </c>
      <c r="O1238" s="175">
        <f>ROUND(E1238*N1238,2)</f>
        <v>0</v>
      </c>
      <c r="P1238" s="175">
        <v>0</v>
      </c>
      <c r="Q1238" s="175">
        <f>ROUND(E1238*P1238,2)</f>
        <v>0</v>
      </c>
      <c r="R1238" s="177"/>
      <c r="S1238" s="177" t="s">
        <v>394</v>
      </c>
      <c r="T1238" s="178" t="s">
        <v>379</v>
      </c>
      <c r="U1238" s="159">
        <v>0</v>
      </c>
      <c r="V1238" s="159">
        <f>ROUND(E1238*U1238,2)</f>
        <v>0</v>
      </c>
      <c r="W1238" s="159"/>
      <c r="X1238" s="159" t="s">
        <v>429</v>
      </c>
      <c r="Y1238" s="159" t="s">
        <v>381</v>
      </c>
      <c r="Z1238" s="214">
        <v>0.32</v>
      </c>
      <c r="AA1238" s="215">
        <f t="shared" ref="AA1238" si="438">G1238*Z1238</f>
        <v>0</v>
      </c>
      <c r="AB1238" s="215">
        <f t="shared" ref="AB1238" si="439">G1238-AA1238</f>
        <v>0</v>
      </c>
      <c r="AC1238" s="148"/>
      <c r="AD1238" s="148"/>
      <c r="AE1238" s="148"/>
      <c r="AF1238" s="148"/>
      <c r="AG1238" s="148" t="s">
        <v>431</v>
      </c>
      <c r="AH1238" s="148"/>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2" x14ac:dyDescent="0.2">
      <c r="A1239" s="155"/>
      <c r="B1239" s="156"/>
      <c r="C1239" s="194" t="s">
        <v>1851</v>
      </c>
      <c r="D1239" s="185"/>
      <c r="E1239" s="186">
        <v>3</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435</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ht="22.5" outlineLevel="1" x14ac:dyDescent="0.2">
      <c r="A1240" s="172">
        <v>224</v>
      </c>
      <c r="B1240" s="173" t="s">
        <v>1852</v>
      </c>
      <c r="C1240" s="181" t="s">
        <v>1853</v>
      </c>
      <c r="D1240" s="174" t="s">
        <v>515</v>
      </c>
      <c r="E1240" s="175">
        <v>1</v>
      </c>
      <c r="F1240" s="176"/>
      <c r="G1240" s="177">
        <f>ROUND(E1240*F1240,2)</f>
        <v>0</v>
      </c>
      <c r="H1240" s="176"/>
      <c r="I1240" s="177">
        <f>ROUND(E1240*H1240,2)</f>
        <v>0</v>
      </c>
      <c r="J1240" s="176"/>
      <c r="K1240" s="177">
        <f>ROUND(E1240*J1240,2)</f>
        <v>0</v>
      </c>
      <c r="L1240" s="177">
        <v>21</v>
      </c>
      <c r="M1240" s="177">
        <f>G1240*(1+L1240/100)</f>
        <v>0</v>
      </c>
      <c r="N1240" s="175">
        <v>0</v>
      </c>
      <c r="O1240" s="175">
        <f>ROUND(E1240*N1240,2)</f>
        <v>0</v>
      </c>
      <c r="P1240" s="175">
        <v>0</v>
      </c>
      <c r="Q1240" s="175">
        <f>ROUND(E1240*P1240,2)</f>
        <v>0</v>
      </c>
      <c r="R1240" s="177"/>
      <c r="S1240" s="177" t="s">
        <v>394</v>
      </c>
      <c r="T1240" s="178" t="s">
        <v>379</v>
      </c>
      <c r="U1240" s="159">
        <v>0</v>
      </c>
      <c r="V1240" s="159">
        <f>ROUND(E1240*U1240,2)</f>
        <v>0</v>
      </c>
      <c r="W1240" s="159"/>
      <c r="X1240" s="159" t="s">
        <v>429</v>
      </c>
      <c r="Y1240" s="159" t="s">
        <v>381</v>
      </c>
      <c r="Z1240" s="214">
        <v>0.32</v>
      </c>
      <c r="AA1240" s="215">
        <f t="shared" ref="AA1240" si="440">G1240*Z1240</f>
        <v>0</v>
      </c>
      <c r="AB1240" s="215">
        <f t="shared" ref="AB1240" si="441">G1240-AA1240</f>
        <v>0</v>
      </c>
      <c r="AC1240" s="148"/>
      <c r="AD1240" s="148"/>
      <c r="AE1240" s="148"/>
      <c r="AF1240" s="148"/>
      <c r="AG1240" s="148" t="s">
        <v>431</v>
      </c>
      <c r="AH1240" s="148"/>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2" x14ac:dyDescent="0.2">
      <c r="A1241" s="155"/>
      <c r="B1241" s="156"/>
      <c r="C1241" s="194" t="s">
        <v>1854</v>
      </c>
      <c r="D1241" s="185"/>
      <c r="E1241" s="186">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435</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2.5" outlineLevel="1" x14ac:dyDescent="0.2">
      <c r="A1242" s="172">
        <v>225</v>
      </c>
      <c r="B1242" s="173" t="s">
        <v>1855</v>
      </c>
      <c r="C1242" s="181" t="s">
        <v>1856</v>
      </c>
      <c r="D1242" s="174" t="s">
        <v>515</v>
      </c>
      <c r="E1242" s="175">
        <v>3</v>
      </c>
      <c r="F1242" s="176"/>
      <c r="G1242" s="177">
        <f>ROUND(E1242*F1242,2)</f>
        <v>0</v>
      </c>
      <c r="H1242" s="176"/>
      <c r="I1242" s="177">
        <f>ROUND(E1242*H1242,2)</f>
        <v>0</v>
      </c>
      <c r="J1242" s="176"/>
      <c r="K1242" s="177">
        <f>ROUND(E1242*J1242,2)</f>
        <v>0</v>
      </c>
      <c r="L1242" s="177">
        <v>21</v>
      </c>
      <c r="M1242" s="177">
        <f>G1242*(1+L1242/100)</f>
        <v>0</v>
      </c>
      <c r="N1242" s="175">
        <v>0</v>
      </c>
      <c r="O1242" s="175">
        <f>ROUND(E1242*N1242,2)</f>
        <v>0</v>
      </c>
      <c r="P1242" s="175">
        <v>0</v>
      </c>
      <c r="Q1242" s="175">
        <f>ROUND(E1242*P1242,2)</f>
        <v>0</v>
      </c>
      <c r="R1242" s="177"/>
      <c r="S1242" s="177" t="s">
        <v>394</v>
      </c>
      <c r="T1242" s="178" t="s">
        <v>379</v>
      </c>
      <c r="U1242" s="159">
        <v>0</v>
      </c>
      <c r="V1242" s="159">
        <f>ROUND(E1242*U1242,2)</f>
        <v>0</v>
      </c>
      <c r="W1242" s="159"/>
      <c r="X1242" s="159" t="s">
        <v>429</v>
      </c>
      <c r="Y1242" s="159" t="s">
        <v>381</v>
      </c>
      <c r="Z1242" s="214">
        <v>0.32</v>
      </c>
      <c r="AA1242" s="215">
        <f t="shared" ref="AA1242" si="442">G1242*Z1242</f>
        <v>0</v>
      </c>
      <c r="AB1242" s="215">
        <f t="shared" ref="AB1242" si="443">G1242-AA1242</f>
        <v>0</v>
      </c>
      <c r="AC1242" s="148"/>
      <c r="AD1242" s="148"/>
      <c r="AE1242" s="148"/>
      <c r="AF1242" s="148"/>
      <c r="AG1242" s="148" t="s">
        <v>431</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
      <c r="A1243" s="155"/>
      <c r="B1243" s="156"/>
      <c r="C1243" s="194" t="s">
        <v>1857</v>
      </c>
      <c r="D1243" s="185"/>
      <c r="E1243" s="186">
        <v>3</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435</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2.5" outlineLevel="1" x14ac:dyDescent="0.2">
      <c r="A1244" s="172">
        <v>226</v>
      </c>
      <c r="B1244" s="173" t="s">
        <v>1858</v>
      </c>
      <c r="C1244" s="181" t="s">
        <v>1859</v>
      </c>
      <c r="D1244" s="174" t="s">
        <v>515</v>
      </c>
      <c r="E1244" s="175">
        <v>3</v>
      </c>
      <c r="F1244" s="176"/>
      <c r="G1244" s="177">
        <f>ROUND(E1244*F1244,2)</f>
        <v>0</v>
      </c>
      <c r="H1244" s="176"/>
      <c r="I1244" s="177">
        <f>ROUND(E1244*H1244,2)</f>
        <v>0</v>
      </c>
      <c r="J1244" s="176"/>
      <c r="K1244" s="177">
        <f>ROUND(E1244*J1244,2)</f>
        <v>0</v>
      </c>
      <c r="L1244" s="177">
        <v>21</v>
      </c>
      <c r="M1244" s="177">
        <f>G1244*(1+L1244/100)</f>
        <v>0</v>
      </c>
      <c r="N1244" s="175">
        <v>0</v>
      </c>
      <c r="O1244" s="175">
        <f>ROUND(E1244*N1244,2)</f>
        <v>0</v>
      </c>
      <c r="P1244" s="175">
        <v>0</v>
      </c>
      <c r="Q1244" s="175">
        <f>ROUND(E1244*P1244,2)</f>
        <v>0</v>
      </c>
      <c r="R1244" s="177"/>
      <c r="S1244" s="177" t="s">
        <v>394</v>
      </c>
      <c r="T1244" s="178" t="s">
        <v>379</v>
      </c>
      <c r="U1244" s="159">
        <v>0</v>
      </c>
      <c r="V1244" s="159">
        <f>ROUND(E1244*U1244,2)</f>
        <v>0</v>
      </c>
      <c r="W1244" s="159"/>
      <c r="X1244" s="159" t="s">
        <v>429</v>
      </c>
      <c r="Y1244" s="159" t="s">
        <v>381</v>
      </c>
      <c r="Z1244" s="214">
        <v>0.32</v>
      </c>
      <c r="AA1244" s="215">
        <f t="shared" ref="AA1244" si="444">G1244*Z1244</f>
        <v>0</v>
      </c>
      <c r="AB1244" s="215">
        <f t="shared" ref="AB1244" si="445">G1244-AA1244</f>
        <v>0</v>
      </c>
      <c r="AC1244" s="148"/>
      <c r="AD1244" s="148"/>
      <c r="AE1244" s="148"/>
      <c r="AF1244" s="148"/>
      <c r="AG1244" s="148" t="s">
        <v>431</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
      <c r="A1245" s="155"/>
      <c r="B1245" s="156"/>
      <c r="C1245" s="194" t="s">
        <v>1860</v>
      </c>
      <c r="D1245" s="185"/>
      <c r="E1245" s="186">
        <v>3</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435</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ht="22.5" outlineLevel="1" x14ac:dyDescent="0.2">
      <c r="A1246" s="172">
        <v>227</v>
      </c>
      <c r="B1246" s="173" t="s">
        <v>1861</v>
      </c>
      <c r="C1246" s="181" t="s">
        <v>1862</v>
      </c>
      <c r="D1246" s="174" t="s">
        <v>515</v>
      </c>
      <c r="E1246" s="175">
        <v>1</v>
      </c>
      <c r="F1246" s="176"/>
      <c r="G1246" s="177">
        <f>ROUND(E1246*F1246,2)</f>
        <v>0</v>
      </c>
      <c r="H1246" s="176"/>
      <c r="I1246" s="177">
        <f>ROUND(E1246*H1246,2)</f>
        <v>0</v>
      </c>
      <c r="J1246" s="176"/>
      <c r="K1246" s="177">
        <f>ROUND(E1246*J1246,2)</f>
        <v>0</v>
      </c>
      <c r="L1246" s="177">
        <v>21</v>
      </c>
      <c r="M1246" s="177">
        <f>G1246*(1+L1246/100)</f>
        <v>0</v>
      </c>
      <c r="N1246" s="175">
        <v>0</v>
      </c>
      <c r="O1246" s="175">
        <f>ROUND(E1246*N1246,2)</f>
        <v>0</v>
      </c>
      <c r="P1246" s="175">
        <v>0</v>
      </c>
      <c r="Q1246" s="175">
        <f>ROUND(E1246*P1246,2)</f>
        <v>0</v>
      </c>
      <c r="R1246" s="177"/>
      <c r="S1246" s="177" t="s">
        <v>394</v>
      </c>
      <c r="T1246" s="178" t="s">
        <v>379</v>
      </c>
      <c r="U1246" s="159">
        <v>0</v>
      </c>
      <c r="V1246" s="159">
        <f>ROUND(E1246*U1246,2)</f>
        <v>0</v>
      </c>
      <c r="W1246" s="159"/>
      <c r="X1246" s="159" t="s">
        <v>429</v>
      </c>
      <c r="Y1246" s="159" t="s">
        <v>381</v>
      </c>
      <c r="Z1246" s="214">
        <v>0.32</v>
      </c>
      <c r="AA1246" s="215">
        <f t="shared" ref="AA1246" si="446">G1246*Z1246</f>
        <v>0</v>
      </c>
      <c r="AB1246" s="215">
        <f t="shared" ref="AB1246" si="447">G1246-AA1246</f>
        <v>0</v>
      </c>
      <c r="AC1246" s="148"/>
      <c r="AD1246" s="148"/>
      <c r="AE1246" s="148"/>
      <c r="AF1246" s="148"/>
      <c r="AG1246" s="148" t="s">
        <v>431</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
      <c r="A1247" s="155"/>
      <c r="B1247" s="156"/>
      <c r="C1247" s="194" t="s">
        <v>1863</v>
      </c>
      <c r="D1247" s="185"/>
      <c r="E1247" s="186">
        <v>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435</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ht="22.5" outlineLevel="1" x14ac:dyDescent="0.2">
      <c r="A1248" s="172">
        <v>228</v>
      </c>
      <c r="B1248" s="173" t="s">
        <v>1864</v>
      </c>
      <c r="C1248" s="181" t="s">
        <v>1865</v>
      </c>
      <c r="D1248" s="174" t="s">
        <v>515</v>
      </c>
      <c r="E1248" s="175">
        <v>1</v>
      </c>
      <c r="F1248" s="176"/>
      <c r="G1248" s="177">
        <f>ROUND(E1248*F1248,2)</f>
        <v>0</v>
      </c>
      <c r="H1248" s="176"/>
      <c r="I1248" s="177">
        <f>ROUND(E1248*H1248,2)</f>
        <v>0</v>
      </c>
      <c r="J1248" s="176"/>
      <c r="K1248" s="177">
        <f>ROUND(E1248*J1248,2)</f>
        <v>0</v>
      </c>
      <c r="L1248" s="177">
        <v>21</v>
      </c>
      <c r="M1248" s="177">
        <f>G1248*(1+L1248/100)</f>
        <v>0</v>
      </c>
      <c r="N1248" s="175">
        <v>0</v>
      </c>
      <c r="O1248" s="175">
        <f>ROUND(E1248*N1248,2)</f>
        <v>0</v>
      </c>
      <c r="P1248" s="175">
        <v>0</v>
      </c>
      <c r="Q1248" s="175">
        <f>ROUND(E1248*P1248,2)</f>
        <v>0</v>
      </c>
      <c r="R1248" s="177"/>
      <c r="S1248" s="177" t="s">
        <v>394</v>
      </c>
      <c r="T1248" s="178" t="s">
        <v>379</v>
      </c>
      <c r="U1248" s="159">
        <v>0</v>
      </c>
      <c r="V1248" s="159">
        <f>ROUND(E1248*U1248,2)</f>
        <v>0</v>
      </c>
      <c r="W1248" s="159"/>
      <c r="X1248" s="159" t="s">
        <v>429</v>
      </c>
      <c r="Y1248" s="159" t="s">
        <v>381</v>
      </c>
      <c r="Z1248" s="214">
        <v>0.32</v>
      </c>
      <c r="AA1248" s="215">
        <f t="shared" ref="AA1248" si="448">G1248*Z1248</f>
        <v>0</v>
      </c>
      <c r="AB1248" s="215">
        <f t="shared" ref="AB1248" si="449">G1248-AA1248</f>
        <v>0</v>
      </c>
      <c r="AC1248" s="148"/>
      <c r="AD1248" s="148"/>
      <c r="AE1248" s="148"/>
      <c r="AF1248" s="148"/>
      <c r="AG1248" s="148" t="s">
        <v>431</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2" x14ac:dyDescent="0.2">
      <c r="A1249" s="155"/>
      <c r="B1249" s="156"/>
      <c r="C1249" s="194" t="s">
        <v>1866</v>
      </c>
      <c r="D1249" s="185"/>
      <c r="E1249" s="186">
        <v>1</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435</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hidden="1" outlineLevel="1" collapsed="1" x14ac:dyDescent="0.2">
      <c r="A1250" s="172"/>
      <c r="B1250" s="173"/>
      <c r="C1250" s="181"/>
      <c r="D1250" s="174"/>
      <c r="E1250" s="175"/>
      <c r="F1250" s="176"/>
      <c r="G1250" s="177"/>
      <c r="H1250" s="176"/>
      <c r="I1250" s="177"/>
      <c r="J1250" s="176"/>
      <c r="K1250" s="177"/>
      <c r="L1250" s="177"/>
      <c r="M1250" s="177"/>
      <c r="N1250" s="175"/>
      <c r="O1250" s="175"/>
      <c r="P1250" s="175"/>
      <c r="Q1250" s="175"/>
      <c r="R1250" s="177"/>
      <c r="S1250" s="177"/>
      <c r="T1250" s="178"/>
      <c r="U1250" s="159"/>
      <c r="V1250" s="159"/>
      <c r="W1250" s="159"/>
      <c r="X1250" s="159"/>
      <c r="Y1250" s="159"/>
      <c r="Z1250" s="214"/>
      <c r="AA1250" s="215"/>
      <c r="AB1250" s="215"/>
      <c r="AC1250" s="148"/>
      <c r="AD1250" s="148"/>
      <c r="AE1250" s="148"/>
      <c r="AF1250" s="148"/>
      <c r="AG1250" s="148" t="s">
        <v>431</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hidden="1" outlineLevel="2" x14ac:dyDescent="0.2">
      <c r="A1251" s="155"/>
      <c r="B1251" s="156"/>
      <c r="C1251" s="194"/>
      <c r="D1251" s="185"/>
      <c r="E1251" s="186"/>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435</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hidden="1" outlineLevel="1" collapsed="1" x14ac:dyDescent="0.2">
      <c r="A1252" s="172"/>
      <c r="B1252" s="173"/>
      <c r="C1252" s="181"/>
      <c r="D1252" s="174"/>
      <c r="E1252" s="175"/>
      <c r="F1252" s="176"/>
      <c r="G1252" s="177"/>
      <c r="H1252" s="176"/>
      <c r="I1252" s="177"/>
      <c r="J1252" s="176"/>
      <c r="K1252" s="177"/>
      <c r="L1252" s="177"/>
      <c r="M1252" s="177"/>
      <c r="N1252" s="175"/>
      <c r="O1252" s="175"/>
      <c r="P1252" s="175"/>
      <c r="Q1252" s="175"/>
      <c r="R1252" s="177"/>
      <c r="S1252" s="177"/>
      <c r="T1252" s="178"/>
      <c r="U1252" s="159"/>
      <c r="V1252" s="159"/>
      <c r="W1252" s="159"/>
      <c r="X1252" s="159"/>
      <c r="Y1252" s="159"/>
      <c r="Z1252" s="214"/>
      <c r="AA1252" s="215"/>
      <c r="AB1252" s="215"/>
      <c r="AC1252" s="148"/>
      <c r="AD1252" s="148"/>
      <c r="AE1252" s="148"/>
      <c r="AF1252" s="148"/>
      <c r="AG1252" s="148" t="s">
        <v>431</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hidden="1" outlineLevel="2" x14ac:dyDescent="0.2">
      <c r="A1253" s="155"/>
      <c r="B1253" s="156"/>
      <c r="C1253" s="194"/>
      <c r="D1253" s="185"/>
      <c r="E1253" s="186">
        <v>1</v>
      </c>
      <c r="F1253" s="159"/>
      <c r="G1253" s="159"/>
      <c r="H1253" s="159"/>
      <c r="I1253" s="159"/>
      <c r="J1253" s="159"/>
      <c r="K1253" s="159"/>
      <c r="L1253" s="159"/>
      <c r="M1253" s="159"/>
      <c r="N1253" s="158"/>
      <c r="O1253" s="158"/>
      <c r="P1253" s="158"/>
      <c r="Q1253" s="158"/>
      <c r="R1253" s="159"/>
      <c r="S1253" s="159"/>
      <c r="T1253" s="159"/>
      <c r="U1253" s="159"/>
      <c r="V1253" s="159"/>
      <c r="W1253" s="159"/>
      <c r="X1253" s="159"/>
      <c r="Y1253" s="159"/>
      <c r="Z1253" s="148"/>
      <c r="AA1253" s="148"/>
      <c r="AB1253" s="148"/>
      <c r="AC1253" s="148"/>
      <c r="AD1253" s="148"/>
      <c r="AE1253" s="148"/>
      <c r="AF1253" s="148"/>
      <c r="AG1253" s="148" t="s">
        <v>435</v>
      </c>
      <c r="AH1253" s="148">
        <v>0</v>
      </c>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1" x14ac:dyDescent="0.2">
      <c r="A1254" s="172">
        <v>231</v>
      </c>
      <c r="B1254" s="173" t="s">
        <v>1867</v>
      </c>
      <c r="C1254" s="181" t="s">
        <v>1868</v>
      </c>
      <c r="D1254" s="174" t="s">
        <v>515</v>
      </c>
      <c r="E1254" s="175">
        <v>1</v>
      </c>
      <c r="F1254" s="176"/>
      <c r="G1254" s="177">
        <f>ROUND(E1254*F1254,2)</f>
        <v>0</v>
      </c>
      <c r="H1254" s="176"/>
      <c r="I1254" s="177">
        <f>ROUND(E1254*H1254,2)</f>
        <v>0</v>
      </c>
      <c r="J1254" s="176"/>
      <c r="K1254" s="177">
        <f>ROUND(E1254*J1254,2)</f>
        <v>0</v>
      </c>
      <c r="L1254" s="177">
        <v>21</v>
      </c>
      <c r="M1254" s="177">
        <f>G1254*(1+L1254/100)</f>
        <v>0</v>
      </c>
      <c r="N1254" s="175">
        <v>0.1</v>
      </c>
      <c r="O1254" s="175">
        <f>ROUND(E1254*N1254,2)</f>
        <v>0.1</v>
      </c>
      <c r="P1254" s="175">
        <v>0</v>
      </c>
      <c r="Q1254" s="175">
        <f>ROUND(E1254*P1254,2)</f>
        <v>0</v>
      </c>
      <c r="R1254" s="177"/>
      <c r="S1254" s="177" t="s">
        <v>394</v>
      </c>
      <c r="T1254" s="178" t="s">
        <v>379</v>
      </c>
      <c r="U1254" s="159">
        <v>0</v>
      </c>
      <c r="V1254" s="159">
        <f>ROUND(E1254*U1254,2)</f>
        <v>0</v>
      </c>
      <c r="W1254" s="159"/>
      <c r="X1254" s="159" t="s">
        <v>429</v>
      </c>
      <c r="Y1254" s="159" t="s">
        <v>381</v>
      </c>
      <c r="Z1254" s="214">
        <v>0.32</v>
      </c>
      <c r="AA1254" s="215">
        <f t="shared" ref="AA1254" si="450">G1254*Z1254</f>
        <v>0</v>
      </c>
      <c r="AB1254" s="215">
        <f t="shared" ref="AB1254" si="451">G1254-AA1254</f>
        <v>0</v>
      </c>
      <c r="AC1254" s="148"/>
      <c r="AD1254" s="148"/>
      <c r="AE1254" s="148"/>
      <c r="AF1254" s="148"/>
      <c r="AG1254" s="148" t="s">
        <v>431</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2" x14ac:dyDescent="0.2">
      <c r="A1255" s="155"/>
      <c r="B1255" s="156"/>
      <c r="C1255" s="296" t="s">
        <v>1869</v>
      </c>
      <c r="D1255" s="297"/>
      <c r="E1255" s="297"/>
      <c r="F1255" s="297"/>
      <c r="G1255" s="297"/>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383</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
      <c r="A1256" s="155"/>
      <c r="B1256" s="156"/>
      <c r="C1256" s="305" t="s">
        <v>1870</v>
      </c>
      <c r="D1256" s="306"/>
      <c r="E1256" s="306"/>
      <c r="F1256" s="306"/>
      <c r="G1256" s="306"/>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383</v>
      </c>
      <c r="AH1256" s="148"/>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305" t="s">
        <v>1871</v>
      </c>
      <c r="D1257" s="306"/>
      <c r="E1257" s="306"/>
      <c r="F1257" s="306"/>
      <c r="G1257" s="306"/>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383</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305" t="s">
        <v>1872</v>
      </c>
      <c r="D1258" s="306"/>
      <c r="E1258" s="306"/>
      <c r="F1258" s="306"/>
      <c r="G1258" s="306"/>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383</v>
      </c>
      <c r="AH1258" s="148"/>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
      <c r="A1259" s="155"/>
      <c r="B1259" s="156"/>
      <c r="C1259" s="305" t="s">
        <v>1873</v>
      </c>
      <c r="D1259" s="306"/>
      <c r="E1259" s="306"/>
      <c r="F1259" s="306"/>
      <c r="G1259" s="306"/>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383</v>
      </c>
      <c r="AH1259" s="148"/>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3" x14ac:dyDescent="0.2">
      <c r="A1260" s="155"/>
      <c r="B1260" s="156"/>
      <c r="C1260" s="305" t="s">
        <v>1874</v>
      </c>
      <c r="D1260" s="306"/>
      <c r="E1260" s="306"/>
      <c r="F1260" s="306"/>
      <c r="G1260" s="306"/>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383</v>
      </c>
      <c r="AH1260" s="148"/>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outlineLevel="3" x14ac:dyDescent="0.2">
      <c r="A1261" s="155"/>
      <c r="B1261" s="156"/>
      <c r="C1261" s="305" t="s">
        <v>1875</v>
      </c>
      <c r="D1261" s="306"/>
      <c r="E1261" s="306"/>
      <c r="F1261" s="306"/>
      <c r="G1261" s="306"/>
      <c r="H1261" s="159"/>
      <c r="I1261" s="159"/>
      <c r="J1261" s="159"/>
      <c r="K1261" s="159"/>
      <c r="L1261" s="159"/>
      <c r="M1261" s="159"/>
      <c r="N1261" s="158"/>
      <c r="O1261" s="158"/>
      <c r="P1261" s="158"/>
      <c r="Q1261" s="158"/>
      <c r="R1261" s="159"/>
      <c r="S1261" s="159"/>
      <c r="T1261" s="159"/>
      <c r="U1261" s="159"/>
      <c r="V1261" s="159"/>
      <c r="W1261" s="159"/>
      <c r="X1261" s="159"/>
      <c r="Y1261" s="159"/>
      <c r="Z1261" s="148"/>
      <c r="AA1261" s="148"/>
      <c r="AB1261" s="148"/>
      <c r="AC1261" s="148"/>
      <c r="AD1261" s="148"/>
      <c r="AE1261" s="148"/>
      <c r="AF1261" s="148"/>
      <c r="AG1261" s="148" t="s">
        <v>383</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3" x14ac:dyDescent="0.2">
      <c r="A1262" s="155"/>
      <c r="B1262" s="156"/>
      <c r="C1262" s="305" t="s">
        <v>1876</v>
      </c>
      <c r="D1262" s="306"/>
      <c r="E1262" s="306"/>
      <c r="F1262" s="306"/>
      <c r="G1262" s="306"/>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383</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3" x14ac:dyDescent="0.2">
      <c r="A1263" s="155"/>
      <c r="B1263" s="156"/>
      <c r="C1263" s="305" t="s">
        <v>1877</v>
      </c>
      <c r="D1263" s="306"/>
      <c r="E1263" s="306"/>
      <c r="F1263" s="306"/>
      <c r="G1263" s="306"/>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383</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2" x14ac:dyDescent="0.2">
      <c r="A1264" s="155"/>
      <c r="B1264" s="156"/>
      <c r="C1264" s="194" t="s">
        <v>1878</v>
      </c>
      <c r="D1264" s="185"/>
      <c r="E1264" s="186">
        <v>1</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435</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x14ac:dyDescent="0.2">
      <c r="A1265" s="162" t="s">
        <v>373</v>
      </c>
      <c r="B1265" s="163" t="s">
        <v>271</v>
      </c>
      <c r="C1265" s="180" t="s">
        <v>272</v>
      </c>
      <c r="D1265" s="164"/>
      <c r="E1265" s="165"/>
      <c r="F1265" s="166"/>
      <c r="G1265" s="166">
        <f>SUMIF(AG1266:AG1288,"&lt;&gt;NOR",G1266:G1288)</f>
        <v>0</v>
      </c>
      <c r="H1265" s="166"/>
      <c r="I1265" s="166">
        <f>SUM(I1266:I1288)</f>
        <v>0</v>
      </c>
      <c r="J1265" s="166"/>
      <c r="K1265" s="166">
        <f>SUM(K1266:K1288)</f>
        <v>0</v>
      </c>
      <c r="L1265" s="166"/>
      <c r="M1265" s="166">
        <f>SUM(M1266:M1288)</f>
        <v>0</v>
      </c>
      <c r="N1265" s="165"/>
      <c r="O1265" s="165">
        <f>SUM(O1266:O1288)</f>
        <v>0.11</v>
      </c>
      <c r="P1265" s="165"/>
      <c r="Q1265" s="165">
        <f>SUM(Q1266:Q1288)</f>
        <v>0</v>
      </c>
      <c r="R1265" s="166"/>
      <c r="S1265" s="166"/>
      <c r="T1265" s="167"/>
      <c r="U1265" s="161"/>
      <c r="V1265" s="161">
        <f>SUM(V1266:V1288)</f>
        <v>24.84</v>
      </c>
      <c r="W1265" s="161"/>
      <c r="X1265" s="161"/>
      <c r="Y1265" s="161"/>
      <c r="Z1265" s="166"/>
      <c r="AA1265" s="166"/>
      <c r="AB1265" s="167"/>
      <c r="AG1265" t="s">
        <v>374</v>
      </c>
    </row>
    <row r="1266" spans="1:60" ht="22.5" outlineLevel="1" x14ac:dyDescent="0.2">
      <c r="A1266" s="172">
        <v>232</v>
      </c>
      <c r="B1266" s="173" t="s">
        <v>1879</v>
      </c>
      <c r="C1266" s="181" t="s">
        <v>1880</v>
      </c>
      <c r="D1266" s="174" t="s">
        <v>515</v>
      </c>
      <c r="E1266" s="175">
        <v>7</v>
      </c>
      <c r="F1266" s="176"/>
      <c r="G1266" s="177">
        <f>ROUND(E1266*F1266,2)</f>
        <v>0</v>
      </c>
      <c r="H1266" s="176"/>
      <c r="I1266" s="177">
        <f>ROUND(E1266*H1266,2)</f>
        <v>0</v>
      </c>
      <c r="J1266" s="176"/>
      <c r="K1266" s="177">
        <f>ROUND(E1266*J1266,2)</f>
        <v>0</v>
      </c>
      <c r="L1266" s="177">
        <v>21</v>
      </c>
      <c r="M1266" s="177">
        <f>G1266*(1+L1266/100)</f>
        <v>0</v>
      </c>
      <c r="N1266" s="175">
        <v>0</v>
      </c>
      <c r="O1266" s="175">
        <f>ROUND(E1266*N1266,2)</f>
        <v>0</v>
      </c>
      <c r="P1266" s="175">
        <v>0</v>
      </c>
      <c r="Q1266" s="175">
        <f>ROUND(E1266*P1266,2)</f>
        <v>0</v>
      </c>
      <c r="R1266" s="177" t="s">
        <v>592</v>
      </c>
      <c r="S1266" s="177" t="s">
        <v>378</v>
      </c>
      <c r="T1266" s="178" t="s">
        <v>379</v>
      </c>
      <c r="U1266" s="159">
        <v>0.2</v>
      </c>
      <c r="V1266" s="159">
        <f>ROUND(E1266*U1266,2)</f>
        <v>1.4</v>
      </c>
      <c r="W1266" s="159"/>
      <c r="X1266" s="159" t="s">
        <v>429</v>
      </c>
      <c r="Y1266" s="159" t="s">
        <v>1209</v>
      </c>
      <c r="Z1266" s="214">
        <v>0.32</v>
      </c>
      <c r="AA1266" s="215">
        <f t="shared" ref="AA1266" si="452">G1266*Z1266</f>
        <v>0</v>
      </c>
      <c r="AB1266" s="215">
        <f t="shared" ref="AB1266" si="453">G1266-AA1266</f>
        <v>0</v>
      </c>
      <c r="AC1266" s="148"/>
      <c r="AD1266" s="148"/>
      <c r="AE1266" s="148"/>
      <c r="AF1266" s="148"/>
      <c r="AG1266" s="148" t="s">
        <v>431</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2" x14ac:dyDescent="0.2">
      <c r="A1267" s="155"/>
      <c r="B1267" s="156"/>
      <c r="C1267" s="296" t="s">
        <v>1881</v>
      </c>
      <c r="D1267" s="297"/>
      <c r="E1267" s="297"/>
      <c r="F1267" s="297"/>
      <c r="G1267" s="297"/>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383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2" x14ac:dyDescent="0.2">
      <c r="A1268" s="155"/>
      <c r="B1268" s="156"/>
      <c r="C1268" s="194" t="s">
        <v>1882</v>
      </c>
      <c r="D1268" s="185"/>
      <c r="E1268" s="186">
        <v>7</v>
      </c>
      <c r="F1268" s="159"/>
      <c r="G1268" s="159"/>
      <c r="H1268" s="159"/>
      <c r="I1268" s="159"/>
      <c r="J1268" s="159"/>
      <c r="K1268" s="159"/>
      <c r="L1268" s="159"/>
      <c r="M1268" s="159"/>
      <c r="N1268" s="158"/>
      <c r="O1268" s="158"/>
      <c r="P1268" s="158"/>
      <c r="Q1268" s="158"/>
      <c r="R1268" s="159"/>
      <c r="S1268" s="159"/>
      <c r="T1268" s="159"/>
      <c r="U1268" s="159"/>
      <c r="V1268" s="159"/>
      <c r="W1268" s="159"/>
      <c r="X1268" s="159"/>
      <c r="Y1268" s="159"/>
      <c r="Z1268" s="148"/>
      <c r="AA1268" s="148"/>
      <c r="AB1268" s="148"/>
      <c r="AC1268" s="148"/>
      <c r="AD1268" s="148"/>
      <c r="AE1268" s="148"/>
      <c r="AF1268" s="148"/>
      <c r="AG1268" s="148" t="s">
        <v>435</v>
      </c>
      <c r="AH1268" s="148">
        <v>0</v>
      </c>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ht="22.5" outlineLevel="1" x14ac:dyDescent="0.2">
      <c r="A1269" s="172">
        <v>233</v>
      </c>
      <c r="B1269" s="173" t="s">
        <v>1883</v>
      </c>
      <c r="C1269" s="181" t="s">
        <v>1884</v>
      </c>
      <c r="D1269" s="174" t="s">
        <v>515</v>
      </c>
      <c r="E1269" s="175">
        <v>1</v>
      </c>
      <c r="F1269" s="176"/>
      <c r="G1269" s="177">
        <f>ROUND(E1269*F1269,2)</f>
        <v>0</v>
      </c>
      <c r="H1269" s="176"/>
      <c r="I1269" s="177">
        <f>ROUND(E1269*H1269,2)</f>
        <v>0</v>
      </c>
      <c r="J1269" s="176"/>
      <c r="K1269" s="177">
        <f>ROUND(E1269*J1269,2)</f>
        <v>0</v>
      </c>
      <c r="L1269" s="177">
        <v>21</v>
      </c>
      <c r="M1269" s="177">
        <f>G1269*(1+L1269/100)</f>
        <v>0</v>
      </c>
      <c r="N1269" s="175">
        <v>5.1000000000000004E-3</v>
      </c>
      <c r="O1269" s="175">
        <f>ROUND(E1269*N1269,2)</f>
        <v>0.01</v>
      </c>
      <c r="P1269" s="175">
        <v>0</v>
      </c>
      <c r="Q1269" s="175">
        <f>ROUND(E1269*P1269,2)</f>
        <v>0</v>
      </c>
      <c r="R1269" s="177" t="s">
        <v>664</v>
      </c>
      <c r="S1269" s="177" t="s">
        <v>378</v>
      </c>
      <c r="T1269" s="178" t="s">
        <v>378</v>
      </c>
      <c r="U1269" s="159">
        <v>0</v>
      </c>
      <c r="V1269" s="159">
        <f>ROUND(E1269*U1269,2)</f>
        <v>0</v>
      </c>
      <c r="W1269" s="159"/>
      <c r="X1269" s="159" t="s">
        <v>614</v>
      </c>
      <c r="Y1269" s="159" t="s">
        <v>1209</v>
      </c>
      <c r="Z1269" s="214">
        <v>0.32</v>
      </c>
      <c r="AA1269" s="215">
        <f t="shared" ref="AA1269" si="454">G1269*Z1269</f>
        <v>0</v>
      </c>
      <c r="AB1269" s="215">
        <f t="shared" ref="AB1269" si="455">G1269-AA1269</f>
        <v>0</v>
      </c>
      <c r="AC1269" s="148"/>
      <c r="AD1269" s="148"/>
      <c r="AE1269" s="148"/>
      <c r="AF1269" s="148"/>
      <c r="AG1269" s="148" t="s">
        <v>615</v>
      </c>
      <c r="AH1269" s="148"/>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2" x14ac:dyDescent="0.2">
      <c r="A1270" s="155"/>
      <c r="B1270" s="156"/>
      <c r="C1270" s="194" t="s">
        <v>1885</v>
      </c>
      <c r="D1270" s="185"/>
      <c r="E1270" s="186">
        <v>1</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435</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ht="22.5" outlineLevel="1" x14ac:dyDescent="0.2">
      <c r="A1271" s="172">
        <v>234</v>
      </c>
      <c r="B1271" s="173" t="s">
        <v>1886</v>
      </c>
      <c r="C1271" s="181" t="s">
        <v>1887</v>
      </c>
      <c r="D1271" s="174" t="s">
        <v>515</v>
      </c>
      <c r="E1271" s="175">
        <v>3</v>
      </c>
      <c r="F1271" s="176"/>
      <c r="G1271" s="177">
        <f>ROUND(E1271*F1271,2)</f>
        <v>0</v>
      </c>
      <c r="H1271" s="176"/>
      <c r="I1271" s="177">
        <f>ROUND(E1271*H1271,2)</f>
        <v>0</v>
      </c>
      <c r="J1271" s="176"/>
      <c r="K1271" s="177">
        <f>ROUND(E1271*J1271,2)</f>
        <v>0</v>
      </c>
      <c r="L1271" s="177">
        <v>21</v>
      </c>
      <c r="M1271" s="177">
        <f>G1271*(1+L1271/100)</f>
        <v>0</v>
      </c>
      <c r="N1271" s="175">
        <v>5.1000000000000004E-3</v>
      </c>
      <c r="O1271" s="175">
        <f>ROUND(E1271*N1271,2)</f>
        <v>0.02</v>
      </c>
      <c r="P1271" s="175">
        <v>0</v>
      </c>
      <c r="Q1271" s="175">
        <f>ROUND(E1271*P1271,2)</f>
        <v>0</v>
      </c>
      <c r="R1271" s="177" t="s">
        <v>664</v>
      </c>
      <c r="S1271" s="177" t="s">
        <v>378</v>
      </c>
      <c r="T1271" s="178" t="s">
        <v>378</v>
      </c>
      <c r="U1271" s="159">
        <v>0</v>
      </c>
      <c r="V1271" s="159">
        <f>ROUND(E1271*U1271,2)</f>
        <v>0</v>
      </c>
      <c r="W1271" s="159"/>
      <c r="X1271" s="159" t="s">
        <v>614</v>
      </c>
      <c r="Y1271" s="159" t="s">
        <v>1209</v>
      </c>
      <c r="Z1271" s="214">
        <v>0.32</v>
      </c>
      <c r="AA1271" s="215">
        <f t="shared" ref="AA1271" si="456">G1271*Z1271</f>
        <v>0</v>
      </c>
      <c r="AB1271" s="215">
        <f t="shared" ref="AB1271" si="457">G1271-AA1271</f>
        <v>0</v>
      </c>
      <c r="AC1271" s="148"/>
      <c r="AD1271" s="148"/>
      <c r="AE1271" s="148"/>
      <c r="AF1271" s="148"/>
      <c r="AG1271" s="148" t="s">
        <v>615</v>
      </c>
      <c r="AH1271" s="148"/>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2" x14ac:dyDescent="0.2">
      <c r="A1272" s="155"/>
      <c r="B1272" s="156"/>
      <c r="C1272" s="194" t="s">
        <v>1888</v>
      </c>
      <c r="D1272" s="185"/>
      <c r="E1272" s="186">
        <v>3</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435</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ht="22.5" outlineLevel="1" x14ac:dyDescent="0.2">
      <c r="A1273" s="172">
        <v>235</v>
      </c>
      <c r="B1273" s="173" t="s">
        <v>1889</v>
      </c>
      <c r="C1273" s="181" t="s">
        <v>1890</v>
      </c>
      <c r="D1273" s="174" t="s">
        <v>515</v>
      </c>
      <c r="E1273" s="175">
        <v>2</v>
      </c>
      <c r="F1273" s="176"/>
      <c r="G1273" s="177">
        <f>ROUND(E1273*F1273,2)</f>
        <v>0</v>
      </c>
      <c r="H1273" s="176"/>
      <c r="I1273" s="177">
        <f>ROUND(E1273*H1273,2)</f>
        <v>0</v>
      </c>
      <c r="J1273" s="176"/>
      <c r="K1273" s="177">
        <f>ROUND(E1273*J1273,2)</f>
        <v>0</v>
      </c>
      <c r="L1273" s="177">
        <v>21</v>
      </c>
      <c r="M1273" s="177">
        <f>G1273*(1+L1273/100)</f>
        <v>0</v>
      </c>
      <c r="N1273" s="175">
        <v>5.1000000000000004E-3</v>
      </c>
      <c r="O1273" s="175">
        <f>ROUND(E1273*N1273,2)</f>
        <v>0.01</v>
      </c>
      <c r="P1273" s="175">
        <v>0</v>
      </c>
      <c r="Q1273" s="175">
        <f>ROUND(E1273*P1273,2)</f>
        <v>0</v>
      </c>
      <c r="R1273" s="177" t="s">
        <v>664</v>
      </c>
      <c r="S1273" s="177" t="s">
        <v>378</v>
      </c>
      <c r="T1273" s="178" t="s">
        <v>378</v>
      </c>
      <c r="U1273" s="159">
        <v>0</v>
      </c>
      <c r="V1273" s="159">
        <f>ROUND(E1273*U1273,2)</f>
        <v>0</v>
      </c>
      <c r="W1273" s="159"/>
      <c r="X1273" s="159" t="s">
        <v>614</v>
      </c>
      <c r="Y1273" s="159" t="s">
        <v>1209</v>
      </c>
      <c r="Z1273" s="214">
        <v>0.32</v>
      </c>
      <c r="AA1273" s="215">
        <f t="shared" ref="AA1273" si="458">G1273*Z1273</f>
        <v>0</v>
      </c>
      <c r="AB1273" s="215">
        <f t="shared" ref="AB1273" si="459">G1273-AA1273</f>
        <v>0</v>
      </c>
      <c r="AC1273" s="148"/>
      <c r="AD1273" s="148"/>
      <c r="AE1273" s="148"/>
      <c r="AF1273" s="148"/>
      <c r="AG1273" s="148" t="s">
        <v>615</v>
      </c>
      <c r="AH1273" s="148"/>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2" x14ac:dyDescent="0.2">
      <c r="A1274" s="155"/>
      <c r="B1274" s="156"/>
      <c r="C1274" s="194" t="s">
        <v>1891</v>
      </c>
      <c r="D1274" s="185"/>
      <c r="E1274" s="186">
        <v>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435</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ht="22.5" outlineLevel="1" x14ac:dyDescent="0.2">
      <c r="A1275" s="172">
        <v>236</v>
      </c>
      <c r="B1275" s="173" t="s">
        <v>1892</v>
      </c>
      <c r="C1275" s="181" t="s">
        <v>1893</v>
      </c>
      <c r="D1275" s="174" t="s">
        <v>515</v>
      </c>
      <c r="E1275" s="175">
        <v>1</v>
      </c>
      <c r="F1275" s="176"/>
      <c r="G1275" s="177">
        <f>ROUND(E1275*F1275,2)</f>
        <v>0</v>
      </c>
      <c r="H1275" s="176"/>
      <c r="I1275" s="177">
        <f>ROUND(E1275*H1275,2)</f>
        <v>0</v>
      </c>
      <c r="J1275" s="176"/>
      <c r="K1275" s="177">
        <f>ROUND(E1275*J1275,2)</f>
        <v>0</v>
      </c>
      <c r="L1275" s="177">
        <v>21</v>
      </c>
      <c r="M1275" s="177">
        <f>G1275*(1+L1275/100)</f>
        <v>0</v>
      </c>
      <c r="N1275" s="175">
        <v>5.1000000000000004E-3</v>
      </c>
      <c r="O1275" s="175">
        <f>ROUND(E1275*N1275,2)</f>
        <v>0.01</v>
      </c>
      <c r="P1275" s="175">
        <v>0</v>
      </c>
      <c r="Q1275" s="175">
        <f>ROUND(E1275*P1275,2)</f>
        <v>0</v>
      </c>
      <c r="R1275" s="177" t="s">
        <v>664</v>
      </c>
      <c r="S1275" s="177" t="s">
        <v>378</v>
      </c>
      <c r="T1275" s="178" t="s">
        <v>378</v>
      </c>
      <c r="U1275" s="159">
        <v>0</v>
      </c>
      <c r="V1275" s="159">
        <f>ROUND(E1275*U1275,2)</f>
        <v>0</v>
      </c>
      <c r="W1275" s="159"/>
      <c r="X1275" s="159" t="s">
        <v>614</v>
      </c>
      <c r="Y1275" s="159" t="s">
        <v>1209</v>
      </c>
      <c r="Z1275" s="214">
        <v>0.32</v>
      </c>
      <c r="AA1275" s="215">
        <f t="shared" ref="AA1275" si="460">G1275*Z1275</f>
        <v>0</v>
      </c>
      <c r="AB1275" s="215">
        <f t="shared" ref="AB1275" si="461">G1275-AA1275</f>
        <v>0</v>
      </c>
      <c r="AC1275" s="148"/>
      <c r="AD1275" s="148"/>
      <c r="AE1275" s="148"/>
      <c r="AF1275" s="148"/>
      <c r="AG1275" s="148" t="s">
        <v>615</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2" x14ac:dyDescent="0.2">
      <c r="A1276" s="155"/>
      <c r="B1276" s="156"/>
      <c r="C1276" s="194" t="s">
        <v>1894</v>
      </c>
      <c r="D1276" s="185"/>
      <c r="E1276" s="186">
        <v>1</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435</v>
      </c>
      <c r="AH1276" s="148">
        <v>0</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
      <c r="A1277" s="172">
        <v>237</v>
      </c>
      <c r="B1277" s="173" t="s">
        <v>1895</v>
      </c>
      <c r="C1277" s="181" t="s">
        <v>1896</v>
      </c>
      <c r="D1277" s="174" t="s">
        <v>671</v>
      </c>
      <c r="E1277" s="175">
        <v>252</v>
      </c>
      <c r="F1277" s="176"/>
      <c r="G1277" s="177">
        <f>ROUND(E1277*F1277,2)</f>
        <v>0</v>
      </c>
      <c r="H1277" s="176"/>
      <c r="I1277" s="177">
        <f>ROUND(E1277*H1277,2)</f>
        <v>0</v>
      </c>
      <c r="J1277" s="176"/>
      <c r="K1277" s="177">
        <f>ROUND(E1277*J1277,2)</f>
        <v>0</v>
      </c>
      <c r="L1277" s="177">
        <v>21</v>
      </c>
      <c r="M1277" s="177">
        <f>G1277*(1+L1277/100)</f>
        <v>0</v>
      </c>
      <c r="N1277" s="175">
        <v>0</v>
      </c>
      <c r="O1277" s="175">
        <f>ROUND(E1277*N1277,2)</f>
        <v>0</v>
      </c>
      <c r="P1277" s="175">
        <v>0</v>
      </c>
      <c r="Q1277" s="175">
        <f>ROUND(E1277*P1277,2)</f>
        <v>0</v>
      </c>
      <c r="R1277" s="177" t="s">
        <v>592</v>
      </c>
      <c r="S1277" s="177" t="s">
        <v>378</v>
      </c>
      <c r="T1277" s="178" t="s">
        <v>378</v>
      </c>
      <c r="U1277" s="159">
        <v>1.2E-2</v>
      </c>
      <c r="V1277" s="159">
        <f>ROUND(E1277*U1277,2)</f>
        <v>3.02</v>
      </c>
      <c r="W1277" s="159"/>
      <c r="X1277" s="159" t="s">
        <v>429</v>
      </c>
      <c r="Y1277" s="159" t="s">
        <v>656</v>
      </c>
      <c r="Z1277" s="214">
        <v>0.32</v>
      </c>
      <c r="AA1277" s="215">
        <f t="shared" ref="AA1277" si="462">G1277*Z1277</f>
        <v>0</v>
      </c>
      <c r="AB1277" s="215">
        <f t="shared" ref="AB1277" si="463">G1277-AA1277</f>
        <v>0</v>
      </c>
      <c r="AC1277" s="148"/>
      <c r="AD1277" s="148"/>
      <c r="AE1277" s="148"/>
      <c r="AF1277" s="148"/>
      <c r="AG1277" s="148" t="s">
        <v>431</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
      <c r="A1278" s="155"/>
      <c r="B1278" s="156"/>
      <c r="C1278" s="307" t="s">
        <v>1897</v>
      </c>
      <c r="D1278" s="308"/>
      <c r="E1278" s="308"/>
      <c r="F1278" s="308"/>
      <c r="G1278" s="308"/>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433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4" t="s">
        <v>1898</v>
      </c>
      <c r="D1279" s="185"/>
      <c r="E1279" s="186">
        <v>252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435</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outlineLevel="1" x14ac:dyDescent="0.2">
      <c r="A1280" s="172">
        <v>238</v>
      </c>
      <c r="B1280" s="173" t="s">
        <v>1899</v>
      </c>
      <c r="C1280" s="181" t="s">
        <v>1900</v>
      </c>
      <c r="D1280" s="174" t="s">
        <v>671</v>
      </c>
      <c r="E1280" s="175">
        <v>252</v>
      </c>
      <c r="F1280" s="176"/>
      <c r="G1280" s="177">
        <f>ROUND(E1280*F1280,2)</f>
        <v>0</v>
      </c>
      <c r="H1280" s="176"/>
      <c r="I1280" s="177">
        <f>ROUND(E1280*H1280,2)</f>
        <v>0</v>
      </c>
      <c r="J1280" s="176"/>
      <c r="K1280" s="177">
        <f>ROUND(E1280*J1280,2)</f>
        <v>0</v>
      </c>
      <c r="L1280" s="177">
        <v>21</v>
      </c>
      <c r="M1280" s="177">
        <f>G1280*(1+L1280/100)</f>
        <v>0</v>
      </c>
      <c r="N1280" s="175">
        <v>1.2999999999999999E-4</v>
      </c>
      <c r="O1280" s="175">
        <f>ROUND(E1280*N1280,2)</f>
        <v>0.03</v>
      </c>
      <c r="P1280" s="175">
        <v>0</v>
      </c>
      <c r="Q1280" s="175">
        <f>ROUND(E1280*P1280,2)</f>
        <v>0</v>
      </c>
      <c r="R1280" s="177" t="s">
        <v>592</v>
      </c>
      <c r="S1280" s="177" t="s">
        <v>394</v>
      </c>
      <c r="T1280" s="178" t="s">
        <v>378</v>
      </c>
      <c r="U1280" s="159">
        <v>2.1999999999999999E-2</v>
      </c>
      <c r="V1280" s="159">
        <f>ROUND(E1280*U1280,2)</f>
        <v>5.54</v>
      </c>
      <c r="W1280" s="159"/>
      <c r="X1280" s="159" t="s">
        <v>429</v>
      </c>
      <c r="Y1280" s="159" t="s">
        <v>656</v>
      </c>
      <c r="Z1280" s="214">
        <v>0.32</v>
      </c>
      <c r="AA1280" s="215">
        <f t="shared" ref="AA1280" si="464">G1280*Z1280</f>
        <v>0</v>
      </c>
      <c r="AB1280" s="215">
        <f t="shared" ref="AB1280" si="465">G1280-AA1280</f>
        <v>0</v>
      </c>
      <c r="AC1280" s="148"/>
      <c r="AD1280" s="148"/>
      <c r="AE1280" s="148"/>
      <c r="AF1280" s="148"/>
      <c r="AG1280" s="148" t="s">
        <v>431</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4" t="s">
        <v>1901</v>
      </c>
      <c r="D1281" s="185"/>
      <c r="E1281" s="186">
        <v>252</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435</v>
      </c>
      <c r="AH1281" s="148">
        <v>5</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1" x14ac:dyDescent="0.2">
      <c r="A1282" s="172">
        <v>239</v>
      </c>
      <c r="B1282" s="173" t="s">
        <v>1902</v>
      </c>
      <c r="C1282" s="181" t="s">
        <v>1903</v>
      </c>
      <c r="D1282" s="174" t="s">
        <v>492</v>
      </c>
      <c r="E1282" s="175">
        <v>32</v>
      </c>
      <c r="F1282" s="176"/>
      <c r="G1282" s="177">
        <f>ROUND(E1282*F1282,2)</f>
        <v>0</v>
      </c>
      <c r="H1282" s="176"/>
      <c r="I1282" s="177">
        <f>ROUND(E1282*H1282,2)</f>
        <v>0</v>
      </c>
      <c r="J1282" s="176"/>
      <c r="K1282" s="177">
        <f>ROUND(E1282*J1282,2)</f>
        <v>0</v>
      </c>
      <c r="L1282" s="177">
        <v>21</v>
      </c>
      <c r="M1282" s="177">
        <f>G1282*(1+L1282/100)</f>
        <v>0</v>
      </c>
      <c r="N1282" s="175">
        <v>0</v>
      </c>
      <c r="O1282" s="175">
        <f>ROUND(E1282*N1282,2)</f>
        <v>0</v>
      </c>
      <c r="P1282" s="175">
        <v>0</v>
      </c>
      <c r="Q1282" s="175">
        <f>ROUND(E1282*P1282,2)</f>
        <v>0</v>
      </c>
      <c r="R1282" s="177" t="s">
        <v>592</v>
      </c>
      <c r="S1282" s="177" t="s">
        <v>378</v>
      </c>
      <c r="T1282" s="178" t="s">
        <v>378</v>
      </c>
      <c r="U1282" s="159">
        <v>0.125</v>
      </c>
      <c r="V1282" s="159">
        <f>ROUND(E1282*U1282,2)</f>
        <v>4</v>
      </c>
      <c r="W1282" s="159"/>
      <c r="X1282" s="159" t="s">
        <v>429</v>
      </c>
      <c r="Y1282" s="159" t="s">
        <v>656</v>
      </c>
      <c r="Z1282" s="214">
        <v>0.32</v>
      </c>
      <c r="AA1282" s="215">
        <f t="shared" ref="AA1282" si="466">G1282*Z1282</f>
        <v>0</v>
      </c>
      <c r="AB1282" s="215">
        <f t="shared" ref="AB1282" si="467">G1282-AA1282</f>
        <v>0</v>
      </c>
      <c r="AC1282" s="148"/>
      <c r="AD1282" s="148"/>
      <c r="AE1282" s="148"/>
      <c r="AF1282" s="148"/>
      <c r="AG1282" s="148" t="s">
        <v>431</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
      <c r="A1283" s="155"/>
      <c r="B1283" s="156"/>
      <c r="C1283" s="307" t="s">
        <v>1897</v>
      </c>
      <c r="D1283" s="308"/>
      <c r="E1283" s="308"/>
      <c r="F1283" s="308"/>
      <c r="G1283" s="308"/>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433</v>
      </c>
      <c r="AH1283" s="148"/>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2" x14ac:dyDescent="0.2">
      <c r="A1284" s="155"/>
      <c r="B1284" s="156"/>
      <c r="C1284" s="194" t="s">
        <v>1904</v>
      </c>
      <c r="D1284" s="185"/>
      <c r="E1284" s="186">
        <v>32</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435</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ht="22.5" outlineLevel="1" x14ac:dyDescent="0.2">
      <c r="A1285" s="172">
        <v>240</v>
      </c>
      <c r="B1285" s="173" t="s">
        <v>1905</v>
      </c>
      <c r="C1285" s="181" t="s">
        <v>1906</v>
      </c>
      <c r="D1285" s="174" t="s">
        <v>492</v>
      </c>
      <c r="E1285" s="175">
        <v>32</v>
      </c>
      <c r="F1285" s="176"/>
      <c r="G1285" s="177">
        <f>ROUND(E1285*F1285,2)</f>
        <v>0</v>
      </c>
      <c r="H1285" s="176"/>
      <c r="I1285" s="177">
        <f>ROUND(E1285*H1285,2)</f>
        <v>0</v>
      </c>
      <c r="J1285" s="176"/>
      <c r="K1285" s="177">
        <f>ROUND(E1285*J1285,2)</f>
        <v>0</v>
      </c>
      <c r="L1285" s="177">
        <v>21</v>
      </c>
      <c r="M1285" s="177">
        <f>G1285*(1+L1285/100)</f>
        <v>0</v>
      </c>
      <c r="N1285" s="175">
        <v>1.08E-3</v>
      </c>
      <c r="O1285" s="175">
        <f>ROUND(E1285*N1285,2)</f>
        <v>0.03</v>
      </c>
      <c r="P1285" s="175">
        <v>0</v>
      </c>
      <c r="Q1285" s="175">
        <f>ROUND(E1285*P1285,2)</f>
        <v>0</v>
      </c>
      <c r="R1285" s="177" t="s">
        <v>592</v>
      </c>
      <c r="S1285" s="177" t="s">
        <v>394</v>
      </c>
      <c r="T1285" s="178" t="s">
        <v>378</v>
      </c>
      <c r="U1285" s="159">
        <v>0.311</v>
      </c>
      <c r="V1285" s="159">
        <f>ROUND(E1285*U1285,2)</f>
        <v>9.9499999999999993</v>
      </c>
      <c r="W1285" s="159"/>
      <c r="X1285" s="159" t="s">
        <v>429</v>
      </c>
      <c r="Y1285" s="159" t="s">
        <v>656</v>
      </c>
      <c r="Z1285" s="214">
        <v>0.32</v>
      </c>
      <c r="AA1285" s="215">
        <f t="shared" ref="AA1285" si="468">G1285*Z1285</f>
        <v>0</v>
      </c>
      <c r="AB1285" s="215">
        <f t="shared" ref="AB1285" si="469">G1285-AA1285</f>
        <v>0</v>
      </c>
      <c r="AC1285" s="148"/>
      <c r="AD1285" s="148"/>
      <c r="AE1285" s="148"/>
      <c r="AF1285" s="148"/>
      <c r="AG1285" s="148" t="s">
        <v>431</v>
      </c>
      <c r="AH1285" s="148"/>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2" x14ac:dyDescent="0.2">
      <c r="A1286" s="155"/>
      <c r="B1286" s="156"/>
      <c r="C1286" s="194" t="s">
        <v>1907</v>
      </c>
      <c r="D1286" s="185"/>
      <c r="E1286" s="186">
        <v>32</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435</v>
      </c>
      <c r="AH1286" s="148">
        <v>5</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1" x14ac:dyDescent="0.2">
      <c r="A1287" s="172">
        <v>241</v>
      </c>
      <c r="B1287" s="173" t="s">
        <v>1908</v>
      </c>
      <c r="C1287" s="181" t="s">
        <v>1909</v>
      </c>
      <c r="D1287" s="174" t="s">
        <v>515</v>
      </c>
      <c r="E1287" s="175">
        <v>3</v>
      </c>
      <c r="F1287" s="176"/>
      <c r="G1287" s="177">
        <f>ROUND(E1287*F1287,2)</f>
        <v>0</v>
      </c>
      <c r="H1287" s="176"/>
      <c r="I1287" s="177">
        <f>ROUND(E1287*H1287,2)</f>
        <v>0</v>
      </c>
      <c r="J1287" s="176"/>
      <c r="K1287" s="177">
        <f>ROUND(E1287*J1287,2)</f>
        <v>0</v>
      </c>
      <c r="L1287" s="177">
        <v>21</v>
      </c>
      <c r="M1287" s="177">
        <f>G1287*(1+L1287/100)</f>
        <v>0</v>
      </c>
      <c r="N1287" s="175">
        <v>7.6000000000000004E-4</v>
      </c>
      <c r="O1287" s="175">
        <f>ROUND(E1287*N1287,2)</f>
        <v>0</v>
      </c>
      <c r="P1287" s="175">
        <v>0</v>
      </c>
      <c r="Q1287" s="175">
        <f>ROUND(E1287*P1287,2)</f>
        <v>0</v>
      </c>
      <c r="R1287" s="177"/>
      <c r="S1287" s="177" t="s">
        <v>394</v>
      </c>
      <c r="T1287" s="178" t="s">
        <v>379</v>
      </c>
      <c r="U1287" s="159">
        <v>0.311</v>
      </c>
      <c r="V1287" s="159">
        <f>ROUND(E1287*U1287,2)</f>
        <v>0.93</v>
      </c>
      <c r="W1287" s="159"/>
      <c r="X1287" s="159" t="s">
        <v>429</v>
      </c>
      <c r="Y1287" s="159" t="s">
        <v>656</v>
      </c>
      <c r="Z1287" s="214">
        <v>0.32</v>
      </c>
      <c r="AA1287" s="215">
        <f t="shared" ref="AA1287" si="470">G1287*Z1287</f>
        <v>0</v>
      </c>
      <c r="AB1287" s="215">
        <f t="shared" ref="AB1287" si="471">G1287-AA1287</f>
        <v>0</v>
      </c>
      <c r="AC1287" s="148"/>
      <c r="AD1287" s="148"/>
      <c r="AE1287" s="148"/>
      <c r="AF1287" s="148"/>
      <c r="AG1287" s="148" t="s">
        <v>431</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
      <c r="A1288" s="155"/>
      <c r="B1288" s="156"/>
      <c r="C1288" s="194" t="s">
        <v>1910</v>
      </c>
      <c r="D1288" s="185"/>
      <c r="E1288" s="186">
        <v>3</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435</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x14ac:dyDescent="0.2">
      <c r="A1289" s="162" t="s">
        <v>373</v>
      </c>
      <c r="B1289" s="163" t="s">
        <v>273</v>
      </c>
      <c r="C1289" s="180" t="s">
        <v>274</v>
      </c>
      <c r="D1289" s="164"/>
      <c r="E1289" s="165"/>
      <c r="F1289" s="166"/>
      <c r="G1289" s="166">
        <f>SUMIF(AG1290:AG1293,"&lt;&gt;NOR",G1290:G1293)</f>
        <v>0</v>
      </c>
      <c r="H1289" s="166"/>
      <c r="I1289" s="166">
        <f>SUM(I1290:I1293)</f>
        <v>0</v>
      </c>
      <c r="J1289" s="166"/>
      <c r="K1289" s="166">
        <f>SUM(K1290:K1293)</f>
        <v>0</v>
      </c>
      <c r="L1289" s="166"/>
      <c r="M1289" s="166">
        <f>SUM(M1290:M1293)</f>
        <v>0</v>
      </c>
      <c r="N1289" s="165"/>
      <c r="O1289" s="165">
        <f>SUM(O1290:O1293)</f>
        <v>0.1</v>
      </c>
      <c r="P1289" s="165"/>
      <c r="Q1289" s="165">
        <f>SUM(Q1290:Q1293)</f>
        <v>0</v>
      </c>
      <c r="R1289" s="166"/>
      <c r="S1289" s="166"/>
      <c r="T1289" s="167"/>
      <c r="U1289" s="161"/>
      <c r="V1289" s="161">
        <f>SUM(V1290:V1293)</f>
        <v>11.1</v>
      </c>
      <c r="W1289" s="161"/>
      <c r="X1289" s="161"/>
      <c r="Y1289" s="161"/>
      <c r="Z1289" s="166"/>
      <c r="AA1289" s="166"/>
      <c r="AB1289" s="167"/>
      <c r="AG1289" t="s">
        <v>374</v>
      </c>
    </row>
    <row r="1290" spans="1:60" outlineLevel="1" x14ac:dyDescent="0.2">
      <c r="A1290" s="172">
        <v>242</v>
      </c>
      <c r="B1290" s="173" t="s">
        <v>1911</v>
      </c>
      <c r="C1290" s="181" t="s">
        <v>1912</v>
      </c>
      <c r="D1290" s="174" t="s">
        <v>671</v>
      </c>
      <c r="E1290" s="175">
        <v>110</v>
      </c>
      <c r="F1290" s="176"/>
      <c r="G1290" s="177">
        <f>ROUND(E1290*F1290,2)</f>
        <v>0</v>
      </c>
      <c r="H1290" s="176"/>
      <c r="I1290" s="177">
        <f>ROUND(E1290*H1290,2)</f>
        <v>0</v>
      </c>
      <c r="J1290" s="176"/>
      <c r="K1290" s="177">
        <f>ROUND(E1290*J1290,2)</f>
        <v>0</v>
      </c>
      <c r="L1290" s="177">
        <v>21</v>
      </c>
      <c r="M1290" s="177">
        <f>G1290*(1+L1290/100)</f>
        <v>0</v>
      </c>
      <c r="N1290" s="175">
        <v>9.5E-4</v>
      </c>
      <c r="O1290" s="175">
        <f>ROUND(E1290*N1290,2)</f>
        <v>0.1</v>
      </c>
      <c r="P1290" s="175">
        <v>0</v>
      </c>
      <c r="Q1290" s="175">
        <f>ROUND(E1290*P1290,2)</f>
        <v>0</v>
      </c>
      <c r="R1290" s="177"/>
      <c r="S1290" s="177" t="s">
        <v>394</v>
      </c>
      <c r="T1290" s="178" t="s">
        <v>378</v>
      </c>
      <c r="U1290" s="159">
        <v>0.1</v>
      </c>
      <c r="V1290" s="159">
        <f>ROUND(E1290*U1290,2)</f>
        <v>11</v>
      </c>
      <c r="W1290" s="159"/>
      <c r="X1290" s="159" t="s">
        <v>429</v>
      </c>
      <c r="Y1290" s="159" t="s">
        <v>381</v>
      </c>
      <c r="Z1290" s="214">
        <v>0.32</v>
      </c>
      <c r="AA1290" s="215">
        <f t="shared" ref="AA1290" si="472">G1290*Z1290</f>
        <v>0</v>
      </c>
      <c r="AB1290" s="215">
        <f t="shared" ref="AB1290" si="473">G1290-AA1290</f>
        <v>0</v>
      </c>
      <c r="AC1290" s="148"/>
      <c r="AD1290" s="148"/>
      <c r="AE1290" s="148"/>
      <c r="AF1290" s="148"/>
      <c r="AG1290" s="148" t="s">
        <v>431</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
      <c r="A1291" s="155"/>
      <c r="B1291" s="156"/>
      <c r="C1291" s="194" t="s">
        <v>1913</v>
      </c>
      <c r="D1291" s="185"/>
      <c r="E1291" s="186">
        <v>110</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435</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1" x14ac:dyDescent="0.2">
      <c r="A1292" s="172">
        <v>243</v>
      </c>
      <c r="B1292" s="173" t="s">
        <v>1914</v>
      </c>
      <c r="C1292" s="181" t="s">
        <v>1915</v>
      </c>
      <c r="D1292" s="174" t="s">
        <v>406</v>
      </c>
      <c r="E1292" s="175">
        <v>1</v>
      </c>
      <c r="F1292" s="176"/>
      <c r="G1292" s="177">
        <f>ROUND(E1292*F1292,2)</f>
        <v>0</v>
      </c>
      <c r="H1292" s="176"/>
      <c r="I1292" s="177">
        <f>ROUND(E1292*H1292,2)</f>
        <v>0</v>
      </c>
      <c r="J1292" s="176"/>
      <c r="K1292" s="177">
        <f>ROUND(E1292*J1292,2)</f>
        <v>0</v>
      </c>
      <c r="L1292" s="177">
        <v>21</v>
      </c>
      <c r="M1292" s="177">
        <f>G1292*(1+L1292/100)</f>
        <v>0</v>
      </c>
      <c r="N1292" s="175">
        <v>0</v>
      </c>
      <c r="O1292" s="175">
        <f>ROUND(E1292*N1292,2)</f>
        <v>0</v>
      </c>
      <c r="P1292" s="175">
        <v>0</v>
      </c>
      <c r="Q1292" s="175">
        <f>ROUND(E1292*P1292,2)</f>
        <v>0</v>
      </c>
      <c r="R1292" s="177"/>
      <c r="S1292" s="177" t="s">
        <v>394</v>
      </c>
      <c r="T1292" s="178" t="s">
        <v>379</v>
      </c>
      <c r="U1292" s="159">
        <v>0.1</v>
      </c>
      <c r="V1292" s="159">
        <f>ROUND(E1292*U1292,2)</f>
        <v>0.1</v>
      </c>
      <c r="W1292" s="159"/>
      <c r="X1292" s="159" t="s">
        <v>429</v>
      </c>
      <c r="Y1292" s="159" t="s">
        <v>430</v>
      </c>
      <c r="Z1292" s="214">
        <v>0.32</v>
      </c>
      <c r="AA1292" s="215">
        <f t="shared" ref="AA1292" si="474">G1292*Z1292</f>
        <v>0</v>
      </c>
      <c r="AB1292" s="215">
        <f t="shared" ref="AB1292" si="475">G1292-AA1292</f>
        <v>0</v>
      </c>
      <c r="AC1292" s="148"/>
      <c r="AD1292" s="148"/>
      <c r="AE1292" s="148"/>
      <c r="AF1292" s="148"/>
      <c r="AG1292" s="148" t="s">
        <v>431</v>
      </c>
      <c r="AH1292" s="148"/>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outlineLevel="2" x14ac:dyDescent="0.2">
      <c r="A1293" s="155"/>
      <c r="B1293" s="156"/>
      <c r="C1293" s="194" t="s">
        <v>1916</v>
      </c>
      <c r="D1293" s="185"/>
      <c r="E1293" s="186">
        <v>1</v>
      </c>
      <c r="F1293" s="159"/>
      <c r="G1293" s="159"/>
      <c r="H1293" s="159"/>
      <c r="I1293" s="159"/>
      <c r="J1293" s="159"/>
      <c r="K1293" s="159"/>
      <c r="L1293" s="159"/>
      <c r="M1293" s="159"/>
      <c r="N1293" s="158"/>
      <c r="O1293" s="158"/>
      <c r="P1293" s="158"/>
      <c r="Q1293" s="158"/>
      <c r="R1293" s="159"/>
      <c r="S1293" s="159"/>
      <c r="T1293" s="159"/>
      <c r="U1293" s="159"/>
      <c r="V1293" s="159"/>
      <c r="W1293" s="159"/>
      <c r="X1293" s="159"/>
      <c r="Y1293" s="159"/>
      <c r="Z1293" s="148"/>
      <c r="AA1293" s="148"/>
      <c r="AB1293" s="148"/>
      <c r="AC1293" s="148"/>
      <c r="AD1293" s="148"/>
      <c r="AE1293" s="148"/>
      <c r="AF1293" s="148"/>
      <c r="AG1293" s="148" t="s">
        <v>435</v>
      </c>
      <c r="AH1293" s="148">
        <v>0</v>
      </c>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x14ac:dyDescent="0.2">
      <c r="A1294" s="162" t="s">
        <v>373</v>
      </c>
      <c r="B1294" s="163" t="s">
        <v>275</v>
      </c>
      <c r="C1294" s="180" t="s">
        <v>276</v>
      </c>
      <c r="D1294" s="164"/>
      <c r="E1294" s="165"/>
      <c r="F1294" s="166"/>
      <c r="G1294" s="166">
        <f>SUMIF(AG1295:AG1367,"&lt;&gt;NOR",G1295:G1367)</f>
        <v>0</v>
      </c>
      <c r="H1294" s="166"/>
      <c r="I1294" s="166">
        <f>SUM(I1295:I1367)</f>
        <v>0</v>
      </c>
      <c r="J1294" s="166"/>
      <c r="K1294" s="166">
        <f>SUM(K1295:K1367)</f>
        <v>0</v>
      </c>
      <c r="L1294" s="166"/>
      <c r="M1294" s="166">
        <f>SUM(M1295:M1367)</f>
        <v>0</v>
      </c>
      <c r="N1294" s="165"/>
      <c r="O1294" s="165">
        <f>SUM(O1295:O1367)</f>
        <v>134.28</v>
      </c>
      <c r="P1294" s="165"/>
      <c r="Q1294" s="165">
        <f>SUM(Q1295:Q1367)</f>
        <v>0</v>
      </c>
      <c r="R1294" s="166"/>
      <c r="S1294" s="166"/>
      <c r="T1294" s="167"/>
      <c r="U1294" s="161"/>
      <c r="V1294" s="161">
        <f>SUM(V1295:V1367)</f>
        <v>2864.8499999999995</v>
      </c>
      <c r="W1294" s="161"/>
      <c r="X1294" s="161"/>
      <c r="Y1294" s="161"/>
      <c r="Z1294" s="166"/>
      <c r="AA1294" s="166"/>
      <c r="AB1294" s="167"/>
      <c r="AG1294" t="s">
        <v>374</v>
      </c>
    </row>
    <row r="1295" spans="1:60" outlineLevel="1" x14ac:dyDescent="0.2">
      <c r="A1295" s="172">
        <v>244</v>
      </c>
      <c r="B1295" s="173" t="s">
        <v>1917</v>
      </c>
      <c r="C1295" s="181" t="s">
        <v>1918</v>
      </c>
      <c r="D1295" s="174" t="s">
        <v>442</v>
      </c>
      <c r="E1295" s="175">
        <v>1891.68</v>
      </c>
      <c r="F1295" s="176"/>
      <c r="G1295" s="177">
        <f>ROUND(E1295*F1295,2)</f>
        <v>0</v>
      </c>
      <c r="H1295" s="176"/>
      <c r="I1295" s="177">
        <f>ROUND(E1295*H1295,2)</f>
        <v>0</v>
      </c>
      <c r="J1295" s="176"/>
      <c r="K1295" s="177">
        <f>ROUND(E1295*J1295,2)</f>
        <v>0</v>
      </c>
      <c r="L1295" s="177">
        <v>21</v>
      </c>
      <c r="M1295" s="177">
        <f>G1295*(1+L1295/100)</f>
        <v>0</v>
      </c>
      <c r="N1295" s="175">
        <v>7.3499999999999998E-3</v>
      </c>
      <c r="O1295" s="175">
        <f>ROUND(E1295*N1295,2)</f>
        <v>13.9</v>
      </c>
      <c r="P1295" s="175">
        <v>0</v>
      </c>
      <c r="Q1295" s="175">
        <f>ROUND(E1295*P1295,2)</f>
        <v>0</v>
      </c>
      <c r="R1295" s="177" t="s">
        <v>1919</v>
      </c>
      <c r="S1295" s="177" t="s">
        <v>378</v>
      </c>
      <c r="T1295" s="178" t="s">
        <v>378</v>
      </c>
      <c r="U1295" s="159">
        <v>6.3E-2</v>
      </c>
      <c r="V1295" s="159">
        <f>ROUND(E1295*U1295,2)</f>
        <v>119.18</v>
      </c>
      <c r="W1295" s="159"/>
      <c r="X1295" s="159" t="s">
        <v>429</v>
      </c>
      <c r="Y1295" s="159" t="s">
        <v>453</v>
      </c>
      <c r="Z1295" s="214">
        <v>0.32</v>
      </c>
      <c r="AA1295" s="215">
        <f t="shared" ref="AA1295" si="476">G1295*Z1295</f>
        <v>0</v>
      </c>
      <c r="AB1295" s="215">
        <f t="shared" ref="AB1295" si="477">G1295-AA1295</f>
        <v>0</v>
      </c>
      <c r="AC1295" s="148"/>
      <c r="AD1295" s="148"/>
      <c r="AE1295" s="148"/>
      <c r="AF1295" s="148"/>
      <c r="AG1295" s="148" t="s">
        <v>431</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
      <c r="A1296" s="155"/>
      <c r="B1296" s="156"/>
      <c r="C1296" s="307" t="s">
        <v>1920</v>
      </c>
      <c r="D1296" s="308"/>
      <c r="E1296" s="308"/>
      <c r="F1296" s="308"/>
      <c r="G1296" s="308"/>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433</v>
      </c>
      <c r="AH1296" s="148"/>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2" x14ac:dyDescent="0.2">
      <c r="A1297" s="155"/>
      <c r="B1297" s="156"/>
      <c r="C1297" s="194" t="s">
        <v>1921</v>
      </c>
      <c r="D1297" s="185"/>
      <c r="E1297" s="186">
        <v>1891.68</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435</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ht="22.5" outlineLevel="1" x14ac:dyDescent="0.2">
      <c r="A1298" s="172">
        <v>245</v>
      </c>
      <c r="B1298" s="173" t="s">
        <v>1922</v>
      </c>
      <c r="C1298" s="181" t="s">
        <v>1923</v>
      </c>
      <c r="D1298" s="174" t="s">
        <v>442</v>
      </c>
      <c r="E1298" s="175">
        <v>1891.68</v>
      </c>
      <c r="F1298" s="176"/>
      <c r="G1298" s="177">
        <f>ROUND(E1298*F1298,2)</f>
        <v>0</v>
      </c>
      <c r="H1298" s="176"/>
      <c r="I1298" s="177">
        <f>ROUND(E1298*H1298,2)</f>
        <v>0</v>
      </c>
      <c r="J1298" s="176"/>
      <c r="K1298" s="177">
        <f>ROUND(E1298*J1298,2)</f>
        <v>0</v>
      </c>
      <c r="L1298" s="177">
        <v>21</v>
      </c>
      <c r="M1298" s="177">
        <f>G1298*(1+L1298/100)</f>
        <v>0</v>
      </c>
      <c r="N1298" s="175">
        <v>1.2E-4</v>
      </c>
      <c r="O1298" s="175">
        <f>ROUND(E1298*N1298,2)</f>
        <v>0.23</v>
      </c>
      <c r="P1298" s="175">
        <v>0</v>
      </c>
      <c r="Q1298" s="175">
        <f>ROUND(E1298*P1298,2)</f>
        <v>0</v>
      </c>
      <c r="R1298" s="177" t="s">
        <v>1919</v>
      </c>
      <c r="S1298" s="177" t="s">
        <v>378</v>
      </c>
      <c r="T1298" s="178" t="s">
        <v>378</v>
      </c>
      <c r="U1298" s="159">
        <v>1E-3</v>
      </c>
      <c r="V1298" s="159">
        <f>ROUND(E1298*U1298,2)</f>
        <v>1.89</v>
      </c>
      <c r="W1298" s="159"/>
      <c r="X1298" s="159" t="s">
        <v>429</v>
      </c>
      <c r="Y1298" s="159" t="s">
        <v>453</v>
      </c>
      <c r="Z1298" s="214">
        <v>0.32</v>
      </c>
      <c r="AA1298" s="215">
        <f t="shared" ref="AA1298" si="478">G1298*Z1298</f>
        <v>0</v>
      </c>
      <c r="AB1298" s="215">
        <f t="shared" ref="AB1298" si="479">G1298-AA1298</f>
        <v>0</v>
      </c>
      <c r="AC1298" s="148"/>
      <c r="AD1298" s="148"/>
      <c r="AE1298" s="148"/>
      <c r="AF1298" s="148"/>
      <c r="AG1298" s="148" t="s">
        <v>431</v>
      </c>
      <c r="AH1298" s="148"/>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2" x14ac:dyDescent="0.2">
      <c r="A1299" s="155"/>
      <c r="B1299" s="156"/>
      <c r="C1299" s="307" t="s">
        <v>1920</v>
      </c>
      <c r="D1299" s="308"/>
      <c r="E1299" s="308"/>
      <c r="F1299" s="308"/>
      <c r="G1299" s="308"/>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433</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
      <c r="A1300" s="155"/>
      <c r="B1300" s="156"/>
      <c r="C1300" s="194" t="s">
        <v>1924</v>
      </c>
      <c r="D1300" s="185"/>
      <c r="E1300" s="186">
        <v>1891.68</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435</v>
      </c>
      <c r="AH1300" s="148">
        <v>5</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1" x14ac:dyDescent="0.2">
      <c r="A1301" s="172">
        <v>246</v>
      </c>
      <c r="B1301" s="173" t="s">
        <v>1925</v>
      </c>
      <c r="C1301" s="181" t="s">
        <v>1926</v>
      </c>
      <c r="D1301" s="174" t="s">
        <v>442</v>
      </c>
      <c r="E1301" s="175">
        <v>1891.68</v>
      </c>
      <c r="F1301" s="176"/>
      <c r="G1301" s="177">
        <f>ROUND(E1301*F1301,2)</f>
        <v>0</v>
      </c>
      <c r="H1301" s="176"/>
      <c r="I1301" s="177">
        <f>ROUND(E1301*H1301,2)</f>
        <v>0</v>
      </c>
      <c r="J1301" s="176"/>
      <c r="K1301" s="177">
        <f>ROUND(E1301*J1301,2)</f>
        <v>0</v>
      </c>
      <c r="L1301" s="177">
        <v>21</v>
      </c>
      <c r="M1301" s="177">
        <f>G1301*(1+L1301/100)</f>
        <v>0</v>
      </c>
      <c r="N1301" s="175">
        <v>0</v>
      </c>
      <c r="O1301" s="175">
        <f>ROUND(E1301*N1301,2)</f>
        <v>0</v>
      </c>
      <c r="P1301" s="175">
        <v>0</v>
      </c>
      <c r="Q1301" s="175">
        <f>ROUND(E1301*P1301,2)</f>
        <v>0</v>
      </c>
      <c r="R1301" s="177" t="s">
        <v>1919</v>
      </c>
      <c r="S1301" s="177" t="s">
        <v>378</v>
      </c>
      <c r="T1301" s="178" t="s">
        <v>378</v>
      </c>
      <c r="U1301" s="159">
        <v>3.7999999999999999E-2</v>
      </c>
      <c r="V1301" s="159">
        <f>ROUND(E1301*U1301,2)</f>
        <v>71.88</v>
      </c>
      <c r="W1301" s="159"/>
      <c r="X1301" s="159" t="s">
        <v>429</v>
      </c>
      <c r="Y1301" s="159" t="s">
        <v>453</v>
      </c>
      <c r="Z1301" s="214">
        <v>0.32</v>
      </c>
      <c r="AA1301" s="215">
        <f t="shared" ref="AA1301" si="480">G1301*Z1301</f>
        <v>0</v>
      </c>
      <c r="AB1301" s="215">
        <f t="shared" ref="AB1301" si="481">G1301-AA1301</f>
        <v>0</v>
      </c>
      <c r="AC1301" s="148"/>
      <c r="AD1301" s="148"/>
      <c r="AE1301" s="148"/>
      <c r="AF1301" s="148"/>
      <c r="AG1301" s="148" t="s">
        <v>431</v>
      </c>
      <c r="AH1301" s="148"/>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2" x14ac:dyDescent="0.2">
      <c r="A1302" s="155"/>
      <c r="B1302" s="156"/>
      <c r="C1302" s="307" t="s">
        <v>1927</v>
      </c>
      <c r="D1302" s="308"/>
      <c r="E1302" s="308"/>
      <c r="F1302" s="308"/>
      <c r="G1302" s="308"/>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433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4" t="s">
        <v>1924</v>
      </c>
      <c r="D1303" s="185"/>
      <c r="E1303" s="186">
        <v>1891.68</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435</v>
      </c>
      <c r="AH1303" s="148">
        <v>5</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1" x14ac:dyDescent="0.2">
      <c r="A1304" s="172">
        <v>247</v>
      </c>
      <c r="B1304" s="173" t="s">
        <v>1928</v>
      </c>
      <c r="C1304" s="181" t="s">
        <v>1929</v>
      </c>
      <c r="D1304" s="174" t="s">
        <v>492</v>
      </c>
      <c r="E1304" s="175">
        <v>315.27999999999997</v>
      </c>
      <c r="F1304" s="176"/>
      <c r="G1304" s="177">
        <f>ROUND(E1304*F1304,2)</f>
        <v>0</v>
      </c>
      <c r="H1304" s="176"/>
      <c r="I1304" s="177">
        <f>ROUND(E1304*H1304,2)</f>
        <v>0</v>
      </c>
      <c r="J1304" s="176"/>
      <c r="K1304" s="177">
        <f>ROUND(E1304*J1304,2)</f>
        <v>0</v>
      </c>
      <c r="L1304" s="177">
        <v>21</v>
      </c>
      <c r="M1304" s="177">
        <f>G1304*(1+L1304/100)</f>
        <v>0</v>
      </c>
      <c r="N1304" s="175">
        <v>1.6910000000000001E-2</v>
      </c>
      <c r="O1304" s="175">
        <f>ROUND(E1304*N1304,2)</f>
        <v>5.33</v>
      </c>
      <c r="P1304" s="175">
        <v>0</v>
      </c>
      <c r="Q1304" s="175">
        <f>ROUND(E1304*P1304,2)</f>
        <v>0</v>
      </c>
      <c r="R1304" s="177" t="s">
        <v>1919</v>
      </c>
      <c r="S1304" s="177" t="s">
        <v>378</v>
      </c>
      <c r="T1304" s="178" t="s">
        <v>378</v>
      </c>
      <c r="U1304" s="159">
        <v>0.13100000000000001</v>
      </c>
      <c r="V1304" s="159">
        <f>ROUND(E1304*U1304,2)</f>
        <v>41.3</v>
      </c>
      <c r="W1304" s="159"/>
      <c r="X1304" s="159" t="s">
        <v>429</v>
      </c>
      <c r="Y1304" s="159" t="s">
        <v>453</v>
      </c>
      <c r="Z1304" s="214">
        <v>0.32</v>
      </c>
      <c r="AA1304" s="215">
        <f t="shared" ref="AA1304" si="482">G1304*Z1304</f>
        <v>0</v>
      </c>
      <c r="AB1304" s="215">
        <f t="shared" ref="AB1304" si="483">G1304-AA1304</f>
        <v>0</v>
      </c>
      <c r="AC1304" s="148"/>
      <c r="AD1304" s="148"/>
      <c r="AE1304" s="148"/>
      <c r="AF1304" s="148"/>
      <c r="AG1304" s="148" t="s">
        <v>431</v>
      </c>
      <c r="AH1304" s="148"/>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2" x14ac:dyDescent="0.2">
      <c r="A1305" s="155"/>
      <c r="B1305" s="156"/>
      <c r="C1305" s="194" t="s">
        <v>1930</v>
      </c>
      <c r="D1305" s="185"/>
      <c r="E1305" s="186">
        <v>315.27999999999997</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435</v>
      </c>
      <c r="AH1305" s="148">
        <v>0</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
      <c r="A1306" s="172">
        <v>248</v>
      </c>
      <c r="B1306" s="173" t="s">
        <v>1931</v>
      </c>
      <c r="C1306" s="181" t="s">
        <v>1932</v>
      </c>
      <c r="D1306" s="174" t="s">
        <v>492</v>
      </c>
      <c r="E1306" s="175">
        <v>9458.4</v>
      </c>
      <c r="F1306" s="176"/>
      <c r="G1306" s="177">
        <f>ROUND(E1306*F1306,2)</f>
        <v>0</v>
      </c>
      <c r="H1306" s="176"/>
      <c r="I1306" s="177">
        <f>ROUND(E1306*H1306,2)</f>
        <v>0</v>
      </c>
      <c r="J1306" s="176"/>
      <c r="K1306" s="177">
        <f>ROUND(E1306*J1306,2)</f>
        <v>0</v>
      </c>
      <c r="L1306" s="177">
        <v>21</v>
      </c>
      <c r="M1306" s="177">
        <f>G1306*(1+L1306/100)</f>
        <v>0</v>
      </c>
      <c r="N1306" s="175">
        <v>0</v>
      </c>
      <c r="O1306" s="175">
        <f>ROUND(E1306*N1306,2)</f>
        <v>0</v>
      </c>
      <c r="P1306" s="175">
        <v>0</v>
      </c>
      <c r="Q1306" s="175">
        <f>ROUND(E1306*P1306,2)</f>
        <v>0</v>
      </c>
      <c r="R1306" s="177" t="s">
        <v>1919</v>
      </c>
      <c r="S1306" s="177" t="s">
        <v>378</v>
      </c>
      <c r="T1306" s="178" t="s">
        <v>378</v>
      </c>
      <c r="U1306" s="159">
        <v>2E-3</v>
      </c>
      <c r="V1306" s="159">
        <f>ROUND(E1306*U1306,2)</f>
        <v>18.920000000000002</v>
      </c>
      <c r="W1306" s="159"/>
      <c r="X1306" s="159" t="s">
        <v>429</v>
      </c>
      <c r="Y1306" s="159" t="s">
        <v>453</v>
      </c>
      <c r="Z1306" s="214">
        <v>0.32</v>
      </c>
      <c r="AA1306" s="215">
        <f t="shared" ref="AA1306" si="484">G1306*Z1306</f>
        <v>0</v>
      </c>
      <c r="AB1306" s="215">
        <f t="shared" ref="AB1306" si="485">G1306-AA1306</f>
        <v>0</v>
      </c>
      <c r="AC1306" s="148"/>
      <c r="AD1306" s="148"/>
      <c r="AE1306" s="148"/>
      <c r="AF1306" s="148"/>
      <c r="AG1306" s="148" t="s">
        <v>431</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2" x14ac:dyDescent="0.2">
      <c r="A1307" s="155"/>
      <c r="B1307" s="156"/>
      <c r="C1307" s="307" t="s">
        <v>1933</v>
      </c>
      <c r="D1307" s="308"/>
      <c r="E1307" s="308"/>
      <c r="F1307" s="308"/>
      <c r="G1307" s="308"/>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433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2" x14ac:dyDescent="0.2">
      <c r="A1308" s="155"/>
      <c r="B1308" s="156"/>
      <c r="C1308" s="194" t="s">
        <v>1934</v>
      </c>
      <c r="D1308" s="185"/>
      <c r="E1308" s="186">
        <v>9458.4</v>
      </c>
      <c r="F1308" s="159"/>
      <c r="G1308" s="159"/>
      <c r="H1308" s="159"/>
      <c r="I1308" s="159"/>
      <c r="J1308" s="159"/>
      <c r="K1308" s="159"/>
      <c r="L1308" s="159"/>
      <c r="M1308" s="159"/>
      <c r="N1308" s="158"/>
      <c r="O1308" s="158"/>
      <c r="P1308" s="158"/>
      <c r="Q1308" s="158"/>
      <c r="R1308" s="159"/>
      <c r="S1308" s="159"/>
      <c r="T1308" s="159"/>
      <c r="U1308" s="159"/>
      <c r="V1308" s="159"/>
      <c r="W1308" s="159"/>
      <c r="X1308" s="159"/>
      <c r="Y1308" s="159"/>
      <c r="Z1308" s="148"/>
      <c r="AA1308" s="148"/>
      <c r="AB1308" s="148"/>
      <c r="AC1308" s="148"/>
      <c r="AD1308" s="148"/>
      <c r="AE1308" s="148"/>
      <c r="AF1308" s="148"/>
      <c r="AG1308" s="148" t="s">
        <v>435</v>
      </c>
      <c r="AH1308" s="148">
        <v>5</v>
      </c>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
      <c r="A1309" s="172">
        <v>249</v>
      </c>
      <c r="B1309" s="173" t="s">
        <v>1935</v>
      </c>
      <c r="C1309" s="181" t="s">
        <v>1936</v>
      </c>
      <c r="D1309" s="174" t="s">
        <v>492</v>
      </c>
      <c r="E1309" s="175">
        <v>315.27999999999997</v>
      </c>
      <c r="F1309" s="176"/>
      <c r="G1309" s="177">
        <f>ROUND(E1309*F1309,2)</f>
        <v>0</v>
      </c>
      <c r="H1309" s="176"/>
      <c r="I1309" s="177">
        <f>ROUND(E1309*H1309,2)</f>
        <v>0</v>
      </c>
      <c r="J1309" s="176"/>
      <c r="K1309" s="177">
        <f>ROUND(E1309*J1309,2)</f>
        <v>0</v>
      </c>
      <c r="L1309" s="177">
        <v>21</v>
      </c>
      <c r="M1309" s="177">
        <f>G1309*(1+L1309/100)</f>
        <v>0</v>
      </c>
      <c r="N1309" s="175">
        <v>0</v>
      </c>
      <c r="O1309" s="175">
        <f>ROUND(E1309*N1309,2)</f>
        <v>0</v>
      </c>
      <c r="P1309" s="175">
        <v>0</v>
      </c>
      <c r="Q1309" s="175">
        <f>ROUND(E1309*P1309,2)</f>
        <v>0</v>
      </c>
      <c r="R1309" s="177" t="s">
        <v>1919</v>
      </c>
      <c r="S1309" s="177" t="s">
        <v>378</v>
      </c>
      <c r="T1309" s="178" t="s">
        <v>378</v>
      </c>
      <c r="U1309" s="159">
        <v>0.106</v>
      </c>
      <c r="V1309" s="159">
        <f>ROUND(E1309*U1309,2)</f>
        <v>33.42</v>
      </c>
      <c r="W1309" s="159"/>
      <c r="X1309" s="159" t="s">
        <v>429</v>
      </c>
      <c r="Y1309" s="159" t="s">
        <v>453</v>
      </c>
      <c r="Z1309" s="214">
        <v>0.32</v>
      </c>
      <c r="AA1309" s="215">
        <f t="shared" ref="AA1309" si="486">G1309*Z1309</f>
        <v>0</v>
      </c>
      <c r="AB1309" s="215">
        <f t="shared" ref="AB1309" si="487">G1309-AA1309</f>
        <v>0</v>
      </c>
      <c r="AC1309" s="148"/>
      <c r="AD1309" s="148"/>
      <c r="AE1309" s="148"/>
      <c r="AF1309" s="148"/>
      <c r="AG1309" s="148" t="s">
        <v>431</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2" x14ac:dyDescent="0.2">
      <c r="A1310" s="155"/>
      <c r="B1310" s="156"/>
      <c r="C1310" s="194" t="s">
        <v>1937</v>
      </c>
      <c r="D1310" s="185"/>
      <c r="E1310" s="186">
        <v>315.27999999999997</v>
      </c>
      <c r="F1310" s="159"/>
      <c r="G1310" s="159"/>
      <c r="H1310" s="159"/>
      <c r="I1310" s="159"/>
      <c r="J1310" s="159"/>
      <c r="K1310" s="159"/>
      <c r="L1310" s="159"/>
      <c r="M1310" s="159"/>
      <c r="N1310" s="158"/>
      <c r="O1310" s="158"/>
      <c r="P1310" s="158"/>
      <c r="Q1310" s="158"/>
      <c r="R1310" s="159"/>
      <c r="S1310" s="159"/>
      <c r="T1310" s="159"/>
      <c r="U1310" s="159"/>
      <c r="V1310" s="159"/>
      <c r="W1310" s="159"/>
      <c r="X1310" s="159"/>
      <c r="Y1310" s="159"/>
      <c r="Z1310" s="148"/>
      <c r="AA1310" s="148"/>
      <c r="AB1310" s="148"/>
      <c r="AC1310" s="148"/>
      <c r="AD1310" s="148"/>
      <c r="AE1310" s="148"/>
      <c r="AF1310" s="148"/>
      <c r="AG1310" s="148" t="s">
        <v>435</v>
      </c>
      <c r="AH1310" s="148">
        <v>5</v>
      </c>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
      <c r="A1311" s="172">
        <v>250</v>
      </c>
      <c r="B1311" s="173" t="s">
        <v>1938</v>
      </c>
      <c r="C1311" s="181" t="s">
        <v>1939</v>
      </c>
      <c r="D1311" s="174" t="s">
        <v>442</v>
      </c>
      <c r="E1311" s="175">
        <v>427.9905</v>
      </c>
      <c r="F1311" s="176"/>
      <c r="G1311" s="177">
        <f>ROUND(E1311*F1311,2)</f>
        <v>0</v>
      </c>
      <c r="H1311" s="176"/>
      <c r="I1311" s="177">
        <f>ROUND(E1311*H1311,2)</f>
        <v>0</v>
      </c>
      <c r="J1311" s="176"/>
      <c r="K1311" s="177">
        <f>ROUND(E1311*J1311,2)</f>
        <v>0</v>
      </c>
      <c r="L1311" s="177">
        <v>21</v>
      </c>
      <c r="M1311" s="177">
        <f>G1311*(1+L1311/100)</f>
        <v>0</v>
      </c>
      <c r="N1311" s="175">
        <v>7.3499999999999998E-3</v>
      </c>
      <c r="O1311" s="175">
        <f>ROUND(E1311*N1311,2)</f>
        <v>3.15</v>
      </c>
      <c r="P1311" s="175">
        <v>0</v>
      </c>
      <c r="Q1311" s="175">
        <f>ROUND(E1311*P1311,2)</f>
        <v>0</v>
      </c>
      <c r="R1311" s="177" t="s">
        <v>1919</v>
      </c>
      <c r="S1311" s="177" t="s">
        <v>378</v>
      </c>
      <c r="T1311" s="178" t="s">
        <v>378</v>
      </c>
      <c r="U1311" s="159">
        <v>7.0999999999999994E-2</v>
      </c>
      <c r="V1311" s="159">
        <f>ROUND(E1311*U1311,2)</f>
        <v>30.39</v>
      </c>
      <c r="W1311" s="159"/>
      <c r="X1311" s="159" t="s">
        <v>429</v>
      </c>
      <c r="Y1311" s="159" t="s">
        <v>475</v>
      </c>
      <c r="Z1311" s="214">
        <v>0.32</v>
      </c>
      <c r="AA1311" s="215">
        <f t="shared" ref="AA1311" si="488">G1311*Z1311</f>
        <v>0</v>
      </c>
      <c r="AB1311" s="215">
        <f t="shared" ref="AB1311" si="489">G1311-AA1311</f>
        <v>0</v>
      </c>
      <c r="AC1311" s="148"/>
      <c r="AD1311" s="148"/>
      <c r="AE1311" s="148"/>
      <c r="AF1311" s="148"/>
      <c r="AG1311" s="148" t="s">
        <v>431</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2" x14ac:dyDescent="0.2">
      <c r="A1312" s="155"/>
      <c r="B1312" s="156"/>
      <c r="C1312" s="307" t="s">
        <v>1920</v>
      </c>
      <c r="D1312" s="308"/>
      <c r="E1312" s="308"/>
      <c r="F1312" s="308"/>
      <c r="G1312" s="308"/>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433</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2" x14ac:dyDescent="0.2">
      <c r="A1313" s="155"/>
      <c r="B1313" s="156"/>
      <c r="C1313" s="194" t="s">
        <v>1940</v>
      </c>
      <c r="D1313" s="185"/>
      <c r="E1313" s="186">
        <v>427.9905</v>
      </c>
      <c r="F1313" s="159"/>
      <c r="G1313" s="159"/>
      <c r="H1313" s="159"/>
      <c r="I1313" s="159"/>
      <c r="J1313" s="159"/>
      <c r="K1313" s="159"/>
      <c r="L1313" s="159"/>
      <c r="M1313" s="159"/>
      <c r="N1313" s="158"/>
      <c r="O1313" s="158"/>
      <c r="P1313" s="158"/>
      <c r="Q1313" s="158"/>
      <c r="R1313" s="159"/>
      <c r="S1313" s="159"/>
      <c r="T1313" s="159"/>
      <c r="U1313" s="159"/>
      <c r="V1313" s="159"/>
      <c r="W1313" s="159"/>
      <c r="X1313" s="159"/>
      <c r="Y1313" s="159"/>
      <c r="Z1313" s="148"/>
      <c r="AA1313" s="148"/>
      <c r="AB1313" s="148"/>
      <c r="AC1313" s="148"/>
      <c r="AD1313" s="148"/>
      <c r="AE1313" s="148"/>
      <c r="AF1313" s="148"/>
      <c r="AG1313" s="148" t="s">
        <v>435</v>
      </c>
      <c r="AH1313" s="148">
        <v>0</v>
      </c>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ht="22.5" outlineLevel="1" x14ac:dyDescent="0.2">
      <c r="A1314" s="172">
        <v>251</v>
      </c>
      <c r="B1314" s="173" t="s">
        <v>1941</v>
      </c>
      <c r="C1314" s="181" t="s">
        <v>1942</v>
      </c>
      <c r="D1314" s="174" t="s">
        <v>442</v>
      </c>
      <c r="E1314" s="175">
        <v>427.9905</v>
      </c>
      <c r="F1314" s="176"/>
      <c r="G1314" s="177">
        <f>ROUND(E1314*F1314,2)</f>
        <v>0</v>
      </c>
      <c r="H1314" s="176"/>
      <c r="I1314" s="177">
        <f>ROUND(E1314*H1314,2)</f>
        <v>0</v>
      </c>
      <c r="J1314" s="176"/>
      <c r="K1314" s="177">
        <f>ROUND(E1314*J1314,2)</f>
        <v>0</v>
      </c>
      <c r="L1314" s="177">
        <v>21</v>
      </c>
      <c r="M1314" s="177">
        <f>G1314*(1+L1314/100)</f>
        <v>0</v>
      </c>
      <c r="N1314" s="175">
        <v>0</v>
      </c>
      <c r="O1314" s="175">
        <f>ROUND(E1314*N1314,2)</f>
        <v>0</v>
      </c>
      <c r="P1314" s="175">
        <v>0</v>
      </c>
      <c r="Q1314" s="175">
        <f>ROUND(E1314*P1314,2)</f>
        <v>0</v>
      </c>
      <c r="R1314" s="177" t="s">
        <v>1919</v>
      </c>
      <c r="S1314" s="177" t="s">
        <v>378</v>
      </c>
      <c r="T1314" s="178" t="s">
        <v>378</v>
      </c>
      <c r="U1314" s="159">
        <v>5.5E-2</v>
      </c>
      <c r="V1314" s="159">
        <f>ROUND(E1314*U1314,2)</f>
        <v>23.54</v>
      </c>
      <c r="W1314" s="159"/>
      <c r="X1314" s="159" t="s">
        <v>429</v>
      </c>
      <c r="Y1314" s="159" t="s">
        <v>475</v>
      </c>
      <c r="Z1314" s="214">
        <v>0.32</v>
      </c>
      <c r="AA1314" s="215">
        <f t="shared" ref="AA1314" si="490">G1314*Z1314</f>
        <v>0</v>
      </c>
      <c r="AB1314" s="215">
        <f t="shared" ref="AB1314" si="491">G1314-AA1314</f>
        <v>0</v>
      </c>
      <c r="AC1314" s="148"/>
      <c r="AD1314" s="148"/>
      <c r="AE1314" s="148"/>
      <c r="AF1314" s="148"/>
      <c r="AG1314" s="148" t="s">
        <v>431</v>
      </c>
      <c r="AH1314" s="148"/>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2" x14ac:dyDescent="0.2">
      <c r="A1315" s="155"/>
      <c r="B1315" s="156"/>
      <c r="C1315" s="307" t="s">
        <v>1920</v>
      </c>
      <c r="D1315" s="308"/>
      <c r="E1315" s="308"/>
      <c r="F1315" s="308"/>
      <c r="G1315" s="308"/>
      <c r="H1315" s="159"/>
      <c r="I1315" s="159"/>
      <c r="J1315" s="159"/>
      <c r="K1315" s="159"/>
      <c r="L1315" s="159"/>
      <c r="M1315" s="159"/>
      <c r="N1315" s="158"/>
      <c r="O1315" s="158"/>
      <c r="P1315" s="158"/>
      <c r="Q1315" s="158"/>
      <c r="R1315" s="159"/>
      <c r="S1315" s="159"/>
      <c r="T1315" s="159"/>
      <c r="U1315" s="159"/>
      <c r="V1315" s="159"/>
      <c r="W1315" s="159"/>
      <c r="X1315" s="159"/>
      <c r="Y1315" s="159"/>
      <c r="Z1315" s="148"/>
      <c r="AA1315" s="148"/>
      <c r="AB1315" s="148"/>
      <c r="AC1315" s="148"/>
      <c r="AD1315" s="148"/>
      <c r="AE1315" s="148"/>
      <c r="AF1315" s="148"/>
      <c r="AG1315" s="148" t="s">
        <v>433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
      <c r="A1316" s="155"/>
      <c r="B1316" s="156"/>
      <c r="C1316" s="194" t="s">
        <v>1943</v>
      </c>
      <c r="D1316" s="185"/>
      <c r="E1316" s="186">
        <v>427.9905</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435</v>
      </c>
      <c r="AH1316" s="148">
        <v>5</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ht="22.5" outlineLevel="1" x14ac:dyDescent="0.2">
      <c r="A1317" s="172">
        <v>252</v>
      </c>
      <c r="B1317" s="173" t="s">
        <v>1922</v>
      </c>
      <c r="C1317" s="181" t="s">
        <v>1923</v>
      </c>
      <c r="D1317" s="174" t="s">
        <v>442</v>
      </c>
      <c r="E1317" s="175">
        <v>427.9905</v>
      </c>
      <c r="F1317" s="176"/>
      <c r="G1317" s="177">
        <f>ROUND(E1317*F1317,2)</f>
        <v>0</v>
      </c>
      <c r="H1317" s="176"/>
      <c r="I1317" s="177">
        <f>ROUND(E1317*H1317,2)</f>
        <v>0</v>
      </c>
      <c r="J1317" s="176"/>
      <c r="K1317" s="177">
        <f>ROUND(E1317*J1317,2)</f>
        <v>0</v>
      </c>
      <c r="L1317" s="177">
        <v>21</v>
      </c>
      <c r="M1317" s="177">
        <f>G1317*(1+L1317/100)</f>
        <v>0</v>
      </c>
      <c r="N1317" s="175">
        <v>1.2E-4</v>
      </c>
      <c r="O1317" s="175">
        <f>ROUND(E1317*N1317,2)</f>
        <v>0.05</v>
      </c>
      <c r="P1317" s="175">
        <v>0</v>
      </c>
      <c r="Q1317" s="175">
        <f>ROUND(E1317*P1317,2)</f>
        <v>0</v>
      </c>
      <c r="R1317" s="177" t="s">
        <v>1919</v>
      </c>
      <c r="S1317" s="177" t="s">
        <v>378</v>
      </c>
      <c r="T1317" s="178" t="s">
        <v>378</v>
      </c>
      <c r="U1317" s="159">
        <v>1E-3</v>
      </c>
      <c r="V1317" s="159">
        <f>ROUND(E1317*U1317,2)</f>
        <v>0.43</v>
      </c>
      <c r="W1317" s="159"/>
      <c r="X1317" s="159" t="s">
        <v>429</v>
      </c>
      <c r="Y1317" s="159" t="s">
        <v>475</v>
      </c>
      <c r="Z1317" s="214">
        <v>0.32</v>
      </c>
      <c r="AA1317" s="215">
        <f t="shared" ref="AA1317" si="492">G1317*Z1317</f>
        <v>0</v>
      </c>
      <c r="AB1317" s="215">
        <f t="shared" ref="AB1317" si="493">G1317-AA1317</f>
        <v>0</v>
      </c>
      <c r="AC1317" s="148"/>
      <c r="AD1317" s="148"/>
      <c r="AE1317" s="148"/>
      <c r="AF1317" s="148"/>
      <c r="AG1317" s="148" t="s">
        <v>431</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
      <c r="A1318" s="155"/>
      <c r="B1318" s="156"/>
      <c r="C1318" s="307" t="s">
        <v>1920</v>
      </c>
      <c r="D1318" s="308"/>
      <c r="E1318" s="308"/>
      <c r="F1318" s="308"/>
      <c r="G1318" s="308"/>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433</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
      <c r="A1319" s="155"/>
      <c r="B1319" s="156"/>
      <c r="C1319" s="194" t="s">
        <v>1943</v>
      </c>
      <c r="D1319" s="185"/>
      <c r="E1319" s="186">
        <v>427.9905</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435</v>
      </c>
      <c r="AH1319" s="148">
        <v>5</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1" x14ac:dyDescent="0.2">
      <c r="A1320" s="172">
        <v>253</v>
      </c>
      <c r="B1320" s="173" t="s">
        <v>1944</v>
      </c>
      <c r="C1320" s="181" t="s">
        <v>1945</v>
      </c>
      <c r="D1320" s="174" t="s">
        <v>442</v>
      </c>
      <c r="E1320" s="175">
        <v>427.9905</v>
      </c>
      <c r="F1320" s="176"/>
      <c r="G1320" s="177">
        <f>ROUND(E1320*F1320,2)</f>
        <v>0</v>
      </c>
      <c r="H1320" s="176"/>
      <c r="I1320" s="177">
        <f>ROUND(E1320*H1320,2)</f>
        <v>0</v>
      </c>
      <c r="J1320" s="176"/>
      <c r="K1320" s="177">
        <f>ROUND(E1320*J1320,2)</f>
        <v>0</v>
      </c>
      <c r="L1320" s="177">
        <v>21</v>
      </c>
      <c r="M1320" s="177">
        <f>G1320*(1+L1320/100)</f>
        <v>0</v>
      </c>
      <c r="N1320" s="175">
        <v>0</v>
      </c>
      <c r="O1320" s="175">
        <f>ROUND(E1320*N1320,2)</f>
        <v>0</v>
      </c>
      <c r="P1320" s="175">
        <v>0</v>
      </c>
      <c r="Q1320" s="175">
        <f>ROUND(E1320*P1320,2)</f>
        <v>0</v>
      </c>
      <c r="R1320" s="177" t="s">
        <v>1919</v>
      </c>
      <c r="S1320" s="177" t="s">
        <v>378</v>
      </c>
      <c r="T1320" s="178" t="s">
        <v>378</v>
      </c>
      <c r="U1320" s="159">
        <v>3.9699999999999999E-2</v>
      </c>
      <c r="V1320" s="159">
        <f>ROUND(E1320*U1320,2)</f>
        <v>16.989999999999998</v>
      </c>
      <c r="W1320" s="159"/>
      <c r="X1320" s="159" t="s">
        <v>429</v>
      </c>
      <c r="Y1320" s="159" t="s">
        <v>475</v>
      </c>
      <c r="Z1320" s="214">
        <v>0.32</v>
      </c>
      <c r="AA1320" s="215">
        <f t="shared" ref="AA1320" si="494">G1320*Z1320</f>
        <v>0</v>
      </c>
      <c r="AB1320" s="215">
        <f t="shared" ref="AB1320" si="495">G1320-AA1320</f>
        <v>0</v>
      </c>
      <c r="AC1320" s="148"/>
      <c r="AD1320" s="148"/>
      <c r="AE1320" s="148"/>
      <c r="AF1320" s="148"/>
      <c r="AG1320" s="148" t="s">
        <v>431</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2" x14ac:dyDescent="0.2">
      <c r="A1321" s="155"/>
      <c r="B1321" s="156"/>
      <c r="C1321" s="307" t="s">
        <v>1927</v>
      </c>
      <c r="D1321" s="308"/>
      <c r="E1321" s="308"/>
      <c r="F1321" s="308"/>
      <c r="G1321" s="308"/>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433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
      <c r="A1322" s="155"/>
      <c r="B1322" s="156"/>
      <c r="C1322" s="194" t="s">
        <v>1943</v>
      </c>
      <c r="D1322" s="185"/>
      <c r="E1322" s="186">
        <v>427.9905</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435</v>
      </c>
      <c r="AH1322" s="148">
        <v>5</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ht="22.5" outlineLevel="1" x14ac:dyDescent="0.2">
      <c r="A1323" s="172">
        <v>254</v>
      </c>
      <c r="B1323" s="173" t="s">
        <v>1946</v>
      </c>
      <c r="C1323" s="181" t="s">
        <v>1947</v>
      </c>
      <c r="D1323" s="174" t="s">
        <v>492</v>
      </c>
      <c r="E1323" s="175">
        <v>165.375</v>
      </c>
      <c r="F1323" s="176"/>
      <c r="G1323" s="177">
        <f>ROUND(E1323*F1323,2)</f>
        <v>0</v>
      </c>
      <c r="H1323" s="176"/>
      <c r="I1323" s="177">
        <f>ROUND(E1323*H1323,2)</f>
        <v>0</v>
      </c>
      <c r="J1323" s="176"/>
      <c r="K1323" s="177">
        <f>ROUND(E1323*J1323,2)</f>
        <v>0</v>
      </c>
      <c r="L1323" s="177">
        <v>21</v>
      </c>
      <c r="M1323" s="177">
        <f>G1323*(1+L1323/100)</f>
        <v>0</v>
      </c>
      <c r="N1323" s="175">
        <v>1.6910000000000001E-2</v>
      </c>
      <c r="O1323" s="175">
        <f>ROUND(E1323*N1323,2)</f>
        <v>2.8</v>
      </c>
      <c r="P1323" s="175">
        <v>0</v>
      </c>
      <c r="Q1323" s="175">
        <f>ROUND(E1323*P1323,2)</f>
        <v>0</v>
      </c>
      <c r="R1323" s="177" t="s">
        <v>1919</v>
      </c>
      <c r="S1323" s="177" t="s">
        <v>378</v>
      </c>
      <c r="T1323" s="178" t="s">
        <v>378</v>
      </c>
      <c r="U1323" s="159">
        <v>0.14699999999999999</v>
      </c>
      <c r="V1323" s="159">
        <f>ROUND(E1323*U1323,2)</f>
        <v>24.31</v>
      </c>
      <c r="W1323" s="159"/>
      <c r="X1323" s="159" t="s">
        <v>429</v>
      </c>
      <c r="Y1323" s="159" t="s">
        <v>475</v>
      </c>
      <c r="Z1323" s="214">
        <v>0.32</v>
      </c>
      <c r="AA1323" s="215">
        <f t="shared" ref="AA1323" si="496">G1323*Z1323</f>
        <v>0</v>
      </c>
      <c r="AB1323" s="215">
        <f t="shared" ref="AB1323" si="497">G1323-AA1323</f>
        <v>0</v>
      </c>
      <c r="AC1323" s="148"/>
      <c r="AD1323" s="148"/>
      <c r="AE1323" s="148"/>
      <c r="AF1323" s="148"/>
      <c r="AG1323" s="148" t="s">
        <v>431</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
      <c r="A1324" s="155"/>
      <c r="B1324" s="156"/>
      <c r="C1324" s="194" t="s">
        <v>1948</v>
      </c>
      <c r="D1324" s="185"/>
      <c r="E1324" s="186">
        <v>165.375</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435</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2">
        <v>255</v>
      </c>
      <c r="B1325" s="173" t="s">
        <v>1931</v>
      </c>
      <c r="C1325" s="181" t="s">
        <v>1932</v>
      </c>
      <c r="D1325" s="174" t="s">
        <v>492</v>
      </c>
      <c r="E1325" s="175">
        <v>4961.25</v>
      </c>
      <c r="F1325" s="176"/>
      <c r="G1325" s="177">
        <f>ROUND(E1325*F1325,2)</f>
        <v>0</v>
      </c>
      <c r="H1325" s="176"/>
      <c r="I1325" s="177">
        <f>ROUND(E1325*H1325,2)</f>
        <v>0</v>
      </c>
      <c r="J1325" s="176"/>
      <c r="K1325" s="177">
        <f>ROUND(E1325*J1325,2)</f>
        <v>0</v>
      </c>
      <c r="L1325" s="177">
        <v>21</v>
      </c>
      <c r="M1325" s="177">
        <f>G1325*(1+L1325/100)</f>
        <v>0</v>
      </c>
      <c r="N1325" s="175">
        <v>0</v>
      </c>
      <c r="O1325" s="175">
        <f>ROUND(E1325*N1325,2)</f>
        <v>0</v>
      </c>
      <c r="P1325" s="175">
        <v>0</v>
      </c>
      <c r="Q1325" s="175">
        <f>ROUND(E1325*P1325,2)</f>
        <v>0</v>
      </c>
      <c r="R1325" s="177" t="s">
        <v>1919</v>
      </c>
      <c r="S1325" s="177" t="s">
        <v>378</v>
      </c>
      <c r="T1325" s="178" t="s">
        <v>378</v>
      </c>
      <c r="U1325" s="159">
        <v>2E-3</v>
      </c>
      <c r="V1325" s="159">
        <f>ROUND(E1325*U1325,2)</f>
        <v>9.92</v>
      </c>
      <c r="W1325" s="159"/>
      <c r="X1325" s="159" t="s">
        <v>429</v>
      </c>
      <c r="Y1325" s="159" t="s">
        <v>475</v>
      </c>
      <c r="Z1325" s="214">
        <v>0.32</v>
      </c>
      <c r="AA1325" s="215">
        <f t="shared" ref="AA1325" si="498">G1325*Z1325</f>
        <v>0</v>
      </c>
      <c r="AB1325" s="215">
        <f t="shared" ref="AB1325" si="499">G1325-AA1325</f>
        <v>0</v>
      </c>
      <c r="AC1325" s="148"/>
      <c r="AD1325" s="148"/>
      <c r="AE1325" s="148"/>
      <c r="AF1325" s="148"/>
      <c r="AG1325" s="148" t="s">
        <v>431</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307" t="s">
        <v>1933</v>
      </c>
      <c r="D1326" s="308"/>
      <c r="E1326" s="308"/>
      <c r="F1326" s="308"/>
      <c r="G1326" s="308"/>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433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2" x14ac:dyDescent="0.2">
      <c r="A1327" s="155"/>
      <c r="B1327" s="156"/>
      <c r="C1327" s="194" t="s">
        <v>1949</v>
      </c>
      <c r="D1327" s="185"/>
      <c r="E1327" s="186">
        <v>4961.25</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435</v>
      </c>
      <c r="AH1327" s="148">
        <v>5</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ht="22.5" outlineLevel="1" x14ac:dyDescent="0.2">
      <c r="A1328" s="172">
        <v>256</v>
      </c>
      <c r="B1328" s="173" t="s">
        <v>1950</v>
      </c>
      <c r="C1328" s="181" t="s">
        <v>1951</v>
      </c>
      <c r="D1328" s="174" t="s">
        <v>492</v>
      </c>
      <c r="E1328" s="175">
        <v>165.375</v>
      </c>
      <c r="F1328" s="176"/>
      <c r="G1328" s="177">
        <f>ROUND(E1328*F1328,2)</f>
        <v>0</v>
      </c>
      <c r="H1328" s="176"/>
      <c r="I1328" s="177">
        <f>ROUND(E1328*H1328,2)</f>
        <v>0</v>
      </c>
      <c r="J1328" s="176"/>
      <c r="K1328" s="177">
        <f>ROUND(E1328*J1328,2)</f>
        <v>0</v>
      </c>
      <c r="L1328" s="177">
        <v>21</v>
      </c>
      <c r="M1328" s="177">
        <f>G1328*(1+L1328/100)</f>
        <v>0</v>
      </c>
      <c r="N1328" s="175">
        <v>0</v>
      </c>
      <c r="O1328" s="175">
        <f>ROUND(E1328*N1328,2)</f>
        <v>0</v>
      </c>
      <c r="P1328" s="175">
        <v>0</v>
      </c>
      <c r="Q1328" s="175">
        <f>ROUND(E1328*P1328,2)</f>
        <v>0</v>
      </c>
      <c r="R1328" s="177" t="s">
        <v>1919</v>
      </c>
      <c r="S1328" s="177" t="s">
        <v>378</v>
      </c>
      <c r="T1328" s="178" t="s">
        <v>378</v>
      </c>
      <c r="U1328" s="159">
        <v>0.13</v>
      </c>
      <c r="V1328" s="159">
        <f>ROUND(E1328*U1328,2)</f>
        <v>21.5</v>
      </c>
      <c r="W1328" s="159"/>
      <c r="X1328" s="159" t="s">
        <v>429</v>
      </c>
      <c r="Y1328" s="159" t="s">
        <v>475</v>
      </c>
      <c r="Z1328" s="214">
        <v>0.32</v>
      </c>
      <c r="AA1328" s="215">
        <f t="shared" ref="AA1328" si="500">G1328*Z1328</f>
        <v>0</v>
      </c>
      <c r="AB1328" s="215">
        <f t="shared" ref="AB1328" si="501">G1328-AA1328</f>
        <v>0</v>
      </c>
      <c r="AC1328" s="148"/>
      <c r="AD1328" s="148"/>
      <c r="AE1328" s="148"/>
      <c r="AF1328" s="148"/>
      <c r="AG1328" s="148" t="s">
        <v>431</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2" x14ac:dyDescent="0.2">
      <c r="A1329" s="155"/>
      <c r="B1329" s="156"/>
      <c r="C1329" s="194" t="s">
        <v>1952</v>
      </c>
      <c r="D1329" s="185"/>
      <c r="E1329" s="186">
        <v>165.375</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435</v>
      </c>
      <c r="AH1329" s="148">
        <v>5</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1" x14ac:dyDescent="0.2">
      <c r="A1330" s="172">
        <v>257</v>
      </c>
      <c r="B1330" s="173" t="s">
        <v>1953</v>
      </c>
      <c r="C1330" s="181" t="s">
        <v>1954</v>
      </c>
      <c r="D1330" s="174" t="s">
        <v>492</v>
      </c>
      <c r="E1330" s="175">
        <v>2637.56</v>
      </c>
      <c r="F1330" s="176"/>
      <c r="G1330" s="177">
        <f>ROUND(E1330*F1330,2)</f>
        <v>0</v>
      </c>
      <c r="H1330" s="176"/>
      <c r="I1330" s="177">
        <f>ROUND(E1330*H1330,2)</f>
        <v>0</v>
      </c>
      <c r="J1330" s="176"/>
      <c r="K1330" s="177">
        <f>ROUND(E1330*J1330,2)</f>
        <v>0</v>
      </c>
      <c r="L1330" s="177">
        <v>21</v>
      </c>
      <c r="M1330" s="177">
        <f>G1330*(1+L1330/100)</f>
        <v>0</v>
      </c>
      <c r="N1330" s="175">
        <v>1.58E-3</v>
      </c>
      <c r="O1330" s="175">
        <f>ROUND(E1330*N1330,2)</f>
        <v>4.17</v>
      </c>
      <c r="P1330" s="175">
        <v>0</v>
      </c>
      <c r="Q1330" s="175">
        <f>ROUND(E1330*P1330,2)</f>
        <v>0</v>
      </c>
      <c r="R1330" s="177" t="s">
        <v>1919</v>
      </c>
      <c r="S1330" s="177" t="s">
        <v>378</v>
      </c>
      <c r="T1330" s="178" t="s">
        <v>378</v>
      </c>
      <c r="U1330" s="159">
        <v>0.214</v>
      </c>
      <c r="V1330" s="159">
        <f>ROUND(E1330*U1330,2)</f>
        <v>564.44000000000005</v>
      </c>
      <c r="W1330" s="159"/>
      <c r="X1330" s="159" t="s">
        <v>429</v>
      </c>
      <c r="Y1330" s="159" t="s">
        <v>481</v>
      </c>
      <c r="Z1330" s="214">
        <v>0.32</v>
      </c>
      <c r="AA1330" s="215">
        <f t="shared" ref="AA1330" si="502">G1330*Z1330</f>
        <v>0</v>
      </c>
      <c r="AB1330" s="215">
        <f t="shared" ref="AB1330" si="503">G1330-AA1330</f>
        <v>0</v>
      </c>
      <c r="AC1330" s="148"/>
      <c r="AD1330" s="148"/>
      <c r="AE1330" s="148"/>
      <c r="AF1330" s="148"/>
      <c r="AG1330" s="148" t="s">
        <v>431</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2" x14ac:dyDescent="0.2">
      <c r="A1331" s="155"/>
      <c r="B1331" s="156"/>
      <c r="C1331" s="194" t="s">
        <v>1955</v>
      </c>
      <c r="D1331" s="185"/>
      <c r="E1331" s="186">
        <v>1470</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435</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
      <c r="A1332" s="155"/>
      <c r="B1332" s="156"/>
      <c r="C1332" s="194" t="s">
        <v>1166</v>
      </c>
      <c r="D1332" s="185"/>
      <c r="E1332" s="186">
        <v>348.3</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435</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
      <c r="A1333" s="155"/>
      <c r="B1333" s="156"/>
      <c r="C1333" s="194" t="s">
        <v>1956</v>
      </c>
      <c r="D1333" s="185"/>
      <c r="E1333" s="186">
        <v>38.700000000000003</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435</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
      <c r="A1334" s="155"/>
      <c r="B1334" s="156"/>
      <c r="C1334" s="194" t="s">
        <v>1167</v>
      </c>
      <c r="D1334" s="185"/>
      <c r="E1334" s="186">
        <v>354.93</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435</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3" x14ac:dyDescent="0.2">
      <c r="A1335" s="155"/>
      <c r="B1335" s="156"/>
      <c r="C1335" s="194" t="s">
        <v>1957</v>
      </c>
      <c r="D1335" s="185"/>
      <c r="E1335" s="186">
        <v>35.03</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435</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3" x14ac:dyDescent="0.2">
      <c r="A1336" s="155"/>
      <c r="B1336" s="156"/>
      <c r="C1336" s="194" t="s">
        <v>1168</v>
      </c>
      <c r="D1336" s="185"/>
      <c r="E1336" s="186">
        <v>174.78</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435</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3" x14ac:dyDescent="0.2">
      <c r="A1337" s="155"/>
      <c r="B1337" s="156"/>
      <c r="C1337" s="194" t="s">
        <v>1958</v>
      </c>
      <c r="D1337" s="185"/>
      <c r="E1337" s="186">
        <v>20.52</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435</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4" t="s">
        <v>1169</v>
      </c>
      <c r="D1338" s="185"/>
      <c r="E1338" s="186">
        <v>174.78</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435</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4" t="s">
        <v>1958</v>
      </c>
      <c r="D1339" s="185"/>
      <c r="E1339" s="186">
        <v>20.52</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435</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1" x14ac:dyDescent="0.2">
      <c r="A1340" s="172">
        <v>258</v>
      </c>
      <c r="B1340" s="173" t="s">
        <v>1959</v>
      </c>
      <c r="C1340" s="181" t="s">
        <v>1960</v>
      </c>
      <c r="D1340" s="174" t="s">
        <v>492</v>
      </c>
      <c r="E1340" s="175">
        <v>1544.21</v>
      </c>
      <c r="F1340" s="176"/>
      <c r="G1340" s="177">
        <f>ROUND(E1340*F1340,2)</f>
        <v>0</v>
      </c>
      <c r="H1340" s="176"/>
      <c r="I1340" s="177">
        <f>ROUND(E1340*H1340,2)</f>
        <v>0</v>
      </c>
      <c r="J1340" s="176"/>
      <c r="K1340" s="177">
        <f>ROUND(E1340*J1340,2)</f>
        <v>0</v>
      </c>
      <c r="L1340" s="177">
        <v>21</v>
      </c>
      <c r="M1340" s="177">
        <f>G1340*(1+L1340/100)</f>
        <v>0</v>
      </c>
      <c r="N1340" s="175">
        <v>6.3499999999999997E-3</v>
      </c>
      <c r="O1340" s="175">
        <f>ROUND(E1340*N1340,2)</f>
        <v>9.81</v>
      </c>
      <c r="P1340" s="175">
        <v>0</v>
      </c>
      <c r="Q1340" s="175">
        <f>ROUND(E1340*P1340,2)</f>
        <v>0</v>
      </c>
      <c r="R1340" s="177" t="s">
        <v>1919</v>
      </c>
      <c r="S1340" s="177" t="s">
        <v>378</v>
      </c>
      <c r="T1340" s="178" t="s">
        <v>378</v>
      </c>
      <c r="U1340" s="159">
        <v>0.26</v>
      </c>
      <c r="V1340" s="159">
        <f>ROUND(E1340*U1340,2)</f>
        <v>401.49</v>
      </c>
      <c r="W1340" s="159"/>
      <c r="X1340" s="159" t="s">
        <v>429</v>
      </c>
      <c r="Y1340" s="159" t="s">
        <v>481</v>
      </c>
      <c r="Z1340" s="214">
        <v>0.32</v>
      </c>
      <c r="AA1340" s="215">
        <f t="shared" ref="AA1340" si="504">G1340*Z1340</f>
        <v>0</v>
      </c>
      <c r="AB1340" s="215">
        <f t="shared" ref="AB1340" si="505">G1340-AA1340</f>
        <v>0</v>
      </c>
      <c r="AC1340" s="148"/>
      <c r="AD1340" s="148"/>
      <c r="AE1340" s="148"/>
      <c r="AF1340" s="148"/>
      <c r="AG1340" s="148" t="s">
        <v>431</v>
      </c>
      <c r="AH1340" s="148"/>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2" x14ac:dyDescent="0.2">
      <c r="A1341" s="155"/>
      <c r="B1341" s="156"/>
      <c r="C1341" s="194" t="s">
        <v>1961</v>
      </c>
      <c r="D1341" s="185"/>
      <c r="E1341" s="186"/>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435</v>
      </c>
      <c r="AH1341" s="148">
        <v>0</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ht="22.5" outlineLevel="3" x14ac:dyDescent="0.2">
      <c r="A1342" s="155"/>
      <c r="B1342" s="156"/>
      <c r="C1342" s="194" t="s">
        <v>1962</v>
      </c>
      <c r="D1342" s="185"/>
      <c r="E1342" s="186">
        <v>950.52</v>
      </c>
      <c r="F1342" s="159"/>
      <c r="G1342" s="159"/>
      <c r="H1342" s="159"/>
      <c r="I1342" s="159"/>
      <c r="J1342" s="159"/>
      <c r="K1342" s="159"/>
      <c r="L1342" s="159"/>
      <c r="M1342" s="159"/>
      <c r="N1342" s="158"/>
      <c r="O1342" s="158"/>
      <c r="P1342" s="158"/>
      <c r="Q1342" s="158"/>
      <c r="R1342" s="159"/>
      <c r="S1342" s="159"/>
      <c r="T1342" s="159"/>
      <c r="U1342" s="159"/>
      <c r="V1342" s="159"/>
      <c r="W1342" s="159"/>
      <c r="X1342" s="159"/>
      <c r="Y1342" s="159"/>
      <c r="Z1342" s="148"/>
      <c r="AA1342" s="148"/>
      <c r="AB1342" s="148"/>
      <c r="AC1342" s="148"/>
      <c r="AD1342" s="148"/>
      <c r="AE1342" s="148"/>
      <c r="AF1342" s="148"/>
      <c r="AG1342" s="148" t="s">
        <v>435</v>
      </c>
      <c r="AH1342" s="148">
        <v>0</v>
      </c>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3" x14ac:dyDescent="0.2">
      <c r="A1343" s="155"/>
      <c r="B1343" s="156"/>
      <c r="C1343" s="194" t="s">
        <v>1963</v>
      </c>
      <c r="D1343" s="185"/>
      <c r="E1343" s="186">
        <v>120.67</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435</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outlineLevel="3" x14ac:dyDescent="0.2">
      <c r="A1344" s="155"/>
      <c r="B1344" s="156"/>
      <c r="C1344" s="194" t="s">
        <v>1964</v>
      </c>
      <c r="D1344" s="185"/>
      <c r="E1344" s="186">
        <v>46.78</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435</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3" x14ac:dyDescent="0.2">
      <c r="A1345" s="155"/>
      <c r="B1345" s="156"/>
      <c r="C1345" s="194" t="s">
        <v>1965</v>
      </c>
      <c r="D1345" s="185"/>
      <c r="E1345" s="186"/>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435</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3" x14ac:dyDescent="0.2">
      <c r="A1346" s="155"/>
      <c r="B1346" s="156"/>
      <c r="C1346" s="194" t="s">
        <v>1966</v>
      </c>
      <c r="D1346" s="185"/>
      <c r="E1346" s="186">
        <v>426.24</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435</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1" x14ac:dyDescent="0.2">
      <c r="A1347" s="172">
        <v>259</v>
      </c>
      <c r="B1347" s="173" t="s">
        <v>1967</v>
      </c>
      <c r="C1347" s="181" t="s">
        <v>1968</v>
      </c>
      <c r="D1347" s="174" t="s">
        <v>492</v>
      </c>
      <c r="E1347" s="175">
        <v>598</v>
      </c>
      <c r="F1347" s="176"/>
      <c r="G1347" s="177">
        <f>ROUND(E1347*F1347,2)</f>
        <v>0</v>
      </c>
      <c r="H1347" s="176"/>
      <c r="I1347" s="177">
        <f>ROUND(E1347*H1347,2)</f>
        <v>0</v>
      </c>
      <c r="J1347" s="176"/>
      <c r="K1347" s="177">
        <f>ROUND(E1347*J1347,2)</f>
        <v>0</v>
      </c>
      <c r="L1347" s="177">
        <v>21</v>
      </c>
      <c r="M1347" s="177">
        <f>G1347*(1+L1347/100)</f>
        <v>0</v>
      </c>
      <c r="N1347" s="175">
        <v>3.0599999999999998E-3</v>
      </c>
      <c r="O1347" s="175">
        <f>ROUND(E1347*N1347,2)</f>
        <v>1.83</v>
      </c>
      <c r="P1347" s="175">
        <v>0</v>
      </c>
      <c r="Q1347" s="175">
        <f>ROUND(E1347*P1347,2)</f>
        <v>0</v>
      </c>
      <c r="R1347" s="177" t="s">
        <v>1919</v>
      </c>
      <c r="S1347" s="177" t="s">
        <v>378</v>
      </c>
      <c r="T1347" s="178" t="s">
        <v>378</v>
      </c>
      <c r="U1347" s="159">
        <v>0.26500000000000001</v>
      </c>
      <c r="V1347" s="159">
        <f>ROUND(E1347*U1347,2)</f>
        <v>158.47</v>
      </c>
      <c r="W1347" s="159"/>
      <c r="X1347" s="159" t="s">
        <v>429</v>
      </c>
      <c r="Y1347" s="159" t="s">
        <v>481</v>
      </c>
      <c r="Z1347" s="214">
        <v>0.32</v>
      </c>
      <c r="AA1347" s="215">
        <f t="shared" ref="AA1347" si="506">G1347*Z1347</f>
        <v>0</v>
      </c>
      <c r="AB1347" s="215">
        <f t="shared" ref="AB1347" si="507">G1347-AA1347</f>
        <v>0</v>
      </c>
      <c r="AC1347" s="148"/>
      <c r="AD1347" s="148"/>
      <c r="AE1347" s="148"/>
      <c r="AF1347" s="148"/>
      <c r="AG1347" s="148" t="s">
        <v>431</v>
      </c>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2" x14ac:dyDescent="0.2">
      <c r="A1348" s="155"/>
      <c r="B1348" s="156"/>
      <c r="C1348" s="194" t="s">
        <v>1969</v>
      </c>
      <c r="D1348" s="185"/>
      <c r="E1348" s="186">
        <v>598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435</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ht="22.5" outlineLevel="1" x14ac:dyDescent="0.2">
      <c r="A1349" s="172">
        <v>260</v>
      </c>
      <c r="B1349" s="173" t="s">
        <v>1970</v>
      </c>
      <c r="C1349" s="181" t="s">
        <v>1971</v>
      </c>
      <c r="D1349" s="174" t="s">
        <v>492</v>
      </c>
      <c r="E1349" s="175">
        <v>119.6</v>
      </c>
      <c r="F1349" s="176"/>
      <c r="G1349" s="177">
        <f>ROUND(E1349*F1349,2)</f>
        <v>0</v>
      </c>
      <c r="H1349" s="176"/>
      <c r="I1349" s="177">
        <f>ROUND(E1349*H1349,2)</f>
        <v>0</v>
      </c>
      <c r="J1349" s="176"/>
      <c r="K1349" s="177">
        <f>ROUND(E1349*J1349,2)</f>
        <v>0</v>
      </c>
      <c r="L1349" s="177">
        <v>21</v>
      </c>
      <c r="M1349" s="177">
        <f>G1349*(1+L1349/100)</f>
        <v>0</v>
      </c>
      <c r="N1349" s="175">
        <v>5.8599999999999998E-3</v>
      </c>
      <c r="O1349" s="175">
        <f>ROUND(E1349*N1349,2)</f>
        <v>0.7</v>
      </c>
      <c r="P1349" s="175">
        <v>0</v>
      </c>
      <c r="Q1349" s="175">
        <f>ROUND(E1349*P1349,2)</f>
        <v>0</v>
      </c>
      <c r="R1349" s="177" t="s">
        <v>1919</v>
      </c>
      <c r="S1349" s="177" t="s">
        <v>378</v>
      </c>
      <c r="T1349" s="178" t="s">
        <v>378</v>
      </c>
      <c r="U1349" s="159">
        <v>0.27200000000000002</v>
      </c>
      <c r="V1349" s="159">
        <f>ROUND(E1349*U1349,2)</f>
        <v>32.53</v>
      </c>
      <c r="W1349" s="159"/>
      <c r="X1349" s="159" t="s">
        <v>429</v>
      </c>
      <c r="Y1349" s="159" t="s">
        <v>481</v>
      </c>
      <c r="Z1349" s="214">
        <v>0.32</v>
      </c>
      <c r="AA1349" s="215">
        <f t="shared" ref="AA1349" si="508">G1349*Z1349</f>
        <v>0</v>
      </c>
      <c r="AB1349" s="215">
        <f t="shared" ref="AB1349" si="509">G1349-AA1349</f>
        <v>0</v>
      </c>
      <c r="AC1349" s="148"/>
      <c r="AD1349" s="148"/>
      <c r="AE1349" s="148"/>
      <c r="AF1349" s="148"/>
      <c r="AG1349" s="148" t="s">
        <v>431</v>
      </c>
      <c r="AH1349" s="148"/>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2" x14ac:dyDescent="0.2">
      <c r="A1350" s="155"/>
      <c r="B1350" s="156"/>
      <c r="C1350" s="194" t="s">
        <v>1972</v>
      </c>
      <c r="D1350" s="185"/>
      <c r="E1350" s="186">
        <v>119.6</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435</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ht="22.5" outlineLevel="1" x14ac:dyDescent="0.2">
      <c r="A1351" s="172">
        <v>261</v>
      </c>
      <c r="B1351" s="173" t="s">
        <v>1973</v>
      </c>
      <c r="C1351" s="181" t="s">
        <v>1974</v>
      </c>
      <c r="D1351" s="174" t="s">
        <v>492</v>
      </c>
      <c r="E1351" s="175">
        <v>4397.76</v>
      </c>
      <c r="F1351" s="176"/>
      <c r="G1351" s="177">
        <f>ROUND(E1351*F1351,2)</f>
        <v>0</v>
      </c>
      <c r="H1351" s="176"/>
      <c r="I1351" s="177">
        <f>ROUND(E1351*H1351,2)</f>
        <v>0</v>
      </c>
      <c r="J1351" s="176"/>
      <c r="K1351" s="177">
        <f>ROUND(E1351*J1351,2)</f>
        <v>0</v>
      </c>
      <c r="L1351" s="177">
        <v>21</v>
      </c>
      <c r="M1351" s="177">
        <f>G1351*(1+L1351/100)</f>
        <v>0</v>
      </c>
      <c r="N1351" s="175">
        <v>1.8380000000000001E-2</v>
      </c>
      <c r="O1351" s="175">
        <f>ROUND(E1351*N1351,2)</f>
        <v>80.83</v>
      </c>
      <c r="P1351" s="175">
        <v>0</v>
      </c>
      <c r="Q1351" s="175">
        <f>ROUND(E1351*P1351,2)</f>
        <v>0</v>
      </c>
      <c r="R1351" s="177" t="s">
        <v>1919</v>
      </c>
      <c r="S1351" s="177" t="s">
        <v>378</v>
      </c>
      <c r="T1351" s="178" t="s">
        <v>378</v>
      </c>
      <c r="U1351" s="159">
        <v>0.123</v>
      </c>
      <c r="V1351" s="159">
        <f>ROUND(E1351*U1351,2)</f>
        <v>540.91999999999996</v>
      </c>
      <c r="W1351" s="159"/>
      <c r="X1351" s="159" t="s">
        <v>429</v>
      </c>
      <c r="Y1351" s="159" t="s">
        <v>381</v>
      </c>
      <c r="Z1351" s="214">
        <v>0.32</v>
      </c>
      <c r="AA1351" s="215">
        <f t="shared" ref="AA1351" si="510">G1351*Z1351</f>
        <v>0</v>
      </c>
      <c r="AB1351" s="215">
        <f t="shared" ref="AB1351" si="511">G1351-AA1351</f>
        <v>0</v>
      </c>
      <c r="AC1351" s="148"/>
      <c r="AD1351" s="148"/>
      <c r="AE1351" s="148"/>
      <c r="AF1351" s="148"/>
      <c r="AG1351" s="148" t="s">
        <v>431</v>
      </c>
      <c r="AH1351" s="148"/>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outlineLevel="2" x14ac:dyDescent="0.2">
      <c r="A1352" s="155"/>
      <c r="B1352" s="156"/>
      <c r="C1352" s="307" t="s">
        <v>1975</v>
      </c>
      <c r="D1352" s="308"/>
      <c r="E1352" s="308"/>
      <c r="F1352" s="308"/>
      <c r="G1352" s="308"/>
      <c r="H1352" s="159"/>
      <c r="I1352" s="159"/>
      <c r="J1352" s="159"/>
      <c r="K1352" s="159"/>
      <c r="L1352" s="159"/>
      <c r="M1352" s="159"/>
      <c r="N1352" s="158"/>
      <c r="O1352" s="158"/>
      <c r="P1352" s="158"/>
      <c r="Q1352" s="158"/>
      <c r="R1352" s="159"/>
      <c r="S1352" s="159"/>
      <c r="T1352" s="159"/>
      <c r="U1352" s="159"/>
      <c r="V1352" s="159"/>
      <c r="W1352" s="159"/>
      <c r="X1352" s="159"/>
      <c r="Y1352" s="159"/>
      <c r="Z1352" s="148"/>
      <c r="AA1352" s="148"/>
      <c r="AB1352" s="148"/>
      <c r="AC1352" s="148"/>
      <c r="AD1352" s="148"/>
      <c r="AE1352" s="148"/>
      <c r="AF1352" s="148"/>
      <c r="AG1352" s="148" t="s">
        <v>433</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194" t="s">
        <v>1976</v>
      </c>
      <c r="D1353" s="185"/>
      <c r="E1353" s="186"/>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435</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
      <c r="A1354" s="155"/>
      <c r="B1354" s="156"/>
      <c r="C1354" s="194" t="s">
        <v>1977</v>
      </c>
      <c r="D1354" s="185"/>
      <c r="E1354" s="186">
        <v>1568</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435</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
      <c r="A1355" s="155"/>
      <c r="B1355" s="156"/>
      <c r="C1355" s="194" t="s">
        <v>1978</v>
      </c>
      <c r="D1355" s="185"/>
      <c r="E1355" s="186">
        <v>1006.4</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435</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3" x14ac:dyDescent="0.2">
      <c r="A1356" s="155"/>
      <c r="B1356" s="156"/>
      <c r="C1356" s="194" t="s">
        <v>1979</v>
      </c>
      <c r="D1356" s="185"/>
      <c r="E1356" s="186">
        <v>1823.36</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435</v>
      </c>
      <c r="AH1356" s="148">
        <v>0</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ht="22.5" outlineLevel="1" x14ac:dyDescent="0.2">
      <c r="A1357" s="172">
        <v>262</v>
      </c>
      <c r="B1357" s="173" t="s">
        <v>1980</v>
      </c>
      <c r="C1357" s="181" t="s">
        <v>1981</v>
      </c>
      <c r="D1357" s="174" t="s">
        <v>492</v>
      </c>
      <c r="E1357" s="175">
        <v>13193.28</v>
      </c>
      <c r="F1357" s="176"/>
      <c r="G1357" s="177">
        <f>ROUND(E1357*F1357,2)</f>
        <v>0</v>
      </c>
      <c r="H1357" s="176"/>
      <c r="I1357" s="177">
        <f>ROUND(E1357*H1357,2)</f>
        <v>0</v>
      </c>
      <c r="J1357" s="176"/>
      <c r="K1357" s="177">
        <f>ROUND(E1357*J1357,2)</f>
        <v>0</v>
      </c>
      <c r="L1357" s="177">
        <v>21</v>
      </c>
      <c r="M1357" s="177">
        <f>G1357*(1+L1357/100)</f>
        <v>0</v>
      </c>
      <c r="N1357" s="175">
        <v>8.1999999999999998E-4</v>
      </c>
      <c r="O1357" s="175">
        <f>ROUND(E1357*N1357,2)</f>
        <v>10.82</v>
      </c>
      <c r="P1357" s="175">
        <v>0</v>
      </c>
      <c r="Q1357" s="175">
        <f>ROUND(E1357*P1357,2)</f>
        <v>0</v>
      </c>
      <c r="R1357" s="177" t="s">
        <v>1919</v>
      </c>
      <c r="S1357" s="177" t="s">
        <v>378</v>
      </c>
      <c r="T1357" s="178" t="s">
        <v>378</v>
      </c>
      <c r="U1357" s="159">
        <v>6.0000000000000001E-3</v>
      </c>
      <c r="V1357" s="159">
        <f>ROUND(E1357*U1357,2)</f>
        <v>79.16</v>
      </c>
      <c r="W1357" s="159"/>
      <c r="X1357" s="159" t="s">
        <v>429</v>
      </c>
      <c r="Y1357" s="159" t="s">
        <v>381</v>
      </c>
      <c r="Z1357" s="214">
        <v>0.32</v>
      </c>
      <c r="AA1357" s="215">
        <f t="shared" ref="AA1357" si="512">G1357*Z1357</f>
        <v>0</v>
      </c>
      <c r="AB1357" s="215">
        <f t="shared" ref="AB1357" si="513">G1357-AA1357</f>
        <v>0</v>
      </c>
      <c r="AC1357" s="148"/>
      <c r="AD1357" s="148"/>
      <c r="AE1357" s="148"/>
      <c r="AF1357" s="148"/>
      <c r="AG1357" s="148" t="s">
        <v>431</v>
      </c>
      <c r="AH1357" s="148"/>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2" x14ac:dyDescent="0.2">
      <c r="A1358" s="155"/>
      <c r="B1358" s="156"/>
      <c r="C1358" s="307" t="s">
        <v>1975</v>
      </c>
      <c r="D1358" s="308"/>
      <c r="E1358" s="308"/>
      <c r="F1358" s="308"/>
      <c r="G1358" s="308"/>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433</v>
      </c>
      <c r="AH1358" s="148"/>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2" x14ac:dyDescent="0.2">
      <c r="A1359" s="155"/>
      <c r="B1359" s="156"/>
      <c r="C1359" s="194" t="s">
        <v>1982</v>
      </c>
      <c r="D1359" s="185"/>
      <c r="E1359" s="186">
        <v>13193.28</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435</v>
      </c>
      <c r="AH1359" s="148">
        <v>5</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ht="22.5" outlineLevel="1" x14ac:dyDescent="0.2">
      <c r="A1360" s="172">
        <v>263</v>
      </c>
      <c r="B1360" s="173" t="s">
        <v>1983</v>
      </c>
      <c r="C1360" s="181" t="s">
        <v>1984</v>
      </c>
      <c r="D1360" s="174" t="s">
        <v>492</v>
      </c>
      <c r="E1360" s="175">
        <v>4397.76</v>
      </c>
      <c r="F1360" s="176"/>
      <c r="G1360" s="177">
        <f>ROUND(E1360*F1360,2)</f>
        <v>0</v>
      </c>
      <c r="H1360" s="176"/>
      <c r="I1360" s="177">
        <f>ROUND(E1360*H1360,2)</f>
        <v>0</v>
      </c>
      <c r="J1360" s="176"/>
      <c r="K1360" s="177">
        <f>ROUND(E1360*J1360,2)</f>
        <v>0</v>
      </c>
      <c r="L1360" s="177">
        <v>21</v>
      </c>
      <c r="M1360" s="177">
        <f>G1360*(1+L1360/100)</f>
        <v>0</v>
      </c>
      <c r="N1360" s="175">
        <v>0</v>
      </c>
      <c r="O1360" s="175">
        <f>ROUND(E1360*N1360,2)</f>
        <v>0</v>
      </c>
      <c r="P1360" s="175">
        <v>0</v>
      </c>
      <c r="Q1360" s="175">
        <f>ROUND(E1360*P1360,2)</f>
        <v>0</v>
      </c>
      <c r="R1360" s="177" t="s">
        <v>1919</v>
      </c>
      <c r="S1360" s="177" t="s">
        <v>378</v>
      </c>
      <c r="T1360" s="178" t="s">
        <v>378</v>
      </c>
      <c r="U1360" s="159">
        <v>0.105</v>
      </c>
      <c r="V1360" s="159">
        <f>ROUND(E1360*U1360,2)</f>
        <v>461.76</v>
      </c>
      <c r="W1360" s="159"/>
      <c r="X1360" s="159" t="s">
        <v>429</v>
      </c>
      <c r="Y1360" s="159" t="s">
        <v>381</v>
      </c>
      <c r="Z1360" s="214">
        <v>0.32</v>
      </c>
      <c r="AA1360" s="215">
        <f t="shared" ref="AA1360" si="514">G1360*Z1360</f>
        <v>0</v>
      </c>
      <c r="AB1360" s="215">
        <f t="shared" ref="AB1360" si="515">G1360-AA1360</f>
        <v>0</v>
      </c>
      <c r="AC1360" s="148"/>
      <c r="AD1360" s="148"/>
      <c r="AE1360" s="148"/>
      <c r="AF1360" s="148"/>
      <c r="AG1360" s="148" t="s">
        <v>431</v>
      </c>
      <c r="AH1360" s="148"/>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2" x14ac:dyDescent="0.2">
      <c r="A1361" s="155"/>
      <c r="B1361" s="156"/>
      <c r="C1361" s="194" t="s">
        <v>1985</v>
      </c>
      <c r="D1361" s="185"/>
      <c r="E1361" s="186">
        <v>4397.76</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435</v>
      </c>
      <c r="AH1361" s="148">
        <v>5</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
      <c r="A1362" s="172">
        <v>264</v>
      </c>
      <c r="B1362" s="173" t="s">
        <v>1986</v>
      </c>
      <c r="C1362" s="181" t="s">
        <v>1987</v>
      </c>
      <c r="D1362" s="174" t="s">
        <v>492</v>
      </c>
      <c r="E1362" s="175">
        <v>4397.76</v>
      </c>
      <c r="F1362" s="176"/>
      <c r="G1362" s="177">
        <f>ROUND(E1362*F1362,2)</f>
        <v>0</v>
      </c>
      <c r="H1362" s="176"/>
      <c r="I1362" s="177">
        <f>ROUND(E1362*H1362,2)</f>
        <v>0</v>
      </c>
      <c r="J1362" s="176"/>
      <c r="K1362" s="177">
        <f>ROUND(E1362*J1362,2)</f>
        <v>0</v>
      </c>
      <c r="L1362" s="177">
        <v>21</v>
      </c>
      <c r="M1362" s="177">
        <f>G1362*(1+L1362/100)</f>
        <v>0</v>
      </c>
      <c r="N1362" s="175">
        <v>0</v>
      </c>
      <c r="O1362" s="175">
        <f>ROUND(E1362*N1362,2)</f>
        <v>0</v>
      </c>
      <c r="P1362" s="175">
        <v>0</v>
      </c>
      <c r="Q1362" s="175">
        <f>ROUND(E1362*P1362,2)</f>
        <v>0</v>
      </c>
      <c r="R1362" s="177" t="s">
        <v>1919</v>
      </c>
      <c r="S1362" s="177" t="s">
        <v>378</v>
      </c>
      <c r="T1362" s="178" t="s">
        <v>378</v>
      </c>
      <c r="U1362" s="159">
        <v>3.0300000000000001E-2</v>
      </c>
      <c r="V1362" s="159">
        <f>ROUND(E1362*U1362,2)</f>
        <v>133.25</v>
      </c>
      <c r="W1362" s="159"/>
      <c r="X1362" s="159" t="s">
        <v>429</v>
      </c>
      <c r="Y1362" s="159" t="s">
        <v>381</v>
      </c>
      <c r="Z1362" s="214">
        <v>0.32</v>
      </c>
      <c r="AA1362" s="215">
        <f t="shared" ref="AA1362" si="516">G1362*Z1362</f>
        <v>0</v>
      </c>
      <c r="AB1362" s="215">
        <f t="shared" ref="AB1362" si="517">G1362-AA1362</f>
        <v>0</v>
      </c>
      <c r="AC1362" s="148"/>
      <c r="AD1362" s="148"/>
      <c r="AE1362" s="148"/>
      <c r="AF1362" s="148"/>
      <c r="AG1362" s="148" t="s">
        <v>431</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2" x14ac:dyDescent="0.2">
      <c r="A1363" s="155"/>
      <c r="B1363" s="156"/>
      <c r="C1363" s="194" t="s">
        <v>1985</v>
      </c>
      <c r="D1363" s="185"/>
      <c r="E1363" s="186">
        <v>4397.76</v>
      </c>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435</v>
      </c>
      <c r="AH1363" s="148">
        <v>5</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ht="22.5" outlineLevel="1" x14ac:dyDescent="0.2">
      <c r="A1364" s="172">
        <v>265</v>
      </c>
      <c r="B1364" s="173" t="s">
        <v>1988</v>
      </c>
      <c r="C1364" s="181" t="s">
        <v>1989</v>
      </c>
      <c r="D1364" s="174" t="s">
        <v>492</v>
      </c>
      <c r="E1364" s="175">
        <v>13193.28</v>
      </c>
      <c r="F1364" s="176"/>
      <c r="G1364" s="177">
        <f>ROUND(E1364*F1364,2)</f>
        <v>0</v>
      </c>
      <c r="H1364" s="176"/>
      <c r="I1364" s="177">
        <f>ROUND(E1364*H1364,2)</f>
        <v>0</v>
      </c>
      <c r="J1364" s="176"/>
      <c r="K1364" s="177">
        <f>ROUND(E1364*J1364,2)</f>
        <v>0</v>
      </c>
      <c r="L1364" s="177">
        <v>21</v>
      </c>
      <c r="M1364" s="177">
        <f>G1364*(1+L1364/100)</f>
        <v>0</v>
      </c>
      <c r="N1364" s="175">
        <v>5.0000000000000002E-5</v>
      </c>
      <c r="O1364" s="175">
        <f>ROUND(E1364*N1364,2)</f>
        <v>0.66</v>
      </c>
      <c r="P1364" s="175">
        <v>0</v>
      </c>
      <c r="Q1364" s="175">
        <f>ROUND(E1364*P1364,2)</f>
        <v>0</v>
      </c>
      <c r="R1364" s="177" t="s">
        <v>1919</v>
      </c>
      <c r="S1364" s="177" t="s">
        <v>378</v>
      </c>
      <c r="T1364" s="178" t="s">
        <v>378</v>
      </c>
      <c r="U1364" s="159">
        <v>0</v>
      </c>
      <c r="V1364" s="159">
        <f>ROUND(E1364*U1364,2)</f>
        <v>0</v>
      </c>
      <c r="W1364" s="159"/>
      <c r="X1364" s="159" t="s">
        <v>429</v>
      </c>
      <c r="Y1364" s="159" t="s">
        <v>381</v>
      </c>
      <c r="Z1364" s="214">
        <v>0.32</v>
      </c>
      <c r="AA1364" s="215">
        <f t="shared" ref="AA1364" si="518">G1364*Z1364</f>
        <v>0</v>
      </c>
      <c r="AB1364" s="215">
        <f t="shared" ref="AB1364" si="519">G1364-AA1364</f>
        <v>0</v>
      </c>
      <c r="AC1364" s="148"/>
      <c r="AD1364" s="148"/>
      <c r="AE1364" s="148"/>
      <c r="AF1364" s="148"/>
      <c r="AG1364" s="148" t="s">
        <v>431</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
      <c r="A1365" s="155"/>
      <c r="B1365" s="156"/>
      <c r="C1365" s="194" t="s">
        <v>1990</v>
      </c>
      <c r="D1365" s="185"/>
      <c r="E1365" s="186">
        <v>13193.28</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435</v>
      </c>
      <c r="AH1365" s="148">
        <v>5</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1" x14ac:dyDescent="0.2">
      <c r="A1366" s="172">
        <v>266</v>
      </c>
      <c r="B1366" s="173" t="s">
        <v>1991</v>
      </c>
      <c r="C1366" s="181" t="s">
        <v>1992</v>
      </c>
      <c r="D1366" s="174" t="s">
        <v>492</v>
      </c>
      <c r="E1366" s="175">
        <v>4397.76</v>
      </c>
      <c r="F1366" s="176"/>
      <c r="G1366" s="177">
        <f>ROUND(E1366*F1366,2)</f>
        <v>0</v>
      </c>
      <c r="H1366" s="176"/>
      <c r="I1366" s="177">
        <f>ROUND(E1366*H1366,2)</f>
        <v>0</v>
      </c>
      <c r="J1366" s="176"/>
      <c r="K1366" s="177">
        <f>ROUND(E1366*J1366,2)</f>
        <v>0</v>
      </c>
      <c r="L1366" s="177">
        <v>21</v>
      </c>
      <c r="M1366" s="177">
        <f>G1366*(1+L1366/100)</f>
        <v>0</v>
      </c>
      <c r="N1366" s="175">
        <v>0</v>
      </c>
      <c r="O1366" s="175">
        <f>ROUND(E1366*N1366,2)</f>
        <v>0</v>
      </c>
      <c r="P1366" s="175">
        <v>0</v>
      </c>
      <c r="Q1366" s="175">
        <f>ROUND(E1366*P1366,2)</f>
        <v>0</v>
      </c>
      <c r="R1366" s="177" t="s">
        <v>1919</v>
      </c>
      <c r="S1366" s="177" t="s">
        <v>378</v>
      </c>
      <c r="T1366" s="178" t="s">
        <v>378</v>
      </c>
      <c r="U1366" s="159">
        <v>1.7999999999999999E-2</v>
      </c>
      <c r="V1366" s="159">
        <f>ROUND(E1366*U1366,2)</f>
        <v>79.16</v>
      </c>
      <c r="W1366" s="159"/>
      <c r="X1366" s="159" t="s">
        <v>429</v>
      </c>
      <c r="Y1366" s="159" t="s">
        <v>381</v>
      </c>
      <c r="Z1366" s="214">
        <v>0.32</v>
      </c>
      <c r="AA1366" s="215">
        <f t="shared" ref="AA1366" si="520">G1366*Z1366</f>
        <v>0</v>
      </c>
      <c r="AB1366" s="215">
        <f t="shared" ref="AB1366" si="521">G1366-AA1366</f>
        <v>0</v>
      </c>
      <c r="AC1366" s="148"/>
      <c r="AD1366" s="148"/>
      <c r="AE1366" s="148"/>
      <c r="AF1366" s="148"/>
      <c r="AG1366" s="148" t="s">
        <v>431</v>
      </c>
      <c r="AH1366" s="148"/>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2" x14ac:dyDescent="0.2">
      <c r="A1367" s="155"/>
      <c r="B1367" s="156"/>
      <c r="C1367" s="194" t="s">
        <v>1993</v>
      </c>
      <c r="D1367" s="185"/>
      <c r="E1367" s="186">
        <v>4397.76</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435</v>
      </c>
      <c r="AH1367" s="148">
        <v>5</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x14ac:dyDescent="0.2">
      <c r="A1368" s="162" t="s">
        <v>373</v>
      </c>
      <c r="B1368" s="163" t="s">
        <v>277</v>
      </c>
      <c r="C1368" s="180" t="s">
        <v>278</v>
      </c>
      <c r="D1368" s="164"/>
      <c r="E1368" s="165"/>
      <c r="F1368" s="166"/>
      <c r="G1368" s="166">
        <f>SUMIF(AG1369:AG1378,"&lt;&gt;NOR",G1369:G1378)</f>
        <v>0</v>
      </c>
      <c r="H1368" s="166"/>
      <c r="I1368" s="166">
        <f>SUM(I1369:I1378)</f>
        <v>0</v>
      </c>
      <c r="J1368" s="166"/>
      <c r="K1368" s="166">
        <f>SUM(K1369:K1378)</f>
        <v>0</v>
      </c>
      <c r="L1368" s="166"/>
      <c r="M1368" s="166">
        <f>SUM(M1369:M1378)</f>
        <v>0</v>
      </c>
      <c r="N1368" s="165"/>
      <c r="O1368" s="165">
        <f>SUM(O1369:O1378)</f>
        <v>0.25</v>
      </c>
      <c r="P1368" s="165"/>
      <c r="Q1368" s="165">
        <f>SUM(Q1369:Q1378)</f>
        <v>0</v>
      </c>
      <c r="R1368" s="166"/>
      <c r="S1368" s="166"/>
      <c r="T1368" s="167"/>
      <c r="U1368" s="161"/>
      <c r="V1368" s="161">
        <f>SUM(V1369:V1378)</f>
        <v>1927.65</v>
      </c>
      <c r="W1368" s="161"/>
      <c r="X1368" s="161"/>
      <c r="Y1368" s="161"/>
      <c r="Z1368" s="166"/>
      <c r="AA1368" s="166"/>
      <c r="AB1368" s="167"/>
      <c r="AG1368" t="s">
        <v>374</v>
      </c>
    </row>
    <row r="1369" spans="1:60" ht="56.25" outlineLevel="1" x14ac:dyDescent="0.2">
      <c r="A1369" s="172">
        <v>267</v>
      </c>
      <c r="B1369" s="173" t="s">
        <v>1994</v>
      </c>
      <c r="C1369" s="181" t="s">
        <v>1995</v>
      </c>
      <c r="D1369" s="174" t="s">
        <v>492</v>
      </c>
      <c r="E1369" s="175">
        <v>2462.8319999999999</v>
      </c>
      <c r="F1369" s="176"/>
      <c r="G1369" s="177">
        <f>ROUND(E1369*F1369,2)</f>
        <v>0</v>
      </c>
      <c r="H1369" s="176"/>
      <c r="I1369" s="177">
        <f>ROUND(E1369*H1369,2)</f>
        <v>0</v>
      </c>
      <c r="J1369" s="176"/>
      <c r="K1369" s="177">
        <f>ROUND(E1369*J1369,2)</f>
        <v>0</v>
      </c>
      <c r="L1369" s="177">
        <v>21</v>
      </c>
      <c r="M1369" s="177">
        <f>G1369*(1+L1369/100)</f>
        <v>0</v>
      </c>
      <c r="N1369" s="175">
        <v>4.0000000000000003E-5</v>
      </c>
      <c r="O1369" s="175">
        <f>ROUND(E1369*N1369,2)</f>
        <v>0.1</v>
      </c>
      <c r="P1369" s="175">
        <v>0</v>
      </c>
      <c r="Q1369" s="175">
        <f>ROUND(E1369*P1369,2)</f>
        <v>0</v>
      </c>
      <c r="R1369" s="177" t="s">
        <v>724</v>
      </c>
      <c r="S1369" s="177" t="s">
        <v>378</v>
      </c>
      <c r="T1369" s="178" t="s">
        <v>378</v>
      </c>
      <c r="U1369" s="159">
        <v>0.308</v>
      </c>
      <c r="V1369" s="159">
        <f>ROUND(E1369*U1369,2)</f>
        <v>758.55</v>
      </c>
      <c r="W1369" s="159"/>
      <c r="X1369" s="159" t="s">
        <v>429</v>
      </c>
      <c r="Y1369" s="159" t="s">
        <v>381</v>
      </c>
      <c r="Z1369" s="214">
        <v>0.32</v>
      </c>
      <c r="AA1369" s="215">
        <f t="shared" ref="AA1369" si="522">G1369*Z1369</f>
        <v>0</v>
      </c>
      <c r="AB1369" s="215">
        <f t="shared" ref="AB1369" si="523">G1369-AA1369</f>
        <v>0</v>
      </c>
      <c r="AC1369" s="148"/>
      <c r="AD1369" s="148"/>
      <c r="AE1369" s="148"/>
      <c r="AF1369" s="148"/>
      <c r="AG1369" s="148" t="s">
        <v>431</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
      <c r="A1370" s="155"/>
      <c r="B1370" s="156"/>
      <c r="C1370" s="194" t="s">
        <v>1996</v>
      </c>
      <c r="D1370" s="185"/>
      <c r="E1370" s="186">
        <v>361.84</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435</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3" x14ac:dyDescent="0.2">
      <c r="A1371" s="155"/>
      <c r="B1371" s="156"/>
      <c r="C1371" s="194" t="s">
        <v>1997</v>
      </c>
      <c r="D1371" s="185"/>
      <c r="E1371" s="186">
        <v>2046.08</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435</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
      <c r="A1372" s="155"/>
      <c r="B1372" s="156"/>
      <c r="C1372" s="194" t="s">
        <v>1998</v>
      </c>
      <c r="D1372" s="185"/>
      <c r="E1372" s="186">
        <v>54.911999999999999</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435</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ht="56.25" outlineLevel="1" x14ac:dyDescent="0.2">
      <c r="A1373" s="172">
        <v>268</v>
      </c>
      <c r="B1373" s="173" t="s">
        <v>1999</v>
      </c>
      <c r="C1373" s="181" t="s">
        <v>2000</v>
      </c>
      <c r="D1373" s="174" t="s">
        <v>492</v>
      </c>
      <c r="E1373" s="175">
        <v>2209</v>
      </c>
      <c r="F1373" s="176"/>
      <c r="G1373" s="177">
        <f>ROUND(E1373*F1373,2)</f>
        <v>0</v>
      </c>
      <c r="H1373" s="176"/>
      <c r="I1373" s="177">
        <f>ROUND(E1373*H1373,2)</f>
        <v>0</v>
      </c>
      <c r="J1373" s="176"/>
      <c r="K1373" s="177">
        <f>ROUND(E1373*J1373,2)</f>
        <v>0</v>
      </c>
      <c r="L1373" s="177">
        <v>21</v>
      </c>
      <c r="M1373" s="177">
        <f>G1373*(1+L1373/100)</f>
        <v>0</v>
      </c>
      <c r="N1373" s="175">
        <v>4.0000000000000003E-5</v>
      </c>
      <c r="O1373" s="175">
        <f>ROUND(E1373*N1373,2)</f>
        <v>0.09</v>
      </c>
      <c r="P1373" s="175">
        <v>0</v>
      </c>
      <c r="Q1373" s="175">
        <f>ROUND(E1373*P1373,2)</f>
        <v>0</v>
      </c>
      <c r="R1373" s="177" t="s">
        <v>724</v>
      </c>
      <c r="S1373" s="177" t="s">
        <v>378</v>
      </c>
      <c r="T1373" s="178" t="s">
        <v>378</v>
      </c>
      <c r="U1373" s="159">
        <v>0.35399999999999998</v>
      </c>
      <c r="V1373" s="159">
        <f>ROUND(E1373*U1373,2)</f>
        <v>781.99</v>
      </c>
      <c r="W1373" s="159"/>
      <c r="X1373" s="159" t="s">
        <v>429</v>
      </c>
      <c r="Y1373" s="159" t="s">
        <v>381</v>
      </c>
      <c r="Z1373" s="214">
        <v>0.32</v>
      </c>
      <c r="AA1373" s="215">
        <f t="shared" ref="AA1373" si="524">G1373*Z1373</f>
        <v>0</v>
      </c>
      <c r="AB1373" s="215">
        <f t="shared" ref="AB1373" si="525">G1373-AA1373</f>
        <v>0</v>
      </c>
      <c r="AC1373" s="148"/>
      <c r="AD1373" s="148"/>
      <c r="AE1373" s="148"/>
      <c r="AF1373" s="148"/>
      <c r="AG1373" s="148" t="s">
        <v>431</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2" x14ac:dyDescent="0.2">
      <c r="A1374" s="155"/>
      <c r="B1374" s="156"/>
      <c r="C1374" s="194" t="s">
        <v>2001</v>
      </c>
      <c r="D1374" s="185"/>
      <c r="E1374" s="186">
        <v>2209</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435</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1" x14ac:dyDescent="0.2">
      <c r="A1375" s="172">
        <v>269</v>
      </c>
      <c r="B1375" s="173" t="s">
        <v>2002</v>
      </c>
      <c r="C1375" s="181" t="s">
        <v>2003</v>
      </c>
      <c r="D1375" s="174" t="s">
        <v>515</v>
      </c>
      <c r="E1375" s="175">
        <v>2</v>
      </c>
      <c r="F1375" s="176"/>
      <c r="G1375" s="177">
        <f>ROUND(E1375*F1375,2)</f>
        <v>0</v>
      </c>
      <c r="H1375" s="176"/>
      <c r="I1375" s="177">
        <f>ROUND(E1375*H1375,2)</f>
        <v>0</v>
      </c>
      <c r="J1375" s="176"/>
      <c r="K1375" s="177">
        <f>ROUND(E1375*J1375,2)</f>
        <v>0</v>
      </c>
      <c r="L1375" s="177">
        <v>21</v>
      </c>
      <c r="M1375" s="177">
        <f>G1375*(1+L1375/100)</f>
        <v>0</v>
      </c>
      <c r="N1375" s="175">
        <v>1E-3</v>
      </c>
      <c r="O1375" s="175">
        <f>ROUND(E1375*N1375,2)</f>
        <v>0</v>
      </c>
      <c r="P1375" s="175">
        <v>0</v>
      </c>
      <c r="Q1375" s="175">
        <f>ROUND(E1375*P1375,2)</f>
        <v>0</v>
      </c>
      <c r="R1375" s="177"/>
      <c r="S1375" s="177" t="s">
        <v>394</v>
      </c>
      <c r="T1375" s="178" t="s">
        <v>379</v>
      </c>
      <c r="U1375" s="159">
        <v>0.25</v>
      </c>
      <c r="V1375" s="159">
        <f>ROUND(E1375*U1375,2)</f>
        <v>0.5</v>
      </c>
      <c r="W1375" s="159"/>
      <c r="X1375" s="159" t="s">
        <v>429</v>
      </c>
      <c r="Y1375" s="159" t="s">
        <v>381</v>
      </c>
      <c r="Z1375" s="214">
        <v>0.32</v>
      </c>
      <c r="AA1375" s="215">
        <f t="shared" ref="AA1375" si="526">G1375*Z1375</f>
        <v>0</v>
      </c>
      <c r="AB1375" s="215">
        <f t="shared" ref="AB1375" si="527">G1375-AA1375</f>
        <v>0</v>
      </c>
      <c r="AC1375" s="148"/>
      <c r="AD1375" s="148"/>
      <c r="AE1375" s="148"/>
      <c r="AF1375" s="148"/>
      <c r="AG1375" s="148" t="s">
        <v>431</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
      <c r="A1376" s="155"/>
      <c r="B1376" s="156"/>
      <c r="C1376" s="194" t="s">
        <v>2004</v>
      </c>
      <c r="D1376" s="185"/>
      <c r="E1376" s="186">
        <v>2</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435</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ht="67.5" outlineLevel="1" x14ac:dyDescent="0.2">
      <c r="A1377" s="172">
        <v>270</v>
      </c>
      <c r="B1377" s="173" t="s">
        <v>2005</v>
      </c>
      <c r="C1377" s="181" t="s">
        <v>2006</v>
      </c>
      <c r="D1377" s="174" t="s">
        <v>492</v>
      </c>
      <c r="E1377" s="175">
        <v>1470</v>
      </c>
      <c r="F1377" s="176"/>
      <c r="G1377" s="177">
        <f>ROUND(E1377*F1377,2)</f>
        <v>0</v>
      </c>
      <c r="H1377" s="176"/>
      <c r="I1377" s="177">
        <f>ROUND(E1377*H1377,2)</f>
        <v>0</v>
      </c>
      <c r="J1377" s="176"/>
      <c r="K1377" s="177">
        <f>ROUND(E1377*J1377,2)</f>
        <v>0</v>
      </c>
      <c r="L1377" s="177">
        <v>21</v>
      </c>
      <c r="M1377" s="177">
        <f>G1377*(1+L1377/100)</f>
        <v>0</v>
      </c>
      <c r="N1377" s="175">
        <v>4.0000000000000003E-5</v>
      </c>
      <c r="O1377" s="175">
        <f>ROUND(E1377*N1377,2)</f>
        <v>0.06</v>
      </c>
      <c r="P1377" s="175">
        <v>0</v>
      </c>
      <c r="Q1377" s="175">
        <f>ROUND(E1377*P1377,2)</f>
        <v>0</v>
      </c>
      <c r="R1377" s="177" t="s">
        <v>724</v>
      </c>
      <c r="S1377" s="177" t="s">
        <v>378</v>
      </c>
      <c r="T1377" s="178" t="s">
        <v>378</v>
      </c>
      <c r="U1377" s="159">
        <v>0.26300000000000001</v>
      </c>
      <c r="V1377" s="159">
        <f>ROUND(E1377*U1377,2)</f>
        <v>386.61</v>
      </c>
      <c r="W1377" s="159"/>
      <c r="X1377" s="159" t="s">
        <v>429</v>
      </c>
      <c r="Y1377" s="159" t="s">
        <v>381</v>
      </c>
      <c r="Z1377" s="214">
        <v>0.32</v>
      </c>
      <c r="AA1377" s="215">
        <f t="shared" ref="AA1377" si="528">G1377*Z1377</f>
        <v>0</v>
      </c>
      <c r="AB1377" s="215">
        <f t="shared" ref="AB1377" si="529">G1377-AA1377</f>
        <v>0</v>
      </c>
      <c r="AC1377" s="148"/>
      <c r="AD1377" s="148"/>
      <c r="AE1377" s="148"/>
      <c r="AF1377" s="148"/>
      <c r="AG1377" s="148" t="s">
        <v>431</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
      <c r="A1378" s="155"/>
      <c r="B1378" s="156"/>
      <c r="C1378" s="194" t="s">
        <v>2007</v>
      </c>
      <c r="D1378" s="185"/>
      <c r="E1378" s="186">
        <v>1470</v>
      </c>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435</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x14ac:dyDescent="0.2">
      <c r="A1379" s="162" t="s">
        <v>373</v>
      </c>
      <c r="B1379" s="163" t="s">
        <v>279</v>
      </c>
      <c r="C1379" s="180" t="s">
        <v>280</v>
      </c>
      <c r="D1379" s="164"/>
      <c r="E1379" s="165"/>
      <c r="F1379" s="166"/>
      <c r="G1379" s="166">
        <f>SUMIF(AG1380:AG1399,"&lt;&gt;NOR",G1380:G1399)</f>
        <v>0</v>
      </c>
      <c r="H1379" s="166"/>
      <c r="I1379" s="166">
        <f>SUM(I1380:I1399)</f>
        <v>0</v>
      </c>
      <c r="J1379" s="166"/>
      <c r="K1379" s="166">
        <f>SUM(K1380:K1399)</f>
        <v>0</v>
      </c>
      <c r="L1379" s="166"/>
      <c r="M1379" s="166">
        <f>SUM(M1380:M1399)</f>
        <v>0</v>
      </c>
      <c r="N1379" s="165"/>
      <c r="O1379" s="165">
        <f>SUM(O1380:O1399)</f>
        <v>0</v>
      </c>
      <c r="P1379" s="165"/>
      <c r="Q1379" s="165">
        <f>SUM(Q1380:Q1399)</f>
        <v>21.75</v>
      </c>
      <c r="R1379" s="166"/>
      <c r="S1379" s="166"/>
      <c r="T1379" s="167"/>
      <c r="U1379" s="161"/>
      <c r="V1379" s="161">
        <f>SUM(V1380:V1399)</f>
        <v>157.87</v>
      </c>
      <c r="W1379" s="161"/>
      <c r="X1379" s="161"/>
      <c r="Y1379" s="161"/>
      <c r="Z1379" s="166"/>
      <c r="AA1379" s="166"/>
      <c r="AB1379" s="167"/>
      <c r="AG1379" t="s">
        <v>374</v>
      </c>
    </row>
    <row r="1380" spans="1:60" outlineLevel="1" x14ac:dyDescent="0.2">
      <c r="A1380" s="172">
        <v>271</v>
      </c>
      <c r="B1380" s="173" t="s">
        <v>2008</v>
      </c>
      <c r="C1380" s="181" t="s">
        <v>2009</v>
      </c>
      <c r="D1380" s="174" t="s">
        <v>671</v>
      </c>
      <c r="E1380" s="175">
        <v>12.8</v>
      </c>
      <c r="F1380" s="176"/>
      <c r="G1380" s="177">
        <f>ROUND(E1380*F1380,2)</f>
        <v>0</v>
      </c>
      <c r="H1380" s="176"/>
      <c r="I1380" s="177">
        <f>ROUND(E1380*H1380,2)</f>
        <v>0</v>
      </c>
      <c r="J1380" s="176"/>
      <c r="K1380" s="177">
        <f>ROUND(E1380*J1380,2)</f>
        <v>0</v>
      </c>
      <c r="L1380" s="177">
        <v>21</v>
      </c>
      <c r="M1380" s="177">
        <f>G1380*(1+L1380/100)</f>
        <v>0</v>
      </c>
      <c r="N1380" s="175">
        <v>0</v>
      </c>
      <c r="O1380" s="175">
        <f>ROUND(E1380*N1380,2)</f>
        <v>0</v>
      </c>
      <c r="P1380" s="175">
        <v>1.6990000000000001</v>
      </c>
      <c r="Q1380" s="175">
        <f>ROUND(E1380*P1380,2)</f>
        <v>21.75</v>
      </c>
      <c r="R1380" s="177" t="s">
        <v>588</v>
      </c>
      <c r="S1380" s="177" t="s">
        <v>378</v>
      </c>
      <c r="T1380" s="178" t="s">
        <v>378</v>
      </c>
      <c r="U1380" s="159">
        <v>9.9</v>
      </c>
      <c r="V1380" s="159">
        <f>ROUND(E1380*U1380,2)</f>
        <v>126.72</v>
      </c>
      <c r="W1380" s="159"/>
      <c r="X1380" s="159" t="s">
        <v>429</v>
      </c>
      <c r="Y1380" s="159" t="s">
        <v>381</v>
      </c>
      <c r="Z1380" s="214">
        <v>0.32</v>
      </c>
      <c r="AA1380" s="215">
        <f t="shared" ref="AA1380" si="530">G1380*Z1380</f>
        <v>0</v>
      </c>
      <c r="AB1380" s="215">
        <f t="shared" ref="AB1380" si="531">G1380-AA1380</f>
        <v>0</v>
      </c>
      <c r="AC1380" s="148"/>
      <c r="AD1380" s="148"/>
      <c r="AE1380" s="148"/>
      <c r="AF1380" s="148"/>
      <c r="AG1380" s="148" t="s">
        <v>431</v>
      </c>
      <c r="AH1380" s="148"/>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2" x14ac:dyDescent="0.2">
      <c r="A1381" s="155"/>
      <c r="B1381" s="156"/>
      <c r="C1381" s="307" t="s">
        <v>2010</v>
      </c>
      <c r="D1381" s="308"/>
      <c r="E1381" s="308"/>
      <c r="F1381" s="308"/>
      <c r="G1381" s="308"/>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433</v>
      </c>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
      <c r="A1382" s="155"/>
      <c r="B1382" s="156"/>
      <c r="C1382" s="194" t="s">
        <v>2011</v>
      </c>
      <c r="D1382" s="185"/>
      <c r="E1382" s="186">
        <v>12.8</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435</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1" x14ac:dyDescent="0.2">
      <c r="A1383" s="172">
        <v>272</v>
      </c>
      <c r="B1383" s="173" t="s">
        <v>2012</v>
      </c>
      <c r="C1383" s="181" t="s">
        <v>2013</v>
      </c>
      <c r="D1383" s="174" t="s">
        <v>488</v>
      </c>
      <c r="E1383" s="175">
        <v>21.747199999999999</v>
      </c>
      <c r="F1383" s="176"/>
      <c r="G1383" s="177">
        <f>ROUND(E1383*F1383,2)</f>
        <v>0</v>
      </c>
      <c r="H1383" s="176"/>
      <c r="I1383" s="177">
        <f>ROUND(E1383*H1383,2)</f>
        <v>0</v>
      </c>
      <c r="J1383" s="176"/>
      <c r="K1383" s="177">
        <f>ROUND(E1383*J1383,2)</f>
        <v>0</v>
      </c>
      <c r="L1383" s="177">
        <v>21</v>
      </c>
      <c r="M1383" s="177">
        <f>G1383*(1+L1383/100)</f>
        <v>0</v>
      </c>
      <c r="N1383" s="175">
        <v>0</v>
      </c>
      <c r="O1383" s="175">
        <f>ROUND(E1383*N1383,2)</f>
        <v>0</v>
      </c>
      <c r="P1383" s="175">
        <v>0</v>
      </c>
      <c r="Q1383" s="175">
        <f>ROUND(E1383*P1383,2)</f>
        <v>0</v>
      </c>
      <c r="R1383" s="177" t="s">
        <v>489</v>
      </c>
      <c r="S1383" s="177" t="s">
        <v>378</v>
      </c>
      <c r="T1383" s="178" t="s">
        <v>378</v>
      </c>
      <c r="U1383" s="159">
        <v>0.49</v>
      </c>
      <c r="V1383" s="159">
        <f>ROUND(E1383*U1383,2)</f>
        <v>10.66</v>
      </c>
      <c r="W1383" s="159"/>
      <c r="X1383" s="159" t="s">
        <v>599</v>
      </c>
      <c r="Y1383" s="159" t="s">
        <v>381</v>
      </c>
      <c r="Z1383" s="214">
        <v>0.32</v>
      </c>
      <c r="AA1383" s="215">
        <f t="shared" ref="AA1383" si="532">G1383*Z1383</f>
        <v>0</v>
      </c>
      <c r="AB1383" s="215">
        <f t="shared" ref="AB1383" si="533">G1383-AA1383</f>
        <v>0</v>
      </c>
      <c r="AC1383" s="148"/>
      <c r="AD1383" s="148"/>
      <c r="AE1383" s="148"/>
      <c r="AF1383" s="148"/>
      <c r="AG1383" s="148" t="s">
        <v>600</v>
      </c>
      <c r="AH1383" s="148"/>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2" x14ac:dyDescent="0.2">
      <c r="A1384" s="155"/>
      <c r="B1384" s="156"/>
      <c r="C1384" s="296" t="s">
        <v>2014</v>
      </c>
      <c r="D1384" s="297"/>
      <c r="E1384" s="297"/>
      <c r="F1384" s="297"/>
      <c r="G1384" s="297"/>
      <c r="H1384" s="159"/>
      <c r="I1384" s="159"/>
      <c r="J1384" s="159"/>
      <c r="K1384" s="159"/>
      <c r="L1384" s="159"/>
      <c r="M1384" s="159"/>
      <c r="N1384" s="158"/>
      <c r="O1384" s="158"/>
      <c r="P1384" s="158"/>
      <c r="Q1384" s="158"/>
      <c r="R1384" s="159"/>
      <c r="S1384" s="159"/>
      <c r="T1384" s="159"/>
      <c r="U1384" s="159"/>
      <c r="V1384" s="159"/>
      <c r="W1384" s="159"/>
      <c r="X1384" s="159"/>
      <c r="Y1384" s="159"/>
      <c r="Z1384" s="148"/>
      <c r="AA1384" s="148"/>
      <c r="AB1384" s="148"/>
      <c r="AC1384" s="148"/>
      <c r="AD1384" s="148"/>
      <c r="AE1384" s="148"/>
      <c r="AF1384" s="148"/>
      <c r="AG1384" s="148" t="s">
        <v>383</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
      <c r="A1385" s="155"/>
      <c r="B1385" s="156"/>
      <c r="C1385" s="194" t="s">
        <v>601</v>
      </c>
      <c r="D1385" s="185"/>
      <c r="E1385" s="186"/>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435</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3" x14ac:dyDescent="0.2">
      <c r="A1386" s="155"/>
      <c r="B1386" s="156"/>
      <c r="C1386" s="194" t="s">
        <v>2015</v>
      </c>
      <c r="D1386" s="185"/>
      <c r="E1386" s="186"/>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435</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3" x14ac:dyDescent="0.2">
      <c r="A1387" s="155"/>
      <c r="B1387" s="156"/>
      <c r="C1387" s="194" t="s">
        <v>2016</v>
      </c>
      <c r="D1387" s="185"/>
      <c r="E1387" s="186">
        <v>21.747199999999999</v>
      </c>
      <c r="F1387" s="159"/>
      <c r="G1387" s="159"/>
      <c r="H1387" s="159"/>
      <c r="I1387" s="159"/>
      <c r="J1387" s="159"/>
      <c r="K1387" s="159"/>
      <c r="L1387" s="159"/>
      <c r="M1387" s="159"/>
      <c r="N1387" s="158"/>
      <c r="O1387" s="158"/>
      <c r="P1387" s="158"/>
      <c r="Q1387" s="158"/>
      <c r="R1387" s="159"/>
      <c r="S1387" s="159"/>
      <c r="T1387" s="159"/>
      <c r="U1387" s="159"/>
      <c r="V1387" s="159"/>
      <c r="W1387" s="159"/>
      <c r="X1387" s="159"/>
      <c r="Y1387" s="159"/>
      <c r="Z1387" s="148"/>
      <c r="AA1387" s="148"/>
      <c r="AB1387" s="148"/>
      <c r="AC1387" s="148"/>
      <c r="AD1387" s="148"/>
      <c r="AE1387" s="148"/>
      <c r="AF1387" s="148"/>
      <c r="AG1387" s="148" t="s">
        <v>435</v>
      </c>
      <c r="AH1387" s="148">
        <v>0</v>
      </c>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1" x14ac:dyDescent="0.2">
      <c r="A1388" s="172">
        <v>273</v>
      </c>
      <c r="B1388" s="173" t="s">
        <v>2017</v>
      </c>
      <c r="C1388" s="181" t="s">
        <v>2018</v>
      </c>
      <c r="D1388" s="174" t="s">
        <v>488</v>
      </c>
      <c r="E1388" s="175">
        <v>413.1968</v>
      </c>
      <c r="F1388" s="176"/>
      <c r="G1388" s="177">
        <f>ROUND(E1388*F1388,2)</f>
        <v>0</v>
      </c>
      <c r="H1388" s="176"/>
      <c r="I1388" s="177">
        <f>ROUND(E1388*H1388,2)</f>
        <v>0</v>
      </c>
      <c r="J1388" s="176"/>
      <c r="K1388" s="177">
        <f>ROUND(E1388*J1388,2)</f>
        <v>0</v>
      </c>
      <c r="L1388" s="177">
        <v>21</v>
      </c>
      <c r="M1388" s="177">
        <f>G1388*(1+L1388/100)</f>
        <v>0</v>
      </c>
      <c r="N1388" s="175">
        <v>0</v>
      </c>
      <c r="O1388" s="175">
        <f>ROUND(E1388*N1388,2)</f>
        <v>0</v>
      </c>
      <c r="P1388" s="175">
        <v>0</v>
      </c>
      <c r="Q1388" s="175">
        <f>ROUND(E1388*P1388,2)</f>
        <v>0</v>
      </c>
      <c r="R1388" s="177" t="s">
        <v>489</v>
      </c>
      <c r="S1388" s="177" t="s">
        <v>378</v>
      </c>
      <c r="T1388" s="178" t="s">
        <v>378</v>
      </c>
      <c r="U1388" s="159">
        <v>0</v>
      </c>
      <c r="V1388" s="159">
        <f>ROUND(E1388*U1388,2)</f>
        <v>0</v>
      </c>
      <c r="W1388" s="159"/>
      <c r="X1388" s="159" t="s">
        <v>599</v>
      </c>
      <c r="Y1388" s="159" t="s">
        <v>381</v>
      </c>
      <c r="Z1388" s="214">
        <v>0.32</v>
      </c>
      <c r="AA1388" s="215">
        <f t="shared" ref="AA1388" si="534">G1388*Z1388</f>
        <v>0</v>
      </c>
      <c r="AB1388" s="215">
        <f t="shared" ref="AB1388" si="535">G1388-AA1388</f>
        <v>0</v>
      </c>
      <c r="AC1388" s="148"/>
      <c r="AD1388" s="148"/>
      <c r="AE1388" s="148"/>
      <c r="AF1388" s="148"/>
      <c r="AG1388" s="148" t="s">
        <v>600</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
      <c r="A1389" s="155"/>
      <c r="B1389" s="156"/>
      <c r="C1389" s="194" t="s">
        <v>601</v>
      </c>
      <c r="D1389" s="185"/>
      <c r="E1389" s="186"/>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435</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4" t="s">
        <v>2015</v>
      </c>
      <c r="D1390" s="185"/>
      <c r="E1390" s="186"/>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435</v>
      </c>
      <c r="AH1390" s="148">
        <v>0</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3" x14ac:dyDescent="0.2">
      <c r="A1391" s="155"/>
      <c r="B1391" s="156"/>
      <c r="C1391" s="194" t="s">
        <v>2019</v>
      </c>
      <c r="D1391" s="185"/>
      <c r="E1391" s="186">
        <v>413.1968</v>
      </c>
      <c r="F1391" s="159"/>
      <c r="G1391" s="159"/>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435</v>
      </c>
      <c r="AH1391" s="148">
        <v>0</v>
      </c>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1" x14ac:dyDescent="0.2">
      <c r="A1392" s="172">
        <v>274</v>
      </c>
      <c r="B1392" s="173" t="s">
        <v>2020</v>
      </c>
      <c r="C1392" s="181" t="s">
        <v>2021</v>
      </c>
      <c r="D1392" s="174" t="s">
        <v>488</v>
      </c>
      <c r="E1392" s="175">
        <v>21.747199999999999</v>
      </c>
      <c r="F1392" s="176"/>
      <c r="G1392" s="177">
        <f>ROUND(E1392*F1392,2)</f>
        <v>0</v>
      </c>
      <c r="H1392" s="176"/>
      <c r="I1392" s="177">
        <f>ROUND(E1392*H1392,2)</f>
        <v>0</v>
      </c>
      <c r="J1392" s="176"/>
      <c r="K1392" s="177">
        <f>ROUND(E1392*J1392,2)</f>
        <v>0</v>
      </c>
      <c r="L1392" s="177">
        <v>21</v>
      </c>
      <c r="M1392" s="177">
        <f>G1392*(1+L1392/100)</f>
        <v>0</v>
      </c>
      <c r="N1392" s="175">
        <v>0</v>
      </c>
      <c r="O1392" s="175">
        <f>ROUND(E1392*N1392,2)</f>
        <v>0</v>
      </c>
      <c r="P1392" s="175">
        <v>0</v>
      </c>
      <c r="Q1392" s="175">
        <f>ROUND(E1392*P1392,2)</f>
        <v>0</v>
      </c>
      <c r="R1392" s="177" t="s">
        <v>489</v>
      </c>
      <c r="S1392" s="177" t="s">
        <v>378</v>
      </c>
      <c r="T1392" s="178" t="s">
        <v>378</v>
      </c>
      <c r="U1392" s="159">
        <v>0.94199999999999995</v>
      </c>
      <c r="V1392" s="159">
        <f>ROUND(E1392*U1392,2)</f>
        <v>20.49</v>
      </c>
      <c r="W1392" s="159"/>
      <c r="X1392" s="159" t="s">
        <v>599</v>
      </c>
      <c r="Y1392" s="159" t="s">
        <v>381</v>
      </c>
      <c r="Z1392" s="214">
        <v>0.32</v>
      </c>
      <c r="AA1392" s="215">
        <f t="shared" ref="AA1392" si="536">G1392*Z1392</f>
        <v>0</v>
      </c>
      <c r="AB1392" s="215">
        <f t="shared" ref="AB1392" si="537">G1392-AA1392</f>
        <v>0</v>
      </c>
      <c r="AC1392" s="148"/>
      <c r="AD1392" s="148"/>
      <c r="AE1392" s="148"/>
      <c r="AF1392" s="148"/>
      <c r="AG1392" s="148" t="s">
        <v>600</v>
      </c>
      <c r="AH1392" s="148"/>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2" x14ac:dyDescent="0.2">
      <c r="A1393" s="155"/>
      <c r="B1393" s="156"/>
      <c r="C1393" s="194" t="s">
        <v>601</v>
      </c>
      <c r="D1393" s="185"/>
      <c r="E1393" s="186"/>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435</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3" x14ac:dyDescent="0.2">
      <c r="A1394" s="155"/>
      <c r="B1394" s="156"/>
      <c r="C1394" s="194" t="s">
        <v>2015</v>
      </c>
      <c r="D1394" s="185"/>
      <c r="E1394" s="186"/>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435</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3" x14ac:dyDescent="0.2">
      <c r="A1395" s="155"/>
      <c r="B1395" s="156"/>
      <c r="C1395" s="194" t="s">
        <v>2016</v>
      </c>
      <c r="D1395" s="185"/>
      <c r="E1395" s="186">
        <v>21.747199999999999</v>
      </c>
      <c r="F1395" s="159"/>
      <c r="G1395" s="159"/>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435</v>
      </c>
      <c r="AH1395" s="148">
        <v>0</v>
      </c>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1" x14ac:dyDescent="0.2">
      <c r="A1396" s="172">
        <v>275</v>
      </c>
      <c r="B1396" s="173" t="s">
        <v>2022</v>
      </c>
      <c r="C1396" s="181" t="s">
        <v>2023</v>
      </c>
      <c r="D1396" s="174" t="s">
        <v>488</v>
      </c>
      <c r="E1396" s="175">
        <v>21.747199999999999</v>
      </c>
      <c r="F1396" s="176"/>
      <c r="G1396" s="177">
        <f>ROUND(E1396*F1396,2)</f>
        <v>0</v>
      </c>
      <c r="H1396" s="176"/>
      <c r="I1396" s="177">
        <f>ROUND(E1396*H1396,2)</f>
        <v>0</v>
      </c>
      <c r="J1396" s="176"/>
      <c r="K1396" s="177">
        <f>ROUND(E1396*J1396,2)</f>
        <v>0</v>
      </c>
      <c r="L1396" s="177">
        <v>21</v>
      </c>
      <c r="M1396" s="177">
        <f>G1396*(1+L1396/100)</f>
        <v>0</v>
      </c>
      <c r="N1396" s="175">
        <v>0</v>
      </c>
      <c r="O1396" s="175">
        <f>ROUND(E1396*N1396,2)</f>
        <v>0</v>
      </c>
      <c r="P1396" s="175">
        <v>0</v>
      </c>
      <c r="Q1396" s="175">
        <f>ROUND(E1396*P1396,2)</f>
        <v>0</v>
      </c>
      <c r="R1396" s="177" t="s">
        <v>489</v>
      </c>
      <c r="S1396" s="177" t="s">
        <v>378</v>
      </c>
      <c r="T1396" s="178" t="s">
        <v>378</v>
      </c>
      <c r="U1396" s="159">
        <v>0</v>
      </c>
      <c r="V1396" s="159">
        <f>ROUND(E1396*U1396,2)</f>
        <v>0</v>
      </c>
      <c r="W1396" s="159"/>
      <c r="X1396" s="159" t="s">
        <v>599</v>
      </c>
      <c r="Y1396" s="159" t="s">
        <v>381</v>
      </c>
      <c r="Z1396" s="214">
        <v>0.32</v>
      </c>
      <c r="AA1396" s="215">
        <f t="shared" ref="AA1396" si="538">G1396*Z1396</f>
        <v>0</v>
      </c>
      <c r="AB1396" s="215">
        <f t="shared" ref="AB1396" si="539">G1396-AA1396</f>
        <v>0</v>
      </c>
      <c r="AC1396" s="148"/>
      <c r="AD1396" s="148"/>
      <c r="AE1396" s="148"/>
      <c r="AF1396" s="148"/>
      <c r="AG1396" s="148" t="s">
        <v>600</v>
      </c>
      <c r="AH1396" s="148"/>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2" x14ac:dyDescent="0.2">
      <c r="A1397" s="155"/>
      <c r="B1397" s="156"/>
      <c r="C1397" s="194" t="s">
        <v>601</v>
      </c>
      <c r="D1397" s="185"/>
      <c r="E1397" s="186"/>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435</v>
      </c>
      <c r="AH1397" s="148">
        <v>0</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outlineLevel="3" x14ac:dyDescent="0.2">
      <c r="A1398" s="155"/>
      <c r="B1398" s="156"/>
      <c r="C1398" s="194" t="s">
        <v>2015</v>
      </c>
      <c r="D1398" s="185"/>
      <c r="E1398" s="186"/>
      <c r="F1398" s="159"/>
      <c r="G1398" s="159"/>
      <c r="H1398" s="159"/>
      <c r="I1398" s="159"/>
      <c r="J1398" s="159"/>
      <c r="K1398" s="159"/>
      <c r="L1398" s="159"/>
      <c r="M1398" s="159"/>
      <c r="N1398" s="158"/>
      <c r="O1398" s="158"/>
      <c r="P1398" s="158"/>
      <c r="Q1398" s="158"/>
      <c r="R1398" s="159"/>
      <c r="S1398" s="159"/>
      <c r="T1398" s="159"/>
      <c r="U1398" s="159"/>
      <c r="V1398" s="159"/>
      <c r="W1398" s="159"/>
      <c r="X1398" s="159"/>
      <c r="Y1398" s="159"/>
      <c r="Z1398" s="148"/>
      <c r="AA1398" s="148"/>
      <c r="AB1398" s="148"/>
      <c r="AC1398" s="148"/>
      <c r="AD1398" s="148"/>
      <c r="AE1398" s="148"/>
      <c r="AF1398" s="148"/>
      <c r="AG1398" s="148" t="s">
        <v>435</v>
      </c>
      <c r="AH1398" s="148">
        <v>0</v>
      </c>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3" x14ac:dyDescent="0.2">
      <c r="A1399" s="155"/>
      <c r="B1399" s="156"/>
      <c r="C1399" s="194" t="s">
        <v>2016</v>
      </c>
      <c r="D1399" s="185"/>
      <c r="E1399" s="186">
        <v>21.747199999999999</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435</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x14ac:dyDescent="0.2">
      <c r="A1400" s="162" t="s">
        <v>373</v>
      </c>
      <c r="B1400" s="163" t="s">
        <v>281</v>
      </c>
      <c r="C1400" s="180" t="s">
        <v>282</v>
      </c>
      <c r="D1400" s="164"/>
      <c r="E1400" s="165"/>
      <c r="F1400" s="166"/>
      <c r="G1400" s="166">
        <f>SUMIF(AG1401:AG1411,"&lt;&gt;NOR",G1401:G1411)</f>
        <v>0</v>
      </c>
      <c r="H1400" s="166"/>
      <c r="I1400" s="166">
        <f>SUM(I1401:I1411)</f>
        <v>0</v>
      </c>
      <c r="J1400" s="166"/>
      <c r="K1400" s="166">
        <f>SUM(K1401:K1411)</f>
        <v>0</v>
      </c>
      <c r="L1400" s="166"/>
      <c r="M1400" s="166">
        <f>SUM(M1401:M1411)</f>
        <v>0</v>
      </c>
      <c r="N1400" s="165"/>
      <c r="O1400" s="165">
        <f>SUM(O1401:O1411)</f>
        <v>0</v>
      </c>
      <c r="P1400" s="165"/>
      <c r="Q1400" s="165">
        <f>SUM(Q1401:Q1411)</f>
        <v>0</v>
      </c>
      <c r="R1400" s="166"/>
      <c r="S1400" s="166"/>
      <c r="T1400" s="167"/>
      <c r="U1400" s="161"/>
      <c r="V1400" s="161">
        <f>SUM(V1401:V1411)</f>
        <v>8771.23</v>
      </c>
      <c r="W1400" s="161"/>
      <c r="X1400" s="161"/>
      <c r="Y1400" s="161"/>
      <c r="Z1400" s="166"/>
      <c r="AA1400" s="166"/>
      <c r="AB1400" s="167"/>
      <c r="AG1400" t="s">
        <v>374</v>
      </c>
    </row>
    <row r="1401" spans="1:60" outlineLevel="1" x14ac:dyDescent="0.2">
      <c r="A1401" s="172">
        <v>276</v>
      </c>
      <c r="B1401" s="173" t="s">
        <v>2024</v>
      </c>
      <c r="C1401" s="181" t="s">
        <v>2025</v>
      </c>
      <c r="D1401" s="174" t="s">
        <v>488</v>
      </c>
      <c r="E1401" s="175">
        <v>15442.31459</v>
      </c>
      <c r="F1401" s="176"/>
      <c r="G1401" s="177">
        <f>ROUND(E1401*F1401,2)</f>
        <v>0</v>
      </c>
      <c r="H1401" s="176"/>
      <c r="I1401" s="177">
        <f>ROUND(E1401*H1401,2)</f>
        <v>0</v>
      </c>
      <c r="J1401" s="176"/>
      <c r="K1401" s="177">
        <f>ROUND(E1401*J1401,2)</f>
        <v>0</v>
      </c>
      <c r="L1401" s="177">
        <v>21</v>
      </c>
      <c r="M1401" s="177">
        <f>G1401*(1+L1401/100)</f>
        <v>0</v>
      </c>
      <c r="N1401" s="175">
        <v>0</v>
      </c>
      <c r="O1401" s="175">
        <f>ROUND(E1401*N1401,2)</f>
        <v>0</v>
      </c>
      <c r="P1401" s="175">
        <v>0</v>
      </c>
      <c r="Q1401" s="175">
        <f>ROUND(E1401*P1401,2)</f>
        <v>0</v>
      </c>
      <c r="R1401" s="177" t="s">
        <v>724</v>
      </c>
      <c r="S1401" s="177" t="s">
        <v>378</v>
      </c>
      <c r="T1401" s="178" t="s">
        <v>378</v>
      </c>
      <c r="U1401" s="159">
        <v>0.56799999999999995</v>
      </c>
      <c r="V1401" s="159">
        <f>ROUND(E1401*U1401,2)</f>
        <v>8771.23</v>
      </c>
      <c r="W1401" s="159"/>
      <c r="X1401" s="159" t="s">
        <v>618</v>
      </c>
      <c r="Y1401" s="159" t="s">
        <v>381</v>
      </c>
      <c r="Z1401" s="214">
        <v>0.32</v>
      </c>
      <c r="AA1401" s="215">
        <f t="shared" ref="AA1401" si="540">G1401*Z1401</f>
        <v>0</v>
      </c>
      <c r="AB1401" s="215">
        <f t="shared" ref="AB1401" si="541">G1401-AA1401</f>
        <v>0</v>
      </c>
      <c r="AC1401" s="148"/>
      <c r="AD1401" s="148"/>
      <c r="AE1401" s="148"/>
      <c r="AF1401" s="148"/>
      <c r="AG1401" s="148" t="s">
        <v>619</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ht="22.5" outlineLevel="2" x14ac:dyDescent="0.2">
      <c r="A1402" s="155"/>
      <c r="B1402" s="156"/>
      <c r="C1402" s="307" t="s">
        <v>2026</v>
      </c>
      <c r="D1402" s="308"/>
      <c r="E1402" s="308"/>
      <c r="F1402" s="308"/>
      <c r="G1402" s="308"/>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433</v>
      </c>
      <c r="AH1402" s="148"/>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79" t="str">
        <f>C1402</f>
        <v>přesun hmot pro budovy občanské výstavby (JKSO 801), budovy pro bydlení (JKSO 803) budovy pro výrobu a služby (JKSO 812) s nosnou svislou konstrukcí monolitickou betonovou tyčovou nebo plošnou</v>
      </c>
      <c r="BB1402" s="148"/>
      <c r="BC1402" s="148"/>
      <c r="BD1402" s="148"/>
      <c r="BE1402" s="148"/>
      <c r="BF1402" s="148"/>
      <c r="BG1402" s="148"/>
      <c r="BH1402" s="148"/>
    </row>
    <row r="1403" spans="1:60" outlineLevel="2" x14ac:dyDescent="0.2">
      <c r="A1403" s="155"/>
      <c r="B1403" s="156"/>
      <c r="C1403" s="194" t="s">
        <v>621</v>
      </c>
      <c r="D1403" s="185"/>
      <c r="E1403" s="186"/>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435</v>
      </c>
      <c r="AH1403" s="148">
        <v>0</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ht="22.5" outlineLevel="3" x14ac:dyDescent="0.2">
      <c r="A1404" s="155"/>
      <c r="B1404" s="156"/>
      <c r="C1404" s="194" t="s">
        <v>2027</v>
      </c>
      <c r="D1404" s="185"/>
      <c r="E1404" s="186"/>
      <c r="F1404" s="159"/>
      <c r="G1404" s="159"/>
      <c r="H1404" s="159"/>
      <c r="I1404" s="159"/>
      <c r="J1404" s="159"/>
      <c r="K1404" s="159"/>
      <c r="L1404" s="159"/>
      <c r="M1404" s="159"/>
      <c r="N1404" s="158"/>
      <c r="O1404" s="158"/>
      <c r="P1404" s="158"/>
      <c r="Q1404" s="158"/>
      <c r="R1404" s="159"/>
      <c r="S1404" s="159"/>
      <c r="T1404" s="159"/>
      <c r="U1404" s="159"/>
      <c r="V1404" s="159"/>
      <c r="W1404" s="159"/>
      <c r="X1404" s="159"/>
      <c r="Y1404" s="159"/>
      <c r="Z1404" s="148"/>
      <c r="AA1404" s="148"/>
      <c r="AB1404" s="148"/>
      <c r="AC1404" s="148"/>
      <c r="AD1404" s="148"/>
      <c r="AE1404" s="148"/>
      <c r="AF1404" s="148"/>
      <c r="AG1404" s="148" t="s">
        <v>435</v>
      </c>
      <c r="AH1404" s="148">
        <v>0</v>
      </c>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ht="22.5" outlineLevel="3" x14ac:dyDescent="0.2">
      <c r="A1405" s="155"/>
      <c r="B1405" s="156"/>
      <c r="C1405" s="194" t="s">
        <v>2028</v>
      </c>
      <c r="D1405" s="185"/>
      <c r="E1405" s="186"/>
      <c r="F1405" s="159"/>
      <c r="G1405" s="159"/>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435</v>
      </c>
      <c r="AH1405" s="148">
        <v>0</v>
      </c>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22.5" outlineLevel="3" x14ac:dyDescent="0.2">
      <c r="A1406" s="155"/>
      <c r="B1406" s="156"/>
      <c r="C1406" s="194" t="s">
        <v>2029</v>
      </c>
      <c r="D1406" s="185"/>
      <c r="E1406" s="186"/>
      <c r="F1406" s="159"/>
      <c r="G1406" s="159"/>
      <c r="H1406" s="159"/>
      <c r="I1406" s="159"/>
      <c r="J1406" s="159"/>
      <c r="K1406" s="159"/>
      <c r="L1406" s="159"/>
      <c r="M1406" s="159"/>
      <c r="N1406" s="158"/>
      <c r="O1406" s="158"/>
      <c r="P1406" s="158"/>
      <c r="Q1406" s="158"/>
      <c r="R1406" s="159"/>
      <c r="S1406" s="159"/>
      <c r="T1406" s="159"/>
      <c r="U1406" s="159"/>
      <c r="V1406" s="159"/>
      <c r="W1406" s="159"/>
      <c r="X1406" s="159"/>
      <c r="Y1406" s="159"/>
      <c r="Z1406" s="148"/>
      <c r="AA1406" s="148"/>
      <c r="AB1406" s="148"/>
      <c r="AC1406" s="148"/>
      <c r="AD1406" s="148"/>
      <c r="AE1406" s="148"/>
      <c r="AF1406" s="148"/>
      <c r="AG1406" s="148" t="s">
        <v>435</v>
      </c>
      <c r="AH1406" s="148">
        <v>0</v>
      </c>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ht="22.5" outlineLevel="3" x14ac:dyDescent="0.2">
      <c r="A1407" s="155"/>
      <c r="B1407" s="156"/>
      <c r="C1407" s="194" t="s">
        <v>2030</v>
      </c>
      <c r="D1407" s="185"/>
      <c r="E1407" s="186"/>
      <c r="F1407" s="159"/>
      <c r="G1407" s="159"/>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435</v>
      </c>
      <c r="AH1407" s="148">
        <v>0</v>
      </c>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ht="22.5" outlineLevel="3" x14ac:dyDescent="0.2">
      <c r="A1408" s="155"/>
      <c r="B1408" s="156"/>
      <c r="C1408" s="194" t="s">
        <v>2031</v>
      </c>
      <c r="D1408" s="185"/>
      <c r="E1408" s="186"/>
      <c r="F1408" s="159"/>
      <c r="G1408" s="159"/>
      <c r="H1408" s="159"/>
      <c r="I1408" s="159"/>
      <c r="J1408" s="159"/>
      <c r="K1408" s="159"/>
      <c r="L1408" s="159"/>
      <c r="M1408" s="159"/>
      <c r="N1408" s="158"/>
      <c r="O1408" s="158"/>
      <c r="P1408" s="158"/>
      <c r="Q1408" s="158"/>
      <c r="R1408" s="159"/>
      <c r="S1408" s="159"/>
      <c r="T1408" s="159"/>
      <c r="U1408" s="159"/>
      <c r="V1408" s="159"/>
      <c r="W1408" s="159"/>
      <c r="X1408" s="159"/>
      <c r="Y1408" s="159"/>
      <c r="Z1408" s="148"/>
      <c r="AA1408" s="148"/>
      <c r="AB1408" s="148"/>
      <c r="AC1408" s="148"/>
      <c r="AD1408" s="148"/>
      <c r="AE1408" s="148"/>
      <c r="AF1408" s="148"/>
      <c r="AG1408" s="148" t="s">
        <v>435</v>
      </c>
      <c r="AH1408" s="148">
        <v>0</v>
      </c>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ht="22.5" outlineLevel="3" x14ac:dyDescent="0.2">
      <c r="A1409" s="155"/>
      <c r="B1409" s="156"/>
      <c r="C1409" s="194" t="s">
        <v>2032</v>
      </c>
      <c r="D1409" s="185"/>
      <c r="E1409" s="186"/>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435</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3" x14ac:dyDescent="0.2">
      <c r="A1410" s="155"/>
      <c r="B1410" s="156"/>
      <c r="C1410" s="194" t="s">
        <v>2033</v>
      </c>
      <c r="D1410" s="185"/>
      <c r="E1410" s="186"/>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435</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
      <c r="A1411" s="155"/>
      <c r="B1411" s="156"/>
      <c r="C1411" s="194" t="s">
        <v>2964</v>
      </c>
      <c r="D1411" s="185"/>
      <c r="E1411" s="186">
        <v>15442.31459</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435</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x14ac:dyDescent="0.2">
      <c r="A1412" s="162" t="s">
        <v>373</v>
      </c>
      <c r="B1412" s="163" t="s">
        <v>289</v>
      </c>
      <c r="C1412" s="180" t="s">
        <v>290</v>
      </c>
      <c r="D1412" s="164"/>
      <c r="E1412" s="165"/>
      <c r="F1412" s="166"/>
      <c r="G1412" s="166">
        <f>SUMIF(AG1413:AG1496,"&lt;&gt;NOR",G1413:G1496)</f>
        <v>0</v>
      </c>
      <c r="H1412" s="166"/>
      <c r="I1412" s="166">
        <f>SUM(I1413:I1496)</f>
        <v>0</v>
      </c>
      <c r="J1412" s="166"/>
      <c r="K1412" s="166">
        <f>SUM(K1413:K1496)</f>
        <v>0</v>
      </c>
      <c r="L1412" s="166"/>
      <c r="M1412" s="166">
        <f>SUM(M1413:M1496)</f>
        <v>0</v>
      </c>
      <c r="N1412" s="165"/>
      <c r="O1412" s="165">
        <f>SUM(O1413:O1496)</f>
        <v>18.89</v>
      </c>
      <c r="P1412" s="165"/>
      <c r="Q1412" s="165">
        <f>SUM(Q1413:Q1496)</f>
        <v>0</v>
      </c>
      <c r="R1412" s="166"/>
      <c r="S1412" s="166"/>
      <c r="T1412" s="167"/>
      <c r="U1412" s="161"/>
      <c r="V1412" s="161">
        <f>SUM(V1413:V1496)</f>
        <v>2061.66</v>
      </c>
      <c r="W1412" s="161"/>
      <c r="X1412" s="161"/>
      <c r="Y1412" s="161"/>
      <c r="Z1412" s="166"/>
      <c r="AA1412" s="166"/>
      <c r="AB1412" s="167"/>
      <c r="AG1412" t="s">
        <v>374</v>
      </c>
    </row>
    <row r="1413" spans="1:60" ht="33.75" outlineLevel="1" x14ac:dyDescent="0.2">
      <c r="A1413" s="172">
        <v>277</v>
      </c>
      <c r="B1413" s="173" t="s">
        <v>2034</v>
      </c>
      <c r="C1413" s="181" t="s">
        <v>2035</v>
      </c>
      <c r="D1413" s="174" t="s">
        <v>492</v>
      </c>
      <c r="E1413" s="175">
        <v>428.52</v>
      </c>
      <c r="F1413" s="176"/>
      <c r="G1413" s="177">
        <f>ROUND(E1413*F1413,2)</f>
        <v>0</v>
      </c>
      <c r="H1413" s="176"/>
      <c r="I1413" s="177">
        <f>ROUND(E1413*H1413,2)</f>
        <v>0</v>
      </c>
      <c r="J1413" s="176"/>
      <c r="K1413" s="177">
        <f>ROUND(E1413*J1413,2)</f>
        <v>0</v>
      </c>
      <c r="L1413" s="177">
        <v>21</v>
      </c>
      <c r="M1413" s="177">
        <f>G1413*(1+L1413/100)</f>
        <v>0</v>
      </c>
      <c r="N1413" s="175">
        <v>3.3E-4</v>
      </c>
      <c r="O1413" s="175">
        <f>ROUND(E1413*N1413,2)</f>
        <v>0.14000000000000001</v>
      </c>
      <c r="P1413" s="175">
        <v>0</v>
      </c>
      <c r="Q1413" s="175">
        <f>ROUND(E1413*P1413,2)</f>
        <v>0</v>
      </c>
      <c r="R1413" s="177" t="s">
        <v>2036</v>
      </c>
      <c r="S1413" s="177" t="s">
        <v>378</v>
      </c>
      <c r="T1413" s="178" t="s">
        <v>378</v>
      </c>
      <c r="U1413" s="159">
        <v>2.75E-2</v>
      </c>
      <c r="V1413" s="159">
        <f>ROUND(E1413*U1413,2)</f>
        <v>11.78</v>
      </c>
      <c r="W1413" s="159"/>
      <c r="X1413" s="159" t="s">
        <v>429</v>
      </c>
      <c r="Y1413" s="159" t="s">
        <v>430</v>
      </c>
      <c r="Z1413" s="214">
        <v>0.32</v>
      </c>
      <c r="AA1413" s="215">
        <f t="shared" ref="AA1413" si="542">G1413*Z1413</f>
        <v>0</v>
      </c>
      <c r="AB1413" s="215">
        <f t="shared" ref="AB1413" si="543">G1413-AA1413</f>
        <v>0</v>
      </c>
      <c r="AC1413" s="148"/>
      <c r="AD1413" s="148"/>
      <c r="AE1413" s="148"/>
      <c r="AF1413" s="148"/>
      <c r="AG1413" s="148" t="s">
        <v>431</v>
      </c>
      <c r="AH1413" s="148"/>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2" x14ac:dyDescent="0.2">
      <c r="A1414" s="155"/>
      <c r="B1414" s="156"/>
      <c r="C1414" s="296" t="s">
        <v>2037</v>
      </c>
      <c r="D1414" s="297"/>
      <c r="E1414" s="297"/>
      <c r="F1414" s="297"/>
      <c r="G1414" s="297"/>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383</v>
      </c>
      <c r="AH1414" s="148"/>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2" x14ac:dyDescent="0.2">
      <c r="A1415" s="155"/>
      <c r="B1415" s="156"/>
      <c r="C1415" s="194" t="s">
        <v>2038</v>
      </c>
      <c r="D1415" s="185"/>
      <c r="E1415" s="186"/>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435</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3" x14ac:dyDescent="0.2">
      <c r="A1416" s="155"/>
      <c r="B1416" s="156"/>
      <c r="C1416" s="194" t="s">
        <v>2039</v>
      </c>
      <c r="D1416" s="185"/>
      <c r="E1416" s="186">
        <v>428.52</v>
      </c>
      <c r="F1416" s="159"/>
      <c r="G1416" s="159"/>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435</v>
      </c>
      <c r="AH1416" s="148">
        <v>0</v>
      </c>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ht="45" outlineLevel="1" x14ac:dyDescent="0.2">
      <c r="A1417" s="172">
        <v>278</v>
      </c>
      <c r="B1417" s="173" t="s">
        <v>2040</v>
      </c>
      <c r="C1417" s="181" t="s">
        <v>2041</v>
      </c>
      <c r="D1417" s="174" t="s">
        <v>492</v>
      </c>
      <c r="E1417" s="175">
        <v>428.52</v>
      </c>
      <c r="F1417" s="176"/>
      <c r="G1417" s="177">
        <f>ROUND(E1417*F1417,2)</f>
        <v>0</v>
      </c>
      <c r="H1417" s="176"/>
      <c r="I1417" s="177">
        <f>ROUND(E1417*H1417,2)</f>
        <v>0</v>
      </c>
      <c r="J1417" s="176"/>
      <c r="K1417" s="177">
        <f>ROUND(E1417*J1417,2)</f>
        <v>0</v>
      </c>
      <c r="L1417" s="177">
        <v>21</v>
      </c>
      <c r="M1417" s="177">
        <f>G1417*(1+L1417/100)</f>
        <v>0</v>
      </c>
      <c r="N1417" s="175">
        <v>5.7000000000000002E-3</v>
      </c>
      <c r="O1417" s="175">
        <f>ROUND(E1417*N1417,2)</f>
        <v>2.44</v>
      </c>
      <c r="P1417" s="175">
        <v>0</v>
      </c>
      <c r="Q1417" s="175">
        <f>ROUND(E1417*P1417,2)</f>
        <v>0</v>
      </c>
      <c r="R1417" s="177" t="s">
        <v>2036</v>
      </c>
      <c r="S1417" s="177" t="s">
        <v>378</v>
      </c>
      <c r="T1417" s="178" t="s">
        <v>378</v>
      </c>
      <c r="U1417" s="159">
        <v>0.22991</v>
      </c>
      <c r="V1417" s="159">
        <f>ROUND(E1417*U1417,2)</f>
        <v>98.52</v>
      </c>
      <c r="W1417" s="159"/>
      <c r="X1417" s="159" t="s">
        <v>429</v>
      </c>
      <c r="Y1417" s="159" t="s">
        <v>430</v>
      </c>
      <c r="Z1417" s="214">
        <v>0.32</v>
      </c>
      <c r="AA1417" s="215">
        <f t="shared" ref="AA1417" si="544">G1417*Z1417</f>
        <v>0</v>
      </c>
      <c r="AB1417" s="215">
        <f t="shared" ref="AB1417" si="545">G1417-AA1417</f>
        <v>0</v>
      </c>
      <c r="AC1417" s="148"/>
      <c r="AD1417" s="148"/>
      <c r="AE1417" s="148"/>
      <c r="AF1417" s="148"/>
      <c r="AG1417" s="148" t="s">
        <v>431</v>
      </c>
      <c r="AH1417" s="148"/>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2" x14ac:dyDescent="0.2">
      <c r="A1418" s="155"/>
      <c r="B1418" s="156"/>
      <c r="C1418" s="296" t="s">
        <v>2042</v>
      </c>
      <c r="D1418" s="297"/>
      <c r="E1418" s="297"/>
      <c r="F1418" s="297"/>
      <c r="G1418" s="297"/>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383</v>
      </c>
      <c r="AH1418" s="148"/>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79" t="str">
        <f>C1418</f>
        <v>Provedení očištění povrchu a natavení jedné vrstvy modifikovaného asfaltového pásu včetně dodávky materiálů.</v>
      </c>
      <c r="BB1418" s="148"/>
      <c r="BC1418" s="148"/>
      <c r="BD1418" s="148"/>
      <c r="BE1418" s="148"/>
      <c r="BF1418" s="148"/>
      <c r="BG1418" s="148"/>
      <c r="BH1418" s="148"/>
    </row>
    <row r="1419" spans="1:60" outlineLevel="2" x14ac:dyDescent="0.2">
      <c r="A1419" s="155"/>
      <c r="B1419" s="156"/>
      <c r="C1419" s="194" t="s">
        <v>2043</v>
      </c>
      <c r="D1419" s="185"/>
      <c r="E1419" s="186">
        <v>428.52</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435</v>
      </c>
      <c r="AH1419" s="148">
        <v>5</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ht="45" outlineLevel="1" x14ac:dyDescent="0.2">
      <c r="A1420" s="172">
        <v>279</v>
      </c>
      <c r="B1420" s="173" t="s">
        <v>2044</v>
      </c>
      <c r="C1420" s="181" t="s">
        <v>2045</v>
      </c>
      <c r="D1420" s="174" t="s">
        <v>492</v>
      </c>
      <c r="E1420" s="175">
        <v>313.76</v>
      </c>
      <c r="F1420" s="176"/>
      <c r="G1420" s="177">
        <f>ROUND(E1420*F1420,2)</f>
        <v>0</v>
      </c>
      <c r="H1420" s="176"/>
      <c r="I1420" s="177">
        <f>ROUND(E1420*H1420,2)</f>
        <v>0</v>
      </c>
      <c r="J1420" s="176"/>
      <c r="K1420" s="177">
        <f>ROUND(E1420*J1420,2)</f>
        <v>0</v>
      </c>
      <c r="L1420" s="177">
        <v>21</v>
      </c>
      <c r="M1420" s="177">
        <f>G1420*(1+L1420/100)</f>
        <v>0</v>
      </c>
      <c r="N1420" s="175">
        <v>5.1999999999999995E-4</v>
      </c>
      <c r="O1420" s="175">
        <f>ROUND(E1420*N1420,2)</f>
        <v>0.16</v>
      </c>
      <c r="P1420" s="175">
        <v>0</v>
      </c>
      <c r="Q1420" s="175">
        <f>ROUND(E1420*P1420,2)</f>
        <v>0</v>
      </c>
      <c r="R1420" s="177" t="s">
        <v>2036</v>
      </c>
      <c r="S1420" s="177" t="s">
        <v>378</v>
      </c>
      <c r="T1420" s="178" t="s">
        <v>378</v>
      </c>
      <c r="U1420" s="159">
        <v>4.9000000000000002E-2</v>
      </c>
      <c r="V1420" s="159">
        <f>ROUND(E1420*U1420,2)</f>
        <v>15.37</v>
      </c>
      <c r="W1420" s="159"/>
      <c r="X1420" s="159" t="s">
        <v>429</v>
      </c>
      <c r="Y1420" s="159" t="s">
        <v>430</v>
      </c>
      <c r="Z1420" s="214">
        <v>0.32</v>
      </c>
      <c r="AA1420" s="215">
        <f t="shared" ref="AA1420" si="546">G1420*Z1420</f>
        <v>0</v>
      </c>
      <c r="AB1420" s="215">
        <f t="shared" ref="AB1420" si="547">G1420-AA1420</f>
        <v>0</v>
      </c>
      <c r="AC1420" s="148"/>
      <c r="AD1420" s="148"/>
      <c r="AE1420" s="148"/>
      <c r="AF1420" s="148"/>
      <c r="AG1420" s="148" t="s">
        <v>431</v>
      </c>
      <c r="AH1420" s="148"/>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2" x14ac:dyDescent="0.2">
      <c r="A1421" s="155"/>
      <c r="B1421" s="156"/>
      <c r="C1421" s="296" t="s">
        <v>2037</v>
      </c>
      <c r="D1421" s="297"/>
      <c r="E1421" s="297"/>
      <c r="F1421" s="297"/>
      <c r="G1421" s="297"/>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383</v>
      </c>
      <c r="AH1421" s="148"/>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2" x14ac:dyDescent="0.2">
      <c r="A1422" s="155"/>
      <c r="B1422" s="156"/>
      <c r="C1422" s="194" t="s">
        <v>2046</v>
      </c>
      <c r="D1422" s="185"/>
      <c r="E1422" s="186"/>
      <c r="F1422" s="159"/>
      <c r="G1422" s="159"/>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435</v>
      </c>
      <c r="AH1422" s="148">
        <v>0</v>
      </c>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3" x14ac:dyDescent="0.2">
      <c r="A1423" s="155"/>
      <c r="B1423" s="156"/>
      <c r="C1423" s="194" t="s">
        <v>2047</v>
      </c>
      <c r="D1423" s="185"/>
      <c r="E1423" s="186">
        <v>103.88</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435</v>
      </c>
      <c r="AH1423" s="148">
        <v>0</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outlineLevel="3" x14ac:dyDescent="0.2">
      <c r="A1424" s="155"/>
      <c r="B1424" s="156"/>
      <c r="C1424" s="194" t="s">
        <v>2048</v>
      </c>
      <c r="D1424" s="185"/>
      <c r="E1424" s="186">
        <v>42.4</v>
      </c>
      <c r="F1424" s="159"/>
      <c r="G1424" s="159"/>
      <c r="H1424" s="159"/>
      <c r="I1424" s="159"/>
      <c r="J1424" s="159"/>
      <c r="K1424" s="159"/>
      <c r="L1424" s="159"/>
      <c r="M1424" s="159"/>
      <c r="N1424" s="158"/>
      <c r="O1424" s="158"/>
      <c r="P1424" s="158"/>
      <c r="Q1424" s="158"/>
      <c r="R1424" s="159"/>
      <c r="S1424" s="159"/>
      <c r="T1424" s="159"/>
      <c r="U1424" s="159"/>
      <c r="V1424" s="159"/>
      <c r="W1424" s="159"/>
      <c r="X1424" s="159"/>
      <c r="Y1424" s="159"/>
      <c r="Z1424" s="148"/>
      <c r="AA1424" s="148"/>
      <c r="AB1424" s="148"/>
      <c r="AC1424" s="148"/>
      <c r="AD1424" s="148"/>
      <c r="AE1424" s="148"/>
      <c r="AF1424" s="148"/>
      <c r="AG1424" s="148" t="s">
        <v>435</v>
      </c>
      <c r="AH1424" s="148">
        <v>0</v>
      </c>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3" x14ac:dyDescent="0.2">
      <c r="A1425" s="155"/>
      <c r="B1425" s="156"/>
      <c r="C1425" s="194" t="s">
        <v>2049</v>
      </c>
      <c r="D1425" s="185"/>
      <c r="E1425" s="186">
        <v>125.08</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435</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3" x14ac:dyDescent="0.2">
      <c r="A1426" s="155"/>
      <c r="B1426" s="156"/>
      <c r="C1426" s="194" t="s">
        <v>2050</v>
      </c>
      <c r="D1426" s="185"/>
      <c r="E1426" s="186">
        <v>42.4</v>
      </c>
      <c r="F1426" s="159"/>
      <c r="G1426" s="159"/>
      <c r="H1426" s="159"/>
      <c r="I1426" s="159"/>
      <c r="J1426" s="159"/>
      <c r="K1426" s="159"/>
      <c r="L1426" s="159"/>
      <c r="M1426" s="159"/>
      <c r="N1426" s="158"/>
      <c r="O1426" s="158"/>
      <c r="P1426" s="158"/>
      <c r="Q1426" s="158"/>
      <c r="R1426" s="159"/>
      <c r="S1426" s="159"/>
      <c r="T1426" s="159"/>
      <c r="U1426" s="159"/>
      <c r="V1426" s="159"/>
      <c r="W1426" s="159"/>
      <c r="X1426" s="159"/>
      <c r="Y1426" s="159"/>
      <c r="Z1426" s="148"/>
      <c r="AA1426" s="148"/>
      <c r="AB1426" s="148"/>
      <c r="AC1426" s="148"/>
      <c r="AD1426" s="148"/>
      <c r="AE1426" s="148"/>
      <c r="AF1426" s="148"/>
      <c r="AG1426" s="148" t="s">
        <v>435</v>
      </c>
      <c r="AH1426" s="148">
        <v>0</v>
      </c>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ht="45" outlineLevel="1" x14ac:dyDescent="0.2">
      <c r="A1427" s="172">
        <v>280</v>
      </c>
      <c r="B1427" s="173" t="s">
        <v>2051</v>
      </c>
      <c r="C1427" s="181" t="s">
        <v>2052</v>
      </c>
      <c r="D1427" s="174" t="s">
        <v>492</v>
      </c>
      <c r="E1427" s="175">
        <v>313.76</v>
      </c>
      <c r="F1427" s="176"/>
      <c r="G1427" s="177">
        <f>ROUND(E1427*F1427,2)</f>
        <v>0</v>
      </c>
      <c r="H1427" s="176"/>
      <c r="I1427" s="177">
        <f>ROUND(E1427*H1427,2)</f>
        <v>0</v>
      </c>
      <c r="J1427" s="176"/>
      <c r="K1427" s="177">
        <f>ROUND(E1427*J1427,2)</f>
        <v>0</v>
      </c>
      <c r="L1427" s="177">
        <v>21</v>
      </c>
      <c r="M1427" s="177">
        <f>G1427*(1+L1427/100)</f>
        <v>0</v>
      </c>
      <c r="N1427" s="175">
        <v>6.1000000000000004E-3</v>
      </c>
      <c r="O1427" s="175">
        <f>ROUND(E1427*N1427,2)</f>
        <v>1.91</v>
      </c>
      <c r="P1427" s="175">
        <v>0</v>
      </c>
      <c r="Q1427" s="175">
        <f>ROUND(E1427*P1427,2)</f>
        <v>0</v>
      </c>
      <c r="R1427" s="177" t="s">
        <v>2036</v>
      </c>
      <c r="S1427" s="177" t="s">
        <v>378</v>
      </c>
      <c r="T1427" s="178" t="s">
        <v>378</v>
      </c>
      <c r="U1427" s="159">
        <v>0.26600000000000001</v>
      </c>
      <c r="V1427" s="159">
        <f>ROUND(E1427*U1427,2)</f>
        <v>83.46</v>
      </c>
      <c r="W1427" s="159"/>
      <c r="X1427" s="159" t="s">
        <v>429</v>
      </c>
      <c r="Y1427" s="159" t="s">
        <v>430</v>
      </c>
      <c r="Z1427" s="214">
        <v>0.32</v>
      </c>
      <c r="AA1427" s="215">
        <f t="shared" ref="AA1427" si="548">G1427*Z1427</f>
        <v>0</v>
      </c>
      <c r="AB1427" s="215">
        <f t="shared" ref="AB1427" si="549">G1427-AA1427</f>
        <v>0</v>
      </c>
      <c r="AC1427" s="148"/>
      <c r="AD1427" s="148"/>
      <c r="AE1427" s="148"/>
      <c r="AF1427" s="148"/>
      <c r="AG1427" s="148" t="s">
        <v>431</v>
      </c>
      <c r="AH1427" s="148"/>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2" x14ac:dyDescent="0.2">
      <c r="A1428" s="155"/>
      <c r="B1428" s="156"/>
      <c r="C1428" s="194" t="s">
        <v>2053</v>
      </c>
      <c r="D1428" s="185"/>
      <c r="E1428" s="186">
        <v>313.76</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435</v>
      </c>
      <c r="AH1428" s="148">
        <v>5</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ht="22.5" outlineLevel="1" x14ac:dyDescent="0.2">
      <c r="A1429" s="172">
        <v>281</v>
      </c>
      <c r="B1429" s="173" t="s">
        <v>2054</v>
      </c>
      <c r="C1429" s="181" t="s">
        <v>2055</v>
      </c>
      <c r="D1429" s="174" t="s">
        <v>492</v>
      </c>
      <c r="E1429" s="175">
        <v>1639</v>
      </c>
      <c r="F1429" s="176"/>
      <c r="G1429" s="177">
        <f>ROUND(E1429*F1429,2)</f>
        <v>0</v>
      </c>
      <c r="H1429" s="176"/>
      <c r="I1429" s="177">
        <f>ROUND(E1429*H1429,2)</f>
        <v>0</v>
      </c>
      <c r="J1429" s="176"/>
      <c r="K1429" s="177">
        <f>ROUND(E1429*J1429,2)</f>
        <v>0</v>
      </c>
      <c r="L1429" s="177">
        <v>21</v>
      </c>
      <c r="M1429" s="177">
        <f>G1429*(1+L1429/100)</f>
        <v>0</v>
      </c>
      <c r="N1429" s="175">
        <v>3.2000000000000003E-4</v>
      </c>
      <c r="O1429" s="175">
        <f>ROUND(E1429*N1429,2)</f>
        <v>0.52</v>
      </c>
      <c r="P1429" s="175">
        <v>0</v>
      </c>
      <c r="Q1429" s="175">
        <f>ROUND(E1429*P1429,2)</f>
        <v>0</v>
      </c>
      <c r="R1429" s="177" t="s">
        <v>2036</v>
      </c>
      <c r="S1429" s="177" t="s">
        <v>378</v>
      </c>
      <c r="T1429" s="178" t="s">
        <v>378</v>
      </c>
      <c r="U1429" s="159">
        <v>0.05</v>
      </c>
      <c r="V1429" s="159">
        <f>ROUND(E1429*U1429,2)</f>
        <v>81.95</v>
      </c>
      <c r="W1429" s="159"/>
      <c r="X1429" s="159" t="s">
        <v>429</v>
      </c>
      <c r="Y1429" s="159" t="s">
        <v>430</v>
      </c>
      <c r="Z1429" s="214">
        <v>0.32</v>
      </c>
      <c r="AA1429" s="215">
        <f t="shared" ref="AA1429" si="550">G1429*Z1429</f>
        <v>0</v>
      </c>
      <c r="AB1429" s="215">
        <f t="shared" ref="AB1429" si="551">G1429-AA1429</f>
        <v>0</v>
      </c>
      <c r="AC1429" s="148"/>
      <c r="AD1429" s="148"/>
      <c r="AE1429" s="148"/>
      <c r="AF1429" s="148"/>
      <c r="AG1429" s="148" t="s">
        <v>431</v>
      </c>
      <c r="AH1429" s="148"/>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outlineLevel="2" x14ac:dyDescent="0.2">
      <c r="A1430" s="155"/>
      <c r="B1430" s="156"/>
      <c r="C1430" s="194" t="s">
        <v>2056</v>
      </c>
      <c r="D1430" s="185"/>
      <c r="E1430" s="186">
        <v>1639</v>
      </c>
      <c r="F1430" s="159"/>
      <c r="G1430" s="159"/>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435</v>
      </c>
      <c r="AH1430" s="148">
        <v>0</v>
      </c>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ht="33.75" outlineLevel="1" x14ac:dyDescent="0.2">
      <c r="A1431" s="172">
        <v>282</v>
      </c>
      <c r="B1431" s="173" t="s">
        <v>2057</v>
      </c>
      <c r="C1431" s="181" t="s">
        <v>2058</v>
      </c>
      <c r="D1431" s="174" t="s">
        <v>492</v>
      </c>
      <c r="E1431" s="175">
        <v>1639</v>
      </c>
      <c r="F1431" s="176"/>
      <c r="G1431" s="177">
        <f>ROUND(E1431*F1431,2)</f>
        <v>0</v>
      </c>
      <c r="H1431" s="176"/>
      <c r="I1431" s="177">
        <f>ROUND(E1431*H1431,2)</f>
        <v>0</v>
      </c>
      <c r="J1431" s="176"/>
      <c r="K1431" s="177">
        <f>ROUND(E1431*J1431,2)</f>
        <v>0</v>
      </c>
      <c r="L1431" s="177">
        <v>21</v>
      </c>
      <c r="M1431" s="177">
        <f>G1431*(1+L1431/100)</f>
        <v>0</v>
      </c>
      <c r="N1431" s="175">
        <v>2.0300000000000001E-3</v>
      </c>
      <c r="O1431" s="175">
        <f>ROUND(E1431*N1431,2)</f>
        <v>3.33</v>
      </c>
      <c r="P1431" s="175">
        <v>0</v>
      </c>
      <c r="Q1431" s="175">
        <f>ROUND(E1431*P1431,2)</f>
        <v>0</v>
      </c>
      <c r="R1431" s="177" t="s">
        <v>2036</v>
      </c>
      <c r="S1431" s="177" t="s">
        <v>378</v>
      </c>
      <c r="T1431" s="178" t="s">
        <v>378</v>
      </c>
      <c r="U1431" s="159">
        <v>0.31</v>
      </c>
      <c r="V1431" s="159">
        <f>ROUND(E1431*U1431,2)</f>
        <v>508.09</v>
      </c>
      <c r="W1431" s="159"/>
      <c r="X1431" s="159" t="s">
        <v>429</v>
      </c>
      <c r="Y1431" s="159" t="s">
        <v>430</v>
      </c>
      <c r="Z1431" s="214">
        <v>0.32</v>
      </c>
      <c r="AA1431" s="215">
        <f t="shared" ref="AA1431" si="552">G1431*Z1431</f>
        <v>0</v>
      </c>
      <c r="AB1431" s="215">
        <f t="shared" ref="AB1431" si="553">G1431-AA1431</f>
        <v>0</v>
      </c>
      <c r="AC1431" s="148"/>
      <c r="AD1431" s="148"/>
      <c r="AE1431" s="148"/>
      <c r="AF1431" s="148"/>
      <c r="AG1431" s="148" t="s">
        <v>431</v>
      </c>
      <c r="AH1431" s="148"/>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2" x14ac:dyDescent="0.2">
      <c r="A1432" s="155"/>
      <c r="B1432" s="156"/>
      <c r="C1432" s="194" t="s">
        <v>2059</v>
      </c>
      <c r="D1432" s="185"/>
      <c r="E1432" s="186">
        <v>1639</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435</v>
      </c>
      <c r="AH1432" s="148">
        <v>5</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1" x14ac:dyDescent="0.2">
      <c r="A1433" s="172">
        <v>283</v>
      </c>
      <c r="B1433" s="173" t="s">
        <v>2060</v>
      </c>
      <c r="C1433" s="181" t="s">
        <v>2061</v>
      </c>
      <c r="D1433" s="174" t="s">
        <v>492</v>
      </c>
      <c r="E1433" s="175">
        <v>100</v>
      </c>
      <c r="F1433" s="176"/>
      <c r="G1433" s="177">
        <f>ROUND(E1433*F1433,2)</f>
        <v>0</v>
      </c>
      <c r="H1433" s="176"/>
      <c r="I1433" s="177">
        <f>ROUND(E1433*H1433,2)</f>
        <v>0</v>
      </c>
      <c r="J1433" s="176"/>
      <c r="K1433" s="177">
        <f>ROUND(E1433*J1433,2)</f>
        <v>0</v>
      </c>
      <c r="L1433" s="177">
        <v>21</v>
      </c>
      <c r="M1433" s="177">
        <f>G1433*(1+L1433/100)</f>
        <v>0</v>
      </c>
      <c r="N1433" s="175">
        <v>3.2000000000000003E-4</v>
      </c>
      <c r="O1433" s="175">
        <f>ROUND(E1433*N1433,2)</f>
        <v>0.03</v>
      </c>
      <c r="P1433" s="175">
        <v>0</v>
      </c>
      <c r="Q1433" s="175">
        <f>ROUND(E1433*P1433,2)</f>
        <v>0</v>
      </c>
      <c r="R1433" s="177" t="s">
        <v>2036</v>
      </c>
      <c r="S1433" s="177" t="s">
        <v>378</v>
      </c>
      <c r="T1433" s="178" t="s">
        <v>378</v>
      </c>
      <c r="U1433" s="159">
        <v>0.11</v>
      </c>
      <c r="V1433" s="159">
        <f>ROUND(E1433*U1433,2)</f>
        <v>11</v>
      </c>
      <c r="W1433" s="159"/>
      <c r="X1433" s="159" t="s">
        <v>429</v>
      </c>
      <c r="Y1433" s="159" t="s">
        <v>430</v>
      </c>
      <c r="Z1433" s="214">
        <v>0.32</v>
      </c>
      <c r="AA1433" s="215">
        <f t="shared" ref="AA1433" si="554">G1433*Z1433</f>
        <v>0</v>
      </c>
      <c r="AB1433" s="215">
        <f t="shared" ref="AB1433" si="555">G1433-AA1433</f>
        <v>0</v>
      </c>
      <c r="AC1433" s="148"/>
      <c r="AD1433" s="148"/>
      <c r="AE1433" s="148"/>
      <c r="AF1433" s="148"/>
      <c r="AG1433" s="148" t="s">
        <v>431</v>
      </c>
      <c r="AH1433" s="148"/>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2" x14ac:dyDescent="0.2">
      <c r="A1434" s="155"/>
      <c r="B1434" s="156"/>
      <c r="C1434" s="194" t="s">
        <v>2062</v>
      </c>
      <c r="D1434" s="185"/>
      <c r="E1434" s="186">
        <v>100</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435</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ht="33.75" outlineLevel="1" x14ac:dyDescent="0.2">
      <c r="A1435" s="172">
        <v>284</v>
      </c>
      <c r="B1435" s="173" t="s">
        <v>2063</v>
      </c>
      <c r="C1435" s="181" t="s">
        <v>2064</v>
      </c>
      <c r="D1435" s="174" t="s">
        <v>492</v>
      </c>
      <c r="E1435" s="175">
        <v>100</v>
      </c>
      <c r="F1435" s="176"/>
      <c r="G1435" s="177">
        <f>ROUND(E1435*F1435,2)</f>
        <v>0</v>
      </c>
      <c r="H1435" s="176"/>
      <c r="I1435" s="177">
        <f>ROUND(E1435*H1435,2)</f>
        <v>0</v>
      </c>
      <c r="J1435" s="176"/>
      <c r="K1435" s="177">
        <f>ROUND(E1435*J1435,2)</f>
        <v>0</v>
      </c>
      <c r="L1435" s="177">
        <v>21</v>
      </c>
      <c r="M1435" s="177">
        <f>G1435*(1+L1435/100)</f>
        <v>0</v>
      </c>
      <c r="N1435" s="175">
        <v>2.0899999999999998E-3</v>
      </c>
      <c r="O1435" s="175">
        <f>ROUND(E1435*N1435,2)</f>
        <v>0.21</v>
      </c>
      <c r="P1435" s="175">
        <v>0</v>
      </c>
      <c r="Q1435" s="175">
        <f>ROUND(E1435*P1435,2)</f>
        <v>0</v>
      </c>
      <c r="R1435" s="177" t="s">
        <v>2036</v>
      </c>
      <c r="S1435" s="177" t="s">
        <v>378</v>
      </c>
      <c r="T1435" s="178" t="s">
        <v>378</v>
      </c>
      <c r="U1435" s="159">
        <v>0.39</v>
      </c>
      <c r="V1435" s="159">
        <f>ROUND(E1435*U1435,2)</f>
        <v>39</v>
      </c>
      <c r="W1435" s="159"/>
      <c r="X1435" s="159" t="s">
        <v>429</v>
      </c>
      <c r="Y1435" s="159" t="s">
        <v>430</v>
      </c>
      <c r="Z1435" s="214">
        <v>0.32</v>
      </c>
      <c r="AA1435" s="215">
        <f t="shared" ref="AA1435" si="556">G1435*Z1435</f>
        <v>0</v>
      </c>
      <c r="AB1435" s="215">
        <f t="shared" ref="AB1435" si="557">G1435-AA1435</f>
        <v>0</v>
      </c>
      <c r="AC1435" s="148"/>
      <c r="AD1435" s="148"/>
      <c r="AE1435" s="148"/>
      <c r="AF1435" s="148"/>
      <c r="AG1435" s="148" t="s">
        <v>431</v>
      </c>
      <c r="AH1435" s="148"/>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2" x14ac:dyDescent="0.2">
      <c r="A1436" s="155"/>
      <c r="B1436" s="156"/>
      <c r="C1436" s="194" t="s">
        <v>2065</v>
      </c>
      <c r="D1436" s="185"/>
      <c r="E1436" s="186">
        <v>100</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435</v>
      </c>
      <c r="AH1436" s="148">
        <v>5</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1" x14ac:dyDescent="0.2">
      <c r="A1437" s="172">
        <v>285</v>
      </c>
      <c r="B1437" s="173" t="s">
        <v>2066</v>
      </c>
      <c r="C1437" s="181" t="s">
        <v>2067</v>
      </c>
      <c r="D1437" s="174" t="s">
        <v>492</v>
      </c>
      <c r="E1437" s="175">
        <v>316.72000000000003</v>
      </c>
      <c r="F1437" s="176"/>
      <c r="G1437" s="177">
        <f>ROUND(E1437*F1437,2)</f>
        <v>0</v>
      </c>
      <c r="H1437" s="176"/>
      <c r="I1437" s="177">
        <f>ROUND(E1437*H1437,2)</f>
        <v>0</v>
      </c>
      <c r="J1437" s="176"/>
      <c r="K1437" s="177">
        <f>ROUND(E1437*J1437,2)</f>
        <v>0</v>
      </c>
      <c r="L1437" s="177">
        <v>21</v>
      </c>
      <c r="M1437" s="177">
        <f>G1437*(1+L1437/100)</f>
        <v>0</v>
      </c>
      <c r="N1437" s="175">
        <v>1.7000000000000001E-4</v>
      </c>
      <c r="O1437" s="175">
        <f>ROUND(E1437*N1437,2)</f>
        <v>0.05</v>
      </c>
      <c r="P1437" s="175">
        <v>0</v>
      </c>
      <c r="Q1437" s="175">
        <f>ROUND(E1437*P1437,2)</f>
        <v>0</v>
      </c>
      <c r="R1437" s="177" t="s">
        <v>2036</v>
      </c>
      <c r="S1437" s="177" t="s">
        <v>378</v>
      </c>
      <c r="T1437" s="178" t="s">
        <v>378</v>
      </c>
      <c r="U1437" s="159">
        <v>0.16</v>
      </c>
      <c r="V1437" s="159">
        <f>ROUND(E1437*U1437,2)</f>
        <v>50.68</v>
      </c>
      <c r="W1437" s="159"/>
      <c r="X1437" s="159" t="s">
        <v>429</v>
      </c>
      <c r="Y1437" s="159" t="s">
        <v>453</v>
      </c>
      <c r="Z1437" s="214">
        <v>0.32</v>
      </c>
      <c r="AA1437" s="215">
        <f t="shared" ref="AA1437" si="558">G1437*Z1437</f>
        <v>0</v>
      </c>
      <c r="AB1437" s="215">
        <f t="shared" ref="AB1437" si="559">G1437-AA1437</f>
        <v>0</v>
      </c>
      <c r="AC1437" s="148"/>
      <c r="AD1437" s="148"/>
      <c r="AE1437" s="148"/>
      <c r="AF1437" s="148"/>
      <c r="AG1437" s="148" t="s">
        <v>431</v>
      </c>
      <c r="AH1437" s="148"/>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2" x14ac:dyDescent="0.2">
      <c r="A1438" s="155"/>
      <c r="B1438" s="156"/>
      <c r="C1438" s="194" t="s">
        <v>2068</v>
      </c>
      <c r="D1438" s="185"/>
      <c r="E1438" s="186"/>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435</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3" x14ac:dyDescent="0.2">
      <c r="A1439" s="155"/>
      <c r="B1439" s="156"/>
      <c r="C1439" s="194" t="s">
        <v>2069</v>
      </c>
      <c r="D1439" s="185"/>
      <c r="E1439" s="186">
        <v>104.86</v>
      </c>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435</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
      <c r="A1440" s="155"/>
      <c r="B1440" s="156"/>
      <c r="C1440" s="194" t="s">
        <v>1534</v>
      </c>
      <c r="D1440" s="185"/>
      <c r="E1440" s="186">
        <v>42.8</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435</v>
      </c>
      <c r="AH1440" s="148">
        <v>0</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3" x14ac:dyDescent="0.2">
      <c r="A1441" s="155"/>
      <c r="B1441" s="156"/>
      <c r="C1441" s="194" t="s">
        <v>2070</v>
      </c>
      <c r="D1441" s="185"/>
      <c r="E1441" s="186">
        <v>126.26</v>
      </c>
      <c r="F1441" s="159"/>
      <c r="G1441" s="159"/>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435</v>
      </c>
      <c r="AH1441" s="148">
        <v>0</v>
      </c>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3" x14ac:dyDescent="0.2">
      <c r="A1442" s="155"/>
      <c r="B1442" s="156"/>
      <c r="C1442" s="194" t="s">
        <v>1536</v>
      </c>
      <c r="D1442" s="185"/>
      <c r="E1442" s="186">
        <v>42.8</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435</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1" x14ac:dyDescent="0.2">
      <c r="A1443" s="172">
        <v>286</v>
      </c>
      <c r="B1443" s="173" t="s">
        <v>2071</v>
      </c>
      <c r="C1443" s="181" t="s">
        <v>2072</v>
      </c>
      <c r="D1443" s="174" t="s">
        <v>492</v>
      </c>
      <c r="E1443" s="175">
        <v>316.72000000000003</v>
      </c>
      <c r="F1443" s="176"/>
      <c r="G1443" s="177">
        <f>ROUND(E1443*F1443,2)</f>
        <v>0</v>
      </c>
      <c r="H1443" s="176"/>
      <c r="I1443" s="177">
        <f>ROUND(E1443*H1443,2)</f>
        <v>0</v>
      </c>
      <c r="J1443" s="176"/>
      <c r="K1443" s="177">
        <f>ROUND(E1443*J1443,2)</f>
        <v>0</v>
      </c>
      <c r="L1443" s="177">
        <v>21</v>
      </c>
      <c r="M1443" s="177">
        <f>G1443*(1+L1443/100)</f>
        <v>0</v>
      </c>
      <c r="N1443" s="175">
        <v>7.7299999999999999E-3</v>
      </c>
      <c r="O1443" s="175">
        <f>ROUND(E1443*N1443,2)</f>
        <v>2.4500000000000002</v>
      </c>
      <c r="P1443" s="175">
        <v>0</v>
      </c>
      <c r="Q1443" s="175">
        <f>ROUND(E1443*P1443,2)</f>
        <v>0</v>
      </c>
      <c r="R1443" s="177"/>
      <c r="S1443" s="177" t="s">
        <v>394</v>
      </c>
      <c r="T1443" s="178" t="s">
        <v>379</v>
      </c>
      <c r="U1443" s="159">
        <v>0.252</v>
      </c>
      <c r="V1443" s="159">
        <f>ROUND(E1443*U1443,2)</f>
        <v>79.81</v>
      </c>
      <c r="W1443" s="159"/>
      <c r="X1443" s="159" t="s">
        <v>429</v>
      </c>
      <c r="Y1443" s="159" t="s">
        <v>453</v>
      </c>
      <c r="Z1443" s="214">
        <v>0.32</v>
      </c>
      <c r="AA1443" s="215">
        <f t="shared" ref="AA1443" si="560">G1443*Z1443</f>
        <v>0</v>
      </c>
      <c r="AB1443" s="215">
        <f t="shared" ref="AB1443" si="561">G1443-AA1443</f>
        <v>0</v>
      </c>
      <c r="AC1443" s="148"/>
      <c r="AD1443" s="148"/>
      <c r="AE1443" s="148"/>
      <c r="AF1443" s="148"/>
      <c r="AG1443" s="148" t="s">
        <v>431</v>
      </c>
      <c r="AH1443" s="148"/>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2" x14ac:dyDescent="0.2">
      <c r="A1444" s="155"/>
      <c r="B1444" s="156"/>
      <c r="C1444" s="194" t="s">
        <v>2073</v>
      </c>
      <c r="D1444" s="185"/>
      <c r="E1444" s="186"/>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435</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
      <c r="A1445" s="155"/>
      <c r="B1445" s="156"/>
      <c r="C1445" s="194" t="s">
        <v>2074</v>
      </c>
      <c r="D1445" s="185"/>
      <c r="E1445" s="186">
        <v>316.72000000000003</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435</v>
      </c>
      <c r="AH1445" s="148">
        <v>5</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1" x14ac:dyDescent="0.2">
      <c r="A1446" s="172">
        <v>287</v>
      </c>
      <c r="B1446" s="173" t="s">
        <v>2075</v>
      </c>
      <c r="C1446" s="181" t="s">
        <v>2076</v>
      </c>
      <c r="D1446" s="174" t="s">
        <v>671</v>
      </c>
      <c r="E1446" s="175">
        <v>171.2</v>
      </c>
      <c r="F1446" s="176"/>
      <c r="G1446" s="177">
        <f>ROUND(E1446*F1446,2)</f>
        <v>0</v>
      </c>
      <c r="H1446" s="176"/>
      <c r="I1446" s="177">
        <f>ROUND(E1446*H1446,2)</f>
        <v>0</v>
      </c>
      <c r="J1446" s="176"/>
      <c r="K1446" s="177">
        <f>ROUND(E1446*J1446,2)</f>
        <v>0</v>
      </c>
      <c r="L1446" s="177">
        <v>21</v>
      </c>
      <c r="M1446" s="177">
        <f>G1446*(1+L1446/100)</f>
        <v>0</v>
      </c>
      <c r="N1446" s="175">
        <v>5.2999999999999998E-4</v>
      </c>
      <c r="O1446" s="175">
        <f>ROUND(E1446*N1446,2)</f>
        <v>0.09</v>
      </c>
      <c r="P1446" s="175">
        <v>0</v>
      </c>
      <c r="Q1446" s="175">
        <f>ROUND(E1446*P1446,2)</f>
        <v>0</v>
      </c>
      <c r="R1446" s="177" t="s">
        <v>2036</v>
      </c>
      <c r="S1446" s="177" t="s">
        <v>378</v>
      </c>
      <c r="T1446" s="178" t="s">
        <v>378</v>
      </c>
      <c r="U1446" s="159">
        <v>0.1</v>
      </c>
      <c r="V1446" s="159">
        <f>ROUND(E1446*U1446,2)</f>
        <v>17.12</v>
      </c>
      <c r="W1446" s="159"/>
      <c r="X1446" s="159" t="s">
        <v>429</v>
      </c>
      <c r="Y1446" s="159" t="s">
        <v>453</v>
      </c>
      <c r="Z1446" s="214">
        <v>0.32</v>
      </c>
      <c r="AA1446" s="215">
        <f t="shared" ref="AA1446" si="562">G1446*Z1446</f>
        <v>0</v>
      </c>
      <c r="AB1446" s="215">
        <f t="shared" ref="AB1446" si="563">G1446-AA1446</f>
        <v>0</v>
      </c>
      <c r="AC1446" s="148"/>
      <c r="AD1446" s="148"/>
      <c r="AE1446" s="148"/>
      <c r="AF1446" s="148"/>
      <c r="AG1446" s="148" t="s">
        <v>431</v>
      </c>
      <c r="AH1446" s="148"/>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2" x14ac:dyDescent="0.2">
      <c r="A1447" s="155"/>
      <c r="B1447" s="156"/>
      <c r="C1447" s="194" t="s">
        <v>2077</v>
      </c>
      <c r="D1447" s="185"/>
      <c r="E1447" s="186">
        <v>171.2</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435</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1" x14ac:dyDescent="0.2">
      <c r="A1448" s="172">
        <v>288</v>
      </c>
      <c r="B1448" s="173" t="s">
        <v>2078</v>
      </c>
      <c r="C1448" s="181" t="s">
        <v>2079</v>
      </c>
      <c r="D1448" s="174" t="s">
        <v>492</v>
      </c>
      <c r="E1448" s="175">
        <v>1260.24</v>
      </c>
      <c r="F1448" s="176"/>
      <c r="G1448" s="177">
        <f>ROUND(E1448*F1448,2)</f>
        <v>0</v>
      </c>
      <c r="H1448" s="176"/>
      <c r="I1448" s="177">
        <f>ROUND(E1448*H1448,2)</f>
        <v>0</v>
      </c>
      <c r="J1448" s="176"/>
      <c r="K1448" s="177">
        <f>ROUND(E1448*J1448,2)</f>
        <v>0</v>
      </c>
      <c r="L1448" s="177">
        <v>21</v>
      </c>
      <c r="M1448" s="177">
        <f>G1448*(1+L1448/100)</f>
        <v>0</v>
      </c>
      <c r="N1448" s="175">
        <v>2.1000000000000001E-4</v>
      </c>
      <c r="O1448" s="175">
        <f>ROUND(E1448*N1448,2)</f>
        <v>0.26</v>
      </c>
      <c r="P1448" s="175">
        <v>0</v>
      </c>
      <c r="Q1448" s="175">
        <f>ROUND(E1448*P1448,2)</f>
        <v>0</v>
      </c>
      <c r="R1448" s="177" t="s">
        <v>2036</v>
      </c>
      <c r="S1448" s="177" t="s">
        <v>378</v>
      </c>
      <c r="T1448" s="178" t="s">
        <v>378</v>
      </c>
      <c r="U1448" s="159">
        <v>9.5000000000000001E-2</v>
      </c>
      <c r="V1448" s="159">
        <f>ROUND(E1448*U1448,2)</f>
        <v>119.72</v>
      </c>
      <c r="W1448" s="159"/>
      <c r="X1448" s="159" t="s">
        <v>429</v>
      </c>
      <c r="Y1448" s="159" t="s">
        <v>475</v>
      </c>
      <c r="Z1448" s="214">
        <v>0.32</v>
      </c>
      <c r="AA1448" s="215">
        <f t="shared" ref="AA1448" si="564">G1448*Z1448</f>
        <v>0</v>
      </c>
      <c r="AB1448" s="215">
        <f t="shared" ref="AB1448" si="565">G1448-AA1448</f>
        <v>0</v>
      </c>
      <c r="AC1448" s="148"/>
      <c r="AD1448" s="148"/>
      <c r="AE1448" s="148"/>
      <c r="AF1448" s="148"/>
      <c r="AG1448" s="148" t="s">
        <v>431</v>
      </c>
      <c r="AH1448" s="148"/>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2" x14ac:dyDescent="0.2">
      <c r="A1449" s="155"/>
      <c r="B1449" s="156"/>
      <c r="C1449" s="194" t="s">
        <v>2080</v>
      </c>
      <c r="D1449" s="185"/>
      <c r="E1449" s="186">
        <v>1260.24</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435</v>
      </c>
      <c r="AH1449" s="148">
        <v>5</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1" x14ac:dyDescent="0.2">
      <c r="A1450" s="172">
        <v>289</v>
      </c>
      <c r="B1450" s="173" t="s">
        <v>2081</v>
      </c>
      <c r="C1450" s="181" t="s">
        <v>2082</v>
      </c>
      <c r="D1450" s="174" t="s">
        <v>492</v>
      </c>
      <c r="E1450" s="175">
        <v>1260.24</v>
      </c>
      <c r="F1450" s="176"/>
      <c r="G1450" s="177">
        <f>ROUND(E1450*F1450,2)</f>
        <v>0</v>
      </c>
      <c r="H1450" s="176"/>
      <c r="I1450" s="177">
        <f>ROUND(E1450*H1450,2)</f>
        <v>0</v>
      </c>
      <c r="J1450" s="176"/>
      <c r="K1450" s="177">
        <f>ROUND(E1450*J1450,2)</f>
        <v>0</v>
      </c>
      <c r="L1450" s="177">
        <v>21</v>
      </c>
      <c r="M1450" s="177">
        <f>G1450*(1+L1450/100)</f>
        <v>0</v>
      </c>
      <c r="N1450" s="175">
        <v>1.6800000000000001E-3</v>
      </c>
      <c r="O1450" s="175">
        <f>ROUND(E1450*N1450,2)</f>
        <v>2.12</v>
      </c>
      <c r="P1450" s="175">
        <v>0</v>
      </c>
      <c r="Q1450" s="175">
        <f>ROUND(E1450*P1450,2)</f>
        <v>0</v>
      </c>
      <c r="R1450" s="177" t="s">
        <v>2036</v>
      </c>
      <c r="S1450" s="177" t="s">
        <v>378</v>
      </c>
      <c r="T1450" s="178" t="s">
        <v>378</v>
      </c>
      <c r="U1450" s="159">
        <v>0.24</v>
      </c>
      <c r="V1450" s="159">
        <f>ROUND(E1450*U1450,2)</f>
        <v>302.45999999999998</v>
      </c>
      <c r="W1450" s="159"/>
      <c r="X1450" s="159" t="s">
        <v>429</v>
      </c>
      <c r="Y1450" s="159" t="s">
        <v>475</v>
      </c>
      <c r="Z1450" s="214">
        <v>0.32</v>
      </c>
      <c r="AA1450" s="215">
        <f t="shared" ref="AA1450" si="566">G1450*Z1450</f>
        <v>0</v>
      </c>
      <c r="AB1450" s="215">
        <f t="shared" ref="AB1450" si="567">G1450-AA1450</f>
        <v>0</v>
      </c>
      <c r="AC1450" s="148"/>
      <c r="AD1450" s="148"/>
      <c r="AE1450" s="148"/>
      <c r="AF1450" s="148"/>
      <c r="AG1450" s="148" t="s">
        <v>431</v>
      </c>
      <c r="AH1450" s="148"/>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2" x14ac:dyDescent="0.2">
      <c r="A1451" s="155"/>
      <c r="B1451" s="156"/>
      <c r="C1451" s="194" t="s">
        <v>2083</v>
      </c>
      <c r="D1451" s="185"/>
      <c r="E1451" s="186"/>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435</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
      <c r="A1452" s="155"/>
      <c r="B1452" s="156"/>
      <c r="C1452" s="194" t="s">
        <v>1722</v>
      </c>
      <c r="D1452" s="185"/>
      <c r="E1452" s="186"/>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435</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3" x14ac:dyDescent="0.2">
      <c r="A1453" s="155"/>
      <c r="B1453" s="156"/>
      <c r="C1453" s="194" t="s">
        <v>1723</v>
      </c>
      <c r="D1453" s="185"/>
      <c r="E1453" s="186">
        <v>185.12</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435</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ht="33.75" outlineLevel="3" x14ac:dyDescent="0.2">
      <c r="A1454" s="155"/>
      <c r="B1454" s="156"/>
      <c r="C1454" s="194" t="s">
        <v>1724</v>
      </c>
      <c r="D1454" s="185"/>
      <c r="E1454" s="186">
        <v>667.39</v>
      </c>
      <c r="F1454" s="159"/>
      <c r="G1454" s="159"/>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435</v>
      </c>
      <c r="AH1454" s="148">
        <v>0</v>
      </c>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3" x14ac:dyDescent="0.2">
      <c r="A1455" s="155"/>
      <c r="B1455" s="156"/>
      <c r="C1455" s="194" t="s">
        <v>1725</v>
      </c>
      <c r="D1455" s="185"/>
      <c r="E1455" s="186">
        <v>70.400000000000006</v>
      </c>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435</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
      <c r="A1456" s="155"/>
      <c r="B1456" s="156"/>
      <c r="C1456" s="194" t="s">
        <v>1726</v>
      </c>
      <c r="D1456" s="185"/>
      <c r="E1456" s="186">
        <v>7.92</v>
      </c>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435</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4" t="s">
        <v>1725</v>
      </c>
      <c r="D1457" s="185"/>
      <c r="E1457" s="186">
        <v>70.400000000000006</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435</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
      <c r="A1458" s="155"/>
      <c r="B1458" s="156"/>
      <c r="C1458" s="194" t="s">
        <v>1727</v>
      </c>
      <c r="D1458" s="185"/>
      <c r="E1458" s="186">
        <v>4.25</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435</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4" t="s">
        <v>1728</v>
      </c>
      <c r="D1459" s="185"/>
      <c r="E1459" s="186">
        <v>35.200000000000003</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435</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4" t="s">
        <v>1729</v>
      </c>
      <c r="D1460" s="185"/>
      <c r="E1460" s="186">
        <v>21.2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435</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4" t="s">
        <v>2084</v>
      </c>
      <c r="D1461" s="185"/>
      <c r="E1461" s="186"/>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435</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4" t="s">
        <v>1731</v>
      </c>
      <c r="D1462" s="185"/>
      <c r="E1462" s="186">
        <v>30.78</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435</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4" t="s">
        <v>1731</v>
      </c>
      <c r="D1463" s="185"/>
      <c r="E1463" s="186">
        <v>30.78</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435</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4" t="s">
        <v>1732</v>
      </c>
      <c r="D1464" s="185"/>
      <c r="E1464" s="186">
        <v>20.52</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435</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
      <c r="A1465" s="155"/>
      <c r="B1465" s="156"/>
      <c r="C1465" s="194" t="s">
        <v>1732</v>
      </c>
      <c r="D1465" s="185"/>
      <c r="E1465" s="186">
        <v>20.52</v>
      </c>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435</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
      <c r="A1466" s="155"/>
      <c r="B1466" s="156"/>
      <c r="C1466" s="194" t="s">
        <v>2085</v>
      </c>
      <c r="D1466" s="185"/>
      <c r="E1466" s="186"/>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435</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
      <c r="A1467" s="155"/>
      <c r="B1467" s="156"/>
      <c r="C1467" s="194" t="s">
        <v>2086</v>
      </c>
      <c r="D1467" s="185"/>
      <c r="E1467" s="186">
        <v>8.4</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435</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
      <c r="A1468" s="155"/>
      <c r="B1468" s="156"/>
      <c r="C1468" s="194" t="s">
        <v>2087</v>
      </c>
      <c r="D1468" s="185"/>
      <c r="E1468" s="186">
        <v>66.36</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435</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
      <c r="A1469" s="155"/>
      <c r="B1469" s="156"/>
      <c r="C1469" s="194" t="s">
        <v>2088</v>
      </c>
      <c r="D1469" s="185"/>
      <c r="E1469" s="186">
        <v>21</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435</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1" x14ac:dyDescent="0.2">
      <c r="A1470" s="172">
        <v>290</v>
      </c>
      <c r="B1470" s="173" t="s">
        <v>2089</v>
      </c>
      <c r="C1470" s="181" t="s">
        <v>2090</v>
      </c>
      <c r="D1470" s="174" t="s">
        <v>671</v>
      </c>
      <c r="E1470" s="175">
        <v>446.05</v>
      </c>
      <c r="F1470" s="176"/>
      <c r="G1470" s="177">
        <f>ROUND(E1470*F1470,2)</f>
        <v>0</v>
      </c>
      <c r="H1470" s="176"/>
      <c r="I1470" s="177">
        <f>ROUND(E1470*H1470,2)</f>
        <v>0</v>
      </c>
      <c r="J1470" s="176"/>
      <c r="K1470" s="177">
        <f>ROUND(E1470*J1470,2)</f>
        <v>0</v>
      </c>
      <c r="L1470" s="177">
        <v>21</v>
      </c>
      <c r="M1470" s="177">
        <f>G1470*(1+L1470/100)</f>
        <v>0</v>
      </c>
      <c r="N1470" s="175">
        <v>3.2000000000000003E-4</v>
      </c>
      <c r="O1470" s="175">
        <f>ROUND(E1470*N1470,2)</f>
        <v>0.14000000000000001</v>
      </c>
      <c r="P1470" s="175">
        <v>0</v>
      </c>
      <c r="Q1470" s="175">
        <f>ROUND(E1470*P1470,2)</f>
        <v>0</v>
      </c>
      <c r="R1470" s="177" t="s">
        <v>2036</v>
      </c>
      <c r="S1470" s="177" t="s">
        <v>378</v>
      </c>
      <c r="T1470" s="178" t="s">
        <v>378</v>
      </c>
      <c r="U1470" s="159">
        <v>0.11</v>
      </c>
      <c r="V1470" s="159">
        <f>ROUND(E1470*U1470,2)</f>
        <v>49.07</v>
      </c>
      <c r="W1470" s="159"/>
      <c r="X1470" s="159" t="s">
        <v>429</v>
      </c>
      <c r="Y1470" s="159" t="s">
        <v>475</v>
      </c>
      <c r="Z1470" s="214">
        <v>0.32</v>
      </c>
      <c r="AA1470" s="215">
        <f t="shared" ref="AA1470" si="568">G1470*Z1470</f>
        <v>0</v>
      </c>
      <c r="AB1470" s="215">
        <f t="shared" ref="AB1470" si="569">G1470-AA1470</f>
        <v>0</v>
      </c>
      <c r="AC1470" s="148"/>
      <c r="AD1470" s="148"/>
      <c r="AE1470" s="148"/>
      <c r="AF1470" s="148"/>
      <c r="AG1470" s="148" t="s">
        <v>431</v>
      </c>
      <c r="AH1470" s="148"/>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2" x14ac:dyDescent="0.2">
      <c r="A1471" s="155"/>
      <c r="B1471" s="156"/>
      <c r="C1471" s="194" t="s">
        <v>2091</v>
      </c>
      <c r="D1471" s="185"/>
      <c r="E1471" s="186">
        <v>446.05</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435</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1" x14ac:dyDescent="0.2">
      <c r="A1472" s="172">
        <v>291</v>
      </c>
      <c r="B1472" s="173" t="s">
        <v>2092</v>
      </c>
      <c r="C1472" s="181" t="s">
        <v>2093</v>
      </c>
      <c r="D1472" s="174" t="s">
        <v>515</v>
      </c>
      <c r="E1472" s="175">
        <v>338</v>
      </c>
      <c r="F1472" s="176"/>
      <c r="G1472" s="177">
        <f>ROUND(E1472*F1472,2)</f>
        <v>0</v>
      </c>
      <c r="H1472" s="176"/>
      <c r="I1472" s="177">
        <f>ROUND(E1472*H1472,2)</f>
        <v>0</v>
      </c>
      <c r="J1472" s="176"/>
      <c r="K1472" s="177">
        <f>ROUND(E1472*J1472,2)</f>
        <v>0</v>
      </c>
      <c r="L1472" s="177">
        <v>21</v>
      </c>
      <c r="M1472" s="177">
        <f>G1472*(1+L1472/100)</f>
        <v>0</v>
      </c>
      <c r="N1472" s="175">
        <v>4.2999999999999999E-4</v>
      </c>
      <c r="O1472" s="175">
        <f>ROUND(E1472*N1472,2)</f>
        <v>0.15</v>
      </c>
      <c r="P1472" s="175">
        <v>0</v>
      </c>
      <c r="Q1472" s="175">
        <f>ROUND(E1472*P1472,2)</f>
        <v>0</v>
      </c>
      <c r="R1472" s="177" t="s">
        <v>2036</v>
      </c>
      <c r="S1472" s="177" t="s">
        <v>378</v>
      </c>
      <c r="T1472" s="178" t="s">
        <v>378</v>
      </c>
      <c r="U1472" s="159">
        <v>6.7000000000000004E-2</v>
      </c>
      <c r="V1472" s="159">
        <f>ROUND(E1472*U1472,2)</f>
        <v>22.65</v>
      </c>
      <c r="W1472" s="159"/>
      <c r="X1472" s="159" t="s">
        <v>429</v>
      </c>
      <c r="Y1472" s="159" t="s">
        <v>475</v>
      </c>
      <c r="Z1472" s="214">
        <v>0.32</v>
      </c>
      <c r="AA1472" s="215">
        <f t="shared" ref="AA1472" si="570">G1472*Z1472</f>
        <v>0</v>
      </c>
      <c r="AB1472" s="215">
        <f t="shared" ref="AB1472" si="571">G1472-AA1472</f>
        <v>0</v>
      </c>
      <c r="AC1472" s="148"/>
      <c r="AD1472" s="148"/>
      <c r="AE1472" s="148"/>
      <c r="AF1472" s="148"/>
      <c r="AG1472" s="148" t="s">
        <v>431</v>
      </c>
      <c r="AH1472" s="148"/>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2" x14ac:dyDescent="0.2">
      <c r="A1473" s="155"/>
      <c r="B1473" s="156"/>
      <c r="C1473" s="194" t="s">
        <v>2094</v>
      </c>
      <c r="D1473" s="185"/>
      <c r="E1473" s="186">
        <v>338</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435</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1" x14ac:dyDescent="0.2">
      <c r="A1474" s="172">
        <v>292</v>
      </c>
      <c r="B1474" s="173" t="s">
        <v>2095</v>
      </c>
      <c r="C1474" s="181" t="s">
        <v>2096</v>
      </c>
      <c r="D1474" s="174" t="s">
        <v>671</v>
      </c>
      <c r="E1474" s="175">
        <v>46.2</v>
      </c>
      <c r="F1474" s="176"/>
      <c r="G1474" s="177">
        <f>ROUND(E1474*F1474,2)</f>
        <v>0</v>
      </c>
      <c r="H1474" s="176"/>
      <c r="I1474" s="177">
        <f>ROUND(E1474*H1474,2)</f>
        <v>0</v>
      </c>
      <c r="J1474" s="176"/>
      <c r="K1474" s="177">
        <f>ROUND(E1474*J1474,2)</f>
        <v>0</v>
      </c>
      <c r="L1474" s="177">
        <v>21</v>
      </c>
      <c r="M1474" s="177">
        <f>G1474*(1+L1474/100)</f>
        <v>0</v>
      </c>
      <c r="N1474" s="175">
        <v>3.2000000000000003E-4</v>
      </c>
      <c r="O1474" s="175">
        <f>ROUND(E1474*N1474,2)</f>
        <v>0.01</v>
      </c>
      <c r="P1474" s="175">
        <v>0</v>
      </c>
      <c r="Q1474" s="175">
        <f>ROUND(E1474*P1474,2)</f>
        <v>0</v>
      </c>
      <c r="R1474" s="177" t="s">
        <v>2036</v>
      </c>
      <c r="S1474" s="177" t="s">
        <v>378</v>
      </c>
      <c r="T1474" s="178" t="s">
        <v>378</v>
      </c>
      <c r="U1474" s="159">
        <v>0.14000000000000001</v>
      </c>
      <c r="V1474" s="159">
        <f>ROUND(E1474*U1474,2)</f>
        <v>6.47</v>
      </c>
      <c r="W1474" s="159"/>
      <c r="X1474" s="159" t="s">
        <v>429</v>
      </c>
      <c r="Y1474" s="159" t="s">
        <v>475</v>
      </c>
      <c r="Z1474" s="214">
        <v>0.32</v>
      </c>
      <c r="AA1474" s="215">
        <f t="shared" ref="AA1474" si="572">G1474*Z1474</f>
        <v>0</v>
      </c>
      <c r="AB1474" s="215">
        <f t="shared" ref="AB1474" si="573">G1474-AA1474</f>
        <v>0</v>
      </c>
      <c r="AC1474" s="148"/>
      <c r="AD1474" s="148"/>
      <c r="AE1474" s="148"/>
      <c r="AF1474" s="148"/>
      <c r="AG1474" s="148" t="s">
        <v>431</v>
      </c>
      <c r="AH1474" s="148"/>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2" x14ac:dyDescent="0.2">
      <c r="A1475" s="155"/>
      <c r="B1475" s="156"/>
      <c r="C1475" s="194" t="s">
        <v>2085</v>
      </c>
      <c r="D1475" s="185"/>
      <c r="E1475" s="186"/>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435</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3" x14ac:dyDescent="0.2">
      <c r="A1476" s="155"/>
      <c r="B1476" s="156"/>
      <c r="C1476" s="194" t="s">
        <v>2097</v>
      </c>
      <c r="D1476" s="185"/>
      <c r="E1476" s="186">
        <v>4.2</v>
      </c>
      <c r="F1476" s="159"/>
      <c r="G1476" s="159"/>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435</v>
      </c>
      <c r="AH1476" s="148">
        <v>0</v>
      </c>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3" x14ac:dyDescent="0.2">
      <c r="A1477" s="155"/>
      <c r="B1477" s="156"/>
      <c r="C1477" s="194" t="s">
        <v>2098</v>
      </c>
      <c r="D1477" s="185"/>
      <c r="E1477" s="186">
        <v>42</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435</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1" x14ac:dyDescent="0.2">
      <c r="A1478" s="172">
        <v>293</v>
      </c>
      <c r="B1478" s="173" t="s">
        <v>2099</v>
      </c>
      <c r="C1478" s="181" t="s">
        <v>2100</v>
      </c>
      <c r="D1478" s="174" t="s">
        <v>2101</v>
      </c>
      <c r="E1478" s="175">
        <v>706.23400000000004</v>
      </c>
      <c r="F1478" s="176"/>
      <c r="G1478" s="177">
        <f>ROUND(E1478*F1478,2)</f>
        <v>0</v>
      </c>
      <c r="H1478" s="176"/>
      <c r="I1478" s="177">
        <f>ROUND(E1478*H1478,2)</f>
        <v>0</v>
      </c>
      <c r="J1478" s="176"/>
      <c r="K1478" s="177">
        <f>ROUND(E1478*J1478,2)</f>
        <v>0</v>
      </c>
      <c r="L1478" s="177">
        <v>21</v>
      </c>
      <c r="M1478" s="177">
        <f>G1478*(1+L1478/100)</f>
        <v>0</v>
      </c>
      <c r="N1478" s="175">
        <v>4.9199999999999999E-3</v>
      </c>
      <c r="O1478" s="175">
        <f>ROUND(E1478*N1478,2)</f>
        <v>3.47</v>
      </c>
      <c r="P1478" s="175">
        <v>0</v>
      </c>
      <c r="Q1478" s="175">
        <f>ROUND(E1478*P1478,2)</f>
        <v>0</v>
      </c>
      <c r="R1478" s="177"/>
      <c r="S1478" s="177" t="s">
        <v>394</v>
      </c>
      <c r="T1478" s="178" t="s">
        <v>379</v>
      </c>
      <c r="U1478" s="159">
        <v>0.68500000000000005</v>
      </c>
      <c r="V1478" s="159">
        <f>ROUND(E1478*U1478,2)</f>
        <v>483.77</v>
      </c>
      <c r="W1478" s="159"/>
      <c r="X1478" s="159" t="s">
        <v>580</v>
      </c>
      <c r="Y1478" s="159" t="s">
        <v>481</v>
      </c>
      <c r="Z1478" s="214">
        <v>0.32</v>
      </c>
      <c r="AA1478" s="215">
        <f t="shared" ref="AA1478" si="574">G1478*Z1478</f>
        <v>0</v>
      </c>
      <c r="AB1478" s="215">
        <f t="shared" ref="AB1478" si="575">G1478-AA1478</f>
        <v>0</v>
      </c>
      <c r="AC1478" s="148"/>
      <c r="AD1478" s="148"/>
      <c r="AE1478" s="148"/>
      <c r="AF1478" s="148"/>
      <c r="AG1478" s="148" t="s">
        <v>581</v>
      </c>
      <c r="AH1478" s="148"/>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2" x14ac:dyDescent="0.2">
      <c r="A1479" s="155"/>
      <c r="B1479" s="156"/>
      <c r="C1479" s="296" t="s">
        <v>2102</v>
      </c>
      <c r="D1479" s="297"/>
      <c r="E1479" s="297"/>
      <c r="F1479" s="297"/>
      <c r="G1479" s="297"/>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383</v>
      </c>
      <c r="AH1479" s="148"/>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305" t="s">
        <v>2103</v>
      </c>
      <c r="D1480" s="306"/>
      <c r="E1480" s="306"/>
      <c r="F1480" s="306"/>
      <c r="G1480" s="306"/>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383</v>
      </c>
      <c r="AH1480" s="148"/>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ht="22.5" outlineLevel="3" x14ac:dyDescent="0.2">
      <c r="A1481" s="155"/>
      <c r="B1481" s="156"/>
      <c r="C1481" s="305" t="s">
        <v>2104</v>
      </c>
      <c r="D1481" s="306"/>
      <c r="E1481" s="306"/>
      <c r="F1481" s="306"/>
      <c r="G1481" s="306"/>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383</v>
      </c>
      <c r="AH1481" s="148"/>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79" t="str">
        <f>C1481</f>
        <v>fólie izolační zemní separační, drenážní; tloušťka 4,00 mm; výška nopů 4,0 mm; PE; kašírování PP filtrační tkanina (drenážní rohož do lepidla)</v>
      </c>
      <c r="BB1481" s="148"/>
      <c r="BC1481" s="148"/>
      <c r="BD1481" s="148"/>
      <c r="BE1481" s="148"/>
      <c r="BF1481" s="148"/>
      <c r="BG1481" s="148"/>
      <c r="BH1481" s="148"/>
    </row>
    <row r="1482" spans="1:60" outlineLevel="3" x14ac:dyDescent="0.2">
      <c r="A1482" s="155"/>
      <c r="B1482" s="156"/>
      <c r="C1482" s="305" t="s">
        <v>2105</v>
      </c>
      <c r="D1482" s="306"/>
      <c r="E1482" s="306"/>
      <c r="F1482" s="306"/>
      <c r="G1482" s="306"/>
      <c r="H1482" s="159"/>
      <c r="I1482" s="159"/>
      <c r="J1482" s="159"/>
      <c r="K1482" s="159"/>
      <c r="L1482" s="159"/>
      <c r="M1482" s="159"/>
      <c r="N1482" s="158"/>
      <c r="O1482" s="158"/>
      <c r="P1482" s="158"/>
      <c r="Q1482" s="158"/>
      <c r="R1482" s="159"/>
      <c r="S1482" s="159"/>
      <c r="T1482" s="159"/>
      <c r="U1482" s="159"/>
      <c r="V1482" s="159"/>
      <c r="W1482" s="159"/>
      <c r="X1482" s="159"/>
      <c r="Y1482" s="159"/>
      <c r="Z1482" s="148"/>
      <c r="AA1482" s="148"/>
      <c r="AB1482" s="148"/>
      <c r="AC1482" s="148"/>
      <c r="AD1482" s="148"/>
      <c r="AE1482" s="148"/>
      <c r="AF1482" s="148"/>
      <c r="AG1482" s="148" t="s">
        <v>383</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
      <c r="A1483" s="155"/>
      <c r="B1483" s="156"/>
      <c r="C1483" s="194" t="s">
        <v>2038</v>
      </c>
      <c r="D1483" s="185"/>
      <c r="E1483" s="186"/>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435</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
      <c r="A1484" s="155"/>
      <c r="B1484" s="156"/>
      <c r="C1484" s="194" t="s">
        <v>2039</v>
      </c>
      <c r="D1484" s="185"/>
      <c r="E1484" s="186">
        <v>428.52</v>
      </c>
      <c r="F1484" s="159"/>
      <c r="G1484" s="159"/>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435</v>
      </c>
      <c r="AH1484" s="148">
        <v>0</v>
      </c>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3" x14ac:dyDescent="0.2">
      <c r="A1485" s="155"/>
      <c r="B1485" s="156"/>
      <c r="C1485" s="194" t="s">
        <v>2106</v>
      </c>
      <c r="D1485" s="185"/>
      <c r="E1485" s="186"/>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435</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3" x14ac:dyDescent="0.2">
      <c r="A1486" s="155"/>
      <c r="B1486" s="156"/>
      <c r="C1486" s="194" t="s">
        <v>2107</v>
      </c>
      <c r="D1486" s="185"/>
      <c r="E1486" s="186">
        <v>67.041700000000006</v>
      </c>
      <c r="F1486" s="159"/>
      <c r="G1486" s="159"/>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435</v>
      </c>
      <c r="AH1486" s="148">
        <v>0</v>
      </c>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3" x14ac:dyDescent="0.2">
      <c r="A1487" s="155"/>
      <c r="B1487" s="156"/>
      <c r="C1487" s="194" t="s">
        <v>2108</v>
      </c>
      <c r="D1487" s="185"/>
      <c r="E1487" s="186">
        <v>63.462299999999999</v>
      </c>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435</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3" x14ac:dyDescent="0.2">
      <c r="A1488" s="155"/>
      <c r="B1488" s="156"/>
      <c r="C1488" s="194" t="s">
        <v>2109</v>
      </c>
      <c r="D1488" s="185"/>
      <c r="E1488" s="186"/>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435</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
      <c r="A1489" s="155"/>
      <c r="B1489" s="156"/>
      <c r="C1489" s="194" t="s">
        <v>2110</v>
      </c>
      <c r="D1489" s="185"/>
      <c r="E1489" s="186">
        <v>67.209999999999994</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435</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
      <c r="A1490" s="155"/>
      <c r="B1490" s="156"/>
      <c r="C1490" s="194" t="s">
        <v>2111</v>
      </c>
      <c r="D1490" s="185"/>
      <c r="E1490" s="186"/>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435</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
      <c r="A1491" s="155"/>
      <c r="B1491" s="156"/>
      <c r="C1491" s="194" t="s">
        <v>2112</v>
      </c>
      <c r="D1491" s="185"/>
      <c r="E1491" s="186">
        <v>80</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435</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ht="22.5" outlineLevel="1" x14ac:dyDescent="0.2">
      <c r="A1492" s="172">
        <v>294</v>
      </c>
      <c r="B1492" s="173" t="s">
        <v>2113</v>
      </c>
      <c r="C1492" s="181" t="s">
        <v>2114</v>
      </c>
      <c r="D1492" s="174" t="s">
        <v>492</v>
      </c>
      <c r="E1492" s="175">
        <v>607.072</v>
      </c>
      <c r="F1492" s="176"/>
      <c r="G1492" s="177">
        <f>ROUND(E1492*F1492,2)</f>
        <v>0</v>
      </c>
      <c r="H1492" s="176"/>
      <c r="I1492" s="177">
        <f>ROUND(E1492*H1492,2)</f>
        <v>0</v>
      </c>
      <c r="J1492" s="176"/>
      <c r="K1492" s="177">
        <f>ROUND(E1492*J1492,2)</f>
        <v>0</v>
      </c>
      <c r="L1492" s="177">
        <v>21</v>
      </c>
      <c r="M1492" s="177">
        <f>G1492*(1+L1492/100)</f>
        <v>0</v>
      </c>
      <c r="N1492" s="175">
        <v>2.32E-3</v>
      </c>
      <c r="O1492" s="175">
        <f>ROUND(E1492*N1492,2)</f>
        <v>1.41</v>
      </c>
      <c r="P1492" s="175">
        <v>0</v>
      </c>
      <c r="Q1492" s="175">
        <f>ROUND(E1492*P1492,2)</f>
        <v>0</v>
      </c>
      <c r="R1492" s="177"/>
      <c r="S1492" s="177" t="s">
        <v>394</v>
      </c>
      <c r="T1492" s="178" t="s">
        <v>379</v>
      </c>
      <c r="U1492" s="159">
        <v>0.13300000000000001</v>
      </c>
      <c r="V1492" s="159">
        <f>ROUND(E1492*U1492,2)</f>
        <v>80.739999999999995</v>
      </c>
      <c r="W1492" s="159"/>
      <c r="X1492" s="159" t="s">
        <v>429</v>
      </c>
      <c r="Y1492" s="159" t="s">
        <v>1209</v>
      </c>
      <c r="Z1492" s="214">
        <v>0.32</v>
      </c>
      <c r="AA1492" s="215">
        <f t="shared" ref="AA1492" si="576">G1492*Z1492</f>
        <v>0</v>
      </c>
      <c r="AB1492" s="215">
        <f t="shared" ref="AB1492" si="577">G1492-AA1492</f>
        <v>0</v>
      </c>
      <c r="AC1492" s="148"/>
      <c r="AD1492" s="148"/>
      <c r="AE1492" s="148"/>
      <c r="AF1492" s="148"/>
      <c r="AG1492" s="148" t="s">
        <v>431</v>
      </c>
      <c r="AH1492" s="148"/>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2" x14ac:dyDescent="0.2">
      <c r="A1493" s="155"/>
      <c r="B1493" s="156"/>
      <c r="C1493" s="296" t="s">
        <v>2115</v>
      </c>
      <c r="D1493" s="297"/>
      <c r="E1493" s="297"/>
      <c r="F1493" s="297"/>
      <c r="G1493" s="297"/>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383</v>
      </c>
      <c r="AH1493" s="148"/>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2" x14ac:dyDescent="0.2">
      <c r="A1494" s="155"/>
      <c r="B1494" s="156"/>
      <c r="C1494" s="194" t="s">
        <v>661</v>
      </c>
      <c r="D1494" s="185"/>
      <c r="E1494" s="186">
        <v>607.072</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435</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1" x14ac:dyDescent="0.2">
      <c r="A1495" s="155">
        <v>295</v>
      </c>
      <c r="B1495" s="156" t="s">
        <v>2116</v>
      </c>
      <c r="C1495" s="197" t="s">
        <v>2117</v>
      </c>
      <c r="D1495" s="157" t="s">
        <v>0</v>
      </c>
      <c r="E1495" s="196"/>
      <c r="F1495" s="160"/>
      <c r="G1495" s="159">
        <f>ROUND(E1495*F1495,2)</f>
        <v>0</v>
      </c>
      <c r="H1495" s="160"/>
      <c r="I1495" s="159">
        <f>ROUND(E1495*H1495,2)</f>
        <v>0</v>
      </c>
      <c r="J1495" s="160"/>
      <c r="K1495" s="159">
        <f>ROUND(E1495*J1495,2)</f>
        <v>0</v>
      </c>
      <c r="L1495" s="159">
        <v>21</v>
      </c>
      <c r="M1495" s="159">
        <f>G1495*(1+L1495/100)</f>
        <v>0</v>
      </c>
      <c r="N1495" s="158">
        <v>0</v>
      </c>
      <c r="O1495" s="158">
        <f>ROUND(E1495*N1495,2)</f>
        <v>0</v>
      </c>
      <c r="P1495" s="158">
        <v>0</v>
      </c>
      <c r="Q1495" s="158">
        <f>ROUND(E1495*P1495,2)</f>
        <v>0</v>
      </c>
      <c r="R1495" s="159" t="s">
        <v>2036</v>
      </c>
      <c r="S1495" s="159" t="s">
        <v>378</v>
      </c>
      <c r="T1495" s="159" t="s">
        <v>378</v>
      </c>
      <c r="U1495" s="159">
        <v>0</v>
      </c>
      <c r="V1495" s="159">
        <f>ROUND(E1495*U1495,2)</f>
        <v>0</v>
      </c>
      <c r="W1495" s="159"/>
      <c r="X1495" s="159" t="s">
        <v>618</v>
      </c>
      <c r="Y1495" s="159" t="s">
        <v>381</v>
      </c>
      <c r="Z1495" s="214">
        <v>0.32</v>
      </c>
      <c r="AA1495" s="215">
        <f t="shared" ref="AA1495" si="578">G1495*Z1495</f>
        <v>0</v>
      </c>
      <c r="AB1495" s="215">
        <f t="shared" ref="AB1495" si="579">G1495-AA1495</f>
        <v>0</v>
      </c>
      <c r="AC1495" s="148"/>
      <c r="AD1495" s="148"/>
      <c r="AE1495" s="148"/>
      <c r="AF1495" s="148"/>
      <c r="AG1495" s="148" t="s">
        <v>619</v>
      </c>
      <c r="AH1495" s="148"/>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2" x14ac:dyDescent="0.2">
      <c r="A1496" s="155"/>
      <c r="B1496" s="156"/>
      <c r="C1496" s="309" t="s">
        <v>2118</v>
      </c>
      <c r="D1496" s="310"/>
      <c r="E1496" s="310"/>
      <c r="F1496" s="310"/>
      <c r="G1496" s="310"/>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433</v>
      </c>
      <c r="AH1496" s="148"/>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x14ac:dyDescent="0.2">
      <c r="A1497" s="162" t="s">
        <v>373</v>
      </c>
      <c r="B1497" s="163" t="s">
        <v>291</v>
      </c>
      <c r="C1497" s="180" t="s">
        <v>292</v>
      </c>
      <c r="D1497" s="164"/>
      <c r="E1497" s="165"/>
      <c r="F1497" s="166"/>
      <c r="G1497" s="166">
        <f>SUMIF(AG1498:AG1578,"&lt;&gt;NOR",G1498:G1578)</f>
        <v>0</v>
      </c>
      <c r="H1497" s="166"/>
      <c r="I1497" s="166">
        <f>SUM(I1498:I1578)</f>
        <v>0</v>
      </c>
      <c r="J1497" s="166"/>
      <c r="K1497" s="166">
        <f>SUM(K1498:K1578)</f>
        <v>0</v>
      </c>
      <c r="L1497" s="166"/>
      <c r="M1497" s="166">
        <f>SUM(M1498:M1578)</f>
        <v>0</v>
      </c>
      <c r="N1497" s="165"/>
      <c r="O1497" s="165">
        <f>SUM(O1498:O1578)</f>
        <v>20.640000000000004</v>
      </c>
      <c r="P1497" s="165"/>
      <c r="Q1497" s="165">
        <f>SUM(Q1498:Q1578)</f>
        <v>0</v>
      </c>
      <c r="R1497" s="166"/>
      <c r="S1497" s="166"/>
      <c r="T1497" s="167"/>
      <c r="U1497" s="161"/>
      <c r="V1497" s="161">
        <f>SUM(V1498:V1578)</f>
        <v>2854.8300000000004</v>
      </c>
      <c r="W1497" s="161"/>
      <c r="X1497" s="161"/>
      <c r="Y1497" s="161"/>
      <c r="Z1497" s="166"/>
      <c r="AA1497" s="166"/>
      <c r="AB1497" s="167"/>
      <c r="AG1497" t="s">
        <v>374</v>
      </c>
    </row>
    <row r="1498" spans="1:60" ht="33.75" outlineLevel="1" x14ac:dyDescent="0.2">
      <c r="A1498" s="172">
        <v>296</v>
      </c>
      <c r="B1498" s="173" t="s">
        <v>2119</v>
      </c>
      <c r="C1498" s="181" t="s">
        <v>2120</v>
      </c>
      <c r="D1498" s="174" t="s">
        <v>492</v>
      </c>
      <c r="E1498" s="175">
        <v>2363.9319999999998</v>
      </c>
      <c r="F1498" s="176"/>
      <c r="G1498" s="177">
        <f>ROUND(E1498*F1498,2)</f>
        <v>0</v>
      </c>
      <c r="H1498" s="176"/>
      <c r="I1498" s="177">
        <f>ROUND(E1498*H1498,2)</f>
        <v>0</v>
      </c>
      <c r="J1498" s="176"/>
      <c r="K1498" s="177">
        <f>ROUND(E1498*J1498,2)</f>
        <v>0</v>
      </c>
      <c r="L1498" s="177">
        <v>21</v>
      </c>
      <c r="M1498" s="177">
        <f>G1498*(1+L1498/100)</f>
        <v>0</v>
      </c>
      <c r="N1498" s="175">
        <v>6.0000000000000002E-5</v>
      </c>
      <c r="O1498" s="175">
        <f>ROUND(E1498*N1498,2)</f>
        <v>0.14000000000000001</v>
      </c>
      <c r="P1498" s="175">
        <v>0</v>
      </c>
      <c r="Q1498" s="175">
        <f>ROUND(E1498*P1498,2)</f>
        <v>0</v>
      </c>
      <c r="R1498" s="177" t="s">
        <v>2036</v>
      </c>
      <c r="S1498" s="177" t="s">
        <v>378</v>
      </c>
      <c r="T1498" s="178" t="s">
        <v>378</v>
      </c>
      <c r="U1498" s="159">
        <v>2.75E-2</v>
      </c>
      <c r="V1498" s="159">
        <f>ROUND(E1498*U1498,2)</f>
        <v>65.010000000000005</v>
      </c>
      <c r="W1498" s="159"/>
      <c r="X1498" s="159" t="s">
        <v>429</v>
      </c>
      <c r="Y1498" s="159" t="s">
        <v>430</v>
      </c>
      <c r="Z1498" s="214">
        <v>0.32</v>
      </c>
      <c r="AA1498" s="215">
        <f t="shared" ref="AA1498" si="580">G1498*Z1498</f>
        <v>0</v>
      </c>
      <c r="AB1498" s="215">
        <f t="shared" ref="AB1498" si="581">G1498-AA1498</f>
        <v>0</v>
      </c>
      <c r="AC1498" s="148"/>
      <c r="AD1498" s="148"/>
      <c r="AE1498" s="148"/>
      <c r="AF1498" s="148"/>
      <c r="AG1498" s="148" t="s">
        <v>431</v>
      </c>
      <c r="AH1498" s="148"/>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2" x14ac:dyDescent="0.2">
      <c r="A1499" s="155"/>
      <c r="B1499" s="156"/>
      <c r="C1499" s="194" t="s">
        <v>2121</v>
      </c>
      <c r="D1499" s="185"/>
      <c r="E1499" s="186">
        <v>635.58000000000004</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435</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3" x14ac:dyDescent="0.2">
      <c r="A1500" s="155"/>
      <c r="B1500" s="156"/>
      <c r="C1500" s="194" t="s">
        <v>2122</v>
      </c>
      <c r="D1500" s="185"/>
      <c r="E1500" s="186">
        <v>198.66</v>
      </c>
      <c r="F1500" s="159"/>
      <c r="G1500" s="159"/>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435</v>
      </c>
      <c r="AH1500" s="148">
        <v>0</v>
      </c>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3" x14ac:dyDescent="0.2">
      <c r="A1501" s="155"/>
      <c r="B1501" s="156"/>
      <c r="C1501" s="194" t="s">
        <v>2123</v>
      </c>
      <c r="D1501" s="185"/>
      <c r="E1501" s="186">
        <v>526.75</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435</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3" x14ac:dyDescent="0.2">
      <c r="A1502" s="155"/>
      <c r="B1502" s="156"/>
      <c r="C1502" s="194" t="s">
        <v>2124</v>
      </c>
      <c r="D1502" s="185"/>
      <c r="E1502" s="186">
        <v>561.49199999999996</v>
      </c>
      <c r="F1502" s="159"/>
      <c r="G1502" s="159"/>
      <c r="H1502" s="159"/>
      <c r="I1502" s="159"/>
      <c r="J1502" s="159"/>
      <c r="K1502" s="159"/>
      <c r="L1502" s="159"/>
      <c r="M1502" s="159"/>
      <c r="N1502" s="158"/>
      <c r="O1502" s="158"/>
      <c r="P1502" s="158"/>
      <c r="Q1502" s="158"/>
      <c r="R1502" s="159"/>
      <c r="S1502" s="159"/>
      <c r="T1502" s="159"/>
      <c r="U1502" s="159"/>
      <c r="V1502" s="159"/>
      <c r="W1502" s="159"/>
      <c r="X1502" s="159"/>
      <c r="Y1502" s="159"/>
      <c r="Z1502" s="148"/>
      <c r="AA1502" s="148"/>
      <c r="AB1502" s="148"/>
      <c r="AC1502" s="148"/>
      <c r="AD1502" s="148"/>
      <c r="AE1502" s="148"/>
      <c r="AF1502" s="148"/>
      <c r="AG1502" s="148" t="s">
        <v>435</v>
      </c>
      <c r="AH1502" s="148">
        <v>0</v>
      </c>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3" x14ac:dyDescent="0.2">
      <c r="A1503" s="155"/>
      <c r="B1503" s="156"/>
      <c r="C1503" s="194" t="s">
        <v>2125</v>
      </c>
      <c r="D1503" s="185"/>
      <c r="E1503" s="186">
        <v>30.21</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435</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
      <c r="A1504" s="155"/>
      <c r="B1504" s="156"/>
      <c r="C1504" s="194" t="s">
        <v>2126</v>
      </c>
      <c r="D1504" s="185"/>
      <c r="E1504" s="186">
        <v>411.24</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435</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ht="45" outlineLevel="1" x14ac:dyDescent="0.2">
      <c r="A1505" s="172">
        <v>297</v>
      </c>
      <c r="B1505" s="173" t="s">
        <v>2127</v>
      </c>
      <c r="C1505" s="181" t="s">
        <v>2128</v>
      </c>
      <c r="D1505" s="174" t="s">
        <v>492</v>
      </c>
      <c r="E1505" s="175">
        <v>1802.44</v>
      </c>
      <c r="F1505" s="176"/>
      <c r="G1505" s="177">
        <f>ROUND(E1505*F1505,2)</f>
        <v>0</v>
      </c>
      <c r="H1505" s="176"/>
      <c r="I1505" s="177">
        <f>ROUND(E1505*H1505,2)</f>
        <v>0</v>
      </c>
      <c r="J1505" s="176"/>
      <c r="K1505" s="177">
        <f>ROUND(E1505*J1505,2)</f>
        <v>0</v>
      </c>
      <c r="L1505" s="177">
        <v>21</v>
      </c>
      <c r="M1505" s="177">
        <f>G1505*(1+L1505/100)</f>
        <v>0</v>
      </c>
      <c r="N1505" s="175">
        <v>5.5399999999999998E-3</v>
      </c>
      <c r="O1505" s="175">
        <f>ROUND(E1505*N1505,2)</f>
        <v>9.99</v>
      </c>
      <c r="P1505" s="175">
        <v>0</v>
      </c>
      <c r="Q1505" s="175">
        <f>ROUND(E1505*P1505,2)</f>
        <v>0</v>
      </c>
      <c r="R1505" s="177" t="s">
        <v>2036</v>
      </c>
      <c r="S1505" s="177" t="s">
        <v>378</v>
      </c>
      <c r="T1505" s="178" t="s">
        <v>378</v>
      </c>
      <c r="U1505" s="159">
        <v>0.17777999999999999</v>
      </c>
      <c r="V1505" s="159">
        <f>ROUND(E1505*U1505,2)</f>
        <v>320.44</v>
      </c>
      <c r="W1505" s="159"/>
      <c r="X1505" s="159" t="s">
        <v>429</v>
      </c>
      <c r="Y1505" s="159" t="s">
        <v>430</v>
      </c>
      <c r="Z1505" s="214">
        <v>0.32</v>
      </c>
      <c r="AA1505" s="215">
        <f t="shared" ref="AA1505" si="582">G1505*Z1505</f>
        <v>0</v>
      </c>
      <c r="AB1505" s="215">
        <f t="shared" ref="AB1505" si="583">G1505-AA1505</f>
        <v>0</v>
      </c>
      <c r="AC1505" s="148"/>
      <c r="AD1505" s="148"/>
      <c r="AE1505" s="148"/>
      <c r="AF1505" s="148"/>
      <c r="AG1505" s="148" t="s">
        <v>431</v>
      </c>
      <c r="AH1505" s="148"/>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outlineLevel="2" x14ac:dyDescent="0.2">
      <c r="A1506" s="155"/>
      <c r="B1506" s="156"/>
      <c r="C1506" s="194" t="s">
        <v>2121</v>
      </c>
      <c r="D1506" s="185"/>
      <c r="E1506" s="186">
        <v>635.58000000000004</v>
      </c>
      <c r="F1506" s="159"/>
      <c r="G1506" s="159"/>
      <c r="H1506" s="159"/>
      <c r="I1506" s="159"/>
      <c r="J1506" s="159"/>
      <c r="K1506" s="159"/>
      <c r="L1506" s="159"/>
      <c r="M1506" s="159"/>
      <c r="N1506" s="158"/>
      <c r="O1506" s="158"/>
      <c r="P1506" s="158"/>
      <c r="Q1506" s="158"/>
      <c r="R1506" s="159"/>
      <c r="S1506" s="159"/>
      <c r="T1506" s="159"/>
      <c r="U1506" s="159"/>
      <c r="V1506" s="159"/>
      <c r="W1506" s="159"/>
      <c r="X1506" s="159"/>
      <c r="Y1506" s="159"/>
      <c r="Z1506" s="148"/>
      <c r="AA1506" s="148"/>
      <c r="AB1506" s="148"/>
      <c r="AC1506" s="148"/>
      <c r="AD1506" s="148"/>
      <c r="AE1506" s="148"/>
      <c r="AF1506" s="148"/>
      <c r="AG1506" s="148" t="s">
        <v>435</v>
      </c>
      <c r="AH1506" s="148">
        <v>0</v>
      </c>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3" x14ac:dyDescent="0.2">
      <c r="A1507" s="155"/>
      <c r="B1507" s="156"/>
      <c r="C1507" s="194" t="s">
        <v>2122</v>
      </c>
      <c r="D1507" s="185"/>
      <c r="E1507" s="186">
        <v>198.66</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435</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3" x14ac:dyDescent="0.2">
      <c r="A1508" s="155"/>
      <c r="B1508" s="156"/>
      <c r="C1508" s="194" t="s">
        <v>2123</v>
      </c>
      <c r="D1508" s="185"/>
      <c r="E1508" s="186">
        <v>526.75</v>
      </c>
      <c r="F1508" s="159"/>
      <c r="G1508" s="159"/>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435</v>
      </c>
      <c r="AH1508" s="148">
        <v>0</v>
      </c>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3" x14ac:dyDescent="0.2">
      <c r="A1509" s="155"/>
      <c r="B1509" s="156"/>
      <c r="C1509" s="194" t="s">
        <v>2125</v>
      </c>
      <c r="D1509" s="185"/>
      <c r="E1509" s="186">
        <v>30.21</v>
      </c>
      <c r="F1509" s="159"/>
      <c r="G1509" s="159"/>
      <c r="H1509" s="159"/>
      <c r="I1509" s="159"/>
      <c r="J1509" s="159"/>
      <c r="K1509" s="159"/>
      <c r="L1509" s="159"/>
      <c r="M1509" s="159"/>
      <c r="N1509" s="158"/>
      <c r="O1509" s="158"/>
      <c r="P1509" s="158"/>
      <c r="Q1509" s="158"/>
      <c r="R1509" s="159"/>
      <c r="S1509" s="159"/>
      <c r="T1509" s="159"/>
      <c r="U1509" s="159"/>
      <c r="V1509" s="159"/>
      <c r="W1509" s="159"/>
      <c r="X1509" s="159"/>
      <c r="Y1509" s="159"/>
      <c r="Z1509" s="148"/>
      <c r="AA1509" s="148"/>
      <c r="AB1509" s="148"/>
      <c r="AC1509" s="148"/>
      <c r="AD1509" s="148"/>
      <c r="AE1509" s="148"/>
      <c r="AF1509" s="148"/>
      <c r="AG1509" s="148" t="s">
        <v>435</v>
      </c>
      <c r="AH1509" s="148">
        <v>0</v>
      </c>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3" x14ac:dyDescent="0.2">
      <c r="A1510" s="155"/>
      <c r="B1510" s="156"/>
      <c r="C1510" s="194" t="s">
        <v>2126</v>
      </c>
      <c r="D1510" s="185"/>
      <c r="E1510" s="186">
        <v>411.24</v>
      </c>
      <c r="F1510" s="159"/>
      <c r="G1510" s="159"/>
      <c r="H1510" s="159"/>
      <c r="I1510" s="159"/>
      <c r="J1510" s="159"/>
      <c r="K1510" s="159"/>
      <c r="L1510" s="159"/>
      <c r="M1510" s="159"/>
      <c r="N1510" s="158"/>
      <c r="O1510" s="158"/>
      <c r="P1510" s="158"/>
      <c r="Q1510" s="158"/>
      <c r="R1510" s="159"/>
      <c r="S1510" s="159"/>
      <c r="T1510" s="159"/>
      <c r="U1510" s="159"/>
      <c r="V1510" s="159"/>
      <c r="W1510" s="159"/>
      <c r="X1510" s="159"/>
      <c r="Y1510" s="159"/>
      <c r="Z1510" s="148"/>
      <c r="AA1510" s="148"/>
      <c r="AB1510" s="148"/>
      <c r="AC1510" s="148"/>
      <c r="AD1510" s="148"/>
      <c r="AE1510" s="148"/>
      <c r="AF1510" s="148"/>
      <c r="AG1510" s="148" t="s">
        <v>435</v>
      </c>
      <c r="AH1510" s="148">
        <v>0</v>
      </c>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ht="22.5" outlineLevel="1" x14ac:dyDescent="0.2">
      <c r="A1511" s="172">
        <v>298</v>
      </c>
      <c r="B1511" s="173" t="s">
        <v>2129</v>
      </c>
      <c r="C1511" s="181" t="s">
        <v>2130</v>
      </c>
      <c r="D1511" s="174" t="s">
        <v>492</v>
      </c>
      <c r="E1511" s="175">
        <v>30.21</v>
      </c>
      <c r="F1511" s="176"/>
      <c r="G1511" s="177">
        <f>ROUND(E1511*F1511,2)</f>
        <v>0</v>
      </c>
      <c r="H1511" s="176"/>
      <c r="I1511" s="177">
        <f>ROUND(E1511*H1511,2)</f>
        <v>0</v>
      </c>
      <c r="J1511" s="176"/>
      <c r="K1511" s="177">
        <f>ROUND(E1511*J1511,2)</f>
        <v>0</v>
      </c>
      <c r="L1511" s="177">
        <v>21</v>
      </c>
      <c r="M1511" s="177">
        <f>G1511*(1+L1511/100)</f>
        <v>0</v>
      </c>
      <c r="N1511" s="175">
        <v>0</v>
      </c>
      <c r="O1511" s="175">
        <f>ROUND(E1511*N1511,2)</f>
        <v>0</v>
      </c>
      <c r="P1511" s="175">
        <v>0</v>
      </c>
      <c r="Q1511" s="175">
        <f>ROUND(E1511*P1511,2)</f>
        <v>0</v>
      </c>
      <c r="R1511" s="177" t="s">
        <v>2036</v>
      </c>
      <c r="S1511" s="177" t="s">
        <v>378</v>
      </c>
      <c r="T1511" s="178" t="s">
        <v>378</v>
      </c>
      <c r="U1511" s="159">
        <v>6.4999999999999997E-3</v>
      </c>
      <c r="V1511" s="159">
        <f>ROUND(E1511*U1511,2)</f>
        <v>0.2</v>
      </c>
      <c r="W1511" s="159"/>
      <c r="X1511" s="159" t="s">
        <v>429</v>
      </c>
      <c r="Y1511" s="159" t="s">
        <v>430</v>
      </c>
      <c r="Z1511" s="214">
        <v>0.32</v>
      </c>
      <c r="AA1511" s="215">
        <f t="shared" ref="AA1511" si="584">G1511*Z1511</f>
        <v>0</v>
      </c>
      <c r="AB1511" s="215">
        <f t="shared" ref="AB1511" si="585">G1511-AA1511</f>
        <v>0</v>
      </c>
      <c r="AC1511" s="148"/>
      <c r="AD1511" s="148"/>
      <c r="AE1511" s="148"/>
      <c r="AF1511" s="148"/>
      <c r="AG1511" s="148" t="s">
        <v>431</v>
      </c>
      <c r="AH1511" s="148"/>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2" x14ac:dyDescent="0.2">
      <c r="A1512" s="155"/>
      <c r="B1512" s="156"/>
      <c r="C1512" s="194" t="s">
        <v>2125</v>
      </c>
      <c r="D1512" s="185"/>
      <c r="E1512" s="186">
        <v>30.21</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435</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ht="22.5" outlineLevel="1" x14ac:dyDescent="0.2">
      <c r="A1513" s="172">
        <v>299</v>
      </c>
      <c r="B1513" s="173" t="s">
        <v>2131</v>
      </c>
      <c r="C1513" s="181" t="s">
        <v>2132</v>
      </c>
      <c r="D1513" s="174" t="s">
        <v>492</v>
      </c>
      <c r="E1513" s="175">
        <v>30.21</v>
      </c>
      <c r="F1513" s="176"/>
      <c r="G1513" s="177">
        <f>ROUND(E1513*F1513,2)</f>
        <v>0</v>
      </c>
      <c r="H1513" s="176"/>
      <c r="I1513" s="177">
        <f>ROUND(E1513*H1513,2)</f>
        <v>0</v>
      </c>
      <c r="J1513" s="176"/>
      <c r="K1513" s="177">
        <f>ROUND(E1513*J1513,2)</f>
        <v>0</v>
      </c>
      <c r="L1513" s="177">
        <v>21</v>
      </c>
      <c r="M1513" s="177">
        <f>G1513*(1+L1513/100)</f>
        <v>0</v>
      </c>
      <c r="N1513" s="175">
        <v>0</v>
      </c>
      <c r="O1513" s="175">
        <f>ROUND(E1513*N1513,2)</f>
        <v>0</v>
      </c>
      <c r="P1513" s="175">
        <v>0</v>
      </c>
      <c r="Q1513" s="175">
        <f>ROUND(E1513*P1513,2)</f>
        <v>0</v>
      </c>
      <c r="R1513" s="177" t="s">
        <v>2036</v>
      </c>
      <c r="S1513" s="177" t="s">
        <v>378</v>
      </c>
      <c r="T1513" s="178" t="s">
        <v>378</v>
      </c>
      <c r="U1513" s="159">
        <v>7.1999999999999995E-2</v>
      </c>
      <c r="V1513" s="159">
        <f>ROUND(E1513*U1513,2)</f>
        <v>2.1800000000000002</v>
      </c>
      <c r="W1513" s="159"/>
      <c r="X1513" s="159" t="s">
        <v>429</v>
      </c>
      <c r="Y1513" s="159" t="s">
        <v>430</v>
      </c>
      <c r="Z1513" s="214">
        <v>0.32</v>
      </c>
      <c r="AA1513" s="215">
        <f t="shared" ref="AA1513" si="586">G1513*Z1513</f>
        <v>0</v>
      </c>
      <c r="AB1513" s="215">
        <f t="shared" ref="AB1513" si="587">G1513-AA1513</f>
        <v>0</v>
      </c>
      <c r="AC1513" s="148"/>
      <c r="AD1513" s="148"/>
      <c r="AE1513" s="148"/>
      <c r="AF1513" s="148"/>
      <c r="AG1513" s="148" t="s">
        <v>431</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outlineLevel="2" x14ac:dyDescent="0.2">
      <c r="A1514" s="155"/>
      <c r="B1514" s="156"/>
      <c r="C1514" s="194" t="s">
        <v>2125</v>
      </c>
      <c r="D1514" s="185"/>
      <c r="E1514" s="186">
        <v>30.21</v>
      </c>
      <c r="F1514" s="159"/>
      <c r="G1514" s="159"/>
      <c r="H1514" s="159"/>
      <c r="I1514" s="159"/>
      <c r="J1514" s="159"/>
      <c r="K1514" s="159"/>
      <c r="L1514" s="159"/>
      <c r="M1514" s="159"/>
      <c r="N1514" s="158"/>
      <c r="O1514" s="158"/>
      <c r="P1514" s="158"/>
      <c r="Q1514" s="158"/>
      <c r="R1514" s="159"/>
      <c r="S1514" s="159"/>
      <c r="T1514" s="159"/>
      <c r="U1514" s="159"/>
      <c r="V1514" s="159"/>
      <c r="W1514" s="159"/>
      <c r="X1514" s="159"/>
      <c r="Y1514" s="159"/>
      <c r="Z1514" s="148"/>
      <c r="AA1514" s="148"/>
      <c r="AB1514" s="148"/>
      <c r="AC1514" s="148"/>
      <c r="AD1514" s="148"/>
      <c r="AE1514" s="148"/>
      <c r="AF1514" s="148"/>
      <c r="AG1514" s="148" t="s">
        <v>435</v>
      </c>
      <c r="AH1514" s="148">
        <v>0</v>
      </c>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ht="22.5" outlineLevel="1" x14ac:dyDescent="0.2">
      <c r="A1515" s="172">
        <v>300</v>
      </c>
      <c r="B1515" s="173" t="s">
        <v>2133</v>
      </c>
      <c r="C1515" s="181" t="s">
        <v>2134</v>
      </c>
      <c r="D1515" s="174" t="s">
        <v>492</v>
      </c>
      <c r="E1515" s="175">
        <v>1016.3084</v>
      </c>
      <c r="F1515" s="176"/>
      <c r="G1515" s="177">
        <f>ROUND(E1515*F1515,2)</f>
        <v>0</v>
      </c>
      <c r="H1515" s="176"/>
      <c r="I1515" s="177">
        <f>ROUND(E1515*H1515,2)</f>
        <v>0</v>
      </c>
      <c r="J1515" s="176"/>
      <c r="K1515" s="177">
        <f>ROUND(E1515*J1515,2)</f>
        <v>0</v>
      </c>
      <c r="L1515" s="177">
        <v>21</v>
      </c>
      <c r="M1515" s="177">
        <f>G1515*(1+L1515/100)</f>
        <v>0</v>
      </c>
      <c r="N1515" s="175">
        <v>2.4399999999999999E-3</v>
      </c>
      <c r="O1515" s="175">
        <f>ROUND(E1515*N1515,2)</f>
        <v>2.48</v>
      </c>
      <c r="P1515" s="175">
        <v>0</v>
      </c>
      <c r="Q1515" s="175">
        <f>ROUND(E1515*P1515,2)</f>
        <v>0</v>
      </c>
      <c r="R1515" s="177"/>
      <c r="S1515" s="177" t="s">
        <v>394</v>
      </c>
      <c r="T1515" s="178" t="s">
        <v>379</v>
      </c>
      <c r="U1515" s="159">
        <v>0.317</v>
      </c>
      <c r="V1515" s="159">
        <f>ROUND(E1515*U1515,2)</f>
        <v>322.17</v>
      </c>
      <c r="W1515" s="159"/>
      <c r="X1515" s="159" t="s">
        <v>429</v>
      </c>
      <c r="Y1515" s="159" t="s">
        <v>430</v>
      </c>
      <c r="Z1515" s="214">
        <v>0.32</v>
      </c>
      <c r="AA1515" s="215">
        <f t="shared" ref="AA1515" si="588">G1515*Z1515</f>
        <v>0</v>
      </c>
      <c r="AB1515" s="215">
        <f t="shared" ref="AB1515" si="589">G1515-AA1515</f>
        <v>0</v>
      </c>
      <c r="AC1515" s="148"/>
      <c r="AD1515" s="148"/>
      <c r="AE1515" s="148"/>
      <c r="AF1515" s="148"/>
      <c r="AG1515" s="148" t="s">
        <v>431</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2" x14ac:dyDescent="0.2">
      <c r="A1516" s="155"/>
      <c r="B1516" s="156"/>
      <c r="C1516" s="194" t="s">
        <v>2135</v>
      </c>
      <c r="D1516" s="185"/>
      <c r="E1516" s="186">
        <v>183.44</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435</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3" x14ac:dyDescent="0.2">
      <c r="A1517" s="155"/>
      <c r="B1517" s="156"/>
      <c r="C1517" s="194" t="s">
        <v>2136</v>
      </c>
      <c r="D1517" s="185"/>
      <c r="E1517" s="186">
        <v>511.7484</v>
      </c>
      <c r="F1517" s="159"/>
      <c r="G1517" s="159"/>
      <c r="H1517" s="159"/>
      <c r="I1517" s="159"/>
      <c r="J1517" s="159"/>
      <c r="K1517" s="159"/>
      <c r="L1517" s="159"/>
      <c r="M1517" s="159"/>
      <c r="N1517" s="158"/>
      <c r="O1517" s="158"/>
      <c r="P1517" s="158"/>
      <c r="Q1517" s="158"/>
      <c r="R1517" s="159"/>
      <c r="S1517" s="159"/>
      <c r="T1517" s="159"/>
      <c r="U1517" s="159"/>
      <c r="V1517" s="159"/>
      <c r="W1517" s="159"/>
      <c r="X1517" s="159"/>
      <c r="Y1517" s="159"/>
      <c r="Z1517" s="148"/>
      <c r="AA1517" s="148"/>
      <c r="AB1517" s="148"/>
      <c r="AC1517" s="148"/>
      <c r="AD1517" s="148"/>
      <c r="AE1517" s="148"/>
      <c r="AF1517" s="148"/>
      <c r="AG1517" s="148" t="s">
        <v>435</v>
      </c>
      <c r="AH1517" s="148">
        <v>0</v>
      </c>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3" x14ac:dyDescent="0.2">
      <c r="A1518" s="155"/>
      <c r="B1518" s="156"/>
      <c r="C1518" s="194" t="s">
        <v>2137</v>
      </c>
      <c r="D1518" s="185"/>
      <c r="E1518" s="186">
        <v>321.12</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435</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ht="22.5" outlineLevel="1" x14ac:dyDescent="0.2">
      <c r="A1519" s="172">
        <v>301</v>
      </c>
      <c r="B1519" s="173" t="s">
        <v>2138</v>
      </c>
      <c r="C1519" s="181" t="s">
        <v>2139</v>
      </c>
      <c r="D1519" s="174" t="s">
        <v>492</v>
      </c>
      <c r="E1519" s="175">
        <v>1545.6384</v>
      </c>
      <c r="F1519" s="176"/>
      <c r="G1519" s="177">
        <f>ROUND(E1519*F1519,2)</f>
        <v>0</v>
      </c>
      <c r="H1519" s="176"/>
      <c r="I1519" s="177">
        <f>ROUND(E1519*H1519,2)</f>
        <v>0</v>
      </c>
      <c r="J1519" s="176"/>
      <c r="K1519" s="177">
        <f>ROUND(E1519*J1519,2)</f>
        <v>0</v>
      </c>
      <c r="L1519" s="177">
        <v>21</v>
      </c>
      <c r="M1519" s="177">
        <f>G1519*(1+L1519/100)</f>
        <v>0</v>
      </c>
      <c r="N1519" s="175">
        <v>1.3999999999999999E-4</v>
      </c>
      <c r="O1519" s="175">
        <f>ROUND(E1519*N1519,2)</f>
        <v>0.22</v>
      </c>
      <c r="P1519" s="175">
        <v>0</v>
      </c>
      <c r="Q1519" s="175">
        <f>ROUND(E1519*P1519,2)</f>
        <v>0</v>
      </c>
      <c r="R1519" s="177"/>
      <c r="S1519" s="177" t="s">
        <v>394</v>
      </c>
      <c r="T1519" s="178" t="s">
        <v>379</v>
      </c>
      <c r="U1519" s="159">
        <v>0.1</v>
      </c>
      <c r="V1519" s="159">
        <f>ROUND(E1519*U1519,2)</f>
        <v>154.56</v>
      </c>
      <c r="W1519" s="159"/>
      <c r="X1519" s="159" t="s">
        <v>429</v>
      </c>
      <c r="Y1519" s="159" t="s">
        <v>430</v>
      </c>
      <c r="Z1519" s="214">
        <v>0.32</v>
      </c>
      <c r="AA1519" s="215">
        <f t="shared" ref="AA1519" si="590">G1519*Z1519</f>
        <v>0</v>
      </c>
      <c r="AB1519" s="215">
        <f t="shared" ref="AB1519" si="591">G1519-AA1519</f>
        <v>0</v>
      </c>
      <c r="AC1519" s="148"/>
      <c r="AD1519" s="148"/>
      <c r="AE1519" s="148"/>
      <c r="AF1519" s="148"/>
      <c r="AG1519" s="148" t="s">
        <v>431</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2" x14ac:dyDescent="0.2">
      <c r="A1520" s="155"/>
      <c r="B1520" s="156"/>
      <c r="C1520" s="194" t="s">
        <v>2135</v>
      </c>
      <c r="D1520" s="185"/>
      <c r="E1520" s="186">
        <v>183.44</v>
      </c>
      <c r="F1520" s="159"/>
      <c r="G1520" s="159"/>
      <c r="H1520" s="159"/>
      <c r="I1520" s="159"/>
      <c r="J1520" s="159"/>
      <c r="K1520" s="159"/>
      <c r="L1520" s="159"/>
      <c r="M1520" s="159"/>
      <c r="N1520" s="158"/>
      <c r="O1520" s="158"/>
      <c r="P1520" s="158"/>
      <c r="Q1520" s="158"/>
      <c r="R1520" s="159"/>
      <c r="S1520" s="159"/>
      <c r="T1520" s="159"/>
      <c r="U1520" s="159"/>
      <c r="V1520" s="159"/>
      <c r="W1520" s="159"/>
      <c r="X1520" s="159"/>
      <c r="Y1520" s="159"/>
      <c r="Z1520" s="148"/>
      <c r="AA1520" s="148"/>
      <c r="AB1520" s="148"/>
      <c r="AC1520" s="148"/>
      <c r="AD1520" s="148"/>
      <c r="AE1520" s="148"/>
      <c r="AF1520" s="148"/>
      <c r="AG1520" s="148" t="s">
        <v>435</v>
      </c>
      <c r="AH1520" s="148">
        <v>0</v>
      </c>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3" x14ac:dyDescent="0.2">
      <c r="A1521" s="155"/>
      <c r="B1521" s="156"/>
      <c r="C1521" s="194" t="s">
        <v>2136</v>
      </c>
      <c r="D1521" s="185"/>
      <c r="E1521" s="186">
        <v>511.7484</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435</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
      <c r="A1522" s="155"/>
      <c r="B1522" s="156"/>
      <c r="C1522" s="194" t="s">
        <v>2140</v>
      </c>
      <c r="D1522" s="185"/>
      <c r="E1522" s="186">
        <v>326.60000000000002</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435</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3" x14ac:dyDescent="0.2">
      <c r="A1523" s="155"/>
      <c r="B1523" s="156"/>
      <c r="C1523" s="194" t="s">
        <v>2141</v>
      </c>
      <c r="D1523" s="185"/>
      <c r="E1523" s="186">
        <v>39.65</v>
      </c>
      <c r="F1523" s="159"/>
      <c r="G1523" s="159"/>
      <c r="H1523" s="159"/>
      <c r="I1523" s="159"/>
      <c r="J1523" s="159"/>
      <c r="K1523" s="159"/>
      <c r="L1523" s="159"/>
      <c r="M1523" s="159"/>
      <c r="N1523" s="158"/>
      <c r="O1523" s="158"/>
      <c r="P1523" s="158"/>
      <c r="Q1523" s="158"/>
      <c r="R1523" s="159"/>
      <c r="S1523" s="159"/>
      <c r="T1523" s="159"/>
      <c r="U1523" s="159"/>
      <c r="V1523" s="159"/>
      <c r="W1523" s="159"/>
      <c r="X1523" s="159"/>
      <c r="Y1523" s="159"/>
      <c r="Z1523" s="148"/>
      <c r="AA1523" s="148"/>
      <c r="AB1523" s="148"/>
      <c r="AC1523" s="148"/>
      <c r="AD1523" s="148"/>
      <c r="AE1523" s="148"/>
      <c r="AF1523" s="148"/>
      <c r="AG1523" s="148" t="s">
        <v>435</v>
      </c>
      <c r="AH1523" s="148">
        <v>0</v>
      </c>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3" x14ac:dyDescent="0.2">
      <c r="A1524" s="155"/>
      <c r="B1524" s="156"/>
      <c r="C1524" s="194" t="s">
        <v>2142</v>
      </c>
      <c r="D1524" s="185"/>
      <c r="E1524" s="186">
        <v>484.2</v>
      </c>
      <c r="F1524" s="159"/>
      <c r="G1524" s="159"/>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435</v>
      </c>
      <c r="AH1524" s="148">
        <v>0</v>
      </c>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ht="22.5" outlineLevel="1" x14ac:dyDescent="0.2">
      <c r="A1525" s="172">
        <v>302</v>
      </c>
      <c r="B1525" s="173" t="s">
        <v>2143</v>
      </c>
      <c r="C1525" s="181" t="s">
        <v>2144</v>
      </c>
      <c r="D1525" s="174" t="s">
        <v>492</v>
      </c>
      <c r="E1525" s="175">
        <v>848.25279999999998</v>
      </c>
      <c r="F1525" s="176"/>
      <c r="G1525" s="177">
        <f>ROUND(E1525*F1525,2)</f>
        <v>0</v>
      </c>
      <c r="H1525" s="176"/>
      <c r="I1525" s="177">
        <f>ROUND(E1525*H1525,2)</f>
        <v>0</v>
      </c>
      <c r="J1525" s="176"/>
      <c r="K1525" s="177">
        <f>ROUND(E1525*J1525,2)</f>
        <v>0</v>
      </c>
      <c r="L1525" s="177">
        <v>21</v>
      </c>
      <c r="M1525" s="177">
        <f>G1525*(1+L1525/100)</f>
        <v>0</v>
      </c>
      <c r="N1525" s="175">
        <v>3.2000000000000003E-4</v>
      </c>
      <c r="O1525" s="175">
        <f>ROUND(E1525*N1525,2)</f>
        <v>0.27</v>
      </c>
      <c r="P1525" s="175">
        <v>0</v>
      </c>
      <c r="Q1525" s="175">
        <f>ROUND(E1525*P1525,2)</f>
        <v>0</v>
      </c>
      <c r="R1525" s="177"/>
      <c r="S1525" s="177" t="s">
        <v>394</v>
      </c>
      <c r="T1525" s="178" t="s">
        <v>378</v>
      </c>
      <c r="U1525" s="159">
        <v>0.1</v>
      </c>
      <c r="V1525" s="159">
        <f>ROUND(E1525*U1525,2)</f>
        <v>84.83</v>
      </c>
      <c r="W1525" s="159"/>
      <c r="X1525" s="159" t="s">
        <v>429</v>
      </c>
      <c r="Y1525" s="159" t="s">
        <v>430</v>
      </c>
      <c r="Z1525" s="214">
        <v>0.32</v>
      </c>
      <c r="AA1525" s="215">
        <f t="shared" ref="AA1525" si="592">G1525*Z1525</f>
        <v>0</v>
      </c>
      <c r="AB1525" s="215">
        <f t="shared" ref="AB1525" si="593">G1525-AA1525</f>
        <v>0</v>
      </c>
      <c r="AC1525" s="148"/>
      <c r="AD1525" s="148"/>
      <c r="AE1525" s="148"/>
      <c r="AF1525" s="148"/>
      <c r="AG1525" s="148" t="s">
        <v>431</v>
      </c>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2" x14ac:dyDescent="0.2">
      <c r="A1526" s="155"/>
      <c r="B1526" s="156"/>
      <c r="C1526" s="194" t="s">
        <v>661</v>
      </c>
      <c r="D1526" s="185"/>
      <c r="E1526" s="186">
        <v>607.072</v>
      </c>
      <c r="F1526" s="159"/>
      <c r="G1526" s="159"/>
      <c r="H1526" s="159"/>
      <c r="I1526" s="159"/>
      <c r="J1526" s="159"/>
      <c r="K1526" s="159"/>
      <c r="L1526" s="159"/>
      <c r="M1526" s="159"/>
      <c r="N1526" s="158"/>
      <c r="O1526" s="158"/>
      <c r="P1526" s="158"/>
      <c r="Q1526" s="158"/>
      <c r="R1526" s="159"/>
      <c r="S1526" s="159"/>
      <c r="T1526" s="159"/>
      <c r="U1526" s="159"/>
      <c r="V1526" s="159"/>
      <c r="W1526" s="159"/>
      <c r="X1526" s="159"/>
      <c r="Y1526" s="159"/>
      <c r="Z1526" s="148"/>
      <c r="AA1526" s="148"/>
      <c r="AB1526" s="148"/>
      <c r="AC1526" s="148"/>
      <c r="AD1526" s="148"/>
      <c r="AE1526" s="148"/>
      <c r="AF1526" s="148"/>
      <c r="AG1526" s="148" t="s">
        <v>435</v>
      </c>
      <c r="AH1526" s="148">
        <v>0</v>
      </c>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3" x14ac:dyDescent="0.2">
      <c r="A1527" s="155"/>
      <c r="B1527" s="156"/>
      <c r="C1527" s="194" t="s">
        <v>2145</v>
      </c>
      <c r="D1527" s="185"/>
      <c r="E1527" s="186">
        <v>241.1808</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435</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ht="22.5" outlineLevel="1" x14ac:dyDescent="0.2">
      <c r="A1528" s="172">
        <v>303</v>
      </c>
      <c r="B1528" s="173" t="s">
        <v>2146</v>
      </c>
      <c r="C1528" s="181" t="s">
        <v>2147</v>
      </c>
      <c r="D1528" s="174" t="s">
        <v>492</v>
      </c>
      <c r="E1528" s="175">
        <v>850.70839999999998</v>
      </c>
      <c r="F1528" s="176"/>
      <c r="G1528" s="177">
        <f>ROUND(E1528*F1528,2)</f>
        <v>0</v>
      </c>
      <c r="H1528" s="176"/>
      <c r="I1528" s="177">
        <f>ROUND(E1528*H1528,2)</f>
        <v>0</v>
      </c>
      <c r="J1528" s="176"/>
      <c r="K1528" s="177">
        <f>ROUND(E1528*J1528,2)</f>
        <v>0</v>
      </c>
      <c r="L1528" s="177">
        <v>21</v>
      </c>
      <c r="M1528" s="177">
        <f>G1528*(1+L1528/100)</f>
        <v>0</v>
      </c>
      <c r="N1528" s="175">
        <v>5.5999999999999995E-4</v>
      </c>
      <c r="O1528" s="175">
        <f>ROUND(E1528*N1528,2)</f>
        <v>0.48</v>
      </c>
      <c r="P1528" s="175">
        <v>0</v>
      </c>
      <c r="Q1528" s="175">
        <f>ROUND(E1528*P1528,2)</f>
        <v>0</v>
      </c>
      <c r="R1528" s="177"/>
      <c r="S1528" s="177" t="s">
        <v>394</v>
      </c>
      <c r="T1528" s="178" t="s">
        <v>379</v>
      </c>
      <c r="U1528" s="159">
        <v>0.11765</v>
      </c>
      <c r="V1528" s="159">
        <f>ROUND(E1528*U1528,2)</f>
        <v>100.09</v>
      </c>
      <c r="W1528" s="159"/>
      <c r="X1528" s="159" t="s">
        <v>429</v>
      </c>
      <c r="Y1528" s="159" t="s">
        <v>430</v>
      </c>
      <c r="Z1528" s="214">
        <v>0.32</v>
      </c>
      <c r="AA1528" s="215">
        <f t="shared" ref="AA1528" si="594">G1528*Z1528</f>
        <v>0</v>
      </c>
      <c r="AB1528" s="215">
        <f t="shared" ref="AB1528" si="595">G1528-AA1528</f>
        <v>0</v>
      </c>
      <c r="AC1528" s="148"/>
      <c r="AD1528" s="148"/>
      <c r="AE1528" s="148"/>
      <c r="AF1528" s="148"/>
      <c r="AG1528" s="148" t="s">
        <v>431</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
      <c r="A1529" s="155"/>
      <c r="B1529" s="156"/>
      <c r="C1529" s="194" t="s">
        <v>2136</v>
      </c>
      <c r="D1529" s="185"/>
      <c r="E1529" s="186">
        <v>511.7484</v>
      </c>
      <c r="F1529" s="159"/>
      <c r="G1529" s="159"/>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435</v>
      </c>
      <c r="AH1529" s="148">
        <v>0</v>
      </c>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3" x14ac:dyDescent="0.2">
      <c r="A1530" s="155"/>
      <c r="B1530" s="156"/>
      <c r="C1530" s="194" t="s">
        <v>2148</v>
      </c>
      <c r="D1530" s="185"/>
      <c r="E1530" s="186">
        <v>338.96</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435</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ht="22.5" outlineLevel="1" x14ac:dyDescent="0.2">
      <c r="A1531" s="172">
        <v>304</v>
      </c>
      <c r="B1531" s="173" t="s">
        <v>2149</v>
      </c>
      <c r="C1531" s="181" t="s">
        <v>2150</v>
      </c>
      <c r="D1531" s="174" t="s">
        <v>492</v>
      </c>
      <c r="E1531" s="175">
        <v>365.75</v>
      </c>
      <c r="F1531" s="176"/>
      <c r="G1531" s="177">
        <f>ROUND(E1531*F1531,2)</f>
        <v>0</v>
      </c>
      <c r="H1531" s="176"/>
      <c r="I1531" s="177">
        <f>ROUND(E1531*H1531,2)</f>
        <v>0</v>
      </c>
      <c r="J1531" s="176"/>
      <c r="K1531" s="177">
        <f>ROUND(E1531*J1531,2)</f>
        <v>0</v>
      </c>
      <c r="L1531" s="177">
        <v>21</v>
      </c>
      <c r="M1531" s="177">
        <f>G1531*(1+L1531/100)</f>
        <v>0</v>
      </c>
      <c r="N1531" s="175">
        <v>3.6000000000000002E-4</v>
      </c>
      <c r="O1531" s="175">
        <f>ROUND(E1531*N1531,2)</f>
        <v>0.13</v>
      </c>
      <c r="P1531" s="175">
        <v>0</v>
      </c>
      <c r="Q1531" s="175">
        <f>ROUND(E1531*P1531,2)</f>
        <v>0</v>
      </c>
      <c r="R1531" s="177"/>
      <c r="S1531" s="177" t="s">
        <v>394</v>
      </c>
      <c r="T1531" s="178" t="s">
        <v>378</v>
      </c>
      <c r="U1531" s="159">
        <v>0.20699999999999999</v>
      </c>
      <c r="V1531" s="159">
        <f>ROUND(E1531*U1531,2)</f>
        <v>75.709999999999994</v>
      </c>
      <c r="W1531" s="159"/>
      <c r="X1531" s="159" t="s">
        <v>429</v>
      </c>
      <c r="Y1531" s="159" t="s">
        <v>453</v>
      </c>
      <c r="Z1531" s="214">
        <v>0.32</v>
      </c>
      <c r="AA1531" s="215">
        <f t="shared" ref="AA1531" si="596">G1531*Z1531</f>
        <v>0</v>
      </c>
      <c r="AB1531" s="215">
        <f t="shared" ref="AB1531" si="597">G1531-AA1531</f>
        <v>0</v>
      </c>
      <c r="AC1531" s="148"/>
      <c r="AD1531" s="148"/>
      <c r="AE1531" s="148"/>
      <c r="AF1531" s="148"/>
      <c r="AG1531" s="148" t="s">
        <v>431</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outlineLevel="2" x14ac:dyDescent="0.2">
      <c r="A1532" s="155"/>
      <c r="B1532" s="156"/>
      <c r="C1532" s="194" t="s">
        <v>2151</v>
      </c>
      <c r="D1532" s="185"/>
      <c r="E1532" s="186">
        <v>365.75</v>
      </c>
      <c r="F1532" s="159"/>
      <c r="G1532" s="159"/>
      <c r="H1532" s="159"/>
      <c r="I1532" s="159"/>
      <c r="J1532" s="159"/>
      <c r="K1532" s="159"/>
      <c r="L1532" s="159"/>
      <c r="M1532" s="159"/>
      <c r="N1532" s="158"/>
      <c r="O1532" s="158"/>
      <c r="P1532" s="158"/>
      <c r="Q1532" s="158"/>
      <c r="R1532" s="159"/>
      <c r="S1532" s="159"/>
      <c r="T1532" s="159"/>
      <c r="U1532" s="159"/>
      <c r="V1532" s="159"/>
      <c r="W1532" s="159"/>
      <c r="X1532" s="159"/>
      <c r="Y1532" s="159"/>
      <c r="Z1532" s="148"/>
      <c r="AA1532" s="148"/>
      <c r="AB1532" s="148"/>
      <c r="AC1532" s="148"/>
      <c r="AD1532" s="148"/>
      <c r="AE1532" s="148"/>
      <c r="AF1532" s="148"/>
      <c r="AG1532" s="148" t="s">
        <v>435</v>
      </c>
      <c r="AH1532" s="148">
        <v>0</v>
      </c>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ht="22.5" outlineLevel="1" x14ac:dyDescent="0.2">
      <c r="A1533" s="172">
        <v>305</v>
      </c>
      <c r="B1533" s="173" t="s">
        <v>2152</v>
      </c>
      <c r="C1533" s="181" t="s">
        <v>2153</v>
      </c>
      <c r="D1533" s="174" t="s">
        <v>492</v>
      </c>
      <c r="E1533" s="175">
        <v>646.72199999999998</v>
      </c>
      <c r="F1533" s="176"/>
      <c r="G1533" s="177">
        <f>ROUND(E1533*F1533,2)</f>
        <v>0</v>
      </c>
      <c r="H1533" s="176"/>
      <c r="I1533" s="177">
        <f>ROUND(E1533*H1533,2)</f>
        <v>0</v>
      </c>
      <c r="J1533" s="176"/>
      <c r="K1533" s="177">
        <f>ROUND(E1533*J1533,2)</f>
        <v>0</v>
      </c>
      <c r="L1533" s="177">
        <v>21</v>
      </c>
      <c r="M1533" s="177">
        <f>G1533*(1+L1533/100)</f>
        <v>0</v>
      </c>
      <c r="N1533" s="175">
        <v>2.4599999999999999E-3</v>
      </c>
      <c r="O1533" s="175">
        <f>ROUND(E1533*N1533,2)</f>
        <v>1.59</v>
      </c>
      <c r="P1533" s="175">
        <v>0</v>
      </c>
      <c r="Q1533" s="175">
        <f>ROUND(E1533*P1533,2)</f>
        <v>0</v>
      </c>
      <c r="R1533" s="177"/>
      <c r="S1533" s="177" t="s">
        <v>394</v>
      </c>
      <c r="T1533" s="178" t="s">
        <v>379</v>
      </c>
      <c r="U1533" s="159">
        <v>0.91459999999999997</v>
      </c>
      <c r="V1533" s="159">
        <f>ROUND(E1533*U1533,2)</f>
        <v>591.49</v>
      </c>
      <c r="W1533" s="159"/>
      <c r="X1533" s="159" t="s">
        <v>429</v>
      </c>
      <c r="Y1533" s="159" t="s">
        <v>481</v>
      </c>
      <c r="Z1533" s="214">
        <v>0.32</v>
      </c>
      <c r="AA1533" s="215">
        <f t="shared" ref="AA1533" si="598">G1533*Z1533</f>
        <v>0</v>
      </c>
      <c r="AB1533" s="215">
        <f t="shared" ref="AB1533" si="599">G1533-AA1533</f>
        <v>0</v>
      </c>
      <c r="AC1533" s="148"/>
      <c r="AD1533" s="148"/>
      <c r="AE1533" s="148"/>
      <c r="AF1533" s="148"/>
      <c r="AG1533" s="148" t="s">
        <v>431</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2" x14ac:dyDescent="0.2">
      <c r="A1534" s="155"/>
      <c r="B1534" s="156"/>
      <c r="C1534" s="296" t="s">
        <v>2154</v>
      </c>
      <c r="D1534" s="297"/>
      <c r="E1534" s="297"/>
      <c r="F1534" s="297"/>
      <c r="G1534" s="297"/>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383</v>
      </c>
      <c r="AH1534" s="148"/>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outlineLevel="2" x14ac:dyDescent="0.2">
      <c r="A1535" s="155"/>
      <c r="B1535" s="156"/>
      <c r="C1535" s="194" t="s">
        <v>661</v>
      </c>
      <c r="D1535" s="185"/>
      <c r="E1535" s="186">
        <v>607.072</v>
      </c>
      <c r="F1535" s="159"/>
      <c r="G1535" s="159"/>
      <c r="H1535" s="159"/>
      <c r="I1535" s="159"/>
      <c r="J1535" s="159"/>
      <c r="K1535" s="159"/>
      <c r="L1535" s="159"/>
      <c r="M1535" s="159"/>
      <c r="N1535" s="158"/>
      <c r="O1535" s="158"/>
      <c r="P1535" s="158"/>
      <c r="Q1535" s="158"/>
      <c r="R1535" s="159"/>
      <c r="S1535" s="159"/>
      <c r="T1535" s="159"/>
      <c r="U1535" s="159"/>
      <c r="V1535" s="159"/>
      <c r="W1535" s="159"/>
      <c r="X1535" s="159"/>
      <c r="Y1535" s="159"/>
      <c r="Z1535" s="148"/>
      <c r="AA1535" s="148"/>
      <c r="AB1535" s="148"/>
      <c r="AC1535" s="148"/>
      <c r="AD1535" s="148"/>
      <c r="AE1535" s="148"/>
      <c r="AF1535" s="148"/>
      <c r="AG1535" s="148" t="s">
        <v>435</v>
      </c>
      <c r="AH1535" s="148">
        <v>0</v>
      </c>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outlineLevel="3" x14ac:dyDescent="0.2">
      <c r="A1536" s="155"/>
      <c r="B1536" s="156"/>
      <c r="C1536" s="194" t="s">
        <v>2141</v>
      </c>
      <c r="D1536" s="185"/>
      <c r="E1536" s="186">
        <v>39.65</v>
      </c>
      <c r="F1536" s="159"/>
      <c r="G1536" s="159"/>
      <c r="H1536" s="159"/>
      <c r="I1536" s="159"/>
      <c r="J1536" s="159"/>
      <c r="K1536" s="159"/>
      <c r="L1536" s="159"/>
      <c r="M1536" s="159"/>
      <c r="N1536" s="158"/>
      <c r="O1536" s="158"/>
      <c r="P1536" s="158"/>
      <c r="Q1536" s="158"/>
      <c r="R1536" s="159"/>
      <c r="S1536" s="159"/>
      <c r="T1536" s="159"/>
      <c r="U1536" s="159"/>
      <c r="V1536" s="159"/>
      <c r="W1536" s="159"/>
      <c r="X1536" s="159"/>
      <c r="Y1536" s="159"/>
      <c r="Z1536" s="148"/>
      <c r="AA1536" s="148"/>
      <c r="AB1536" s="148"/>
      <c r="AC1536" s="148"/>
      <c r="AD1536" s="148"/>
      <c r="AE1536" s="148"/>
      <c r="AF1536" s="148"/>
      <c r="AG1536" s="148" t="s">
        <v>435</v>
      </c>
      <c r="AH1536" s="148">
        <v>0</v>
      </c>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ht="22.5" outlineLevel="1" x14ac:dyDescent="0.2">
      <c r="A1537" s="172">
        <v>306</v>
      </c>
      <c r="B1537" s="173" t="s">
        <v>2155</v>
      </c>
      <c r="C1537" s="181" t="s">
        <v>2156</v>
      </c>
      <c r="D1537" s="174" t="s">
        <v>492</v>
      </c>
      <c r="E1537" s="175">
        <v>366.25</v>
      </c>
      <c r="F1537" s="176"/>
      <c r="G1537" s="177">
        <f>ROUND(E1537*F1537,2)</f>
        <v>0</v>
      </c>
      <c r="H1537" s="176"/>
      <c r="I1537" s="177">
        <f>ROUND(E1537*H1537,2)</f>
        <v>0</v>
      </c>
      <c r="J1537" s="176"/>
      <c r="K1537" s="177">
        <f>ROUND(E1537*J1537,2)</f>
        <v>0</v>
      </c>
      <c r="L1537" s="177">
        <v>21</v>
      </c>
      <c r="M1537" s="177">
        <f>G1537*(1+L1537/100)</f>
        <v>0</v>
      </c>
      <c r="N1537" s="175">
        <v>0</v>
      </c>
      <c r="O1537" s="175">
        <f>ROUND(E1537*N1537,2)</f>
        <v>0</v>
      </c>
      <c r="P1537" s="175">
        <v>0</v>
      </c>
      <c r="Q1537" s="175">
        <f>ROUND(E1537*P1537,2)</f>
        <v>0</v>
      </c>
      <c r="R1537" s="177"/>
      <c r="S1537" s="177" t="s">
        <v>394</v>
      </c>
      <c r="T1537" s="178" t="s">
        <v>379</v>
      </c>
      <c r="U1537" s="159">
        <v>0.13</v>
      </c>
      <c r="V1537" s="159">
        <f>ROUND(E1537*U1537,2)</f>
        <v>47.61</v>
      </c>
      <c r="W1537" s="159"/>
      <c r="X1537" s="159" t="s">
        <v>429</v>
      </c>
      <c r="Y1537" s="159" t="s">
        <v>481</v>
      </c>
      <c r="Z1537" s="214">
        <v>0.32</v>
      </c>
      <c r="AA1537" s="215">
        <f t="shared" ref="AA1537" si="600">G1537*Z1537</f>
        <v>0</v>
      </c>
      <c r="AB1537" s="215">
        <f t="shared" ref="AB1537" si="601">G1537-AA1537</f>
        <v>0</v>
      </c>
      <c r="AC1537" s="148"/>
      <c r="AD1537" s="148"/>
      <c r="AE1537" s="148"/>
      <c r="AF1537" s="148"/>
      <c r="AG1537" s="148" t="s">
        <v>431</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2" x14ac:dyDescent="0.2">
      <c r="A1538" s="155"/>
      <c r="B1538" s="156"/>
      <c r="C1538" s="296" t="s">
        <v>2157</v>
      </c>
      <c r="D1538" s="297"/>
      <c r="E1538" s="297"/>
      <c r="F1538" s="297"/>
      <c r="G1538" s="297"/>
      <c r="H1538" s="159"/>
      <c r="I1538" s="159"/>
      <c r="J1538" s="159"/>
      <c r="K1538" s="159"/>
      <c r="L1538" s="159"/>
      <c r="M1538" s="159"/>
      <c r="N1538" s="158"/>
      <c r="O1538" s="158"/>
      <c r="P1538" s="158"/>
      <c r="Q1538" s="158"/>
      <c r="R1538" s="159"/>
      <c r="S1538" s="159"/>
      <c r="T1538" s="159"/>
      <c r="U1538" s="159"/>
      <c r="V1538" s="159"/>
      <c r="W1538" s="159"/>
      <c r="X1538" s="159"/>
      <c r="Y1538" s="159"/>
      <c r="Z1538" s="148"/>
      <c r="AA1538" s="148"/>
      <c r="AB1538" s="148"/>
      <c r="AC1538" s="148"/>
      <c r="AD1538" s="148"/>
      <c r="AE1538" s="148"/>
      <c r="AF1538" s="148"/>
      <c r="AG1538" s="148" t="s">
        <v>383</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outlineLevel="2" x14ac:dyDescent="0.2">
      <c r="A1539" s="155"/>
      <c r="B1539" s="156"/>
      <c r="C1539" s="194" t="s">
        <v>2140</v>
      </c>
      <c r="D1539" s="185"/>
      <c r="E1539" s="186">
        <v>326.60000000000002</v>
      </c>
      <c r="F1539" s="159"/>
      <c r="G1539" s="159"/>
      <c r="H1539" s="159"/>
      <c r="I1539" s="159"/>
      <c r="J1539" s="159"/>
      <c r="K1539" s="159"/>
      <c r="L1539" s="159"/>
      <c r="M1539" s="159"/>
      <c r="N1539" s="158"/>
      <c r="O1539" s="158"/>
      <c r="P1539" s="158"/>
      <c r="Q1539" s="158"/>
      <c r="R1539" s="159"/>
      <c r="S1539" s="159"/>
      <c r="T1539" s="159"/>
      <c r="U1539" s="159"/>
      <c r="V1539" s="159"/>
      <c r="W1539" s="159"/>
      <c r="X1539" s="159"/>
      <c r="Y1539" s="159"/>
      <c r="Z1539" s="148"/>
      <c r="AA1539" s="148"/>
      <c r="AB1539" s="148"/>
      <c r="AC1539" s="148"/>
      <c r="AD1539" s="148"/>
      <c r="AE1539" s="148"/>
      <c r="AF1539" s="148"/>
      <c r="AG1539" s="148" t="s">
        <v>435</v>
      </c>
      <c r="AH1539" s="148">
        <v>0</v>
      </c>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3" x14ac:dyDescent="0.2">
      <c r="A1540" s="155"/>
      <c r="B1540" s="156"/>
      <c r="C1540" s="194" t="s">
        <v>2141</v>
      </c>
      <c r="D1540" s="185"/>
      <c r="E1540" s="186">
        <v>39.65</v>
      </c>
      <c r="F1540" s="159"/>
      <c r="G1540" s="159"/>
      <c r="H1540" s="159"/>
      <c r="I1540" s="159"/>
      <c r="J1540" s="159"/>
      <c r="K1540" s="159"/>
      <c r="L1540" s="159"/>
      <c r="M1540" s="159"/>
      <c r="N1540" s="158"/>
      <c r="O1540" s="158"/>
      <c r="P1540" s="158"/>
      <c r="Q1540" s="158"/>
      <c r="R1540" s="159"/>
      <c r="S1540" s="159"/>
      <c r="T1540" s="159"/>
      <c r="U1540" s="159"/>
      <c r="V1540" s="159"/>
      <c r="W1540" s="159"/>
      <c r="X1540" s="159"/>
      <c r="Y1540" s="159"/>
      <c r="Z1540" s="148"/>
      <c r="AA1540" s="148"/>
      <c r="AB1540" s="148"/>
      <c r="AC1540" s="148"/>
      <c r="AD1540" s="148"/>
      <c r="AE1540" s="148"/>
      <c r="AF1540" s="148"/>
      <c r="AG1540" s="148" t="s">
        <v>435</v>
      </c>
      <c r="AH1540" s="148">
        <v>0</v>
      </c>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ht="22.5" outlineLevel="1" x14ac:dyDescent="0.2">
      <c r="A1541" s="172">
        <v>307</v>
      </c>
      <c r="B1541" s="173" t="s">
        <v>2158</v>
      </c>
      <c r="C1541" s="181" t="s">
        <v>2159</v>
      </c>
      <c r="D1541" s="174" t="s">
        <v>492</v>
      </c>
      <c r="E1541" s="175">
        <v>326.60000000000002</v>
      </c>
      <c r="F1541" s="176"/>
      <c r="G1541" s="177">
        <f>ROUND(E1541*F1541,2)</f>
        <v>0</v>
      </c>
      <c r="H1541" s="176"/>
      <c r="I1541" s="177">
        <f>ROUND(E1541*H1541,2)</f>
        <v>0</v>
      </c>
      <c r="J1541" s="176"/>
      <c r="K1541" s="177">
        <f>ROUND(E1541*J1541,2)</f>
        <v>0</v>
      </c>
      <c r="L1541" s="177">
        <v>21</v>
      </c>
      <c r="M1541" s="177">
        <f>G1541*(1+L1541/100)</f>
        <v>0</v>
      </c>
      <c r="N1541" s="175">
        <v>2.4599999999999999E-3</v>
      </c>
      <c r="O1541" s="175">
        <f>ROUND(E1541*N1541,2)</f>
        <v>0.8</v>
      </c>
      <c r="P1541" s="175">
        <v>0</v>
      </c>
      <c r="Q1541" s="175">
        <f>ROUND(E1541*P1541,2)</f>
        <v>0</v>
      </c>
      <c r="R1541" s="177"/>
      <c r="S1541" s="177" t="s">
        <v>394</v>
      </c>
      <c r="T1541" s="178" t="s">
        <v>379</v>
      </c>
      <c r="U1541" s="159">
        <v>0.91459999999999997</v>
      </c>
      <c r="V1541" s="159">
        <f>ROUND(E1541*U1541,2)</f>
        <v>298.70999999999998</v>
      </c>
      <c r="W1541" s="159"/>
      <c r="X1541" s="159" t="s">
        <v>429</v>
      </c>
      <c r="Y1541" s="159" t="s">
        <v>481</v>
      </c>
      <c r="Z1541" s="214">
        <v>0.32</v>
      </c>
      <c r="AA1541" s="215">
        <f t="shared" ref="AA1541" si="602">G1541*Z1541</f>
        <v>0</v>
      </c>
      <c r="AB1541" s="215">
        <f t="shared" ref="AB1541" si="603">G1541-AA1541</f>
        <v>0</v>
      </c>
      <c r="AC1541" s="148"/>
      <c r="AD1541" s="148"/>
      <c r="AE1541" s="148"/>
      <c r="AF1541" s="148"/>
      <c r="AG1541" s="148" t="s">
        <v>431</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2" x14ac:dyDescent="0.2">
      <c r="A1542" s="155"/>
      <c r="B1542" s="156"/>
      <c r="C1542" s="296" t="s">
        <v>2154</v>
      </c>
      <c r="D1542" s="297"/>
      <c r="E1542" s="297"/>
      <c r="F1542" s="297"/>
      <c r="G1542" s="297"/>
      <c r="H1542" s="159"/>
      <c r="I1542" s="159"/>
      <c r="J1542" s="159"/>
      <c r="K1542" s="159"/>
      <c r="L1542" s="159"/>
      <c r="M1542" s="159"/>
      <c r="N1542" s="158"/>
      <c r="O1542" s="158"/>
      <c r="P1542" s="158"/>
      <c r="Q1542" s="158"/>
      <c r="R1542" s="159"/>
      <c r="S1542" s="159"/>
      <c r="T1542" s="159"/>
      <c r="U1542" s="159"/>
      <c r="V1542" s="159"/>
      <c r="W1542" s="159"/>
      <c r="X1542" s="159"/>
      <c r="Y1542" s="159"/>
      <c r="Z1542" s="148"/>
      <c r="AA1542" s="148"/>
      <c r="AB1542" s="148"/>
      <c r="AC1542" s="148"/>
      <c r="AD1542" s="148"/>
      <c r="AE1542" s="148"/>
      <c r="AF1542" s="148"/>
      <c r="AG1542" s="148" t="s">
        <v>383</v>
      </c>
      <c r="AH1542" s="148"/>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2" x14ac:dyDescent="0.2">
      <c r="A1543" s="155"/>
      <c r="B1543" s="156"/>
      <c r="C1543" s="194" t="s">
        <v>2140</v>
      </c>
      <c r="D1543" s="185"/>
      <c r="E1543" s="186">
        <v>326.60000000000002</v>
      </c>
      <c r="F1543" s="159"/>
      <c r="G1543" s="159"/>
      <c r="H1543" s="159"/>
      <c r="I1543" s="159"/>
      <c r="J1543" s="159"/>
      <c r="K1543" s="159"/>
      <c r="L1543" s="159"/>
      <c r="M1543" s="159"/>
      <c r="N1543" s="158"/>
      <c r="O1543" s="158"/>
      <c r="P1543" s="158"/>
      <c r="Q1543" s="158"/>
      <c r="R1543" s="159"/>
      <c r="S1543" s="159"/>
      <c r="T1543" s="159"/>
      <c r="U1543" s="159"/>
      <c r="V1543" s="159"/>
      <c r="W1543" s="159"/>
      <c r="X1543" s="159"/>
      <c r="Y1543" s="159"/>
      <c r="Z1543" s="148"/>
      <c r="AA1543" s="148"/>
      <c r="AB1543" s="148"/>
      <c r="AC1543" s="148"/>
      <c r="AD1543" s="148"/>
      <c r="AE1543" s="148"/>
      <c r="AF1543" s="148"/>
      <c r="AG1543" s="148" t="s">
        <v>435</v>
      </c>
      <c r="AH1543" s="148">
        <v>0</v>
      </c>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ht="22.5" outlineLevel="1" x14ac:dyDescent="0.2">
      <c r="A1544" s="172">
        <v>308</v>
      </c>
      <c r="B1544" s="173" t="s">
        <v>2160</v>
      </c>
      <c r="C1544" s="181" t="s">
        <v>2161</v>
      </c>
      <c r="D1544" s="174" t="s">
        <v>492</v>
      </c>
      <c r="E1544" s="175">
        <v>595.74</v>
      </c>
      <c r="F1544" s="176"/>
      <c r="G1544" s="177">
        <f>ROUND(E1544*F1544,2)</f>
        <v>0</v>
      </c>
      <c r="H1544" s="176"/>
      <c r="I1544" s="177">
        <f>ROUND(E1544*H1544,2)</f>
        <v>0</v>
      </c>
      <c r="J1544" s="176"/>
      <c r="K1544" s="177">
        <f>ROUND(E1544*J1544,2)</f>
        <v>0</v>
      </c>
      <c r="L1544" s="177">
        <v>21</v>
      </c>
      <c r="M1544" s="177">
        <f>G1544*(1+L1544/100)</f>
        <v>0</v>
      </c>
      <c r="N1544" s="175">
        <v>2.5600000000000002E-3</v>
      </c>
      <c r="O1544" s="175">
        <f>ROUND(E1544*N1544,2)</f>
        <v>1.53</v>
      </c>
      <c r="P1544" s="175">
        <v>0</v>
      </c>
      <c r="Q1544" s="175">
        <f>ROUND(E1544*P1544,2)</f>
        <v>0</v>
      </c>
      <c r="R1544" s="177"/>
      <c r="S1544" s="177" t="s">
        <v>394</v>
      </c>
      <c r="T1544" s="178" t="s">
        <v>379</v>
      </c>
      <c r="U1544" s="159">
        <v>0.34</v>
      </c>
      <c r="V1544" s="159">
        <f>ROUND(E1544*U1544,2)</f>
        <v>202.55</v>
      </c>
      <c r="W1544" s="159"/>
      <c r="X1544" s="159" t="s">
        <v>429</v>
      </c>
      <c r="Y1544" s="159" t="s">
        <v>481</v>
      </c>
      <c r="Z1544" s="214">
        <v>0.32</v>
      </c>
      <c r="AA1544" s="215">
        <f t="shared" ref="AA1544" si="604">G1544*Z1544</f>
        <v>0</v>
      </c>
      <c r="AB1544" s="215">
        <f t="shared" ref="AB1544" si="605">G1544-AA1544</f>
        <v>0</v>
      </c>
      <c r="AC1544" s="148"/>
      <c r="AD1544" s="148"/>
      <c r="AE1544" s="148"/>
      <c r="AF1544" s="148"/>
      <c r="AG1544" s="148" t="s">
        <v>431</v>
      </c>
      <c r="AH1544" s="148"/>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outlineLevel="2" x14ac:dyDescent="0.2">
      <c r="A1545" s="155"/>
      <c r="B1545" s="156"/>
      <c r="C1545" s="296" t="s">
        <v>2162</v>
      </c>
      <c r="D1545" s="297"/>
      <c r="E1545" s="297"/>
      <c r="F1545" s="297"/>
      <c r="G1545" s="297"/>
      <c r="H1545" s="159"/>
      <c r="I1545" s="159"/>
      <c r="J1545" s="159"/>
      <c r="K1545" s="159"/>
      <c r="L1545" s="159"/>
      <c r="M1545" s="159"/>
      <c r="N1545" s="158"/>
      <c r="O1545" s="158"/>
      <c r="P1545" s="158"/>
      <c r="Q1545" s="158"/>
      <c r="R1545" s="159"/>
      <c r="S1545" s="159"/>
      <c r="T1545" s="159"/>
      <c r="U1545" s="159"/>
      <c r="V1545" s="159"/>
      <c r="W1545" s="159"/>
      <c r="X1545" s="159"/>
      <c r="Y1545" s="159"/>
      <c r="Z1545" s="148"/>
      <c r="AA1545" s="148"/>
      <c r="AB1545" s="148"/>
      <c r="AC1545" s="148"/>
      <c r="AD1545" s="148"/>
      <c r="AE1545" s="148"/>
      <c r="AF1545" s="148"/>
      <c r="AG1545" s="148" t="s">
        <v>383</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2" x14ac:dyDescent="0.2">
      <c r="A1546" s="155"/>
      <c r="B1546" s="156"/>
      <c r="C1546" s="194" t="s">
        <v>2163</v>
      </c>
      <c r="D1546" s="185"/>
      <c r="E1546" s="186">
        <v>241.18</v>
      </c>
      <c r="F1546" s="159"/>
      <c r="G1546" s="159"/>
      <c r="H1546" s="159"/>
      <c r="I1546" s="159"/>
      <c r="J1546" s="159"/>
      <c r="K1546" s="159"/>
      <c r="L1546" s="159"/>
      <c r="M1546" s="159"/>
      <c r="N1546" s="158"/>
      <c r="O1546" s="158"/>
      <c r="P1546" s="158"/>
      <c r="Q1546" s="158"/>
      <c r="R1546" s="159"/>
      <c r="S1546" s="159"/>
      <c r="T1546" s="159"/>
      <c r="U1546" s="159"/>
      <c r="V1546" s="159"/>
      <c r="W1546" s="159"/>
      <c r="X1546" s="159"/>
      <c r="Y1546" s="159"/>
      <c r="Z1546" s="148"/>
      <c r="AA1546" s="148"/>
      <c r="AB1546" s="148"/>
      <c r="AC1546" s="148"/>
      <c r="AD1546" s="148"/>
      <c r="AE1546" s="148"/>
      <c r="AF1546" s="148"/>
      <c r="AG1546" s="148" t="s">
        <v>435</v>
      </c>
      <c r="AH1546" s="148">
        <v>0</v>
      </c>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3" x14ac:dyDescent="0.2">
      <c r="A1547" s="155"/>
      <c r="B1547" s="156"/>
      <c r="C1547" s="194" t="s">
        <v>2164</v>
      </c>
      <c r="D1547" s="185"/>
      <c r="E1547" s="186">
        <v>190.4</v>
      </c>
      <c r="F1547" s="159"/>
      <c r="G1547" s="159"/>
      <c r="H1547" s="159"/>
      <c r="I1547" s="159"/>
      <c r="J1547" s="159"/>
      <c r="K1547" s="159"/>
      <c r="L1547" s="159"/>
      <c r="M1547" s="159"/>
      <c r="N1547" s="158"/>
      <c r="O1547" s="158"/>
      <c r="P1547" s="158"/>
      <c r="Q1547" s="158"/>
      <c r="R1547" s="159"/>
      <c r="S1547" s="159"/>
      <c r="T1547" s="159"/>
      <c r="U1547" s="159"/>
      <c r="V1547" s="159"/>
      <c r="W1547" s="159"/>
      <c r="X1547" s="159"/>
      <c r="Y1547" s="159"/>
      <c r="Z1547" s="148"/>
      <c r="AA1547" s="148"/>
      <c r="AB1547" s="148"/>
      <c r="AC1547" s="148"/>
      <c r="AD1547" s="148"/>
      <c r="AE1547" s="148"/>
      <c r="AF1547" s="148"/>
      <c r="AG1547" s="148" t="s">
        <v>435</v>
      </c>
      <c r="AH1547" s="148">
        <v>0</v>
      </c>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outlineLevel="3" x14ac:dyDescent="0.2">
      <c r="A1548" s="155"/>
      <c r="B1548" s="156"/>
      <c r="C1548" s="194" t="s">
        <v>2165</v>
      </c>
      <c r="D1548" s="185"/>
      <c r="E1548" s="186">
        <v>164.16</v>
      </c>
      <c r="F1548" s="159"/>
      <c r="G1548" s="159"/>
      <c r="H1548" s="159"/>
      <c r="I1548" s="159"/>
      <c r="J1548" s="159"/>
      <c r="K1548" s="159"/>
      <c r="L1548" s="159"/>
      <c r="M1548" s="159"/>
      <c r="N1548" s="158"/>
      <c r="O1548" s="158"/>
      <c r="P1548" s="158"/>
      <c r="Q1548" s="158"/>
      <c r="R1548" s="159"/>
      <c r="S1548" s="159"/>
      <c r="T1548" s="159"/>
      <c r="U1548" s="159"/>
      <c r="V1548" s="159"/>
      <c r="W1548" s="159"/>
      <c r="X1548" s="159"/>
      <c r="Y1548" s="159"/>
      <c r="Z1548" s="148"/>
      <c r="AA1548" s="148"/>
      <c r="AB1548" s="148"/>
      <c r="AC1548" s="148"/>
      <c r="AD1548" s="148"/>
      <c r="AE1548" s="148"/>
      <c r="AF1548" s="148"/>
      <c r="AG1548" s="148" t="s">
        <v>435</v>
      </c>
      <c r="AH1548" s="148">
        <v>0</v>
      </c>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ht="22.5" outlineLevel="1" x14ac:dyDescent="0.2">
      <c r="A1549" s="172">
        <v>309</v>
      </c>
      <c r="B1549" s="173" t="s">
        <v>2166</v>
      </c>
      <c r="C1549" s="181" t="s">
        <v>2167</v>
      </c>
      <c r="D1549" s="174" t="s">
        <v>671</v>
      </c>
      <c r="E1549" s="175">
        <v>82</v>
      </c>
      <c r="F1549" s="176"/>
      <c r="G1549" s="177">
        <f>ROUND(E1549*F1549,2)</f>
        <v>0</v>
      </c>
      <c r="H1549" s="176"/>
      <c r="I1549" s="177">
        <f>ROUND(E1549*H1549,2)</f>
        <v>0</v>
      </c>
      <c r="J1549" s="176"/>
      <c r="K1549" s="177">
        <f>ROUND(E1549*J1549,2)</f>
        <v>0</v>
      </c>
      <c r="L1549" s="177">
        <v>21</v>
      </c>
      <c r="M1549" s="177">
        <f>G1549*(1+L1549/100)</f>
        <v>0</v>
      </c>
      <c r="N1549" s="175">
        <v>1.5200000000000001E-3</v>
      </c>
      <c r="O1549" s="175">
        <f>ROUND(E1549*N1549,2)</f>
        <v>0.12</v>
      </c>
      <c r="P1549" s="175">
        <v>0</v>
      </c>
      <c r="Q1549" s="175">
        <f>ROUND(E1549*P1549,2)</f>
        <v>0</v>
      </c>
      <c r="R1549" s="177" t="s">
        <v>2036</v>
      </c>
      <c r="S1549" s="177" t="s">
        <v>378</v>
      </c>
      <c r="T1549" s="178" t="s">
        <v>378</v>
      </c>
      <c r="U1549" s="159">
        <v>0.252</v>
      </c>
      <c r="V1549" s="159">
        <f>ROUND(E1549*U1549,2)</f>
        <v>20.66</v>
      </c>
      <c r="W1549" s="159"/>
      <c r="X1549" s="159" t="s">
        <v>429</v>
      </c>
      <c r="Y1549" s="159" t="s">
        <v>1209</v>
      </c>
      <c r="Z1549" s="214">
        <v>0.32</v>
      </c>
      <c r="AA1549" s="215">
        <f t="shared" ref="AA1549" si="606">G1549*Z1549</f>
        <v>0</v>
      </c>
      <c r="AB1549" s="215">
        <f t="shared" ref="AB1549" si="607">G1549-AA1549</f>
        <v>0</v>
      </c>
      <c r="AC1549" s="148"/>
      <c r="AD1549" s="148"/>
      <c r="AE1549" s="148"/>
      <c r="AF1549" s="148"/>
      <c r="AG1549" s="148" t="s">
        <v>431</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2" x14ac:dyDescent="0.2">
      <c r="A1550" s="155"/>
      <c r="B1550" s="156"/>
      <c r="C1550" s="307" t="s">
        <v>2168</v>
      </c>
      <c r="D1550" s="308"/>
      <c r="E1550" s="308"/>
      <c r="F1550" s="308"/>
      <c r="G1550" s="308"/>
      <c r="H1550" s="159"/>
      <c r="I1550" s="159"/>
      <c r="J1550" s="159"/>
      <c r="K1550" s="159"/>
      <c r="L1550" s="159"/>
      <c r="M1550" s="159"/>
      <c r="N1550" s="158"/>
      <c r="O1550" s="158"/>
      <c r="P1550" s="158"/>
      <c r="Q1550" s="158"/>
      <c r="R1550" s="159"/>
      <c r="S1550" s="159"/>
      <c r="T1550" s="159"/>
      <c r="U1550" s="159"/>
      <c r="V1550" s="159"/>
      <c r="W1550" s="159"/>
      <c r="X1550" s="159"/>
      <c r="Y1550" s="159"/>
      <c r="Z1550" s="148"/>
      <c r="AA1550" s="148"/>
      <c r="AB1550" s="148"/>
      <c r="AC1550" s="148"/>
      <c r="AD1550" s="148"/>
      <c r="AE1550" s="148"/>
      <c r="AF1550" s="148"/>
      <c r="AG1550" s="148" t="s">
        <v>433</v>
      </c>
      <c r="AH1550" s="148"/>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2" x14ac:dyDescent="0.2">
      <c r="A1551" s="155"/>
      <c r="B1551" s="156"/>
      <c r="C1551" s="305" t="s">
        <v>2169</v>
      </c>
      <c r="D1551" s="306"/>
      <c r="E1551" s="306"/>
      <c r="F1551" s="306"/>
      <c r="G1551" s="306"/>
      <c r="H1551" s="159"/>
      <c r="I1551" s="159"/>
      <c r="J1551" s="159"/>
      <c r="K1551" s="159"/>
      <c r="L1551" s="159"/>
      <c r="M1551" s="159"/>
      <c r="N1551" s="158"/>
      <c r="O1551" s="158"/>
      <c r="P1551" s="158"/>
      <c r="Q1551" s="158"/>
      <c r="R1551" s="159"/>
      <c r="S1551" s="159"/>
      <c r="T1551" s="159"/>
      <c r="U1551" s="159"/>
      <c r="V1551" s="159"/>
      <c r="W1551" s="159"/>
      <c r="X1551" s="159"/>
      <c r="Y1551" s="159"/>
      <c r="Z1551" s="148"/>
      <c r="AA1551" s="148"/>
      <c r="AB1551" s="148"/>
      <c r="AC1551" s="148"/>
      <c r="AD1551" s="148"/>
      <c r="AE1551" s="148"/>
      <c r="AF1551" s="148"/>
      <c r="AG1551" s="148" t="s">
        <v>383</v>
      </c>
      <c r="AH1551" s="148"/>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outlineLevel="2" x14ac:dyDescent="0.2">
      <c r="A1552" s="155"/>
      <c r="B1552" s="156"/>
      <c r="C1552" s="194" t="s">
        <v>2170</v>
      </c>
      <c r="D1552" s="185"/>
      <c r="E1552" s="186">
        <v>82</v>
      </c>
      <c r="F1552" s="159"/>
      <c r="G1552" s="159"/>
      <c r="H1552" s="159"/>
      <c r="I1552" s="159"/>
      <c r="J1552" s="159"/>
      <c r="K1552" s="159"/>
      <c r="L1552" s="159"/>
      <c r="M1552" s="159"/>
      <c r="N1552" s="158"/>
      <c r="O1552" s="158"/>
      <c r="P1552" s="158"/>
      <c r="Q1552" s="158"/>
      <c r="R1552" s="159"/>
      <c r="S1552" s="159"/>
      <c r="T1552" s="159"/>
      <c r="U1552" s="159"/>
      <c r="V1552" s="159"/>
      <c r="W1552" s="159"/>
      <c r="X1552" s="159"/>
      <c r="Y1552" s="159"/>
      <c r="Z1552" s="148"/>
      <c r="AA1552" s="148"/>
      <c r="AB1552" s="148"/>
      <c r="AC1552" s="148"/>
      <c r="AD1552" s="148"/>
      <c r="AE1552" s="148"/>
      <c r="AF1552" s="148"/>
      <c r="AG1552" s="148" t="s">
        <v>435</v>
      </c>
      <c r="AH1552" s="148">
        <v>0</v>
      </c>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ht="22.5" outlineLevel="1" x14ac:dyDescent="0.2">
      <c r="A1553" s="172">
        <v>310</v>
      </c>
      <c r="B1553" s="173" t="s">
        <v>2171</v>
      </c>
      <c r="C1553" s="181" t="s">
        <v>2172</v>
      </c>
      <c r="D1553" s="174" t="s">
        <v>671</v>
      </c>
      <c r="E1553" s="175">
        <v>653.79999999999995</v>
      </c>
      <c r="F1553" s="176"/>
      <c r="G1553" s="177">
        <f>ROUND(E1553*F1553,2)</f>
        <v>0</v>
      </c>
      <c r="H1553" s="176"/>
      <c r="I1553" s="177">
        <f>ROUND(E1553*H1553,2)</f>
        <v>0</v>
      </c>
      <c r="J1553" s="176"/>
      <c r="K1553" s="177">
        <f>ROUND(E1553*J1553,2)</f>
        <v>0</v>
      </c>
      <c r="L1553" s="177">
        <v>21</v>
      </c>
      <c r="M1553" s="177">
        <f>G1553*(1+L1553/100)</f>
        <v>0</v>
      </c>
      <c r="N1553" s="175">
        <v>1.8400000000000001E-3</v>
      </c>
      <c r="O1553" s="175">
        <f>ROUND(E1553*N1553,2)</f>
        <v>1.2</v>
      </c>
      <c r="P1553" s="175">
        <v>0</v>
      </c>
      <c r="Q1553" s="175">
        <f>ROUND(E1553*P1553,2)</f>
        <v>0</v>
      </c>
      <c r="R1553" s="177" t="s">
        <v>2036</v>
      </c>
      <c r="S1553" s="177" t="s">
        <v>378</v>
      </c>
      <c r="T1553" s="178" t="s">
        <v>378</v>
      </c>
      <c r="U1553" s="159">
        <v>0.252</v>
      </c>
      <c r="V1553" s="159">
        <f>ROUND(E1553*U1553,2)</f>
        <v>164.76</v>
      </c>
      <c r="W1553" s="159"/>
      <c r="X1553" s="159" t="s">
        <v>429</v>
      </c>
      <c r="Y1553" s="159" t="s">
        <v>1209</v>
      </c>
      <c r="Z1553" s="214">
        <v>0.32</v>
      </c>
      <c r="AA1553" s="215">
        <f t="shared" ref="AA1553" si="608">G1553*Z1553</f>
        <v>0</v>
      </c>
      <c r="AB1553" s="215">
        <f t="shared" ref="AB1553" si="609">G1553-AA1553</f>
        <v>0</v>
      </c>
      <c r="AC1553" s="148"/>
      <c r="AD1553" s="148"/>
      <c r="AE1553" s="148"/>
      <c r="AF1553" s="148"/>
      <c r="AG1553" s="148" t="s">
        <v>431</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2" x14ac:dyDescent="0.2">
      <c r="A1554" s="155"/>
      <c r="B1554" s="156"/>
      <c r="C1554" s="307" t="s">
        <v>2168</v>
      </c>
      <c r="D1554" s="308"/>
      <c r="E1554" s="308"/>
      <c r="F1554" s="308"/>
      <c r="G1554" s="308"/>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433</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
      <c r="A1555" s="155"/>
      <c r="B1555" s="156"/>
      <c r="C1555" s="305" t="s">
        <v>2169</v>
      </c>
      <c r="D1555" s="306"/>
      <c r="E1555" s="306"/>
      <c r="F1555" s="306"/>
      <c r="G1555" s="306"/>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383</v>
      </c>
      <c r="AH1555" s="148"/>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outlineLevel="2" x14ac:dyDescent="0.2">
      <c r="A1556" s="155"/>
      <c r="B1556" s="156"/>
      <c r="C1556" s="194" t="s">
        <v>2173</v>
      </c>
      <c r="D1556" s="185"/>
      <c r="E1556" s="186">
        <v>653.79999999999995</v>
      </c>
      <c r="F1556" s="159"/>
      <c r="G1556" s="159"/>
      <c r="H1556" s="159"/>
      <c r="I1556" s="159"/>
      <c r="J1556" s="159"/>
      <c r="K1556" s="159"/>
      <c r="L1556" s="159"/>
      <c r="M1556" s="159"/>
      <c r="N1556" s="158"/>
      <c r="O1556" s="158"/>
      <c r="P1556" s="158"/>
      <c r="Q1556" s="158"/>
      <c r="R1556" s="159"/>
      <c r="S1556" s="159"/>
      <c r="T1556" s="159"/>
      <c r="U1556" s="159"/>
      <c r="V1556" s="159"/>
      <c r="W1556" s="159"/>
      <c r="X1556" s="159"/>
      <c r="Y1556" s="159"/>
      <c r="Z1556" s="148"/>
      <c r="AA1556" s="148"/>
      <c r="AB1556" s="148"/>
      <c r="AC1556" s="148"/>
      <c r="AD1556" s="148"/>
      <c r="AE1556" s="148"/>
      <c r="AF1556" s="148"/>
      <c r="AG1556" s="148" t="s">
        <v>435</v>
      </c>
      <c r="AH1556" s="148">
        <v>0</v>
      </c>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ht="22.5" outlineLevel="1" x14ac:dyDescent="0.2">
      <c r="A1557" s="172">
        <v>311</v>
      </c>
      <c r="B1557" s="173" t="s">
        <v>2174</v>
      </c>
      <c r="C1557" s="181" t="s">
        <v>2175</v>
      </c>
      <c r="D1557" s="174" t="s">
        <v>671</v>
      </c>
      <c r="E1557" s="175">
        <v>653.79999999999995</v>
      </c>
      <c r="F1557" s="176"/>
      <c r="G1557" s="177">
        <f>ROUND(E1557*F1557,2)</f>
        <v>0</v>
      </c>
      <c r="H1557" s="176"/>
      <c r="I1557" s="177">
        <f>ROUND(E1557*H1557,2)</f>
        <v>0</v>
      </c>
      <c r="J1557" s="176"/>
      <c r="K1557" s="177">
        <f>ROUND(E1557*J1557,2)</f>
        <v>0</v>
      </c>
      <c r="L1557" s="177">
        <v>21</v>
      </c>
      <c r="M1557" s="177">
        <f>G1557*(1+L1557/100)</f>
        <v>0</v>
      </c>
      <c r="N1557" s="175">
        <v>1.2199999999999999E-3</v>
      </c>
      <c r="O1557" s="175">
        <f>ROUND(E1557*N1557,2)</f>
        <v>0.8</v>
      </c>
      <c r="P1557" s="175">
        <v>0</v>
      </c>
      <c r="Q1557" s="175">
        <f>ROUND(E1557*P1557,2)</f>
        <v>0</v>
      </c>
      <c r="R1557" s="177" t="s">
        <v>2036</v>
      </c>
      <c r="S1557" s="177" t="s">
        <v>394</v>
      </c>
      <c r="T1557" s="178" t="s">
        <v>379</v>
      </c>
      <c r="U1557" s="159">
        <v>0.252</v>
      </c>
      <c r="V1557" s="159">
        <f>ROUND(E1557*U1557,2)</f>
        <v>164.76</v>
      </c>
      <c r="W1557" s="159"/>
      <c r="X1557" s="159" t="s">
        <v>429</v>
      </c>
      <c r="Y1557" s="159" t="s">
        <v>1209</v>
      </c>
      <c r="Z1557" s="214">
        <v>0.32</v>
      </c>
      <c r="AA1557" s="215">
        <f t="shared" ref="AA1557" si="610">G1557*Z1557</f>
        <v>0</v>
      </c>
      <c r="AB1557" s="215">
        <f t="shared" ref="AB1557" si="611">G1557-AA1557</f>
        <v>0</v>
      </c>
      <c r="AC1557" s="148"/>
      <c r="AD1557" s="148"/>
      <c r="AE1557" s="148"/>
      <c r="AF1557" s="148"/>
      <c r="AG1557" s="148" t="s">
        <v>431</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
      <c r="A1558" s="155"/>
      <c r="B1558" s="156"/>
      <c r="C1558" s="307" t="s">
        <v>2168</v>
      </c>
      <c r="D1558" s="308"/>
      <c r="E1558" s="308"/>
      <c r="F1558" s="308"/>
      <c r="G1558" s="308"/>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433</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2" x14ac:dyDescent="0.2">
      <c r="A1559" s="155"/>
      <c r="B1559" s="156"/>
      <c r="C1559" s="305" t="s">
        <v>2169</v>
      </c>
      <c r="D1559" s="306"/>
      <c r="E1559" s="306"/>
      <c r="F1559" s="306"/>
      <c r="G1559" s="306"/>
      <c r="H1559" s="159"/>
      <c r="I1559" s="159"/>
      <c r="J1559" s="159"/>
      <c r="K1559" s="159"/>
      <c r="L1559" s="159"/>
      <c r="M1559" s="159"/>
      <c r="N1559" s="158"/>
      <c r="O1559" s="158"/>
      <c r="P1559" s="158"/>
      <c r="Q1559" s="158"/>
      <c r="R1559" s="159"/>
      <c r="S1559" s="159"/>
      <c r="T1559" s="159"/>
      <c r="U1559" s="159"/>
      <c r="V1559" s="159"/>
      <c r="W1559" s="159"/>
      <c r="X1559" s="159"/>
      <c r="Y1559" s="159"/>
      <c r="Z1559" s="148"/>
      <c r="AA1559" s="148"/>
      <c r="AB1559" s="148"/>
      <c r="AC1559" s="148"/>
      <c r="AD1559" s="148"/>
      <c r="AE1559" s="148"/>
      <c r="AF1559" s="148"/>
      <c r="AG1559" s="148" t="s">
        <v>383</v>
      </c>
      <c r="AH1559" s="148"/>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outlineLevel="2" x14ac:dyDescent="0.2">
      <c r="A1560" s="155"/>
      <c r="B1560" s="156"/>
      <c r="C1560" s="194" t="s">
        <v>2176</v>
      </c>
      <c r="D1560" s="185"/>
      <c r="E1560" s="186">
        <v>653.79999999999995</v>
      </c>
      <c r="F1560" s="159"/>
      <c r="G1560" s="159"/>
      <c r="H1560" s="159"/>
      <c r="I1560" s="159"/>
      <c r="J1560" s="159"/>
      <c r="K1560" s="159"/>
      <c r="L1560" s="159"/>
      <c r="M1560" s="159"/>
      <c r="N1560" s="158"/>
      <c r="O1560" s="158"/>
      <c r="P1560" s="158"/>
      <c r="Q1560" s="158"/>
      <c r="R1560" s="159"/>
      <c r="S1560" s="159"/>
      <c r="T1560" s="159"/>
      <c r="U1560" s="159"/>
      <c r="V1560" s="159"/>
      <c r="W1560" s="159"/>
      <c r="X1560" s="159"/>
      <c r="Y1560" s="159"/>
      <c r="Z1560" s="148"/>
      <c r="AA1560" s="148"/>
      <c r="AB1560" s="148"/>
      <c r="AC1560" s="148"/>
      <c r="AD1560" s="148"/>
      <c r="AE1560" s="148"/>
      <c r="AF1560" s="148"/>
      <c r="AG1560" s="148" t="s">
        <v>435</v>
      </c>
      <c r="AH1560" s="148">
        <v>0</v>
      </c>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ht="22.5" outlineLevel="1" x14ac:dyDescent="0.2">
      <c r="A1561" s="172">
        <v>312</v>
      </c>
      <c r="B1561" s="173" t="s">
        <v>2177</v>
      </c>
      <c r="C1561" s="181" t="s">
        <v>2178</v>
      </c>
      <c r="D1561" s="174" t="s">
        <v>671</v>
      </c>
      <c r="E1561" s="175">
        <v>352.2</v>
      </c>
      <c r="F1561" s="176"/>
      <c r="G1561" s="177">
        <f>ROUND(E1561*F1561,2)</f>
        <v>0</v>
      </c>
      <c r="H1561" s="176"/>
      <c r="I1561" s="177">
        <f>ROUND(E1561*H1561,2)</f>
        <v>0</v>
      </c>
      <c r="J1561" s="176"/>
      <c r="K1561" s="177">
        <f>ROUND(E1561*J1561,2)</f>
        <v>0</v>
      </c>
      <c r="L1561" s="177">
        <v>21</v>
      </c>
      <c r="M1561" s="177">
        <f>G1561*(1+L1561/100)</f>
        <v>0</v>
      </c>
      <c r="N1561" s="175">
        <v>5.8E-4</v>
      </c>
      <c r="O1561" s="175">
        <f>ROUND(E1561*N1561,2)</f>
        <v>0.2</v>
      </c>
      <c r="P1561" s="175">
        <v>0</v>
      </c>
      <c r="Q1561" s="175">
        <f>ROUND(E1561*P1561,2)</f>
        <v>0</v>
      </c>
      <c r="R1561" s="177" t="s">
        <v>2036</v>
      </c>
      <c r="S1561" s="177" t="s">
        <v>378</v>
      </c>
      <c r="T1561" s="178" t="s">
        <v>378</v>
      </c>
      <c r="U1561" s="159">
        <v>0.189</v>
      </c>
      <c r="V1561" s="159">
        <f>ROUND(E1561*U1561,2)</f>
        <v>66.569999999999993</v>
      </c>
      <c r="W1561" s="159"/>
      <c r="X1561" s="159" t="s">
        <v>429</v>
      </c>
      <c r="Y1561" s="159" t="s">
        <v>1209</v>
      </c>
      <c r="Z1561" s="214">
        <v>0.32</v>
      </c>
      <c r="AA1561" s="215">
        <f t="shared" ref="AA1561" si="612">G1561*Z1561</f>
        <v>0</v>
      </c>
      <c r="AB1561" s="215">
        <f t="shared" ref="AB1561" si="613">G1561-AA1561</f>
        <v>0</v>
      </c>
      <c r="AC1561" s="148"/>
      <c r="AD1561" s="148"/>
      <c r="AE1561" s="148"/>
      <c r="AF1561" s="148"/>
      <c r="AG1561" s="148" t="s">
        <v>431</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
      <c r="A1562" s="155"/>
      <c r="B1562" s="156"/>
      <c r="C1562" s="307" t="s">
        <v>2168</v>
      </c>
      <c r="D1562" s="308"/>
      <c r="E1562" s="308"/>
      <c r="F1562" s="308"/>
      <c r="G1562" s="308"/>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433</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2" x14ac:dyDescent="0.2">
      <c r="A1563" s="155"/>
      <c r="B1563" s="156"/>
      <c r="C1563" s="305" t="s">
        <v>2179</v>
      </c>
      <c r="D1563" s="306"/>
      <c r="E1563" s="306"/>
      <c r="F1563" s="306"/>
      <c r="G1563" s="306"/>
      <c r="H1563" s="159"/>
      <c r="I1563" s="159"/>
      <c r="J1563" s="159"/>
      <c r="K1563" s="159"/>
      <c r="L1563" s="159"/>
      <c r="M1563" s="159"/>
      <c r="N1563" s="158"/>
      <c r="O1563" s="158"/>
      <c r="P1563" s="158"/>
      <c r="Q1563" s="158"/>
      <c r="R1563" s="159"/>
      <c r="S1563" s="159"/>
      <c r="T1563" s="159"/>
      <c r="U1563" s="159"/>
      <c r="V1563" s="159"/>
      <c r="W1563" s="159"/>
      <c r="X1563" s="159"/>
      <c r="Y1563" s="159"/>
      <c r="Z1563" s="148"/>
      <c r="AA1563" s="148"/>
      <c r="AB1563" s="148"/>
      <c r="AC1563" s="148"/>
      <c r="AD1563" s="148"/>
      <c r="AE1563" s="148"/>
      <c r="AF1563" s="148"/>
      <c r="AG1563" s="148" t="s">
        <v>383</v>
      </c>
      <c r="AH1563" s="148"/>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outlineLevel="2" x14ac:dyDescent="0.2">
      <c r="A1564" s="155"/>
      <c r="B1564" s="156"/>
      <c r="C1564" s="194" t="s">
        <v>2180</v>
      </c>
      <c r="D1564" s="185"/>
      <c r="E1564" s="186">
        <v>352.2</v>
      </c>
      <c r="F1564" s="159"/>
      <c r="G1564" s="159"/>
      <c r="H1564" s="159"/>
      <c r="I1564" s="159"/>
      <c r="J1564" s="159"/>
      <c r="K1564" s="159"/>
      <c r="L1564" s="159"/>
      <c r="M1564" s="159"/>
      <c r="N1564" s="158"/>
      <c r="O1564" s="158"/>
      <c r="P1564" s="158"/>
      <c r="Q1564" s="158"/>
      <c r="R1564" s="159"/>
      <c r="S1564" s="159"/>
      <c r="T1564" s="159"/>
      <c r="U1564" s="159"/>
      <c r="V1564" s="159"/>
      <c r="W1564" s="159"/>
      <c r="X1564" s="159"/>
      <c r="Y1564" s="159"/>
      <c r="Z1564" s="148"/>
      <c r="AA1564" s="148"/>
      <c r="AB1564" s="148"/>
      <c r="AC1564" s="148"/>
      <c r="AD1564" s="148"/>
      <c r="AE1564" s="148"/>
      <c r="AF1564" s="148"/>
      <c r="AG1564" s="148" t="s">
        <v>435</v>
      </c>
      <c r="AH1564" s="148">
        <v>0</v>
      </c>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ht="22.5" outlineLevel="1" x14ac:dyDescent="0.2">
      <c r="A1565" s="172">
        <v>313</v>
      </c>
      <c r="B1565" s="173" t="s">
        <v>2181</v>
      </c>
      <c r="C1565" s="181" t="s">
        <v>2182</v>
      </c>
      <c r="D1565" s="174" t="s">
        <v>671</v>
      </c>
      <c r="E1565" s="175">
        <v>18.600000000000001</v>
      </c>
      <c r="F1565" s="176"/>
      <c r="G1565" s="177">
        <f>ROUND(E1565*F1565,2)</f>
        <v>0</v>
      </c>
      <c r="H1565" s="176"/>
      <c r="I1565" s="177">
        <f>ROUND(E1565*H1565,2)</f>
        <v>0</v>
      </c>
      <c r="J1565" s="176"/>
      <c r="K1565" s="177">
        <f>ROUND(E1565*J1565,2)</f>
        <v>0</v>
      </c>
      <c r="L1565" s="177">
        <v>21</v>
      </c>
      <c r="M1565" s="177">
        <f>G1565*(1+L1565/100)</f>
        <v>0</v>
      </c>
      <c r="N1565" s="175">
        <v>5.8E-4</v>
      </c>
      <c r="O1565" s="175">
        <f>ROUND(E1565*N1565,2)</f>
        <v>0.01</v>
      </c>
      <c r="P1565" s="175">
        <v>0</v>
      </c>
      <c r="Q1565" s="175">
        <f>ROUND(E1565*P1565,2)</f>
        <v>0</v>
      </c>
      <c r="R1565" s="177" t="s">
        <v>2036</v>
      </c>
      <c r="S1565" s="177" t="s">
        <v>394</v>
      </c>
      <c r="T1565" s="178" t="s">
        <v>379</v>
      </c>
      <c r="U1565" s="159">
        <v>0.189</v>
      </c>
      <c r="V1565" s="159">
        <f>ROUND(E1565*U1565,2)</f>
        <v>3.52</v>
      </c>
      <c r="W1565" s="159"/>
      <c r="X1565" s="159" t="s">
        <v>429</v>
      </c>
      <c r="Y1565" s="159" t="s">
        <v>1209</v>
      </c>
      <c r="Z1565" s="214">
        <v>0.32</v>
      </c>
      <c r="AA1565" s="215">
        <f t="shared" ref="AA1565" si="614">G1565*Z1565</f>
        <v>0</v>
      </c>
      <c r="AB1565" s="215">
        <f t="shared" ref="AB1565" si="615">G1565-AA1565</f>
        <v>0</v>
      </c>
      <c r="AC1565" s="148"/>
      <c r="AD1565" s="148"/>
      <c r="AE1565" s="148"/>
      <c r="AF1565" s="148"/>
      <c r="AG1565" s="148" t="s">
        <v>431</v>
      </c>
      <c r="AH1565" s="148"/>
      <c r="AI1565" s="148"/>
      <c r="AJ1565" s="148"/>
      <c r="AK1565" s="148"/>
      <c r="AL1565" s="148"/>
      <c r="AM1565" s="148"/>
      <c r="AN1565" s="148"/>
      <c r="AO1565" s="148"/>
      <c r="AP1565" s="148"/>
      <c r="AQ1565" s="148"/>
      <c r="AR1565" s="148"/>
      <c r="AS1565" s="148"/>
      <c r="AT1565" s="148"/>
      <c r="AU1565" s="148"/>
      <c r="AV1565" s="148"/>
      <c r="AW1565" s="148"/>
      <c r="AX1565" s="148"/>
      <c r="AY1565" s="148"/>
      <c r="AZ1565" s="148"/>
      <c r="BA1565" s="148"/>
      <c r="BB1565" s="148"/>
      <c r="BC1565" s="148"/>
      <c r="BD1565" s="148"/>
      <c r="BE1565" s="148"/>
      <c r="BF1565" s="148"/>
      <c r="BG1565" s="148"/>
      <c r="BH1565" s="148"/>
    </row>
    <row r="1566" spans="1:60" outlineLevel="2" x14ac:dyDescent="0.2">
      <c r="A1566" s="155"/>
      <c r="B1566" s="156"/>
      <c r="C1566" s="307" t="s">
        <v>2168</v>
      </c>
      <c r="D1566" s="308"/>
      <c r="E1566" s="308"/>
      <c r="F1566" s="308"/>
      <c r="G1566" s="308"/>
      <c r="H1566" s="159"/>
      <c r="I1566" s="159"/>
      <c r="J1566" s="159"/>
      <c r="K1566" s="159"/>
      <c r="L1566" s="159"/>
      <c r="M1566" s="159"/>
      <c r="N1566" s="158"/>
      <c r="O1566" s="158"/>
      <c r="P1566" s="158"/>
      <c r="Q1566" s="158"/>
      <c r="R1566" s="159"/>
      <c r="S1566" s="159"/>
      <c r="T1566" s="159"/>
      <c r="U1566" s="159"/>
      <c r="V1566" s="159"/>
      <c r="W1566" s="159"/>
      <c r="X1566" s="159"/>
      <c r="Y1566" s="159"/>
      <c r="Z1566" s="148"/>
      <c r="AA1566" s="148"/>
      <c r="AB1566" s="148"/>
      <c r="AC1566" s="148"/>
      <c r="AD1566" s="148"/>
      <c r="AE1566" s="148"/>
      <c r="AF1566" s="148"/>
      <c r="AG1566" s="148" t="s">
        <v>433</v>
      </c>
      <c r="AH1566" s="148"/>
      <c r="AI1566" s="148"/>
      <c r="AJ1566" s="148"/>
      <c r="AK1566" s="148"/>
      <c r="AL1566" s="148"/>
      <c r="AM1566" s="148"/>
      <c r="AN1566" s="148"/>
      <c r="AO1566" s="148"/>
      <c r="AP1566" s="148"/>
      <c r="AQ1566" s="148"/>
      <c r="AR1566" s="148"/>
      <c r="AS1566" s="148"/>
      <c r="AT1566" s="148"/>
      <c r="AU1566" s="148"/>
      <c r="AV1566" s="148"/>
      <c r="AW1566" s="148"/>
      <c r="AX1566" s="148"/>
      <c r="AY1566" s="148"/>
      <c r="AZ1566" s="148"/>
      <c r="BA1566" s="148"/>
      <c r="BB1566" s="148"/>
      <c r="BC1566" s="148"/>
      <c r="BD1566" s="148"/>
      <c r="BE1566" s="148"/>
      <c r="BF1566" s="148"/>
      <c r="BG1566" s="148"/>
      <c r="BH1566" s="148"/>
    </row>
    <row r="1567" spans="1:60" outlineLevel="2" x14ac:dyDescent="0.2">
      <c r="A1567" s="155"/>
      <c r="B1567" s="156"/>
      <c r="C1567" s="305" t="s">
        <v>2179</v>
      </c>
      <c r="D1567" s="306"/>
      <c r="E1567" s="306"/>
      <c r="F1567" s="306"/>
      <c r="G1567" s="306"/>
      <c r="H1567" s="159"/>
      <c r="I1567" s="159"/>
      <c r="J1567" s="159"/>
      <c r="K1567" s="159"/>
      <c r="L1567" s="159"/>
      <c r="M1567" s="159"/>
      <c r="N1567" s="158"/>
      <c r="O1567" s="158"/>
      <c r="P1567" s="158"/>
      <c r="Q1567" s="158"/>
      <c r="R1567" s="159"/>
      <c r="S1567" s="159"/>
      <c r="T1567" s="159"/>
      <c r="U1567" s="159"/>
      <c r="V1567" s="159"/>
      <c r="W1567" s="159"/>
      <c r="X1567" s="159"/>
      <c r="Y1567" s="159"/>
      <c r="Z1567" s="148"/>
      <c r="AA1567" s="148"/>
      <c r="AB1567" s="148"/>
      <c r="AC1567" s="148"/>
      <c r="AD1567" s="148"/>
      <c r="AE1567" s="148"/>
      <c r="AF1567" s="148"/>
      <c r="AG1567" s="148" t="s">
        <v>383</v>
      </c>
      <c r="AH1567" s="148"/>
      <c r="AI1567" s="148"/>
      <c r="AJ1567" s="148"/>
      <c r="AK1567" s="148"/>
      <c r="AL1567" s="148"/>
      <c r="AM1567" s="148"/>
      <c r="AN1567" s="148"/>
      <c r="AO1567" s="148"/>
      <c r="AP1567" s="148"/>
      <c r="AQ1567" s="148"/>
      <c r="AR1567" s="148"/>
      <c r="AS1567" s="148"/>
      <c r="AT1567" s="148"/>
      <c r="AU1567" s="148"/>
      <c r="AV1567" s="148"/>
      <c r="AW1567" s="148"/>
      <c r="AX1567" s="148"/>
      <c r="AY1567" s="148"/>
      <c r="AZ1567" s="148"/>
      <c r="BA1567" s="148"/>
      <c r="BB1567" s="148"/>
      <c r="BC1567" s="148"/>
      <c r="BD1567" s="148"/>
      <c r="BE1567" s="148"/>
      <c r="BF1567" s="148"/>
      <c r="BG1567" s="148"/>
      <c r="BH1567" s="148"/>
    </row>
    <row r="1568" spans="1:60" outlineLevel="2" x14ac:dyDescent="0.2">
      <c r="A1568" s="155"/>
      <c r="B1568" s="156"/>
      <c r="C1568" s="194" t="s">
        <v>2183</v>
      </c>
      <c r="D1568" s="185"/>
      <c r="E1568" s="186">
        <v>18.600000000000001</v>
      </c>
      <c r="F1568" s="159"/>
      <c r="G1568" s="159"/>
      <c r="H1568" s="159"/>
      <c r="I1568" s="159"/>
      <c r="J1568" s="159"/>
      <c r="K1568" s="159"/>
      <c r="L1568" s="159"/>
      <c r="M1568" s="159"/>
      <c r="N1568" s="158"/>
      <c r="O1568" s="158"/>
      <c r="P1568" s="158"/>
      <c r="Q1568" s="158"/>
      <c r="R1568" s="159"/>
      <c r="S1568" s="159"/>
      <c r="T1568" s="159"/>
      <c r="U1568" s="159"/>
      <c r="V1568" s="159"/>
      <c r="W1568" s="159"/>
      <c r="X1568" s="159"/>
      <c r="Y1568" s="159"/>
      <c r="Z1568" s="148"/>
      <c r="AA1568" s="148"/>
      <c r="AB1568" s="148"/>
      <c r="AC1568" s="148"/>
      <c r="AD1568" s="148"/>
      <c r="AE1568" s="148"/>
      <c r="AF1568" s="148"/>
      <c r="AG1568" s="148" t="s">
        <v>435</v>
      </c>
      <c r="AH1568" s="148">
        <v>0</v>
      </c>
      <c r="AI1568" s="148"/>
      <c r="AJ1568" s="148"/>
      <c r="AK1568" s="148"/>
      <c r="AL1568" s="148"/>
      <c r="AM1568" s="148"/>
      <c r="AN1568" s="148"/>
      <c r="AO1568" s="148"/>
      <c r="AP1568" s="148"/>
      <c r="AQ1568" s="148"/>
      <c r="AR1568" s="148"/>
      <c r="AS1568" s="148"/>
      <c r="AT1568" s="148"/>
      <c r="AU1568" s="148"/>
      <c r="AV1568" s="148"/>
      <c r="AW1568" s="148"/>
      <c r="AX1568" s="148"/>
      <c r="AY1568" s="148"/>
      <c r="AZ1568" s="148"/>
      <c r="BA1568" s="148"/>
      <c r="BB1568" s="148"/>
      <c r="BC1568" s="148"/>
      <c r="BD1568" s="148"/>
      <c r="BE1568" s="148"/>
      <c r="BF1568" s="148"/>
      <c r="BG1568" s="148"/>
      <c r="BH1568" s="148"/>
    </row>
    <row r="1569" spans="1:60" ht="22.5" outlineLevel="1" x14ac:dyDescent="0.2">
      <c r="A1569" s="172">
        <v>314</v>
      </c>
      <c r="B1569" s="173" t="s">
        <v>2184</v>
      </c>
      <c r="C1569" s="181" t="s">
        <v>2185</v>
      </c>
      <c r="D1569" s="174" t="s">
        <v>671</v>
      </c>
      <c r="E1569" s="175">
        <v>236.6</v>
      </c>
      <c r="F1569" s="176"/>
      <c r="G1569" s="177">
        <f>ROUND(E1569*F1569,2)</f>
        <v>0</v>
      </c>
      <c r="H1569" s="176"/>
      <c r="I1569" s="177">
        <f>ROUND(E1569*H1569,2)</f>
        <v>0</v>
      </c>
      <c r="J1569" s="176"/>
      <c r="K1569" s="177">
        <f>ROUND(E1569*J1569,2)</f>
        <v>0</v>
      </c>
      <c r="L1569" s="177">
        <v>21</v>
      </c>
      <c r="M1569" s="177">
        <f>G1569*(1+L1569/100)</f>
        <v>0</v>
      </c>
      <c r="N1569" s="175">
        <v>7.6000000000000004E-4</v>
      </c>
      <c r="O1569" s="175">
        <f>ROUND(E1569*N1569,2)</f>
        <v>0.18</v>
      </c>
      <c r="P1569" s="175">
        <v>0</v>
      </c>
      <c r="Q1569" s="175">
        <f>ROUND(E1569*P1569,2)</f>
        <v>0</v>
      </c>
      <c r="R1569" s="177" t="s">
        <v>2036</v>
      </c>
      <c r="S1569" s="177" t="s">
        <v>378</v>
      </c>
      <c r="T1569" s="178" t="s">
        <v>378</v>
      </c>
      <c r="U1569" s="159">
        <v>0.189</v>
      </c>
      <c r="V1569" s="159">
        <f>ROUND(E1569*U1569,2)</f>
        <v>44.72</v>
      </c>
      <c r="W1569" s="159"/>
      <c r="X1569" s="159" t="s">
        <v>429</v>
      </c>
      <c r="Y1569" s="159" t="s">
        <v>1209</v>
      </c>
      <c r="Z1569" s="214">
        <v>0.32</v>
      </c>
      <c r="AA1569" s="215">
        <f t="shared" ref="AA1569" si="616">G1569*Z1569</f>
        <v>0</v>
      </c>
      <c r="AB1569" s="215">
        <f t="shared" ref="AB1569" si="617">G1569-AA1569</f>
        <v>0</v>
      </c>
      <c r="AC1569" s="148"/>
      <c r="AD1569" s="148"/>
      <c r="AE1569" s="148"/>
      <c r="AF1569" s="148"/>
      <c r="AG1569" s="148" t="s">
        <v>431</v>
      </c>
      <c r="AH1569" s="148"/>
      <c r="AI1569" s="148"/>
      <c r="AJ1569" s="148"/>
      <c r="AK1569" s="148"/>
      <c r="AL1569" s="148"/>
      <c r="AM1569" s="148"/>
      <c r="AN1569" s="148"/>
      <c r="AO1569" s="148"/>
      <c r="AP1569" s="148"/>
      <c r="AQ1569" s="148"/>
      <c r="AR1569" s="148"/>
      <c r="AS1569" s="148"/>
      <c r="AT1569" s="148"/>
      <c r="AU1569" s="148"/>
      <c r="AV1569" s="148"/>
      <c r="AW1569" s="148"/>
      <c r="AX1569" s="148"/>
      <c r="AY1569" s="148"/>
      <c r="AZ1569" s="148"/>
      <c r="BA1569" s="148"/>
      <c r="BB1569" s="148"/>
      <c r="BC1569" s="148"/>
      <c r="BD1569" s="148"/>
      <c r="BE1569" s="148"/>
      <c r="BF1569" s="148"/>
      <c r="BG1569" s="148"/>
      <c r="BH1569" s="148"/>
    </row>
    <row r="1570" spans="1:60" outlineLevel="2" x14ac:dyDescent="0.2">
      <c r="A1570" s="155"/>
      <c r="B1570" s="156"/>
      <c r="C1570" s="307" t="s">
        <v>2168</v>
      </c>
      <c r="D1570" s="308"/>
      <c r="E1570" s="308"/>
      <c r="F1570" s="308"/>
      <c r="G1570" s="308"/>
      <c r="H1570" s="159"/>
      <c r="I1570" s="159"/>
      <c r="J1570" s="159"/>
      <c r="K1570" s="159"/>
      <c r="L1570" s="159"/>
      <c r="M1570" s="159"/>
      <c r="N1570" s="158"/>
      <c r="O1570" s="158"/>
      <c r="P1570" s="158"/>
      <c r="Q1570" s="158"/>
      <c r="R1570" s="159"/>
      <c r="S1570" s="159"/>
      <c r="T1570" s="159"/>
      <c r="U1570" s="159"/>
      <c r="V1570" s="159"/>
      <c r="W1570" s="159"/>
      <c r="X1570" s="159"/>
      <c r="Y1570" s="159"/>
      <c r="Z1570" s="148"/>
      <c r="AA1570" s="148"/>
      <c r="AB1570" s="148"/>
      <c r="AC1570" s="148"/>
      <c r="AD1570" s="148"/>
      <c r="AE1570" s="148"/>
      <c r="AF1570" s="148"/>
      <c r="AG1570" s="148" t="s">
        <v>433</v>
      </c>
      <c r="AH1570" s="148"/>
      <c r="AI1570" s="148"/>
      <c r="AJ1570" s="148"/>
      <c r="AK1570" s="148"/>
      <c r="AL1570" s="148"/>
      <c r="AM1570" s="148"/>
      <c r="AN1570" s="148"/>
      <c r="AO1570" s="148"/>
      <c r="AP1570" s="148"/>
      <c r="AQ1570" s="148"/>
      <c r="AR1570" s="148"/>
      <c r="AS1570" s="148"/>
      <c r="AT1570" s="148"/>
      <c r="AU1570" s="148"/>
      <c r="AV1570" s="148"/>
      <c r="AW1570" s="148"/>
      <c r="AX1570" s="148"/>
      <c r="AY1570" s="148"/>
      <c r="AZ1570" s="148"/>
      <c r="BA1570" s="148"/>
      <c r="BB1570" s="148"/>
      <c r="BC1570" s="148"/>
      <c r="BD1570" s="148"/>
      <c r="BE1570" s="148"/>
      <c r="BF1570" s="148"/>
      <c r="BG1570" s="148"/>
      <c r="BH1570" s="148"/>
    </row>
    <row r="1571" spans="1:60" outlineLevel="2" x14ac:dyDescent="0.2">
      <c r="A1571" s="155"/>
      <c r="B1571" s="156"/>
      <c r="C1571" s="305" t="s">
        <v>2186</v>
      </c>
      <c r="D1571" s="306"/>
      <c r="E1571" s="306"/>
      <c r="F1571" s="306"/>
      <c r="G1571" s="306"/>
      <c r="H1571" s="159"/>
      <c r="I1571" s="159"/>
      <c r="J1571" s="159"/>
      <c r="K1571" s="159"/>
      <c r="L1571" s="159"/>
      <c r="M1571" s="159"/>
      <c r="N1571" s="158"/>
      <c r="O1571" s="158"/>
      <c r="P1571" s="158"/>
      <c r="Q1571" s="158"/>
      <c r="R1571" s="159"/>
      <c r="S1571" s="159"/>
      <c r="T1571" s="159"/>
      <c r="U1571" s="159"/>
      <c r="V1571" s="159"/>
      <c r="W1571" s="159"/>
      <c r="X1571" s="159"/>
      <c r="Y1571" s="159"/>
      <c r="Z1571" s="148"/>
      <c r="AA1571" s="148"/>
      <c r="AB1571" s="148"/>
      <c r="AC1571" s="148"/>
      <c r="AD1571" s="148"/>
      <c r="AE1571" s="148"/>
      <c r="AF1571" s="148"/>
      <c r="AG1571" s="148" t="s">
        <v>383</v>
      </c>
      <c r="AH1571" s="148"/>
      <c r="AI1571" s="148"/>
      <c r="AJ1571" s="148"/>
      <c r="AK1571" s="148"/>
      <c r="AL1571" s="148"/>
      <c r="AM1571" s="148"/>
      <c r="AN1571" s="148"/>
      <c r="AO1571" s="148"/>
      <c r="AP1571" s="148"/>
      <c r="AQ1571" s="148"/>
      <c r="AR1571" s="148"/>
      <c r="AS1571" s="148"/>
      <c r="AT1571" s="148"/>
      <c r="AU1571" s="148"/>
      <c r="AV1571" s="148"/>
      <c r="AW1571" s="148"/>
      <c r="AX1571" s="148"/>
      <c r="AY1571" s="148"/>
      <c r="AZ1571" s="148"/>
      <c r="BA1571" s="148"/>
      <c r="BB1571" s="148"/>
      <c r="BC1571" s="148"/>
      <c r="BD1571" s="148"/>
      <c r="BE1571" s="148"/>
      <c r="BF1571" s="148"/>
      <c r="BG1571" s="148"/>
      <c r="BH1571" s="148"/>
    </row>
    <row r="1572" spans="1:60" outlineLevel="2" x14ac:dyDescent="0.2">
      <c r="A1572" s="155"/>
      <c r="B1572" s="156"/>
      <c r="C1572" s="194" t="s">
        <v>2187</v>
      </c>
      <c r="D1572" s="185"/>
      <c r="E1572" s="186">
        <v>236.6</v>
      </c>
      <c r="F1572" s="159"/>
      <c r="G1572" s="159"/>
      <c r="H1572" s="159"/>
      <c r="I1572" s="159"/>
      <c r="J1572" s="159"/>
      <c r="K1572" s="159"/>
      <c r="L1572" s="159"/>
      <c r="M1572" s="159"/>
      <c r="N1572" s="158"/>
      <c r="O1572" s="158"/>
      <c r="P1572" s="158"/>
      <c r="Q1572" s="158"/>
      <c r="R1572" s="159"/>
      <c r="S1572" s="159"/>
      <c r="T1572" s="159"/>
      <c r="U1572" s="159"/>
      <c r="V1572" s="159"/>
      <c r="W1572" s="159"/>
      <c r="X1572" s="159"/>
      <c r="Y1572" s="159"/>
      <c r="Z1572" s="148"/>
      <c r="AA1572" s="148"/>
      <c r="AB1572" s="148"/>
      <c r="AC1572" s="148"/>
      <c r="AD1572" s="148"/>
      <c r="AE1572" s="148"/>
      <c r="AF1572" s="148"/>
      <c r="AG1572" s="148" t="s">
        <v>435</v>
      </c>
      <c r="AH1572" s="148">
        <v>0</v>
      </c>
      <c r="AI1572" s="148"/>
      <c r="AJ1572" s="148"/>
      <c r="AK1572" s="148"/>
      <c r="AL1572" s="148"/>
      <c r="AM1572" s="148"/>
      <c r="AN1572" s="148"/>
      <c r="AO1572" s="148"/>
      <c r="AP1572" s="148"/>
      <c r="AQ1572" s="148"/>
      <c r="AR1572" s="148"/>
      <c r="AS1572" s="148"/>
      <c r="AT1572" s="148"/>
      <c r="AU1572" s="148"/>
      <c r="AV1572" s="148"/>
      <c r="AW1572" s="148"/>
      <c r="AX1572" s="148"/>
      <c r="AY1572" s="148"/>
      <c r="AZ1572" s="148"/>
      <c r="BA1572" s="148"/>
      <c r="BB1572" s="148"/>
      <c r="BC1572" s="148"/>
      <c r="BD1572" s="148"/>
      <c r="BE1572" s="148"/>
      <c r="BF1572" s="148"/>
      <c r="BG1572" s="148"/>
      <c r="BH1572" s="148"/>
    </row>
    <row r="1573" spans="1:60" ht="22.5" outlineLevel="1" x14ac:dyDescent="0.2">
      <c r="A1573" s="172">
        <v>315</v>
      </c>
      <c r="B1573" s="173" t="s">
        <v>2188</v>
      </c>
      <c r="C1573" s="181" t="s">
        <v>2189</v>
      </c>
      <c r="D1573" s="174" t="s">
        <v>671</v>
      </c>
      <c r="E1573" s="175">
        <v>657.6</v>
      </c>
      <c r="F1573" s="176"/>
      <c r="G1573" s="177">
        <f>ROUND(E1573*F1573,2)</f>
        <v>0</v>
      </c>
      <c r="H1573" s="176"/>
      <c r="I1573" s="177">
        <f>ROUND(E1573*H1573,2)</f>
        <v>0</v>
      </c>
      <c r="J1573" s="176"/>
      <c r="K1573" s="177">
        <f>ROUND(E1573*J1573,2)</f>
        <v>0</v>
      </c>
      <c r="L1573" s="177">
        <v>21</v>
      </c>
      <c r="M1573" s="177">
        <f>G1573*(1+L1573/100)</f>
        <v>0</v>
      </c>
      <c r="N1573" s="175">
        <v>7.6000000000000004E-4</v>
      </c>
      <c r="O1573" s="175">
        <f>ROUND(E1573*N1573,2)</f>
        <v>0.5</v>
      </c>
      <c r="P1573" s="175">
        <v>0</v>
      </c>
      <c r="Q1573" s="175">
        <f>ROUND(E1573*P1573,2)</f>
        <v>0</v>
      </c>
      <c r="R1573" s="177" t="s">
        <v>2036</v>
      </c>
      <c r="S1573" s="177" t="s">
        <v>378</v>
      </c>
      <c r="T1573" s="178" t="s">
        <v>378</v>
      </c>
      <c r="U1573" s="159">
        <v>0.189</v>
      </c>
      <c r="V1573" s="159">
        <f>ROUND(E1573*U1573,2)</f>
        <v>124.29</v>
      </c>
      <c r="W1573" s="159"/>
      <c r="X1573" s="159" t="s">
        <v>429</v>
      </c>
      <c r="Y1573" s="159" t="s">
        <v>1209</v>
      </c>
      <c r="Z1573" s="214">
        <v>0.32</v>
      </c>
      <c r="AA1573" s="215">
        <f t="shared" ref="AA1573" si="618">G1573*Z1573</f>
        <v>0</v>
      </c>
      <c r="AB1573" s="215">
        <f t="shared" ref="AB1573" si="619">G1573-AA1573</f>
        <v>0</v>
      </c>
      <c r="AC1573" s="148"/>
      <c r="AD1573" s="148"/>
      <c r="AE1573" s="148"/>
      <c r="AF1573" s="148"/>
      <c r="AG1573" s="148" t="s">
        <v>431</v>
      </c>
      <c r="AH1573" s="148"/>
      <c r="AI1573" s="148"/>
      <c r="AJ1573" s="148"/>
      <c r="AK1573" s="148"/>
      <c r="AL1573" s="148"/>
      <c r="AM1573" s="148"/>
      <c r="AN1573" s="148"/>
      <c r="AO1573" s="148"/>
      <c r="AP1573" s="148"/>
      <c r="AQ1573" s="148"/>
      <c r="AR1573" s="148"/>
      <c r="AS1573" s="148"/>
      <c r="AT1573" s="148"/>
      <c r="AU1573" s="148"/>
      <c r="AV1573" s="148"/>
      <c r="AW1573" s="148"/>
      <c r="AX1573" s="148"/>
      <c r="AY1573" s="148"/>
      <c r="AZ1573" s="148"/>
      <c r="BA1573" s="148"/>
      <c r="BB1573" s="148"/>
      <c r="BC1573" s="148"/>
      <c r="BD1573" s="148"/>
      <c r="BE1573" s="148"/>
      <c r="BF1573" s="148"/>
      <c r="BG1573" s="148"/>
      <c r="BH1573" s="148"/>
    </row>
    <row r="1574" spans="1:60" outlineLevel="2" x14ac:dyDescent="0.2">
      <c r="A1574" s="155"/>
      <c r="B1574" s="156"/>
      <c r="C1574" s="307" t="s">
        <v>2168</v>
      </c>
      <c r="D1574" s="308"/>
      <c r="E1574" s="308"/>
      <c r="F1574" s="308"/>
      <c r="G1574" s="308"/>
      <c r="H1574" s="159"/>
      <c r="I1574" s="159"/>
      <c r="J1574" s="159"/>
      <c r="K1574" s="159"/>
      <c r="L1574" s="159"/>
      <c r="M1574" s="159"/>
      <c r="N1574" s="158"/>
      <c r="O1574" s="158"/>
      <c r="P1574" s="158"/>
      <c r="Q1574" s="158"/>
      <c r="R1574" s="159"/>
      <c r="S1574" s="159"/>
      <c r="T1574" s="159"/>
      <c r="U1574" s="159"/>
      <c r="V1574" s="159"/>
      <c r="W1574" s="159"/>
      <c r="X1574" s="159"/>
      <c r="Y1574" s="159"/>
      <c r="Z1574" s="148"/>
      <c r="AA1574" s="148"/>
      <c r="AB1574" s="148"/>
      <c r="AC1574" s="148"/>
      <c r="AD1574" s="148"/>
      <c r="AE1574" s="148"/>
      <c r="AF1574" s="148"/>
      <c r="AG1574" s="148" t="s">
        <v>433</v>
      </c>
      <c r="AH1574" s="148"/>
      <c r="AI1574" s="148"/>
      <c r="AJ1574" s="148"/>
      <c r="AK1574" s="148"/>
      <c r="AL1574" s="148"/>
      <c r="AM1574" s="148"/>
      <c r="AN1574" s="148"/>
      <c r="AO1574" s="148"/>
      <c r="AP1574" s="148"/>
      <c r="AQ1574" s="148"/>
      <c r="AR1574" s="148"/>
      <c r="AS1574" s="148"/>
      <c r="AT1574" s="148"/>
      <c r="AU1574" s="148"/>
      <c r="AV1574" s="148"/>
      <c r="AW1574" s="148"/>
      <c r="AX1574" s="148"/>
      <c r="AY1574" s="148"/>
      <c r="AZ1574" s="148"/>
      <c r="BA1574" s="148"/>
      <c r="BB1574" s="148"/>
      <c r="BC1574" s="148"/>
      <c r="BD1574" s="148"/>
      <c r="BE1574" s="148"/>
      <c r="BF1574" s="148"/>
      <c r="BG1574" s="148"/>
      <c r="BH1574" s="148"/>
    </row>
    <row r="1575" spans="1:60" outlineLevel="2" x14ac:dyDescent="0.2">
      <c r="A1575" s="155"/>
      <c r="B1575" s="156"/>
      <c r="C1575" s="305" t="s">
        <v>2186</v>
      </c>
      <c r="D1575" s="306"/>
      <c r="E1575" s="306"/>
      <c r="F1575" s="306"/>
      <c r="G1575" s="306"/>
      <c r="H1575" s="159"/>
      <c r="I1575" s="159"/>
      <c r="J1575" s="159"/>
      <c r="K1575" s="159"/>
      <c r="L1575" s="159"/>
      <c r="M1575" s="159"/>
      <c r="N1575" s="158"/>
      <c r="O1575" s="158"/>
      <c r="P1575" s="158"/>
      <c r="Q1575" s="158"/>
      <c r="R1575" s="159"/>
      <c r="S1575" s="159"/>
      <c r="T1575" s="159"/>
      <c r="U1575" s="159"/>
      <c r="V1575" s="159"/>
      <c r="W1575" s="159"/>
      <c r="X1575" s="159"/>
      <c r="Y1575" s="159"/>
      <c r="Z1575" s="148"/>
      <c r="AA1575" s="148"/>
      <c r="AB1575" s="148"/>
      <c r="AC1575" s="148"/>
      <c r="AD1575" s="148"/>
      <c r="AE1575" s="148"/>
      <c r="AF1575" s="148"/>
      <c r="AG1575" s="148" t="s">
        <v>383</v>
      </c>
      <c r="AH1575" s="148"/>
      <c r="AI1575" s="148"/>
      <c r="AJ1575" s="148"/>
      <c r="AK1575" s="148"/>
      <c r="AL1575" s="148"/>
      <c r="AM1575" s="148"/>
      <c r="AN1575" s="148"/>
      <c r="AO1575" s="148"/>
      <c r="AP1575" s="148"/>
      <c r="AQ1575" s="148"/>
      <c r="AR1575" s="148"/>
      <c r="AS1575" s="148"/>
      <c r="AT1575" s="148"/>
      <c r="AU1575" s="148"/>
      <c r="AV1575" s="148"/>
      <c r="AW1575" s="148"/>
      <c r="AX1575" s="148"/>
      <c r="AY1575" s="148"/>
      <c r="AZ1575" s="148"/>
      <c r="BA1575" s="148"/>
      <c r="BB1575" s="148"/>
      <c r="BC1575" s="148"/>
      <c r="BD1575" s="148"/>
      <c r="BE1575" s="148"/>
      <c r="BF1575" s="148"/>
      <c r="BG1575" s="148"/>
      <c r="BH1575" s="148"/>
    </row>
    <row r="1576" spans="1:60" outlineLevel="2" x14ac:dyDescent="0.2">
      <c r="A1576" s="155"/>
      <c r="B1576" s="156"/>
      <c r="C1576" s="194" t="s">
        <v>2190</v>
      </c>
      <c r="D1576" s="185"/>
      <c r="E1576" s="186">
        <v>657.6</v>
      </c>
      <c r="F1576" s="159"/>
      <c r="G1576" s="159"/>
      <c r="H1576" s="159"/>
      <c r="I1576" s="159"/>
      <c r="J1576" s="159"/>
      <c r="K1576" s="159"/>
      <c r="L1576" s="159"/>
      <c r="M1576" s="159"/>
      <c r="N1576" s="158"/>
      <c r="O1576" s="158"/>
      <c r="P1576" s="158"/>
      <c r="Q1576" s="158"/>
      <c r="R1576" s="159"/>
      <c r="S1576" s="159"/>
      <c r="T1576" s="159"/>
      <c r="U1576" s="159"/>
      <c r="V1576" s="159"/>
      <c r="W1576" s="159"/>
      <c r="X1576" s="159"/>
      <c r="Y1576" s="159"/>
      <c r="Z1576" s="148"/>
      <c r="AA1576" s="148"/>
      <c r="AB1576" s="148"/>
      <c r="AC1576" s="148"/>
      <c r="AD1576" s="148"/>
      <c r="AE1576" s="148"/>
      <c r="AF1576" s="148"/>
      <c r="AG1576" s="148" t="s">
        <v>435</v>
      </c>
      <c r="AH1576" s="148">
        <v>0</v>
      </c>
      <c r="AI1576" s="148"/>
      <c r="AJ1576" s="148"/>
      <c r="AK1576" s="148"/>
      <c r="AL1576" s="148"/>
      <c r="AM1576" s="148"/>
      <c r="AN1576" s="148"/>
      <c r="AO1576" s="148"/>
      <c r="AP1576" s="148"/>
      <c r="AQ1576" s="148"/>
      <c r="AR1576" s="148"/>
      <c r="AS1576" s="148"/>
      <c r="AT1576" s="148"/>
      <c r="AU1576" s="148"/>
      <c r="AV1576" s="148"/>
      <c r="AW1576" s="148"/>
      <c r="AX1576" s="148"/>
      <c r="AY1576" s="148"/>
      <c r="AZ1576" s="148"/>
      <c r="BA1576" s="148"/>
      <c r="BB1576" s="148"/>
      <c r="BC1576" s="148"/>
      <c r="BD1576" s="148"/>
      <c r="BE1576" s="148"/>
      <c r="BF1576" s="148"/>
      <c r="BG1576" s="148"/>
      <c r="BH1576" s="148"/>
    </row>
    <row r="1577" spans="1:60" outlineLevel="1" x14ac:dyDescent="0.2">
      <c r="A1577" s="155">
        <v>316</v>
      </c>
      <c r="B1577" s="156" t="s">
        <v>2191</v>
      </c>
      <c r="C1577" s="197" t="s">
        <v>2192</v>
      </c>
      <c r="D1577" s="157" t="s">
        <v>0</v>
      </c>
      <c r="E1577" s="196"/>
      <c r="F1577" s="160"/>
      <c r="G1577" s="159">
        <f>ROUND(E1577*F1577,2)</f>
        <v>0</v>
      </c>
      <c r="H1577" s="160"/>
      <c r="I1577" s="159">
        <f>ROUND(E1577*H1577,2)</f>
        <v>0</v>
      </c>
      <c r="J1577" s="160"/>
      <c r="K1577" s="159">
        <f>ROUND(E1577*J1577,2)</f>
        <v>0</v>
      </c>
      <c r="L1577" s="159">
        <v>21</v>
      </c>
      <c r="M1577" s="159">
        <f>G1577*(1+L1577/100)</f>
        <v>0</v>
      </c>
      <c r="N1577" s="158">
        <v>0</v>
      </c>
      <c r="O1577" s="158">
        <f>ROUND(E1577*N1577,2)</f>
        <v>0</v>
      </c>
      <c r="P1577" s="158">
        <v>0</v>
      </c>
      <c r="Q1577" s="158">
        <f>ROUND(E1577*P1577,2)</f>
        <v>0</v>
      </c>
      <c r="R1577" s="159" t="s">
        <v>2036</v>
      </c>
      <c r="S1577" s="159" t="s">
        <v>378</v>
      </c>
      <c r="T1577" s="159" t="s">
        <v>378</v>
      </c>
      <c r="U1577" s="159">
        <v>0</v>
      </c>
      <c r="V1577" s="159">
        <f>ROUND(E1577*U1577,2)</f>
        <v>0</v>
      </c>
      <c r="W1577" s="159"/>
      <c r="X1577" s="159" t="s">
        <v>618</v>
      </c>
      <c r="Y1577" s="159" t="s">
        <v>381</v>
      </c>
      <c r="Z1577" s="214">
        <v>0.32</v>
      </c>
      <c r="AA1577" s="215">
        <f t="shared" ref="AA1577" si="620">G1577*Z1577</f>
        <v>0</v>
      </c>
      <c r="AB1577" s="215">
        <f t="shared" ref="AB1577" si="621">G1577-AA1577</f>
        <v>0</v>
      </c>
      <c r="AC1577" s="148"/>
      <c r="AD1577" s="148"/>
      <c r="AE1577" s="148"/>
      <c r="AF1577" s="148"/>
      <c r="AG1577" s="148" t="s">
        <v>619</v>
      </c>
      <c r="AH1577" s="148"/>
      <c r="AI1577" s="148"/>
      <c r="AJ1577" s="148"/>
      <c r="AK1577" s="148"/>
      <c r="AL1577" s="148"/>
      <c r="AM1577" s="148"/>
      <c r="AN1577" s="148"/>
      <c r="AO1577" s="148"/>
      <c r="AP1577" s="148"/>
      <c r="AQ1577" s="148"/>
      <c r="AR1577" s="148"/>
      <c r="AS1577" s="148"/>
      <c r="AT1577" s="148"/>
      <c r="AU1577" s="148"/>
      <c r="AV1577" s="148"/>
      <c r="AW1577" s="148"/>
      <c r="AX1577" s="148"/>
      <c r="AY1577" s="148"/>
      <c r="AZ1577" s="148"/>
      <c r="BA1577" s="148"/>
      <c r="BB1577" s="148"/>
      <c r="BC1577" s="148"/>
      <c r="BD1577" s="148"/>
      <c r="BE1577" s="148"/>
      <c r="BF1577" s="148"/>
      <c r="BG1577" s="148"/>
      <c r="BH1577" s="148"/>
    </row>
    <row r="1578" spans="1:60" outlineLevel="2" x14ac:dyDescent="0.2">
      <c r="A1578" s="155"/>
      <c r="B1578" s="156"/>
      <c r="C1578" s="309" t="s">
        <v>2193</v>
      </c>
      <c r="D1578" s="310"/>
      <c r="E1578" s="310"/>
      <c r="F1578" s="310"/>
      <c r="G1578" s="310"/>
      <c r="H1578" s="159"/>
      <c r="I1578" s="159"/>
      <c r="J1578" s="159"/>
      <c r="K1578" s="159"/>
      <c r="L1578" s="159"/>
      <c r="M1578" s="159"/>
      <c r="N1578" s="158"/>
      <c r="O1578" s="158"/>
      <c r="P1578" s="158"/>
      <c r="Q1578" s="158"/>
      <c r="R1578" s="159"/>
      <c r="S1578" s="159"/>
      <c r="T1578" s="159"/>
      <c r="U1578" s="159"/>
      <c r="V1578" s="159"/>
      <c r="W1578" s="159"/>
      <c r="X1578" s="159"/>
      <c r="Y1578" s="159"/>
      <c r="Z1578" s="148"/>
      <c r="AA1578" s="148"/>
      <c r="AB1578" s="148"/>
      <c r="AC1578" s="148"/>
      <c r="AD1578" s="148"/>
      <c r="AE1578" s="148"/>
      <c r="AF1578" s="148"/>
      <c r="AG1578" s="148" t="s">
        <v>433</v>
      </c>
      <c r="AH1578" s="148"/>
      <c r="AI1578" s="148"/>
      <c r="AJ1578" s="148"/>
      <c r="AK1578" s="148"/>
      <c r="AL1578" s="148"/>
      <c r="AM1578" s="148"/>
      <c r="AN1578" s="148"/>
      <c r="AO1578" s="148"/>
      <c r="AP1578" s="148"/>
      <c r="AQ1578" s="148"/>
      <c r="AR1578" s="148"/>
      <c r="AS1578" s="148"/>
      <c r="AT1578" s="148"/>
      <c r="AU1578" s="148"/>
      <c r="AV1578" s="148"/>
      <c r="AW1578" s="148"/>
      <c r="AX1578" s="148"/>
      <c r="AY1578" s="148"/>
      <c r="AZ1578" s="148"/>
      <c r="BA1578" s="148"/>
      <c r="BB1578" s="148"/>
      <c r="BC1578" s="148"/>
      <c r="BD1578" s="148"/>
      <c r="BE1578" s="148"/>
      <c r="BF1578" s="148"/>
      <c r="BG1578" s="148"/>
      <c r="BH1578" s="148"/>
    </row>
    <row r="1579" spans="1:60" x14ac:dyDescent="0.2">
      <c r="A1579" s="162" t="s">
        <v>373</v>
      </c>
      <c r="B1579" s="163" t="s">
        <v>293</v>
      </c>
      <c r="C1579" s="180" t="s">
        <v>294</v>
      </c>
      <c r="D1579" s="164"/>
      <c r="E1579" s="165"/>
      <c r="F1579" s="166"/>
      <c r="G1579" s="166">
        <f>SUMIF(AG1580:AG1660,"&lt;&gt;NOR",G1580:G1660)</f>
        <v>0</v>
      </c>
      <c r="H1579" s="166"/>
      <c r="I1579" s="166">
        <f>SUM(I1580:I1660)</f>
        <v>0</v>
      </c>
      <c r="J1579" s="166"/>
      <c r="K1579" s="166">
        <f>SUM(K1580:K1660)</f>
        <v>0</v>
      </c>
      <c r="L1579" s="166"/>
      <c r="M1579" s="166">
        <f>SUM(M1580:M1660)</f>
        <v>0</v>
      </c>
      <c r="N1579" s="165"/>
      <c r="O1579" s="165">
        <f>SUM(O1580:O1660)</f>
        <v>43.569999999999993</v>
      </c>
      <c r="P1579" s="165"/>
      <c r="Q1579" s="165">
        <f>SUM(Q1580:Q1660)</f>
        <v>0</v>
      </c>
      <c r="R1579" s="166"/>
      <c r="S1579" s="166"/>
      <c r="T1579" s="167"/>
      <c r="U1579" s="161"/>
      <c r="V1579" s="161">
        <f>SUM(V1580:V1660)</f>
        <v>1856.61</v>
      </c>
      <c r="W1579" s="161"/>
      <c r="X1579" s="161"/>
      <c r="Y1579" s="161"/>
      <c r="Z1579" s="166"/>
      <c r="AA1579" s="166"/>
      <c r="AB1579" s="167"/>
      <c r="AG1579" t="s">
        <v>374</v>
      </c>
    </row>
    <row r="1580" spans="1:60" outlineLevel="1" x14ac:dyDescent="0.2">
      <c r="A1580" s="172">
        <v>317</v>
      </c>
      <c r="B1580" s="173" t="s">
        <v>2194</v>
      </c>
      <c r="C1580" s="181" t="s">
        <v>2195</v>
      </c>
      <c r="D1580" s="174" t="s">
        <v>492</v>
      </c>
      <c r="E1580" s="175">
        <v>1757.12</v>
      </c>
      <c r="F1580" s="176"/>
      <c r="G1580" s="177">
        <f>ROUND(E1580*F1580,2)</f>
        <v>0</v>
      </c>
      <c r="H1580" s="176"/>
      <c r="I1580" s="177">
        <f>ROUND(E1580*H1580,2)</f>
        <v>0</v>
      </c>
      <c r="J1580" s="176"/>
      <c r="K1580" s="177">
        <f>ROUND(E1580*J1580,2)</f>
        <v>0</v>
      </c>
      <c r="L1580" s="177">
        <v>21</v>
      </c>
      <c r="M1580" s="177">
        <f>G1580*(1+L1580/100)</f>
        <v>0</v>
      </c>
      <c r="N1580" s="175">
        <v>0</v>
      </c>
      <c r="O1580" s="175">
        <f>ROUND(E1580*N1580,2)</f>
        <v>0</v>
      </c>
      <c r="P1580" s="175">
        <v>0</v>
      </c>
      <c r="Q1580" s="175">
        <f>ROUND(E1580*P1580,2)</f>
        <v>0</v>
      </c>
      <c r="R1580" s="177" t="s">
        <v>2196</v>
      </c>
      <c r="S1580" s="177" t="s">
        <v>378</v>
      </c>
      <c r="T1580" s="178" t="s">
        <v>378</v>
      </c>
      <c r="U1580" s="159">
        <v>0.08</v>
      </c>
      <c r="V1580" s="159">
        <f>ROUND(E1580*U1580,2)</f>
        <v>140.57</v>
      </c>
      <c r="W1580" s="159"/>
      <c r="X1580" s="159" t="s">
        <v>429</v>
      </c>
      <c r="Y1580" s="159" t="s">
        <v>430</v>
      </c>
      <c r="Z1580" s="214">
        <v>0.32</v>
      </c>
      <c r="AA1580" s="215">
        <f t="shared" ref="AA1580" si="622">G1580*Z1580</f>
        <v>0</v>
      </c>
      <c r="AB1580" s="215">
        <f t="shared" ref="AB1580" si="623">G1580-AA1580</f>
        <v>0</v>
      </c>
      <c r="AC1580" s="148"/>
      <c r="AD1580" s="148"/>
      <c r="AE1580" s="148"/>
      <c r="AF1580" s="148"/>
      <c r="AG1580" s="148" t="s">
        <v>431</v>
      </c>
      <c r="AH1580" s="148"/>
      <c r="AI1580" s="148"/>
      <c r="AJ1580" s="148"/>
      <c r="AK1580" s="148"/>
      <c r="AL1580" s="148"/>
      <c r="AM1580" s="148"/>
      <c r="AN1580" s="148"/>
      <c r="AO1580" s="148"/>
      <c r="AP1580" s="148"/>
      <c r="AQ1580" s="148"/>
      <c r="AR1580" s="148"/>
      <c r="AS1580" s="148"/>
      <c r="AT1580" s="148"/>
      <c r="AU1580" s="148"/>
      <c r="AV1580" s="148"/>
      <c r="AW1580" s="148"/>
      <c r="AX1580" s="148"/>
      <c r="AY1580" s="148"/>
      <c r="AZ1580" s="148"/>
      <c r="BA1580" s="148"/>
      <c r="BB1580" s="148"/>
      <c r="BC1580" s="148"/>
      <c r="BD1580" s="148"/>
      <c r="BE1580" s="148"/>
      <c r="BF1580" s="148"/>
      <c r="BG1580" s="148"/>
      <c r="BH1580" s="148"/>
    </row>
    <row r="1581" spans="1:60" outlineLevel="2" x14ac:dyDescent="0.2">
      <c r="A1581" s="155"/>
      <c r="B1581" s="156"/>
      <c r="C1581" s="194" t="s">
        <v>1680</v>
      </c>
      <c r="D1581" s="185"/>
      <c r="E1581" s="186">
        <v>98.79</v>
      </c>
      <c r="F1581" s="159"/>
      <c r="G1581" s="159"/>
      <c r="H1581" s="159"/>
      <c r="I1581" s="159"/>
      <c r="J1581" s="159"/>
      <c r="K1581" s="159"/>
      <c r="L1581" s="159"/>
      <c r="M1581" s="159"/>
      <c r="N1581" s="158"/>
      <c r="O1581" s="158"/>
      <c r="P1581" s="158"/>
      <c r="Q1581" s="158"/>
      <c r="R1581" s="159"/>
      <c r="S1581" s="159"/>
      <c r="T1581" s="159"/>
      <c r="U1581" s="159"/>
      <c r="V1581" s="159"/>
      <c r="W1581" s="159"/>
      <c r="X1581" s="159"/>
      <c r="Y1581" s="159"/>
      <c r="Z1581" s="148"/>
      <c r="AA1581" s="148"/>
      <c r="AB1581" s="148"/>
      <c r="AC1581" s="148"/>
      <c r="AD1581" s="148"/>
      <c r="AE1581" s="148"/>
      <c r="AF1581" s="148"/>
      <c r="AG1581" s="148" t="s">
        <v>435</v>
      </c>
      <c r="AH1581" s="148">
        <v>0</v>
      </c>
      <c r="AI1581" s="148"/>
      <c r="AJ1581" s="148"/>
      <c r="AK1581" s="148"/>
      <c r="AL1581" s="148"/>
      <c r="AM1581" s="148"/>
      <c r="AN1581" s="148"/>
      <c r="AO1581" s="148"/>
      <c r="AP1581" s="148"/>
      <c r="AQ1581" s="148"/>
      <c r="AR1581" s="148"/>
      <c r="AS1581" s="148"/>
      <c r="AT1581" s="148"/>
      <c r="AU1581" s="148"/>
      <c r="AV1581" s="148"/>
      <c r="AW1581" s="148"/>
      <c r="AX1581" s="148"/>
      <c r="AY1581" s="148"/>
      <c r="AZ1581" s="148"/>
      <c r="BA1581" s="148"/>
      <c r="BB1581" s="148"/>
      <c r="BC1581" s="148"/>
      <c r="BD1581" s="148"/>
      <c r="BE1581" s="148"/>
      <c r="BF1581" s="148"/>
      <c r="BG1581" s="148"/>
      <c r="BH1581" s="148"/>
    </row>
    <row r="1582" spans="1:60" outlineLevel="3" x14ac:dyDescent="0.2">
      <c r="A1582" s="155"/>
      <c r="B1582" s="156"/>
      <c r="C1582" s="194" t="s">
        <v>1681</v>
      </c>
      <c r="D1582" s="185"/>
      <c r="E1582" s="186">
        <v>121.53</v>
      </c>
      <c r="F1582" s="159"/>
      <c r="G1582" s="159"/>
      <c r="H1582" s="159"/>
      <c r="I1582" s="159"/>
      <c r="J1582" s="159"/>
      <c r="K1582" s="159"/>
      <c r="L1582" s="159"/>
      <c r="M1582" s="159"/>
      <c r="N1582" s="158"/>
      <c r="O1582" s="158"/>
      <c r="P1582" s="158"/>
      <c r="Q1582" s="158"/>
      <c r="R1582" s="159"/>
      <c r="S1582" s="159"/>
      <c r="T1582" s="159"/>
      <c r="U1582" s="159"/>
      <c r="V1582" s="159"/>
      <c r="W1582" s="159"/>
      <c r="X1582" s="159"/>
      <c r="Y1582" s="159"/>
      <c r="Z1582" s="148"/>
      <c r="AA1582" s="148"/>
      <c r="AB1582" s="148"/>
      <c r="AC1582" s="148"/>
      <c r="AD1582" s="148"/>
      <c r="AE1582" s="148"/>
      <c r="AF1582" s="148"/>
      <c r="AG1582" s="148" t="s">
        <v>435</v>
      </c>
      <c r="AH1582" s="148">
        <v>0</v>
      </c>
      <c r="AI1582" s="148"/>
      <c r="AJ1582" s="148"/>
      <c r="AK1582" s="148"/>
      <c r="AL1582" s="148"/>
      <c r="AM1582" s="148"/>
      <c r="AN1582" s="148"/>
      <c r="AO1582" s="148"/>
      <c r="AP1582" s="148"/>
      <c r="AQ1582" s="148"/>
      <c r="AR1582" s="148"/>
      <c r="AS1582" s="148"/>
      <c r="AT1582" s="148"/>
      <c r="AU1582" s="148"/>
      <c r="AV1582" s="148"/>
      <c r="AW1582" s="148"/>
      <c r="AX1582" s="148"/>
      <c r="AY1582" s="148"/>
      <c r="AZ1582" s="148"/>
      <c r="BA1582" s="148"/>
      <c r="BB1582" s="148"/>
      <c r="BC1582" s="148"/>
      <c r="BD1582" s="148"/>
      <c r="BE1582" s="148"/>
      <c r="BF1582" s="148"/>
      <c r="BG1582" s="148"/>
      <c r="BH1582" s="148"/>
    </row>
    <row r="1583" spans="1:60" outlineLevel="3" x14ac:dyDescent="0.2">
      <c r="A1583" s="155"/>
      <c r="B1583" s="156"/>
      <c r="C1583" s="194" t="s">
        <v>2197</v>
      </c>
      <c r="D1583" s="185"/>
      <c r="E1583" s="186">
        <v>102.6</v>
      </c>
      <c r="F1583" s="159"/>
      <c r="G1583" s="159"/>
      <c r="H1583" s="159"/>
      <c r="I1583" s="159"/>
      <c r="J1583" s="159"/>
      <c r="K1583" s="159"/>
      <c r="L1583" s="159"/>
      <c r="M1583" s="159"/>
      <c r="N1583" s="158"/>
      <c r="O1583" s="158"/>
      <c r="P1583" s="158"/>
      <c r="Q1583" s="158"/>
      <c r="R1583" s="159"/>
      <c r="S1583" s="159"/>
      <c r="T1583" s="159"/>
      <c r="U1583" s="159"/>
      <c r="V1583" s="159"/>
      <c r="W1583" s="159"/>
      <c r="X1583" s="159"/>
      <c r="Y1583" s="159"/>
      <c r="Z1583" s="148"/>
      <c r="AA1583" s="148"/>
      <c r="AB1583" s="148"/>
      <c r="AC1583" s="148"/>
      <c r="AD1583" s="148"/>
      <c r="AE1583" s="148"/>
      <c r="AF1583" s="148"/>
      <c r="AG1583" s="148" t="s">
        <v>435</v>
      </c>
      <c r="AH1583" s="148">
        <v>0</v>
      </c>
      <c r="AI1583" s="148"/>
      <c r="AJ1583" s="148"/>
      <c r="AK1583" s="148"/>
      <c r="AL1583" s="148"/>
      <c r="AM1583" s="148"/>
      <c r="AN1583" s="148"/>
      <c r="AO1583" s="148"/>
      <c r="AP1583" s="148"/>
      <c r="AQ1583" s="148"/>
      <c r="AR1583" s="148"/>
      <c r="AS1583" s="148"/>
      <c r="AT1583" s="148"/>
      <c r="AU1583" s="148"/>
      <c r="AV1583" s="148"/>
      <c r="AW1583" s="148"/>
      <c r="AX1583" s="148"/>
      <c r="AY1583" s="148"/>
      <c r="AZ1583" s="148"/>
      <c r="BA1583" s="148"/>
      <c r="BB1583" s="148"/>
      <c r="BC1583" s="148"/>
      <c r="BD1583" s="148"/>
      <c r="BE1583" s="148"/>
      <c r="BF1583" s="148"/>
      <c r="BG1583" s="148"/>
      <c r="BH1583" s="148"/>
    </row>
    <row r="1584" spans="1:60" outlineLevel="3" x14ac:dyDescent="0.2">
      <c r="A1584" s="155"/>
      <c r="B1584" s="156"/>
      <c r="C1584" s="194" t="s">
        <v>2198</v>
      </c>
      <c r="D1584" s="185"/>
      <c r="E1584" s="186">
        <v>873.9</v>
      </c>
      <c r="F1584" s="159"/>
      <c r="G1584" s="159"/>
      <c r="H1584" s="159"/>
      <c r="I1584" s="159"/>
      <c r="J1584" s="159"/>
      <c r="K1584" s="159"/>
      <c r="L1584" s="159"/>
      <c r="M1584" s="159"/>
      <c r="N1584" s="158"/>
      <c r="O1584" s="158"/>
      <c r="P1584" s="158"/>
      <c r="Q1584" s="158"/>
      <c r="R1584" s="159"/>
      <c r="S1584" s="159"/>
      <c r="T1584" s="159"/>
      <c r="U1584" s="159"/>
      <c r="V1584" s="159"/>
      <c r="W1584" s="159"/>
      <c r="X1584" s="159"/>
      <c r="Y1584" s="159"/>
      <c r="Z1584" s="148"/>
      <c r="AA1584" s="148"/>
      <c r="AB1584" s="148"/>
      <c r="AC1584" s="148"/>
      <c r="AD1584" s="148"/>
      <c r="AE1584" s="148"/>
      <c r="AF1584" s="148"/>
      <c r="AG1584" s="148" t="s">
        <v>435</v>
      </c>
      <c r="AH1584" s="148">
        <v>0</v>
      </c>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row>
    <row r="1585" spans="1:60" ht="33.75" outlineLevel="3" x14ac:dyDescent="0.2">
      <c r="A1585" s="155"/>
      <c r="B1585" s="156"/>
      <c r="C1585" s="194" t="s">
        <v>2199</v>
      </c>
      <c r="D1585" s="185"/>
      <c r="E1585" s="186">
        <v>560.29999999999995</v>
      </c>
      <c r="F1585" s="159"/>
      <c r="G1585" s="159"/>
      <c r="H1585" s="159"/>
      <c r="I1585" s="159"/>
      <c r="J1585" s="159"/>
      <c r="K1585" s="159"/>
      <c r="L1585" s="159"/>
      <c r="M1585" s="159"/>
      <c r="N1585" s="158"/>
      <c r="O1585" s="158"/>
      <c r="P1585" s="158"/>
      <c r="Q1585" s="158"/>
      <c r="R1585" s="159"/>
      <c r="S1585" s="159"/>
      <c r="T1585" s="159"/>
      <c r="U1585" s="159"/>
      <c r="V1585" s="159"/>
      <c r="W1585" s="159"/>
      <c r="X1585" s="159"/>
      <c r="Y1585" s="159"/>
      <c r="Z1585" s="148"/>
      <c r="AA1585" s="148"/>
      <c r="AB1585" s="148"/>
      <c r="AC1585" s="148"/>
      <c r="AD1585" s="148"/>
      <c r="AE1585" s="148"/>
      <c r="AF1585" s="148"/>
      <c r="AG1585" s="148" t="s">
        <v>435</v>
      </c>
      <c r="AH1585" s="148">
        <v>0</v>
      </c>
      <c r="AI1585" s="148"/>
      <c r="AJ1585" s="148"/>
      <c r="AK1585" s="148"/>
      <c r="AL1585" s="148"/>
      <c r="AM1585" s="148"/>
      <c r="AN1585" s="148"/>
      <c r="AO1585" s="148"/>
      <c r="AP1585" s="148"/>
      <c r="AQ1585" s="148"/>
      <c r="AR1585" s="148"/>
      <c r="AS1585" s="148"/>
      <c r="AT1585" s="148"/>
      <c r="AU1585" s="148"/>
      <c r="AV1585" s="148"/>
      <c r="AW1585" s="148"/>
      <c r="AX1585" s="148"/>
      <c r="AY1585" s="148"/>
      <c r="AZ1585" s="148"/>
      <c r="BA1585" s="148"/>
      <c r="BB1585" s="148"/>
      <c r="BC1585" s="148"/>
      <c r="BD1585" s="148"/>
      <c r="BE1585" s="148"/>
      <c r="BF1585" s="148"/>
      <c r="BG1585" s="148"/>
      <c r="BH1585" s="148"/>
    </row>
    <row r="1586" spans="1:60" outlineLevel="1" x14ac:dyDescent="0.2">
      <c r="A1586" s="172">
        <v>318</v>
      </c>
      <c r="B1586" s="173" t="s">
        <v>2200</v>
      </c>
      <c r="C1586" s="181" t="s">
        <v>2201</v>
      </c>
      <c r="D1586" s="174" t="s">
        <v>492</v>
      </c>
      <c r="E1586" s="175">
        <v>1523.19</v>
      </c>
      <c r="F1586" s="176"/>
      <c r="G1586" s="177">
        <f>ROUND(E1586*F1586,2)</f>
        <v>0</v>
      </c>
      <c r="H1586" s="176"/>
      <c r="I1586" s="177">
        <f>ROUND(E1586*H1586,2)</f>
        <v>0</v>
      </c>
      <c r="J1586" s="176"/>
      <c r="K1586" s="177">
        <f>ROUND(E1586*J1586,2)</f>
        <v>0</v>
      </c>
      <c r="L1586" s="177">
        <v>21</v>
      </c>
      <c r="M1586" s="177">
        <f>G1586*(1+L1586/100)</f>
        <v>0</v>
      </c>
      <c r="N1586" s="175">
        <v>0</v>
      </c>
      <c r="O1586" s="175">
        <f>ROUND(E1586*N1586,2)</f>
        <v>0</v>
      </c>
      <c r="P1586" s="175">
        <v>0</v>
      </c>
      <c r="Q1586" s="175">
        <f>ROUND(E1586*P1586,2)</f>
        <v>0</v>
      </c>
      <c r="R1586" s="177" t="s">
        <v>2196</v>
      </c>
      <c r="S1586" s="177" t="s">
        <v>378</v>
      </c>
      <c r="T1586" s="178" t="s">
        <v>378</v>
      </c>
      <c r="U1586" s="159">
        <v>0.15</v>
      </c>
      <c r="V1586" s="159">
        <f>ROUND(E1586*U1586,2)</f>
        <v>228.48</v>
      </c>
      <c r="W1586" s="159"/>
      <c r="X1586" s="159" t="s">
        <v>429</v>
      </c>
      <c r="Y1586" s="159" t="s">
        <v>430</v>
      </c>
      <c r="Z1586" s="214">
        <v>0.32</v>
      </c>
      <c r="AA1586" s="215">
        <f t="shared" ref="AA1586" si="624">G1586*Z1586</f>
        <v>0</v>
      </c>
      <c r="AB1586" s="215">
        <f t="shared" ref="AB1586" si="625">G1586-AA1586</f>
        <v>0</v>
      </c>
      <c r="AC1586" s="148"/>
      <c r="AD1586" s="148"/>
      <c r="AE1586" s="148"/>
      <c r="AF1586" s="148"/>
      <c r="AG1586" s="148" t="s">
        <v>431</v>
      </c>
      <c r="AH1586" s="148"/>
      <c r="AI1586" s="148"/>
      <c r="AJ1586" s="148"/>
      <c r="AK1586" s="148"/>
      <c r="AL1586" s="148"/>
      <c r="AM1586" s="148"/>
      <c r="AN1586" s="148"/>
      <c r="AO1586" s="148"/>
      <c r="AP1586" s="148"/>
      <c r="AQ1586" s="148"/>
      <c r="AR1586" s="148"/>
      <c r="AS1586" s="148"/>
      <c r="AT1586" s="148"/>
      <c r="AU1586" s="148"/>
      <c r="AV1586" s="148"/>
      <c r="AW1586" s="148"/>
      <c r="AX1586" s="148"/>
      <c r="AY1586" s="148"/>
      <c r="AZ1586" s="148"/>
      <c r="BA1586" s="148"/>
      <c r="BB1586" s="148"/>
      <c r="BC1586" s="148"/>
      <c r="BD1586" s="148"/>
      <c r="BE1586" s="148"/>
      <c r="BF1586" s="148"/>
      <c r="BG1586" s="148"/>
      <c r="BH1586" s="148"/>
    </row>
    <row r="1587" spans="1:60" outlineLevel="2" x14ac:dyDescent="0.2">
      <c r="A1587" s="155"/>
      <c r="B1587" s="156"/>
      <c r="C1587" s="194" t="s">
        <v>2202</v>
      </c>
      <c r="D1587" s="185"/>
      <c r="E1587" s="186">
        <v>1061.8800000000001</v>
      </c>
      <c r="F1587" s="159"/>
      <c r="G1587" s="159"/>
      <c r="H1587" s="159"/>
      <c r="I1587" s="159"/>
      <c r="J1587" s="159"/>
      <c r="K1587" s="159"/>
      <c r="L1587" s="159"/>
      <c r="M1587" s="159"/>
      <c r="N1587" s="158"/>
      <c r="O1587" s="158"/>
      <c r="P1587" s="158"/>
      <c r="Q1587" s="158"/>
      <c r="R1587" s="159"/>
      <c r="S1587" s="159"/>
      <c r="T1587" s="159"/>
      <c r="U1587" s="159"/>
      <c r="V1587" s="159"/>
      <c r="W1587" s="159"/>
      <c r="X1587" s="159"/>
      <c r="Y1587" s="159"/>
      <c r="Z1587" s="148"/>
      <c r="AA1587" s="148"/>
      <c r="AB1587" s="148"/>
      <c r="AC1587" s="148"/>
      <c r="AD1587" s="148"/>
      <c r="AE1587" s="148"/>
      <c r="AF1587" s="148"/>
      <c r="AG1587" s="148" t="s">
        <v>435</v>
      </c>
      <c r="AH1587" s="148">
        <v>0</v>
      </c>
      <c r="AI1587" s="148"/>
      <c r="AJ1587" s="148"/>
      <c r="AK1587" s="148"/>
      <c r="AL1587" s="148"/>
      <c r="AM1587" s="148"/>
      <c r="AN1587" s="148"/>
      <c r="AO1587" s="148"/>
      <c r="AP1587" s="148"/>
      <c r="AQ1587" s="148"/>
      <c r="AR1587" s="148"/>
      <c r="AS1587" s="148"/>
      <c r="AT1587" s="148"/>
      <c r="AU1587" s="148"/>
      <c r="AV1587" s="148"/>
      <c r="AW1587" s="148"/>
      <c r="AX1587" s="148"/>
      <c r="AY1587" s="148"/>
      <c r="AZ1587" s="148"/>
      <c r="BA1587" s="148"/>
      <c r="BB1587" s="148"/>
      <c r="BC1587" s="148"/>
      <c r="BD1587" s="148"/>
      <c r="BE1587" s="148"/>
      <c r="BF1587" s="148"/>
      <c r="BG1587" s="148"/>
      <c r="BH1587" s="148"/>
    </row>
    <row r="1588" spans="1:60" outlineLevel="3" x14ac:dyDescent="0.2">
      <c r="A1588" s="155"/>
      <c r="B1588" s="156"/>
      <c r="C1588" s="194" t="s">
        <v>2203</v>
      </c>
      <c r="D1588" s="185"/>
      <c r="E1588" s="186">
        <v>461.31</v>
      </c>
      <c r="F1588" s="159"/>
      <c r="G1588" s="159"/>
      <c r="H1588" s="159"/>
      <c r="I1588" s="159"/>
      <c r="J1588" s="159"/>
      <c r="K1588" s="159"/>
      <c r="L1588" s="159"/>
      <c r="M1588" s="159"/>
      <c r="N1588" s="158"/>
      <c r="O1588" s="158"/>
      <c r="P1588" s="158"/>
      <c r="Q1588" s="158"/>
      <c r="R1588" s="159"/>
      <c r="S1588" s="159"/>
      <c r="T1588" s="159"/>
      <c r="U1588" s="159"/>
      <c r="V1588" s="159"/>
      <c r="W1588" s="159"/>
      <c r="X1588" s="159"/>
      <c r="Y1588" s="159"/>
      <c r="Z1588" s="148"/>
      <c r="AA1588" s="148"/>
      <c r="AB1588" s="148"/>
      <c r="AC1588" s="148"/>
      <c r="AD1588" s="148"/>
      <c r="AE1588" s="148"/>
      <c r="AF1588" s="148"/>
      <c r="AG1588" s="148" t="s">
        <v>435</v>
      </c>
      <c r="AH1588" s="148">
        <v>0</v>
      </c>
      <c r="AI1588" s="148"/>
      <c r="AJ1588" s="148"/>
      <c r="AK1588" s="148"/>
      <c r="AL1588" s="148"/>
      <c r="AM1588" s="148"/>
      <c r="AN1588" s="148"/>
      <c r="AO1588" s="148"/>
      <c r="AP1588" s="148"/>
      <c r="AQ1588" s="148"/>
      <c r="AR1588" s="148"/>
      <c r="AS1588" s="148"/>
      <c r="AT1588" s="148"/>
      <c r="AU1588" s="148"/>
      <c r="AV1588" s="148"/>
      <c r="AW1588" s="148"/>
      <c r="AX1588" s="148"/>
      <c r="AY1588" s="148"/>
      <c r="AZ1588" s="148"/>
      <c r="BA1588" s="148"/>
      <c r="BB1588" s="148"/>
      <c r="BC1588" s="148"/>
      <c r="BD1588" s="148"/>
      <c r="BE1588" s="148"/>
      <c r="BF1588" s="148"/>
      <c r="BG1588" s="148"/>
      <c r="BH1588" s="148"/>
    </row>
    <row r="1589" spans="1:60" outlineLevel="1" x14ac:dyDescent="0.2">
      <c r="A1589" s="172">
        <v>319</v>
      </c>
      <c r="B1589" s="173" t="s">
        <v>2204</v>
      </c>
      <c r="C1589" s="181" t="s">
        <v>2205</v>
      </c>
      <c r="D1589" s="174" t="s">
        <v>492</v>
      </c>
      <c r="E1589" s="175">
        <v>2303.81</v>
      </c>
      <c r="F1589" s="176"/>
      <c r="G1589" s="177">
        <f>ROUND(E1589*F1589,2)</f>
        <v>0</v>
      </c>
      <c r="H1589" s="176"/>
      <c r="I1589" s="177">
        <f>ROUND(E1589*H1589,2)</f>
        <v>0</v>
      </c>
      <c r="J1589" s="176"/>
      <c r="K1589" s="177">
        <f>ROUND(E1589*J1589,2)</f>
        <v>0</v>
      </c>
      <c r="L1589" s="177">
        <v>21</v>
      </c>
      <c r="M1589" s="177">
        <f>G1589*(1+L1589/100)</f>
        <v>0</v>
      </c>
      <c r="N1589" s="175">
        <v>2.0000000000000002E-5</v>
      </c>
      <c r="O1589" s="175">
        <f>ROUND(E1589*N1589,2)</f>
        <v>0.05</v>
      </c>
      <c r="P1589" s="175">
        <v>0</v>
      </c>
      <c r="Q1589" s="175">
        <f>ROUND(E1589*P1589,2)</f>
        <v>0</v>
      </c>
      <c r="R1589" s="177"/>
      <c r="S1589" s="177" t="s">
        <v>394</v>
      </c>
      <c r="T1589" s="178" t="s">
        <v>379</v>
      </c>
      <c r="U1589" s="159">
        <v>7.0000000000000007E-2</v>
      </c>
      <c r="V1589" s="159">
        <f>ROUND(E1589*U1589,2)</f>
        <v>161.27000000000001</v>
      </c>
      <c r="W1589" s="159"/>
      <c r="X1589" s="159" t="s">
        <v>429</v>
      </c>
      <c r="Y1589" s="159" t="s">
        <v>430</v>
      </c>
      <c r="Z1589" s="214">
        <v>0.32</v>
      </c>
      <c r="AA1589" s="215">
        <f t="shared" ref="AA1589" si="626">G1589*Z1589</f>
        <v>0</v>
      </c>
      <c r="AB1589" s="215">
        <f t="shared" ref="AB1589" si="627">G1589-AA1589</f>
        <v>0</v>
      </c>
      <c r="AC1589" s="148"/>
      <c r="AD1589" s="148"/>
      <c r="AE1589" s="148"/>
      <c r="AF1589" s="148"/>
      <c r="AG1589" s="148" t="s">
        <v>431</v>
      </c>
      <c r="AH1589" s="148"/>
      <c r="AI1589" s="148"/>
      <c r="AJ1589" s="148"/>
      <c r="AK1589" s="148"/>
      <c r="AL1589" s="148"/>
      <c r="AM1589" s="148"/>
      <c r="AN1589" s="148"/>
      <c r="AO1589" s="148"/>
      <c r="AP1589" s="148"/>
      <c r="AQ1589" s="148"/>
      <c r="AR1589" s="148"/>
      <c r="AS1589" s="148"/>
      <c r="AT1589" s="148"/>
      <c r="AU1589" s="148"/>
      <c r="AV1589" s="148"/>
      <c r="AW1589" s="148"/>
      <c r="AX1589" s="148"/>
      <c r="AY1589" s="148"/>
      <c r="AZ1589" s="148"/>
      <c r="BA1589" s="148"/>
      <c r="BB1589" s="148"/>
      <c r="BC1589" s="148"/>
      <c r="BD1589" s="148"/>
      <c r="BE1589" s="148"/>
      <c r="BF1589" s="148"/>
      <c r="BG1589" s="148"/>
      <c r="BH1589" s="148"/>
    </row>
    <row r="1590" spans="1:60" outlineLevel="2" x14ac:dyDescent="0.2">
      <c r="A1590" s="155"/>
      <c r="B1590" s="156"/>
      <c r="C1590" s="194" t="s">
        <v>1680</v>
      </c>
      <c r="D1590" s="185"/>
      <c r="E1590" s="186">
        <v>98.79</v>
      </c>
      <c r="F1590" s="159"/>
      <c r="G1590" s="159"/>
      <c r="H1590" s="159"/>
      <c r="I1590" s="159"/>
      <c r="J1590" s="159"/>
      <c r="K1590" s="159"/>
      <c r="L1590" s="159"/>
      <c r="M1590" s="159"/>
      <c r="N1590" s="158"/>
      <c r="O1590" s="158"/>
      <c r="P1590" s="158"/>
      <c r="Q1590" s="158"/>
      <c r="R1590" s="159"/>
      <c r="S1590" s="159"/>
      <c r="T1590" s="159"/>
      <c r="U1590" s="159"/>
      <c r="V1590" s="159"/>
      <c r="W1590" s="159"/>
      <c r="X1590" s="159"/>
      <c r="Y1590" s="159"/>
      <c r="Z1590" s="148"/>
      <c r="AA1590" s="148"/>
      <c r="AB1590" s="148"/>
      <c r="AC1590" s="148"/>
      <c r="AD1590" s="148"/>
      <c r="AE1590" s="148"/>
      <c r="AF1590" s="148"/>
      <c r="AG1590" s="148" t="s">
        <v>435</v>
      </c>
      <c r="AH1590" s="148">
        <v>0</v>
      </c>
      <c r="AI1590" s="148"/>
      <c r="AJ1590" s="148"/>
      <c r="AK1590" s="148"/>
      <c r="AL1590" s="148"/>
      <c r="AM1590" s="148"/>
      <c r="AN1590" s="148"/>
      <c r="AO1590" s="148"/>
      <c r="AP1590" s="148"/>
      <c r="AQ1590" s="148"/>
      <c r="AR1590" s="148"/>
      <c r="AS1590" s="148"/>
      <c r="AT1590" s="148"/>
      <c r="AU1590" s="148"/>
      <c r="AV1590" s="148"/>
      <c r="AW1590" s="148"/>
      <c r="AX1590" s="148"/>
      <c r="AY1590" s="148"/>
      <c r="AZ1590" s="148"/>
      <c r="BA1590" s="148"/>
      <c r="BB1590" s="148"/>
      <c r="BC1590" s="148"/>
      <c r="BD1590" s="148"/>
      <c r="BE1590" s="148"/>
      <c r="BF1590" s="148"/>
      <c r="BG1590" s="148"/>
      <c r="BH1590" s="148"/>
    </row>
    <row r="1591" spans="1:60" outlineLevel="3" x14ac:dyDescent="0.2">
      <c r="A1591" s="155"/>
      <c r="B1591" s="156"/>
      <c r="C1591" s="194" t="s">
        <v>1681</v>
      </c>
      <c r="D1591" s="185"/>
      <c r="E1591" s="186">
        <v>121.53</v>
      </c>
      <c r="F1591" s="159"/>
      <c r="G1591" s="159"/>
      <c r="H1591" s="159"/>
      <c r="I1591" s="159"/>
      <c r="J1591" s="159"/>
      <c r="K1591" s="159"/>
      <c r="L1591" s="159"/>
      <c r="M1591" s="159"/>
      <c r="N1591" s="158"/>
      <c r="O1591" s="158"/>
      <c r="P1591" s="158"/>
      <c r="Q1591" s="158"/>
      <c r="R1591" s="159"/>
      <c r="S1591" s="159"/>
      <c r="T1591" s="159"/>
      <c r="U1591" s="159"/>
      <c r="V1591" s="159"/>
      <c r="W1591" s="159"/>
      <c r="X1591" s="159"/>
      <c r="Y1591" s="159"/>
      <c r="Z1591" s="148"/>
      <c r="AA1591" s="148"/>
      <c r="AB1591" s="148"/>
      <c r="AC1591" s="148"/>
      <c r="AD1591" s="148"/>
      <c r="AE1591" s="148"/>
      <c r="AF1591" s="148"/>
      <c r="AG1591" s="148" t="s">
        <v>435</v>
      </c>
      <c r="AH1591" s="148">
        <v>0</v>
      </c>
      <c r="AI1591" s="148"/>
      <c r="AJ1591" s="148"/>
      <c r="AK1591" s="148"/>
      <c r="AL1591" s="148"/>
      <c r="AM1591" s="148"/>
      <c r="AN1591" s="148"/>
      <c r="AO1591" s="148"/>
      <c r="AP1591" s="148"/>
      <c r="AQ1591" s="148"/>
      <c r="AR1591" s="148"/>
      <c r="AS1591" s="148"/>
      <c r="AT1591" s="148"/>
      <c r="AU1591" s="148"/>
      <c r="AV1591" s="148"/>
      <c r="AW1591" s="148"/>
      <c r="AX1591" s="148"/>
      <c r="AY1591" s="148"/>
      <c r="AZ1591" s="148"/>
      <c r="BA1591" s="148"/>
      <c r="BB1591" s="148"/>
      <c r="BC1591" s="148"/>
      <c r="BD1591" s="148"/>
      <c r="BE1591" s="148"/>
      <c r="BF1591" s="148"/>
      <c r="BG1591" s="148"/>
      <c r="BH1591" s="148"/>
    </row>
    <row r="1592" spans="1:60" outlineLevel="3" x14ac:dyDescent="0.2">
      <c r="A1592" s="155"/>
      <c r="B1592" s="156"/>
      <c r="C1592" s="194" t="s">
        <v>2202</v>
      </c>
      <c r="D1592" s="185"/>
      <c r="E1592" s="186">
        <v>1061.8800000000001</v>
      </c>
      <c r="F1592" s="159"/>
      <c r="G1592" s="159"/>
      <c r="H1592" s="159"/>
      <c r="I1592" s="159"/>
      <c r="J1592" s="159"/>
      <c r="K1592" s="159"/>
      <c r="L1592" s="159"/>
      <c r="M1592" s="159"/>
      <c r="N1592" s="158"/>
      <c r="O1592" s="158"/>
      <c r="P1592" s="158"/>
      <c r="Q1592" s="158"/>
      <c r="R1592" s="159"/>
      <c r="S1592" s="159"/>
      <c r="T1592" s="159"/>
      <c r="U1592" s="159"/>
      <c r="V1592" s="159"/>
      <c r="W1592" s="159"/>
      <c r="X1592" s="159"/>
      <c r="Y1592" s="159"/>
      <c r="Z1592" s="148"/>
      <c r="AA1592" s="148"/>
      <c r="AB1592" s="148"/>
      <c r="AC1592" s="148"/>
      <c r="AD1592" s="148"/>
      <c r="AE1592" s="148"/>
      <c r="AF1592" s="148"/>
      <c r="AG1592" s="148" t="s">
        <v>435</v>
      </c>
      <c r="AH1592" s="148">
        <v>0</v>
      </c>
      <c r="AI1592" s="148"/>
      <c r="AJ1592" s="148"/>
      <c r="AK1592" s="148"/>
      <c r="AL1592" s="148"/>
      <c r="AM1592" s="148"/>
      <c r="AN1592" s="148"/>
      <c r="AO1592" s="148"/>
      <c r="AP1592" s="148"/>
      <c r="AQ1592" s="148"/>
      <c r="AR1592" s="148"/>
      <c r="AS1592" s="148"/>
      <c r="AT1592" s="148"/>
      <c r="AU1592" s="148"/>
      <c r="AV1592" s="148"/>
      <c r="AW1592" s="148"/>
      <c r="AX1592" s="148"/>
      <c r="AY1592" s="148"/>
      <c r="AZ1592" s="148"/>
      <c r="BA1592" s="148"/>
      <c r="BB1592" s="148"/>
      <c r="BC1592" s="148"/>
      <c r="BD1592" s="148"/>
      <c r="BE1592" s="148"/>
      <c r="BF1592" s="148"/>
      <c r="BG1592" s="148"/>
      <c r="BH1592" s="148"/>
    </row>
    <row r="1593" spans="1:60" ht="33.75" outlineLevel="3" x14ac:dyDescent="0.2">
      <c r="A1593" s="155"/>
      <c r="B1593" s="156"/>
      <c r="C1593" s="194" t="s">
        <v>2199</v>
      </c>
      <c r="D1593" s="185"/>
      <c r="E1593" s="186">
        <v>560.29999999999995</v>
      </c>
      <c r="F1593" s="159"/>
      <c r="G1593" s="159"/>
      <c r="H1593" s="159"/>
      <c r="I1593" s="159"/>
      <c r="J1593" s="159"/>
      <c r="K1593" s="159"/>
      <c r="L1593" s="159"/>
      <c r="M1593" s="159"/>
      <c r="N1593" s="158"/>
      <c r="O1593" s="158"/>
      <c r="P1593" s="158"/>
      <c r="Q1593" s="158"/>
      <c r="R1593" s="159"/>
      <c r="S1593" s="159"/>
      <c r="T1593" s="159"/>
      <c r="U1593" s="159"/>
      <c r="V1593" s="159"/>
      <c r="W1593" s="159"/>
      <c r="X1593" s="159"/>
      <c r="Y1593" s="159"/>
      <c r="Z1593" s="148"/>
      <c r="AA1593" s="148"/>
      <c r="AB1593" s="148"/>
      <c r="AC1593" s="148"/>
      <c r="AD1593" s="148"/>
      <c r="AE1593" s="148"/>
      <c r="AF1593" s="148"/>
      <c r="AG1593" s="148" t="s">
        <v>435</v>
      </c>
      <c r="AH1593" s="148">
        <v>0</v>
      </c>
      <c r="AI1593" s="148"/>
      <c r="AJ1593" s="148"/>
      <c r="AK1593" s="148"/>
      <c r="AL1593" s="148"/>
      <c r="AM1593" s="148"/>
      <c r="AN1593" s="148"/>
      <c r="AO1593" s="148"/>
      <c r="AP1593" s="148"/>
      <c r="AQ1593" s="148"/>
      <c r="AR1593" s="148"/>
      <c r="AS1593" s="148"/>
      <c r="AT1593" s="148"/>
      <c r="AU1593" s="148"/>
      <c r="AV1593" s="148"/>
      <c r="AW1593" s="148"/>
      <c r="AX1593" s="148"/>
      <c r="AY1593" s="148"/>
      <c r="AZ1593" s="148"/>
      <c r="BA1593" s="148"/>
      <c r="BB1593" s="148"/>
      <c r="BC1593" s="148"/>
      <c r="BD1593" s="148"/>
      <c r="BE1593" s="148"/>
      <c r="BF1593" s="148"/>
      <c r="BG1593" s="148"/>
      <c r="BH1593" s="148"/>
    </row>
    <row r="1594" spans="1:60" outlineLevel="3" x14ac:dyDescent="0.2">
      <c r="A1594" s="155"/>
      <c r="B1594" s="156"/>
      <c r="C1594" s="194" t="s">
        <v>2206</v>
      </c>
      <c r="D1594" s="185"/>
      <c r="E1594" s="186">
        <v>461.31</v>
      </c>
      <c r="F1594" s="159"/>
      <c r="G1594" s="159"/>
      <c r="H1594" s="159"/>
      <c r="I1594" s="159"/>
      <c r="J1594" s="159"/>
      <c r="K1594" s="159"/>
      <c r="L1594" s="159"/>
      <c r="M1594" s="159"/>
      <c r="N1594" s="158"/>
      <c r="O1594" s="158"/>
      <c r="P1594" s="158"/>
      <c r="Q1594" s="158"/>
      <c r="R1594" s="159"/>
      <c r="S1594" s="159"/>
      <c r="T1594" s="159"/>
      <c r="U1594" s="159"/>
      <c r="V1594" s="159"/>
      <c r="W1594" s="159"/>
      <c r="X1594" s="159"/>
      <c r="Y1594" s="159"/>
      <c r="Z1594" s="148"/>
      <c r="AA1594" s="148"/>
      <c r="AB1594" s="148"/>
      <c r="AC1594" s="148"/>
      <c r="AD1594" s="148"/>
      <c r="AE1594" s="148"/>
      <c r="AF1594" s="148"/>
      <c r="AG1594" s="148" t="s">
        <v>435</v>
      </c>
      <c r="AH1594" s="148">
        <v>0</v>
      </c>
      <c r="AI1594" s="148"/>
      <c r="AJ1594" s="148"/>
      <c r="AK1594" s="148"/>
      <c r="AL1594" s="148"/>
      <c r="AM1594" s="148"/>
      <c r="AN1594" s="148"/>
      <c r="AO1594" s="148"/>
      <c r="AP1594" s="148"/>
      <c r="AQ1594" s="148"/>
      <c r="AR1594" s="148"/>
      <c r="AS1594" s="148"/>
      <c r="AT1594" s="148"/>
      <c r="AU1594" s="148"/>
      <c r="AV1594" s="148"/>
      <c r="AW1594" s="148"/>
      <c r="AX1594" s="148"/>
      <c r="AY1594" s="148"/>
      <c r="AZ1594" s="148"/>
      <c r="BA1594" s="148"/>
      <c r="BB1594" s="148"/>
      <c r="BC1594" s="148"/>
      <c r="BD1594" s="148"/>
      <c r="BE1594" s="148"/>
      <c r="BF1594" s="148"/>
      <c r="BG1594" s="148"/>
      <c r="BH1594" s="148"/>
    </row>
    <row r="1595" spans="1:60" ht="22.5" outlineLevel="1" x14ac:dyDescent="0.2">
      <c r="A1595" s="172">
        <v>320</v>
      </c>
      <c r="B1595" s="173" t="s">
        <v>2207</v>
      </c>
      <c r="C1595" s="181" t="s">
        <v>2208</v>
      </c>
      <c r="D1595" s="174" t="s">
        <v>492</v>
      </c>
      <c r="E1595" s="175">
        <v>2549.6837999999998</v>
      </c>
      <c r="F1595" s="176"/>
      <c r="G1595" s="177">
        <f>ROUND(E1595*F1595,2)</f>
        <v>0</v>
      </c>
      <c r="H1595" s="176"/>
      <c r="I1595" s="177">
        <f>ROUND(E1595*H1595,2)</f>
        <v>0</v>
      </c>
      <c r="J1595" s="176"/>
      <c r="K1595" s="177">
        <f>ROUND(E1595*J1595,2)</f>
        <v>0</v>
      </c>
      <c r="L1595" s="177">
        <v>21</v>
      </c>
      <c r="M1595" s="177">
        <f>G1595*(1+L1595/100)</f>
        <v>0</v>
      </c>
      <c r="N1595" s="175">
        <v>5.9999999999999995E-4</v>
      </c>
      <c r="O1595" s="175">
        <f>ROUND(E1595*N1595,2)</f>
        <v>1.53</v>
      </c>
      <c r="P1595" s="175">
        <v>0</v>
      </c>
      <c r="Q1595" s="175">
        <f>ROUND(E1595*P1595,2)</f>
        <v>0</v>
      </c>
      <c r="R1595" s="177" t="s">
        <v>664</v>
      </c>
      <c r="S1595" s="177" t="s">
        <v>378</v>
      </c>
      <c r="T1595" s="178" t="s">
        <v>378</v>
      </c>
      <c r="U1595" s="159">
        <v>0</v>
      </c>
      <c r="V1595" s="159">
        <f>ROUND(E1595*U1595,2)</f>
        <v>0</v>
      </c>
      <c r="W1595" s="159"/>
      <c r="X1595" s="159" t="s">
        <v>614</v>
      </c>
      <c r="Y1595" s="159" t="s">
        <v>430</v>
      </c>
      <c r="Z1595" s="214">
        <v>0.32</v>
      </c>
      <c r="AA1595" s="215">
        <f t="shared" ref="AA1595" si="628">G1595*Z1595</f>
        <v>0</v>
      </c>
      <c r="AB1595" s="215">
        <f t="shared" ref="AB1595" si="629">G1595-AA1595</f>
        <v>0</v>
      </c>
      <c r="AC1595" s="148"/>
      <c r="AD1595" s="148"/>
      <c r="AE1595" s="148"/>
      <c r="AF1595" s="148"/>
      <c r="AG1595" s="148" t="s">
        <v>615</v>
      </c>
      <c r="AH1595" s="148"/>
      <c r="AI1595" s="148"/>
      <c r="AJ1595" s="148"/>
      <c r="AK1595" s="148"/>
      <c r="AL1595" s="148"/>
      <c r="AM1595" s="148"/>
      <c r="AN1595" s="148"/>
      <c r="AO1595" s="148"/>
      <c r="AP1595" s="148"/>
      <c r="AQ1595" s="148"/>
      <c r="AR1595" s="148"/>
      <c r="AS1595" s="148"/>
      <c r="AT1595" s="148"/>
      <c r="AU1595" s="148"/>
      <c r="AV1595" s="148"/>
      <c r="AW1595" s="148"/>
      <c r="AX1595" s="148"/>
      <c r="AY1595" s="148"/>
      <c r="AZ1595" s="148"/>
      <c r="BA1595" s="148"/>
      <c r="BB1595" s="148"/>
      <c r="BC1595" s="148"/>
      <c r="BD1595" s="148"/>
      <c r="BE1595" s="148"/>
      <c r="BF1595" s="148"/>
      <c r="BG1595" s="148"/>
      <c r="BH1595" s="148"/>
    </row>
    <row r="1596" spans="1:60" outlineLevel="2" x14ac:dyDescent="0.2">
      <c r="A1596" s="155"/>
      <c r="B1596" s="156"/>
      <c r="C1596" s="194" t="s">
        <v>2209</v>
      </c>
      <c r="D1596" s="185"/>
      <c r="E1596" s="186">
        <v>1083.1176</v>
      </c>
      <c r="F1596" s="159"/>
      <c r="G1596" s="159"/>
      <c r="H1596" s="159"/>
      <c r="I1596" s="159"/>
      <c r="J1596" s="159"/>
      <c r="K1596" s="159"/>
      <c r="L1596" s="159"/>
      <c r="M1596" s="159"/>
      <c r="N1596" s="158"/>
      <c r="O1596" s="158"/>
      <c r="P1596" s="158"/>
      <c r="Q1596" s="158"/>
      <c r="R1596" s="159"/>
      <c r="S1596" s="159"/>
      <c r="T1596" s="159"/>
      <c r="U1596" s="159"/>
      <c r="V1596" s="159"/>
      <c r="W1596" s="159"/>
      <c r="X1596" s="159"/>
      <c r="Y1596" s="159"/>
      <c r="Z1596" s="148"/>
      <c r="AA1596" s="148"/>
      <c r="AB1596" s="148"/>
      <c r="AC1596" s="148"/>
      <c r="AD1596" s="148"/>
      <c r="AE1596" s="148"/>
      <c r="AF1596" s="148"/>
      <c r="AG1596" s="148" t="s">
        <v>435</v>
      </c>
      <c r="AH1596" s="148">
        <v>0</v>
      </c>
      <c r="AI1596" s="148"/>
      <c r="AJ1596" s="148"/>
      <c r="AK1596" s="148"/>
      <c r="AL1596" s="148"/>
      <c r="AM1596" s="148"/>
      <c r="AN1596" s="148"/>
      <c r="AO1596" s="148"/>
      <c r="AP1596" s="148"/>
      <c r="AQ1596" s="148"/>
      <c r="AR1596" s="148"/>
      <c r="AS1596" s="148"/>
      <c r="AT1596" s="148"/>
      <c r="AU1596" s="148"/>
      <c r="AV1596" s="148"/>
      <c r="AW1596" s="148"/>
      <c r="AX1596" s="148"/>
      <c r="AY1596" s="148"/>
      <c r="AZ1596" s="148"/>
      <c r="BA1596" s="148"/>
      <c r="BB1596" s="148"/>
      <c r="BC1596" s="148"/>
      <c r="BD1596" s="148"/>
      <c r="BE1596" s="148"/>
      <c r="BF1596" s="148"/>
      <c r="BG1596" s="148"/>
      <c r="BH1596" s="148"/>
    </row>
    <row r="1597" spans="1:60" outlineLevel="3" x14ac:dyDescent="0.2">
      <c r="A1597" s="155"/>
      <c r="B1597" s="156"/>
      <c r="C1597" s="194" t="s">
        <v>2210</v>
      </c>
      <c r="D1597" s="185"/>
      <c r="E1597" s="186">
        <v>104.652</v>
      </c>
      <c r="F1597" s="159"/>
      <c r="G1597" s="159"/>
      <c r="H1597" s="159"/>
      <c r="I1597" s="159"/>
      <c r="J1597" s="159"/>
      <c r="K1597" s="159"/>
      <c r="L1597" s="159"/>
      <c r="M1597" s="159"/>
      <c r="N1597" s="158"/>
      <c r="O1597" s="158"/>
      <c r="P1597" s="158"/>
      <c r="Q1597" s="158"/>
      <c r="R1597" s="159"/>
      <c r="S1597" s="159"/>
      <c r="T1597" s="159"/>
      <c r="U1597" s="159"/>
      <c r="V1597" s="159"/>
      <c r="W1597" s="159"/>
      <c r="X1597" s="159"/>
      <c r="Y1597" s="159"/>
      <c r="Z1597" s="148"/>
      <c r="AA1597" s="148"/>
      <c r="AB1597" s="148"/>
      <c r="AC1597" s="148"/>
      <c r="AD1597" s="148"/>
      <c r="AE1597" s="148"/>
      <c r="AF1597" s="148"/>
      <c r="AG1597" s="148" t="s">
        <v>435</v>
      </c>
      <c r="AH1597" s="148">
        <v>0</v>
      </c>
      <c r="AI1597" s="148"/>
      <c r="AJ1597" s="148"/>
      <c r="AK1597" s="148"/>
      <c r="AL1597" s="148"/>
      <c r="AM1597" s="148"/>
      <c r="AN1597" s="148"/>
      <c r="AO1597" s="148"/>
      <c r="AP1597" s="148"/>
      <c r="AQ1597" s="148"/>
      <c r="AR1597" s="148"/>
      <c r="AS1597" s="148"/>
      <c r="AT1597" s="148"/>
      <c r="AU1597" s="148"/>
      <c r="AV1597" s="148"/>
      <c r="AW1597" s="148"/>
      <c r="AX1597" s="148"/>
      <c r="AY1597" s="148"/>
      <c r="AZ1597" s="148"/>
      <c r="BA1597" s="148"/>
      <c r="BB1597" s="148"/>
      <c r="BC1597" s="148"/>
      <c r="BD1597" s="148"/>
      <c r="BE1597" s="148"/>
      <c r="BF1597" s="148"/>
      <c r="BG1597" s="148"/>
      <c r="BH1597" s="148"/>
    </row>
    <row r="1598" spans="1:60" outlineLevel="3" x14ac:dyDescent="0.2">
      <c r="A1598" s="155"/>
      <c r="B1598" s="156"/>
      <c r="C1598" s="194" t="s">
        <v>2211</v>
      </c>
      <c r="D1598" s="185"/>
      <c r="E1598" s="186">
        <v>891.37800000000004</v>
      </c>
      <c r="F1598" s="159"/>
      <c r="G1598" s="159"/>
      <c r="H1598" s="159"/>
      <c r="I1598" s="159"/>
      <c r="J1598" s="159"/>
      <c r="K1598" s="159"/>
      <c r="L1598" s="159"/>
      <c r="M1598" s="159"/>
      <c r="N1598" s="158"/>
      <c r="O1598" s="158"/>
      <c r="P1598" s="158"/>
      <c r="Q1598" s="158"/>
      <c r="R1598" s="159"/>
      <c r="S1598" s="159"/>
      <c r="T1598" s="159"/>
      <c r="U1598" s="159"/>
      <c r="V1598" s="159"/>
      <c r="W1598" s="159"/>
      <c r="X1598" s="159"/>
      <c r="Y1598" s="159"/>
      <c r="Z1598" s="148"/>
      <c r="AA1598" s="148"/>
      <c r="AB1598" s="148"/>
      <c r="AC1598" s="148"/>
      <c r="AD1598" s="148"/>
      <c r="AE1598" s="148"/>
      <c r="AF1598" s="148"/>
      <c r="AG1598" s="148" t="s">
        <v>435</v>
      </c>
      <c r="AH1598" s="148">
        <v>0</v>
      </c>
      <c r="AI1598" s="148"/>
      <c r="AJ1598" s="148"/>
      <c r="AK1598" s="148"/>
      <c r="AL1598" s="148"/>
      <c r="AM1598" s="148"/>
      <c r="AN1598" s="148"/>
      <c r="AO1598" s="148"/>
      <c r="AP1598" s="148"/>
      <c r="AQ1598" s="148"/>
      <c r="AR1598" s="148"/>
      <c r="AS1598" s="148"/>
      <c r="AT1598" s="148"/>
      <c r="AU1598" s="148"/>
      <c r="AV1598" s="148"/>
      <c r="AW1598" s="148"/>
      <c r="AX1598" s="148"/>
      <c r="AY1598" s="148"/>
      <c r="AZ1598" s="148"/>
      <c r="BA1598" s="148"/>
      <c r="BB1598" s="148"/>
      <c r="BC1598" s="148"/>
      <c r="BD1598" s="148"/>
      <c r="BE1598" s="148"/>
      <c r="BF1598" s="148"/>
      <c r="BG1598" s="148"/>
      <c r="BH1598" s="148"/>
    </row>
    <row r="1599" spans="1:60" outlineLevel="3" x14ac:dyDescent="0.2">
      <c r="A1599" s="155"/>
      <c r="B1599" s="156"/>
      <c r="C1599" s="194" t="s">
        <v>2212</v>
      </c>
      <c r="D1599" s="185"/>
      <c r="E1599" s="186">
        <v>470.53620000000001</v>
      </c>
      <c r="F1599" s="159"/>
      <c r="G1599" s="159"/>
      <c r="H1599" s="159"/>
      <c r="I1599" s="159"/>
      <c r="J1599" s="159"/>
      <c r="K1599" s="159"/>
      <c r="L1599" s="159"/>
      <c r="M1599" s="159"/>
      <c r="N1599" s="158"/>
      <c r="O1599" s="158"/>
      <c r="P1599" s="158"/>
      <c r="Q1599" s="158"/>
      <c r="R1599" s="159"/>
      <c r="S1599" s="159"/>
      <c r="T1599" s="159"/>
      <c r="U1599" s="159"/>
      <c r="V1599" s="159"/>
      <c r="W1599" s="159"/>
      <c r="X1599" s="159"/>
      <c r="Y1599" s="159"/>
      <c r="Z1599" s="148"/>
      <c r="AA1599" s="148"/>
      <c r="AB1599" s="148"/>
      <c r="AC1599" s="148"/>
      <c r="AD1599" s="148"/>
      <c r="AE1599" s="148"/>
      <c r="AF1599" s="148"/>
      <c r="AG1599" s="148" t="s">
        <v>435</v>
      </c>
      <c r="AH1599" s="148">
        <v>0</v>
      </c>
      <c r="AI1599" s="148"/>
      <c r="AJ1599" s="148"/>
      <c r="AK1599" s="148"/>
      <c r="AL1599" s="148"/>
      <c r="AM1599" s="148"/>
      <c r="AN1599" s="148"/>
      <c r="AO1599" s="148"/>
      <c r="AP1599" s="148"/>
      <c r="AQ1599" s="148"/>
      <c r="AR1599" s="148"/>
      <c r="AS1599" s="148"/>
      <c r="AT1599" s="148"/>
      <c r="AU1599" s="148"/>
      <c r="AV1599" s="148"/>
      <c r="AW1599" s="148"/>
      <c r="AX1599" s="148"/>
      <c r="AY1599" s="148"/>
      <c r="AZ1599" s="148"/>
      <c r="BA1599" s="148"/>
      <c r="BB1599" s="148"/>
      <c r="BC1599" s="148"/>
      <c r="BD1599" s="148"/>
      <c r="BE1599" s="148"/>
      <c r="BF1599" s="148"/>
      <c r="BG1599" s="148"/>
      <c r="BH1599" s="148"/>
    </row>
    <row r="1600" spans="1:60" ht="22.5" outlineLevel="1" x14ac:dyDescent="0.2">
      <c r="A1600" s="172">
        <v>321</v>
      </c>
      <c r="B1600" s="173" t="s">
        <v>2213</v>
      </c>
      <c r="C1600" s="181" t="s">
        <v>2214</v>
      </c>
      <c r="D1600" s="174" t="s">
        <v>492</v>
      </c>
      <c r="E1600" s="175">
        <v>571.50599999999997</v>
      </c>
      <c r="F1600" s="176"/>
      <c r="G1600" s="177">
        <f>ROUND(E1600*F1600,2)</f>
        <v>0</v>
      </c>
      <c r="H1600" s="176"/>
      <c r="I1600" s="177">
        <f>ROUND(E1600*H1600,2)</f>
        <v>0</v>
      </c>
      <c r="J1600" s="176"/>
      <c r="K1600" s="177">
        <f>ROUND(E1600*J1600,2)</f>
        <v>0</v>
      </c>
      <c r="L1600" s="177">
        <v>21</v>
      </c>
      <c r="M1600" s="177">
        <f>G1600*(1+L1600/100)</f>
        <v>0</v>
      </c>
      <c r="N1600" s="175">
        <v>1.3500000000000001E-3</v>
      </c>
      <c r="O1600" s="175">
        <f>ROUND(E1600*N1600,2)</f>
        <v>0.77</v>
      </c>
      <c r="P1600" s="175">
        <v>0</v>
      </c>
      <c r="Q1600" s="175">
        <f>ROUND(E1600*P1600,2)</f>
        <v>0</v>
      </c>
      <c r="R1600" s="177"/>
      <c r="S1600" s="177" t="s">
        <v>394</v>
      </c>
      <c r="T1600" s="178" t="s">
        <v>379</v>
      </c>
      <c r="U1600" s="159">
        <v>0</v>
      </c>
      <c r="V1600" s="159">
        <f>ROUND(E1600*U1600,2)</f>
        <v>0</v>
      </c>
      <c r="W1600" s="159"/>
      <c r="X1600" s="159" t="s">
        <v>614</v>
      </c>
      <c r="Y1600" s="159" t="s">
        <v>430</v>
      </c>
      <c r="Z1600" s="214">
        <v>0.32</v>
      </c>
      <c r="AA1600" s="215">
        <f t="shared" ref="AA1600" si="630">G1600*Z1600</f>
        <v>0</v>
      </c>
      <c r="AB1600" s="215">
        <f t="shared" ref="AB1600" si="631">G1600-AA1600</f>
        <v>0</v>
      </c>
      <c r="AC1600" s="148"/>
      <c r="AD1600" s="148"/>
      <c r="AE1600" s="148"/>
      <c r="AF1600" s="148"/>
      <c r="AG1600" s="148" t="s">
        <v>615</v>
      </c>
      <c r="AH1600" s="148"/>
      <c r="AI1600" s="148"/>
      <c r="AJ1600" s="148"/>
      <c r="AK1600" s="148"/>
      <c r="AL1600" s="148"/>
      <c r="AM1600" s="148"/>
      <c r="AN1600" s="148"/>
      <c r="AO1600" s="148"/>
      <c r="AP1600" s="148"/>
      <c r="AQ1600" s="148"/>
      <c r="AR1600" s="148"/>
      <c r="AS1600" s="148"/>
      <c r="AT1600" s="148"/>
      <c r="AU1600" s="148"/>
      <c r="AV1600" s="148"/>
      <c r="AW1600" s="148"/>
      <c r="AX1600" s="148"/>
      <c r="AY1600" s="148"/>
      <c r="AZ1600" s="148"/>
      <c r="BA1600" s="148"/>
      <c r="BB1600" s="148"/>
      <c r="BC1600" s="148"/>
      <c r="BD1600" s="148"/>
      <c r="BE1600" s="148"/>
      <c r="BF1600" s="148"/>
      <c r="BG1600" s="148"/>
      <c r="BH1600" s="148"/>
    </row>
    <row r="1601" spans="1:60" outlineLevel="2" x14ac:dyDescent="0.2">
      <c r="A1601" s="155"/>
      <c r="B1601" s="156"/>
      <c r="C1601" s="194" t="s">
        <v>2215</v>
      </c>
      <c r="D1601" s="185"/>
      <c r="E1601" s="186">
        <v>571.50599999999997</v>
      </c>
      <c r="F1601" s="159"/>
      <c r="G1601" s="159"/>
      <c r="H1601" s="159"/>
      <c r="I1601" s="159"/>
      <c r="J1601" s="159"/>
      <c r="K1601" s="159"/>
      <c r="L1601" s="159"/>
      <c r="M1601" s="159"/>
      <c r="N1601" s="158"/>
      <c r="O1601" s="158"/>
      <c r="P1601" s="158"/>
      <c r="Q1601" s="158"/>
      <c r="R1601" s="159"/>
      <c r="S1601" s="159"/>
      <c r="T1601" s="159"/>
      <c r="U1601" s="159"/>
      <c r="V1601" s="159"/>
      <c r="W1601" s="159"/>
      <c r="X1601" s="159"/>
      <c r="Y1601" s="159"/>
      <c r="Z1601" s="148"/>
      <c r="AA1601" s="148"/>
      <c r="AB1601" s="148"/>
      <c r="AC1601" s="148"/>
      <c r="AD1601" s="148"/>
      <c r="AE1601" s="148"/>
      <c r="AF1601" s="148"/>
      <c r="AG1601" s="148" t="s">
        <v>435</v>
      </c>
      <c r="AH1601" s="148">
        <v>0</v>
      </c>
      <c r="AI1601" s="148"/>
      <c r="AJ1601" s="148"/>
      <c r="AK1601" s="148"/>
      <c r="AL1601" s="148"/>
      <c r="AM1601" s="148"/>
      <c r="AN1601" s="148"/>
      <c r="AO1601" s="148"/>
      <c r="AP1601" s="148"/>
      <c r="AQ1601" s="148"/>
      <c r="AR1601" s="148"/>
      <c r="AS1601" s="148"/>
      <c r="AT1601" s="148"/>
      <c r="AU1601" s="148"/>
      <c r="AV1601" s="148"/>
      <c r="AW1601" s="148"/>
      <c r="AX1601" s="148"/>
      <c r="AY1601" s="148"/>
      <c r="AZ1601" s="148"/>
      <c r="BA1601" s="148"/>
      <c r="BB1601" s="148"/>
      <c r="BC1601" s="148"/>
      <c r="BD1601" s="148"/>
      <c r="BE1601" s="148"/>
      <c r="BF1601" s="148"/>
      <c r="BG1601" s="148"/>
      <c r="BH1601" s="148"/>
    </row>
    <row r="1602" spans="1:60" ht="22.5" outlineLevel="1" x14ac:dyDescent="0.2">
      <c r="A1602" s="172">
        <v>322</v>
      </c>
      <c r="B1602" s="173" t="s">
        <v>2216</v>
      </c>
      <c r="C1602" s="181" t="s">
        <v>2217</v>
      </c>
      <c r="D1602" s="174" t="s">
        <v>442</v>
      </c>
      <c r="E1602" s="175">
        <v>95.623159999999999</v>
      </c>
      <c r="F1602" s="176"/>
      <c r="G1602" s="177">
        <f>ROUND(E1602*F1602,2)</f>
        <v>0</v>
      </c>
      <c r="H1602" s="176"/>
      <c r="I1602" s="177">
        <f>ROUND(E1602*H1602,2)</f>
        <v>0</v>
      </c>
      <c r="J1602" s="176"/>
      <c r="K1602" s="177">
        <f>ROUND(E1602*J1602,2)</f>
        <v>0</v>
      </c>
      <c r="L1602" s="177">
        <v>21</v>
      </c>
      <c r="M1602" s="177">
        <f>G1602*(1+L1602/100)</f>
        <v>0</v>
      </c>
      <c r="N1602" s="175">
        <v>2.5000000000000001E-2</v>
      </c>
      <c r="O1602" s="175">
        <f>ROUND(E1602*N1602,2)</f>
        <v>2.39</v>
      </c>
      <c r="P1602" s="175">
        <v>0</v>
      </c>
      <c r="Q1602" s="175">
        <f>ROUND(E1602*P1602,2)</f>
        <v>0</v>
      </c>
      <c r="R1602" s="177" t="s">
        <v>664</v>
      </c>
      <c r="S1602" s="177" t="s">
        <v>378</v>
      </c>
      <c r="T1602" s="178" t="s">
        <v>378</v>
      </c>
      <c r="U1602" s="159">
        <v>0</v>
      </c>
      <c r="V1602" s="159">
        <f>ROUND(E1602*U1602,2)</f>
        <v>0</v>
      </c>
      <c r="W1602" s="159"/>
      <c r="X1602" s="159" t="s">
        <v>614</v>
      </c>
      <c r="Y1602" s="159" t="s">
        <v>430</v>
      </c>
      <c r="Z1602" s="214">
        <v>0.32</v>
      </c>
      <c r="AA1602" s="215">
        <f t="shared" ref="AA1602" si="632">G1602*Z1602</f>
        <v>0</v>
      </c>
      <c r="AB1602" s="215">
        <f t="shared" ref="AB1602" si="633">G1602-AA1602</f>
        <v>0</v>
      </c>
      <c r="AC1602" s="148"/>
      <c r="AD1602" s="148"/>
      <c r="AE1602" s="148"/>
      <c r="AF1602" s="148"/>
      <c r="AG1602" s="148" t="s">
        <v>615</v>
      </c>
      <c r="AH1602" s="148"/>
      <c r="AI1602" s="148"/>
      <c r="AJ1602" s="148"/>
      <c r="AK1602" s="148"/>
      <c r="AL1602" s="148"/>
      <c r="AM1602" s="148"/>
      <c r="AN1602" s="148"/>
      <c r="AO1602" s="148"/>
      <c r="AP1602" s="148"/>
      <c r="AQ1602" s="148"/>
      <c r="AR1602" s="148"/>
      <c r="AS1602" s="148"/>
      <c r="AT1602" s="148"/>
      <c r="AU1602" s="148"/>
      <c r="AV1602" s="148"/>
      <c r="AW1602" s="148"/>
      <c r="AX1602" s="148"/>
      <c r="AY1602" s="148"/>
      <c r="AZ1602" s="148"/>
      <c r="BA1602" s="148"/>
      <c r="BB1602" s="148"/>
      <c r="BC1602" s="148"/>
      <c r="BD1602" s="148"/>
      <c r="BE1602" s="148"/>
      <c r="BF1602" s="148"/>
      <c r="BG1602" s="148"/>
      <c r="BH1602" s="148"/>
    </row>
    <row r="1603" spans="1:60" outlineLevel="2" x14ac:dyDescent="0.2">
      <c r="A1603" s="155"/>
      <c r="B1603" s="156"/>
      <c r="C1603" s="194" t="s">
        <v>2218</v>
      </c>
      <c r="D1603" s="185"/>
      <c r="E1603" s="186">
        <v>16.122530000000001</v>
      </c>
      <c r="F1603" s="159"/>
      <c r="G1603" s="159"/>
      <c r="H1603" s="159"/>
      <c r="I1603" s="159"/>
      <c r="J1603" s="159"/>
      <c r="K1603" s="159"/>
      <c r="L1603" s="159"/>
      <c r="M1603" s="159"/>
      <c r="N1603" s="158"/>
      <c r="O1603" s="158"/>
      <c r="P1603" s="158"/>
      <c r="Q1603" s="158"/>
      <c r="R1603" s="159"/>
      <c r="S1603" s="159"/>
      <c r="T1603" s="159"/>
      <c r="U1603" s="159"/>
      <c r="V1603" s="159"/>
      <c r="W1603" s="159"/>
      <c r="X1603" s="159"/>
      <c r="Y1603" s="159"/>
      <c r="Z1603" s="148"/>
      <c r="AA1603" s="148"/>
      <c r="AB1603" s="148"/>
      <c r="AC1603" s="148"/>
      <c r="AD1603" s="148"/>
      <c r="AE1603" s="148"/>
      <c r="AF1603" s="148"/>
      <c r="AG1603" s="148" t="s">
        <v>435</v>
      </c>
      <c r="AH1603" s="148">
        <v>0</v>
      </c>
      <c r="AI1603" s="148"/>
      <c r="AJ1603" s="148"/>
      <c r="AK1603" s="148"/>
      <c r="AL1603" s="148"/>
      <c r="AM1603" s="148"/>
      <c r="AN1603" s="148"/>
      <c r="AO1603" s="148"/>
      <c r="AP1603" s="148"/>
      <c r="AQ1603" s="148"/>
      <c r="AR1603" s="148"/>
      <c r="AS1603" s="148"/>
      <c r="AT1603" s="148"/>
      <c r="AU1603" s="148"/>
      <c r="AV1603" s="148"/>
      <c r="AW1603" s="148"/>
      <c r="AX1603" s="148"/>
      <c r="AY1603" s="148"/>
      <c r="AZ1603" s="148"/>
      <c r="BA1603" s="148"/>
      <c r="BB1603" s="148"/>
      <c r="BC1603" s="148"/>
      <c r="BD1603" s="148"/>
      <c r="BE1603" s="148"/>
      <c r="BF1603" s="148"/>
      <c r="BG1603" s="148"/>
      <c r="BH1603" s="148"/>
    </row>
    <row r="1604" spans="1:60" outlineLevel="3" x14ac:dyDescent="0.2">
      <c r="A1604" s="155"/>
      <c r="B1604" s="156"/>
      <c r="C1604" s="194" t="s">
        <v>2219</v>
      </c>
      <c r="D1604" s="185"/>
      <c r="E1604" s="186">
        <v>17.354479999999999</v>
      </c>
      <c r="F1604" s="159"/>
      <c r="G1604" s="159"/>
      <c r="H1604" s="159"/>
      <c r="I1604" s="159"/>
      <c r="J1604" s="159"/>
      <c r="K1604" s="159"/>
      <c r="L1604" s="159"/>
      <c r="M1604" s="159"/>
      <c r="N1604" s="158"/>
      <c r="O1604" s="158"/>
      <c r="P1604" s="158"/>
      <c r="Q1604" s="158"/>
      <c r="R1604" s="159"/>
      <c r="S1604" s="159"/>
      <c r="T1604" s="159"/>
      <c r="U1604" s="159"/>
      <c r="V1604" s="159"/>
      <c r="W1604" s="159"/>
      <c r="X1604" s="159"/>
      <c r="Y1604" s="159"/>
      <c r="Z1604" s="148"/>
      <c r="AA1604" s="148"/>
      <c r="AB1604" s="148"/>
      <c r="AC1604" s="148"/>
      <c r="AD1604" s="148"/>
      <c r="AE1604" s="148"/>
      <c r="AF1604" s="148"/>
      <c r="AG1604" s="148" t="s">
        <v>435</v>
      </c>
      <c r="AH1604" s="148">
        <v>0</v>
      </c>
      <c r="AI1604" s="148"/>
      <c r="AJ1604" s="148"/>
      <c r="AK1604" s="148"/>
      <c r="AL1604" s="148"/>
      <c r="AM1604" s="148"/>
      <c r="AN1604" s="148"/>
      <c r="AO1604" s="148"/>
      <c r="AP1604" s="148"/>
      <c r="AQ1604" s="148"/>
      <c r="AR1604" s="148"/>
      <c r="AS1604" s="148"/>
      <c r="AT1604" s="148"/>
      <c r="AU1604" s="148"/>
      <c r="AV1604" s="148"/>
      <c r="AW1604" s="148"/>
      <c r="AX1604" s="148"/>
      <c r="AY1604" s="148"/>
      <c r="AZ1604" s="148"/>
      <c r="BA1604" s="148"/>
      <c r="BB1604" s="148"/>
      <c r="BC1604" s="148"/>
      <c r="BD1604" s="148"/>
      <c r="BE1604" s="148"/>
      <c r="BF1604" s="148"/>
      <c r="BG1604" s="148"/>
      <c r="BH1604" s="148"/>
    </row>
    <row r="1605" spans="1:60" outlineLevel="3" x14ac:dyDescent="0.2">
      <c r="A1605" s="155"/>
      <c r="B1605" s="156"/>
      <c r="C1605" s="194" t="s">
        <v>2220</v>
      </c>
      <c r="D1605" s="185"/>
      <c r="E1605" s="186">
        <v>43.3247</v>
      </c>
      <c r="F1605" s="159"/>
      <c r="G1605" s="159"/>
      <c r="H1605" s="159"/>
      <c r="I1605" s="159"/>
      <c r="J1605" s="159"/>
      <c r="K1605" s="159"/>
      <c r="L1605" s="159"/>
      <c r="M1605" s="159"/>
      <c r="N1605" s="158"/>
      <c r="O1605" s="158"/>
      <c r="P1605" s="158"/>
      <c r="Q1605" s="158"/>
      <c r="R1605" s="159"/>
      <c r="S1605" s="159"/>
      <c r="T1605" s="159"/>
      <c r="U1605" s="159"/>
      <c r="V1605" s="159"/>
      <c r="W1605" s="159"/>
      <c r="X1605" s="159"/>
      <c r="Y1605" s="159"/>
      <c r="Z1605" s="148"/>
      <c r="AA1605" s="148"/>
      <c r="AB1605" s="148"/>
      <c r="AC1605" s="148"/>
      <c r="AD1605" s="148"/>
      <c r="AE1605" s="148"/>
      <c r="AF1605" s="148"/>
      <c r="AG1605" s="148" t="s">
        <v>435</v>
      </c>
      <c r="AH1605" s="148">
        <v>0</v>
      </c>
      <c r="AI1605" s="148"/>
      <c r="AJ1605" s="148"/>
      <c r="AK1605" s="148"/>
      <c r="AL1605" s="148"/>
      <c r="AM1605" s="148"/>
      <c r="AN1605" s="148"/>
      <c r="AO1605" s="148"/>
      <c r="AP1605" s="148"/>
      <c r="AQ1605" s="148"/>
      <c r="AR1605" s="148"/>
      <c r="AS1605" s="148"/>
      <c r="AT1605" s="148"/>
      <c r="AU1605" s="148"/>
      <c r="AV1605" s="148"/>
      <c r="AW1605" s="148"/>
      <c r="AX1605" s="148"/>
      <c r="AY1605" s="148"/>
      <c r="AZ1605" s="148"/>
      <c r="BA1605" s="148"/>
      <c r="BB1605" s="148"/>
      <c r="BC1605" s="148"/>
      <c r="BD1605" s="148"/>
      <c r="BE1605" s="148"/>
      <c r="BF1605" s="148"/>
      <c r="BG1605" s="148"/>
      <c r="BH1605" s="148"/>
    </row>
    <row r="1606" spans="1:60" outlineLevel="3" x14ac:dyDescent="0.2">
      <c r="A1606" s="155"/>
      <c r="B1606" s="156"/>
      <c r="C1606" s="194" t="s">
        <v>2221</v>
      </c>
      <c r="D1606" s="185"/>
      <c r="E1606" s="186">
        <v>18.821449999999999</v>
      </c>
      <c r="F1606" s="159"/>
      <c r="G1606" s="159"/>
      <c r="H1606" s="159"/>
      <c r="I1606" s="159"/>
      <c r="J1606" s="159"/>
      <c r="K1606" s="159"/>
      <c r="L1606" s="159"/>
      <c r="M1606" s="159"/>
      <c r="N1606" s="158"/>
      <c r="O1606" s="158"/>
      <c r="P1606" s="158"/>
      <c r="Q1606" s="158"/>
      <c r="R1606" s="159"/>
      <c r="S1606" s="159"/>
      <c r="T1606" s="159"/>
      <c r="U1606" s="159"/>
      <c r="V1606" s="159"/>
      <c r="W1606" s="159"/>
      <c r="X1606" s="159"/>
      <c r="Y1606" s="159"/>
      <c r="Z1606" s="148"/>
      <c r="AA1606" s="148"/>
      <c r="AB1606" s="148"/>
      <c r="AC1606" s="148"/>
      <c r="AD1606" s="148"/>
      <c r="AE1606" s="148"/>
      <c r="AF1606" s="148"/>
      <c r="AG1606" s="148" t="s">
        <v>435</v>
      </c>
      <c r="AH1606" s="148">
        <v>0</v>
      </c>
      <c r="AI1606" s="148"/>
      <c r="AJ1606" s="148"/>
      <c r="AK1606" s="148"/>
      <c r="AL1606" s="148"/>
      <c r="AM1606" s="148"/>
      <c r="AN1606" s="148"/>
      <c r="AO1606" s="148"/>
      <c r="AP1606" s="148"/>
      <c r="AQ1606" s="148"/>
      <c r="AR1606" s="148"/>
      <c r="AS1606" s="148"/>
      <c r="AT1606" s="148"/>
      <c r="AU1606" s="148"/>
      <c r="AV1606" s="148"/>
      <c r="AW1606" s="148"/>
      <c r="AX1606" s="148"/>
      <c r="AY1606" s="148"/>
      <c r="AZ1606" s="148"/>
      <c r="BA1606" s="148"/>
      <c r="BB1606" s="148"/>
      <c r="BC1606" s="148"/>
      <c r="BD1606" s="148"/>
      <c r="BE1606" s="148"/>
      <c r="BF1606" s="148"/>
      <c r="BG1606" s="148"/>
      <c r="BH1606" s="148"/>
    </row>
    <row r="1607" spans="1:60" outlineLevel="1" x14ac:dyDescent="0.2">
      <c r="A1607" s="172">
        <v>323</v>
      </c>
      <c r="B1607" s="173" t="s">
        <v>2222</v>
      </c>
      <c r="C1607" s="181" t="s">
        <v>2223</v>
      </c>
      <c r="D1607" s="174" t="s">
        <v>492</v>
      </c>
      <c r="E1607" s="175">
        <v>428.52</v>
      </c>
      <c r="F1607" s="176"/>
      <c r="G1607" s="177">
        <f>ROUND(E1607*F1607,2)</f>
        <v>0</v>
      </c>
      <c r="H1607" s="176"/>
      <c r="I1607" s="177">
        <f>ROUND(E1607*H1607,2)</f>
        <v>0</v>
      </c>
      <c r="J1607" s="176"/>
      <c r="K1607" s="177">
        <f>ROUND(E1607*J1607,2)</f>
        <v>0</v>
      </c>
      <c r="L1607" s="177">
        <v>21</v>
      </c>
      <c r="M1607" s="177">
        <f>G1607*(1+L1607/100)</f>
        <v>0</v>
      </c>
      <c r="N1607" s="175">
        <v>5.47E-3</v>
      </c>
      <c r="O1607" s="175">
        <f>ROUND(E1607*N1607,2)</f>
        <v>2.34</v>
      </c>
      <c r="P1607" s="175">
        <v>0</v>
      </c>
      <c r="Q1607" s="175">
        <f>ROUND(E1607*P1607,2)</f>
        <v>0</v>
      </c>
      <c r="R1607" s="177" t="s">
        <v>2196</v>
      </c>
      <c r="S1607" s="177" t="s">
        <v>378</v>
      </c>
      <c r="T1607" s="178" t="s">
        <v>378</v>
      </c>
      <c r="U1607" s="159">
        <v>0.21</v>
      </c>
      <c r="V1607" s="159">
        <f>ROUND(E1607*U1607,2)</f>
        <v>89.99</v>
      </c>
      <c r="W1607" s="159"/>
      <c r="X1607" s="159" t="s">
        <v>429</v>
      </c>
      <c r="Y1607" s="159" t="s">
        <v>430</v>
      </c>
      <c r="Z1607" s="214">
        <v>0.32</v>
      </c>
      <c r="AA1607" s="215">
        <f t="shared" ref="AA1607" si="634">G1607*Z1607</f>
        <v>0</v>
      </c>
      <c r="AB1607" s="215">
        <f t="shared" ref="AB1607" si="635">G1607-AA1607</f>
        <v>0</v>
      </c>
      <c r="AC1607" s="148"/>
      <c r="AD1607" s="148"/>
      <c r="AE1607" s="148"/>
      <c r="AF1607" s="148"/>
      <c r="AG1607" s="148" t="s">
        <v>431</v>
      </c>
      <c r="AH1607" s="148"/>
      <c r="AI1607" s="148"/>
      <c r="AJ1607" s="148"/>
      <c r="AK1607" s="148"/>
      <c r="AL1607" s="148"/>
      <c r="AM1607" s="148"/>
      <c r="AN1607" s="148"/>
      <c r="AO1607" s="148"/>
      <c r="AP1607" s="148"/>
      <c r="AQ1607" s="148"/>
      <c r="AR1607" s="148"/>
      <c r="AS1607" s="148"/>
      <c r="AT1607" s="148"/>
      <c r="AU1607" s="148"/>
      <c r="AV1607" s="148"/>
      <c r="AW1607" s="148"/>
      <c r="AX1607" s="148"/>
      <c r="AY1607" s="148"/>
      <c r="AZ1607" s="148"/>
      <c r="BA1607" s="148"/>
      <c r="BB1607" s="148"/>
      <c r="BC1607" s="148"/>
      <c r="BD1607" s="148"/>
      <c r="BE1607" s="148"/>
      <c r="BF1607" s="148"/>
      <c r="BG1607" s="148"/>
      <c r="BH1607" s="148"/>
    </row>
    <row r="1608" spans="1:60" outlineLevel="2" x14ac:dyDescent="0.2">
      <c r="A1608" s="155"/>
      <c r="B1608" s="156"/>
      <c r="C1608" s="194" t="s">
        <v>1682</v>
      </c>
      <c r="D1608" s="185"/>
      <c r="E1608" s="186">
        <v>428.52</v>
      </c>
      <c r="F1608" s="159"/>
      <c r="G1608" s="159"/>
      <c r="H1608" s="159"/>
      <c r="I1608" s="159"/>
      <c r="J1608" s="159"/>
      <c r="K1608" s="159"/>
      <c r="L1608" s="159"/>
      <c r="M1608" s="159"/>
      <c r="N1608" s="158"/>
      <c r="O1608" s="158"/>
      <c r="P1608" s="158"/>
      <c r="Q1608" s="158"/>
      <c r="R1608" s="159"/>
      <c r="S1608" s="159"/>
      <c r="T1608" s="159"/>
      <c r="U1608" s="159"/>
      <c r="V1608" s="159"/>
      <c r="W1608" s="159"/>
      <c r="X1608" s="159"/>
      <c r="Y1608" s="159"/>
      <c r="Z1608" s="148"/>
      <c r="AA1608" s="148"/>
      <c r="AB1608" s="148"/>
      <c r="AC1608" s="148"/>
      <c r="AD1608" s="148"/>
      <c r="AE1608" s="148"/>
      <c r="AF1608" s="148"/>
      <c r="AG1608" s="148" t="s">
        <v>435</v>
      </c>
      <c r="AH1608" s="148">
        <v>0</v>
      </c>
      <c r="AI1608" s="148"/>
      <c r="AJ1608" s="148"/>
      <c r="AK1608" s="148"/>
      <c r="AL1608" s="148"/>
      <c r="AM1608" s="148"/>
      <c r="AN1608" s="148"/>
      <c r="AO1608" s="148"/>
      <c r="AP1608" s="148"/>
      <c r="AQ1608" s="148"/>
      <c r="AR1608" s="148"/>
      <c r="AS1608" s="148"/>
      <c r="AT1608" s="148"/>
      <c r="AU1608" s="148"/>
      <c r="AV1608" s="148"/>
      <c r="AW1608" s="148"/>
      <c r="AX1608" s="148"/>
      <c r="AY1608" s="148"/>
      <c r="AZ1608" s="148"/>
      <c r="BA1608" s="148"/>
      <c r="BB1608" s="148"/>
      <c r="BC1608" s="148"/>
      <c r="BD1608" s="148"/>
      <c r="BE1608" s="148"/>
      <c r="BF1608" s="148"/>
      <c r="BG1608" s="148"/>
      <c r="BH1608" s="148"/>
    </row>
    <row r="1609" spans="1:60" outlineLevel="1" x14ac:dyDescent="0.2">
      <c r="A1609" s="172">
        <v>324</v>
      </c>
      <c r="B1609" s="173" t="s">
        <v>2224</v>
      </c>
      <c r="C1609" s="181" t="s">
        <v>2225</v>
      </c>
      <c r="D1609" s="174" t="s">
        <v>492</v>
      </c>
      <c r="E1609" s="175">
        <v>97.2</v>
      </c>
      <c r="F1609" s="176"/>
      <c r="G1609" s="177">
        <f>ROUND(E1609*F1609,2)</f>
        <v>0</v>
      </c>
      <c r="H1609" s="176"/>
      <c r="I1609" s="177">
        <f>ROUND(E1609*H1609,2)</f>
        <v>0</v>
      </c>
      <c r="J1609" s="176"/>
      <c r="K1609" s="177">
        <f>ROUND(E1609*J1609,2)</f>
        <v>0</v>
      </c>
      <c r="L1609" s="177">
        <v>21</v>
      </c>
      <c r="M1609" s="177">
        <f>G1609*(1+L1609/100)</f>
        <v>0</v>
      </c>
      <c r="N1609" s="175">
        <v>2.9399999999999999E-3</v>
      </c>
      <c r="O1609" s="175">
        <f>ROUND(E1609*N1609,2)</f>
        <v>0.28999999999999998</v>
      </c>
      <c r="P1609" s="175">
        <v>0</v>
      </c>
      <c r="Q1609" s="175">
        <f>ROUND(E1609*P1609,2)</f>
        <v>0</v>
      </c>
      <c r="R1609" s="177" t="s">
        <v>2196</v>
      </c>
      <c r="S1609" s="177" t="s">
        <v>378</v>
      </c>
      <c r="T1609" s="178" t="s">
        <v>378</v>
      </c>
      <c r="U1609" s="159">
        <v>0.28000000000000003</v>
      </c>
      <c r="V1609" s="159">
        <f>ROUND(E1609*U1609,2)</f>
        <v>27.22</v>
      </c>
      <c r="W1609" s="159"/>
      <c r="X1609" s="159" t="s">
        <v>429</v>
      </c>
      <c r="Y1609" s="159" t="s">
        <v>453</v>
      </c>
      <c r="Z1609" s="214">
        <v>0.32</v>
      </c>
      <c r="AA1609" s="215">
        <f t="shared" ref="AA1609" si="636">G1609*Z1609</f>
        <v>0</v>
      </c>
      <c r="AB1609" s="215">
        <f t="shared" ref="AB1609" si="637">G1609-AA1609</f>
        <v>0</v>
      </c>
      <c r="AC1609" s="148"/>
      <c r="AD1609" s="148"/>
      <c r="AE1609" s="148"/>
      <c r="AF1609" s="148"/>
      <c r="AG1609" s="148" t="s">
        <v>431</v>
      </c>
      <c r="AH1609" s="148"/>
      <c r="AI1609" s="148"/>
      <c r="AJ1609" s="148"/>
      <c r="AK1609" s="148"/>
      <c r="AL1609" s="148"/>
      <c r="AM1609" s="148"/>
      <c r="AN1609" s="148"/>
      <c r="AO1609" s="148"/>
      <c r="AP1609" s="148"/>
      <c r="AQ1609" s="148"/>
      <c r="AR1609" s="148"/>
      <c r="AS1609" s="148"/>
      <c r="AT1609" s="148"/>
      <c r="AU1609" s="148"/>
      <c r="AV1609" s="148"/>
      <c r="AW1609" s="148"/>
      <c r="AX1609" s="148"/>
      <c r="AY1609" s="148"/>
      <c r="AZ1609" s="148"/>
      <c r="BA1609" s="148"/>
      <c r="BB1609" s="148"/>
      <c r="BC1609" s="148"/>
      <c r="BD1609" s="148"/>
      <c r="BE1609" s="148"/>
      <c r="BF1609" s="148"/>
      <c r="BG1609" s="148"/>
      <c r="BH1609" s="148"/>
    </row>
    <row r="1610" spans="1:60" outlineLevel="2" x14ac:dyDescent="0.2">
      <c r="A1610" s="155"/>
      <c r="B1610" s="156"/>
      <c r="C1610" s="296" t="s">
        <v>2226</v>
      </c>
      <c r="D1610" s="297"/>
      <c r="E1610" s="297"/>
      <c r="F1610" s="297"/>
      <c r="G1610" s="297"/>
      <c r="H1610" s="159"/>
      <c r="I1610" s="159"/>
      <c r="J1610" s="159"/>
      <c r="K1610" s="159"/>
      <c r="L1610" s="159"/>
      <c r="M1610" s="159"/>
      <c r="N1610" s="158"/>
      <c r="O1610" s="158"/>
      <c r="P1610" s="158"/>
      <c r="Q1610" s="158"/>
      <c r="R1610" s="159"/>
      <c r="S1610" s="159"/>
      <c r="T1610" s="159"/>
      <c r="U1610" s="159"/>
      <c r="V1610" s="159"/>
      <c r="W1610" s="159"/>
      <c r="X1610" s="159"/>
      <c r="Y1610" s="159"/>
      <c r="Z1610" s="148"/>
      <c r="AA1610" s="148"/>
      <c r="AB1610" s="148"/>
      <c r="AC1610" s="148"/>
      <c r="AD1610" s="148"/>
      <c r="AE1610" s="148"/>
      <c r="AF1610" s="148"/>
      <c r="AG1610" s="148" t="s">
        <v>383</v>
      </c>
      <c r="AH1610" s="148"/>
      <c r="AI1610" s="148"/>
      <c r="AJ1610" s="148"/>
      <c r="AK1610" s="148"/>
      <c r="AL1610" s="148"/>
      <c r="AM1610" s="148"/>
      <c r="AN1610" s="148"/>
      <c r="AO1610" s="148"/>
      <c r="AP1610" s="148"/>
      <c r="AQ1610" s="148"/>
      <c r="AR1610" s="148"/>
      <c r="AS1610" s="148"/>
      <c r="AT1610" s="148"/>
      <c r="AU1610" s="148"/>
      <c r="AV1610" s="148"/>
      <c r="AW1610" s="148"/>
      <c r="AX1610" s="148"/>
      <c r="AY1610" s="148"/>
      <c r="AZ1610" s="148"/>
      <c r="BA1610" s="148"/>
      <c r="BB1610" s="148"/>
      <c r="BC1610" s="148"/>
      <c r="BD1610" s="148"/>
      <c r="BE1610" s="148"/>
      <c r="BF1610" s="148"/>
      <c r="BG1610" s="148"/>
      <c r="BH1610" s="148"/>
    </row>
    <row r="1611" spans="1:60" outlineLevel="2" x14ac:dyDescent="0.2">
      <c r="A1611" s="155"/>
      <c r="B1611" s="156"/>
      <c r="C1611" s="194" t="s">
        <v>2227</v>
      </c>
      <c r="D1611" s="185"/>
      <c r="E1611" s="186">
        <v>97.2</v>
      </c>
      <c r="F1611" s="159"/>
      <c r="G1611" s="159"/>
      <c r="H1611" s="159"/>
      <c r="I1611" s="159"/>
      <c r="J1611" s="159"/>
      <c r="K1611" s="159"/>
      <c r="L1611" s="159"/>
      <c r="M1611" s="159"/>
      <c r="N1611" s="158"/>
      <c r="O1611" s="158"/>
      <c r="P1611" s="158"/>
      <c r="Q1611" s="158"/>
      <c r="R1611" s="159"/>
      <c r="S1611" s="159"/>
      <c r="T1611" s="159"/>
      <c r="U1611" s="159"/>
      <c r="V1611" s="159"/>
      <c r="W1611" s="159"/>
      <c r="X1611" s="159"/>
      <c r="Y1611" s="159"/>
      <c r="Z1611" s="148"/>
      <c r="AA1611" s="148"/>
      <c r="AB1611" s="148"/>
      <c r="AC1611" s="148"/>
      <c r="AD1611" s="148"/>
      <c r="AE1611" s="148"/>
      <c r="AF1611" s="148"/>
      <c r="AG1611" s="148" t="s">
        <v>435</v>
      </c>
      <c r="AH1611" s="148">
        <v>0</v>
      </c>
      <c r="AI1611" s="148"/>
      <c r="AJ1611" s="148"/>
      <c r="AK1611" s="148"/>
      <c r="AL1611" s="148"/>
      <c r="AM1611" s="148"/>
      <c r="AN1611" s="148"/>
      <c r="AO1611" s="148"/>
      <c r="AP1611" s="148"/>
      <c r="AQ1611" s="148"/>
      <c r="AR1611" s="148"/>
      <c r="AS1611" s="148"/>
      <c r="AT1611" s="148"/>
      <c r="AU1611" s="148"/>
      <c r="AV1611" s="148"/>
      <c r="AW1611" s="148"/>
      <c r="AX1611" s="148"/>
      <c r="AY1611" s="148"/>
      <c r="AZ1611" s="148"/>
      <c r="BA1611" s="148"/>
      <c r="BB1611" s="148"/>
      <c r="BC1611" s="148"/>
      <c r="BD1611" s="148"/>
      <c r="BE1611" s="148"/>
      <c r="BF1611" s="148"/>
      <c r="BG1611" s="148"/>
      <c r="BH1611" s="148"/>
    </row>
    <row r="1612" spans="1:60" ht="22.5" outlineLevel="1" x14ac:dyDescent="0.2">
      <c r="A1612" s="172">
        <v>325</v>
      </c>
      <c r="B1612" s="173" t="s">
        <v>2228</v>
      </c>
      <c r="C1612" s="181" t="s">
        <v>2229</v>
      </c>
      <c r="D1612" s="174" t="s">
        <v>492</v>
      </c>
      <c r="E1612" s="175">
        <v>22.1952</v>
      </c>
      <c r="F1612" s="176"/>
      <c r="G1612" s="177">
        <f>ROUND(E1612*F1612,2)</f>
        <v>0</v>
      </c>
      <c r="H1612" s="176"/>
      <c r="I1612" s="177">
        <f>ROUND(E1612*H1612,2)</f>
        <v>0</v>
      </c>
      <c r="J1612" s="176"/>
      <c r="K1612" s="177">
        <f>ROUND(E1612*J1612,2)</f>
        <v>0</v>
      </c>
      <c r="L1612" s="177">
        <v>21</v>
      </c>
      <c r="M1612" s="177">
        <f>G1612*(1+L1612/100)</f>
        <v>0</v>
      </c>
      <c r="N1612" s="175">
        <v>3.5000000000000001E-3</v>
      </c>
      <c r="O1612" s="175">
        <f>ROUND(E1612*N1612,2)</f>
        <v>0.08</v>
      </c>
      <c r="P1612" s="175">
        <v>0</v>
      </c>
      <c r="Q1612" s="175">
        <f>ROUND(E1612*P1612,2)</f>
        <v>0</v>
      </c>
      <c r="R1612" s="177" t="s">
        <v>664</v>
      </c>
      <c r="S1612" s="177" t="s">
        <v>378</v>
      </c>
      <c r="T1612" s="178" t="s">
        <v>378</v>
      </c>
      <c r="U1612" s="159">
        <v>0</v>
      </c>
      <c r="V1612" s="159">
        <f>ROUND(E1612*U1612,2)</f>
        <v>0</v>
      </c>
      <c r="W1612" s="159"/>
      <c r="X1612" s="159" t="s">
        <v>614</v>
      </c>
      <c r="Y1612" s="159" t="s">
        <v>453</v>
      </c>
      <c r="Z1612" s="214">
        <v>0.32</v>
      </c>
      <c r="AA1612" s="215">
        <f t="shared" ref="AA1612" si="638">G1612*Z1612</f>
        <v>0</v>
      </c>
      <c r="AB1612" s="215">
        <f t="shared" ref="AB1612" si="639">G1612-AA1612</f>
        <v>0</v>
      </c>
      <c r="AC1612" s="148"/>
      <c r="AD1612" s="148"/>
      <c r="AE1612" s="148"/>
      <c r="AF1612" s="148"/>
      <c r="AG1612" s="148" t="s">
        <v>615</v>
      </c>
      <c r="AH1612" s="148"/>
      <c r="AI1612" s="148"/>
      <c r="AJ1612" s="148"/>
      <c r="AK1612" s="148"/>
      <c r="AL1612" s="148"/>
      <c r="AM1612" s="148"/>
      <c r="AN1612" s="148"/>
      <c r="AO1612" s="148"/>
      <c r="AP1612" s="148"/>
      <c r="AQ1612" s="148"/>
      <c r="AR1612" s="148"/>
      <c r="AS1612" s="148"/>
      <c r="AT1612" s="148"/>
      <c r="AU1612" s="148"/>
      <c r="AV1612" s="148"/>
      <c r="AW1612" s="148"/>
      <c r="AX1612" s="148"/>
      <c r="AY1612" s="148"/>
      <c r="AZ1612" s="148"/>
      <c r="BA1612" s="148"/>
      <c r="BB1612" s="148"/>
      <c r="BC1612" s="148"/>
      <c r="BD1612" s="148"/>
      <c r="BE1612" s="148"/>
      <c r="BF1612" s="148"/>
      <c r="BG1612" s="148"/>
      <c r="BH1612" s="148"/>
    </row>
    <row r="1613" spans="1:60" outlineLevel="2" x14ac:dyDescent="0.2">
      <c r="A1613" s="155"/>
      <c r="B1613" s="156"/>
      <c r="C1613" s="194" t="s">
        <v>2230</v>
      </c>
      <c r="D1613" s="185"/>
      <c r="E1613" s="186">
        <v>22.1952</v>
      </c>
      <c r="F1613" s="159"/>
      <c r="G1613" s="159"/>
      <c r="H1613" s="159"/>
      <c r="I1613" s="159"/>
      <c r="J1613" s="159"/>
      <c r="K1613" s="159"/>
      <c r="L1613" s="159"/>
      <c r="M1613" s="159"/>
      <c r="N1613" s="158"/>
      <c r="O1613" s="158"/>
      <c r="P1613" s="158"/>
      <c r="Q1613" s="158"/>
      <c r="R1613" s="159"/>
      <c r="S1613" s="159"/>
      <c r="T1613" s="159"/>
      <c r="U1613" s="159"/>
      <c r="V1613" s="159"/>
      <c r="W1613" s="159"/>
      <c r="X1613" s="159"/>
      <c r="Y1613" s="159"/>
      <c r="Z1613" s="148"/>
      <c r="AA1613" s="148"/>
      <c r="AB1613" s="148"/>
      <c r="AC1613" s="148"/>
      <c r="AD1613" s="148"/>
      <c r="AE1613" s="148"/>
      <c r="AF1613" s="148"/>
      <c r="AG1613" s="148" t="s">
        <v>435</v>
      </c>
      <c r="AH1613" s="148">
        <v>0</v>
      </c>
      <c r="AI1613" s="148"/>
      <c r="AJ1613" s="148"/>
      <c r="AK1613" s="148"/>
      <c r="AL1613" s="148"/>
      <c r="AM1613" s="148"/>
      <c r="AN1613" s="148"/>
      <c r="AO1613" s="148"/>
      <c r="AP1613" s="148"/>
      <c r="AQ1613" s="148"/>
      <c r="AR1613" s="148"/>
      <c r="AS1613" s="148"/>
      <c r="AT1613" s="148"/>
      <c r="AU1613" s="148"/>
      <c r="AV1613" s="148"/>
      <c r="AW1613" s="148"/>
      <c r="AX1613" s="148"/>
      <c r="AY1613" s="148"/>
      <c r="AZ1613" s="148"/>
      <c r="BA1613" s="148"/>
      <c r="BB1613" s="148"/>
      <c r="BC1613" s="148"/>
      <c r="BD1613" s="148"/>
      <c r="BE1613" s="148"/>
      <c r="BF1613" s="148"/>
      <c r="BG1613" s="148"/>
      <c r="BH1613" s="148"/>
    </row>
    <row r="1614" spans="1:60" ht="22.5" outlineLevel="1" x14ac:dyDescent="0.2">
      <c r="A1614" s="172">
        <v>326</v>
      </c>
      <c r="B1614" s="173" t="s">
        <v>2231</v>
      </c>
      <c r="C1614" s="181" t="s">
        <v>2232</v>
      </c>
      <c r="D1614" s="174" t="s">
        <v>492</v>
      </c>
      <c r="E1614" s="175">
        <v>76.948800000000006</v>
      </c>
      <c r="F1614" s="176"/>
      <c r="G1614" s="177">
        <f>ROUND(E1614*F1614,2)</f>
        <v>0</v>
      </c>
      <c r="H1614" s="176"/>
      <c r="I1614" s="177">
        <f>ROUND(E1614*H1614,2)</f>
        <v>0</v>
      </c>
      <c r="J1614" s="176"/>
      <c r="K1614" s="177">
        <f>ROUND(E1614*J1614,2)</f>
        <v>0</v>
      </c>
      <c r="L1614" s="177">
        <v>21</v>
      </c>
      <c r="M1614" s="177">
        <f>G1614*(1+L1614/100)</f>
        <v>0</v>
      </c>
      <c r="N1614" s="175">
        <v>7.0000000000000001E-3</v>
      </c>
      <c r="O1614" s="175">
        <f>ROUND(E1614*N1614,2)</f>
        <v>0.54</v>
      </c>
      <c r="P1614" s="175">
        <v>0</v>
      </c>
      <c r="Q1614" s="175">
        <f>ROUND(E1614*P1614,2)</f>
        <v>0</v>
      </c>
      <c r="R1614" s="177" t="s">
        <v>664</v>
      </c>
      <c r="S1614" s="177" t="s">
        <v>378</v>
      </c>
      <c r="T1614" s="178" t="s">
        <v>378</v>
      </c>
      <c r="U1614" s="159">
        <v>0</v>
      </c>
      <c r="V1614" s="159">
        <f>ROUND(E1614*U1614,2)</f>
        <v>0</v>
      </c>
      <c r="W1614" s="159"/>
      <c r="X1614" s="159" t="s">
        <v>614</v>
      </c>
      <c r="Y1614" s="159" t="s">
        <v>453</v>
      </c>
      <c r="Z1614" s="214">
        <v>0.32</v>
      </c>
      <c r="AA1614" s="215">
        <f t="shared" ref="AA1614" si="640">G1614*Z1614</f>
        <v>0</v>
      </c>
      <c r="AB1614" s="215">
        <f t="shared" ref="AB1614" si="641">G1614-AA1614</f>
        <v>0</v>
      </c>
      <c r="AC1614" s="148"/>
      <c r="AD1614" s="148"/>
      <c r="AE1614" s="148"/>
      <c r="AF1614" s="148"/>
      <c r="AG1614" s="148" t="s">
        <v>615</v>
      </c>
      <c r="AH1614" s="148"/>
      <c r="AI1614" s="148"/>
      <c r="AJ1614" s="148"/>
      <c r="AK1614" s="148"/>
      <c r="AL1614" s="148"/>
      <c r="AM1614" s="148"/>
      <c r="AN1614" s="148"/>
      <c r="AO1614" s="148"/>
      <c r="AP1614" s="148"/>
      <c r="AQ1614" s="148"/>
      <c r="AR1614" s="148"/>
      <c r="AS1614" s="148"/>
      <c r="AT1614" s="148"/>
      <c r="AU1614" s="148"/>
      <c r="AV1614" s="148"/>
      <c r="AW1614" s="148"/>
      <c r="AX1614" s="148"/>
      <c r="AY1614" s="148"/>
      <c r="AZ1614" s="148"/>
      <c r="BA1614" s="148"/>
      <c r="BB1614" s="148"/>
      <c r="BC1614" s="148"/>
      <c r="BD1614" s="148"/>
      <c r="BE1614" s="148"/>
      <c r="BF1614" s="148"/>
      <c r="BG1614" s="148"/>
      <c r="BH1614" s="148"/>
    </row>
    <row r="1615" spans="1:60" outlineLevel="2" x14ac:dyDescent="0.2">
      <c r="A1615" s="155"/>
      <c r="B1615" s="156"/>
      <c r="C1615" s="194" t="s">
        <v>2233</v>
      </c>
      <c r="D1615" s="185"/>
      <c r="E1615" s="186">
        <v>76.948800000000006</v>
      </c>
      <c r="F1615" s="159"/>
      <c r="G1615" s="159"/>
      <c r="H1615" s="159"/>
      <c r="I1615" s="159"/>
      <c r="J1615" s="159"/>
      <c r="K1615" s="159"/>
      <c r="L1615" s="159"/>
      <c r="M1615" s="159"/>
      <c r="N1615" s="158"/>
      <c r="O1615" s="158"/>
      <c r="P1615" s="158"/>
      <c r="Q1615" s="158"/>
      <c r="R1615" s="159"/>
      <c r="S1615" s="159"/>
      <c r="T1615" s="159"/>
      <c r="U1615" s="159"/>
      <c r="V1615" s="159"/>
      <c r="W1615" s="159"/>
      <c r="X1615" s="159"/>
      <c r="Y1615" s="159"/>
      <c r="Z1615" s="148"/>
      <c r="AA1615" s="148"/>
      <c r="AB1615" s="148"/>
      <c r="AC1615" s="148"/>
      <c r="AD1615" s="148"/>
      <c r="AE1615" s="148"/>
      <c r="AF1615" s="148"/>
      <c r="AG1615" s="148" t="s">
        <v>435</v>
      </c>
      <c r="AH1615" s="148">
        <v>0</v>
      </c>
      <c r="AI1615" s="148"/>
      <c r="AJ1615" s="148"/>
      <c r="AK1615" s="148"/>
      <c r="AL1615" s="148"/>
      <c r="AM1615" s="148"/>
      <c r="AN1615" s="148"/>
      <c r="AO1615" s="148"/>
      <c r="AP1615" s="148"/>
      <c r="AQ1615" s="148"/>
      <c r="AR1615" s="148"/>
      <c r="AS1615" s="148"/>
      <c r="AT1615" s="148"/>
      <c r="AU1615" s="148"/>
      <c r="AV1615" s="148"/>
      <c r="AW1615" s="148"/>
      <c r="AX1615" s="148"/>
      <c r="AY1615" s="148"/>
      <c r="AZ1615" s="148"/>
      <c r="BA1615" s="148"/>
      <c r="BB1615" s="148"/>
      <c r="BC1615" s="148"/>
      <c r="BD1615" s="148"/>
      <c r="BE1615" s="148"/>
      <c r="BF1615" s="148"/>
      <c r="BG1615" s="148"/>
      <c r="BH1615" s="148"/>
    </row>
    <row r="1616" spans="1:60" outlineLevel="1" x14ac:dyDescent="0.2">
      <c r="A1616" s="172">
        <v>327</v>
      </c>
      <c r="B1616" s="173" t="s">
        <v>2234</v>
      </c>
      <c r="C1616" s="181" t="s">
        <v>2225</v>
      </c>
      <c r="D1616" s="174" t="s">
        <v>492</v>
      </c>
      <c r="E1616" s="175">
        <v>428.59</v>
      </c>
      <c r="F1616" s="176"/>
      <c r="G1616" s="177">
        <f>ROUND(E1616*F1616,2)</f>
        <v>0</v>
      </c>
      <c r="H1616" s="176"/>
      <c r="I1616" s="177">
        <f>ROUND(E1616*H1616,2)</f>
        <v>0</v>
      </c>
      <c r="J1616" s="176"/>
      <c r="K1616" s="177">
        <f>ROUND(E1616*J1616,2)</f>
        <v>0</v>
      </c>
      <c r="L1616" s="177">
        <v>21</v>
      </c>
      <c r="M1616" s="177">
        <f>G1616*(1+L1616/100)</f>
        <v>0</v>
      </c>
      <c r="N1616" s="175">
        <v>3.0000000000000001E-3</v>
      </c>
      <c r="O1616" s="175">
        <f>ROUND(E1616*N1616,2)</f>
        <v>1.29</v>
      </c>
      <c r="P1616" s="175">
        <v>0</v>
      </c>
      <c r="Q1616" s="175">
        <f>ROUND(E1616*P1616,2)</f>
        <v>0</v>
      </c>
      <c r="R1616" s="177" t="s">
        <v>2196</v>
      </c>
      <c r="S1616" s="177" t="s">
        <v>378</v>
      </c>
      <c r="T1616" s="178" t="s">
        <v>378</v>
      </c>
      <c r="U1616" s="159">
        <v>0.28000000000000003</v>
      </c>
      <c r="V1616" s="159">
        <f>ROUND(E1616*U1616,2)</f>
        <v>120.01</v>
      </c>
      <c r="W1616" s="159"/>
      <c r="X1616" s="159" t="s">
        <v>429</v>
      </c>
      <c r="Y1616" s="159" t="s">
        <v>475</v>
      </c>
      <c r="Z1616" s="214">
        <v>0.32</v>
      </c>
      <c r="AA1616" s="215">
        <f t="shared" ref="AA1616" si="642">G1616*Z1616</f>
        <v>0</v>
      </c>
      <c r="AB1616" s="215">
        <f t="shared" ref="AB1616" si="643">G1616-AA1616</f>
        <v>0</v>
      </c>
      <c r="AC1616" s="148"/>
      <c r="AD1616" s="148"/>
      <c r="AE1616" s="148"/>
      <c r="AF1616" s="148"/>
      <c r="AG1616" s="148" t="s">
        <v>431</v>
      </c>
      <c r="AH1616" s="148"/>
      <c r="AI1616" s="148"/>
      <c r="AJ1616" s="148"/>
      <c r="AK1616" s="148"/>
      <c r="AL1616" s="148"/>
      <c r="AM1616" s="148"/>
      <c r="AN1616" s="148"/>
      <c r="AO1616" s="148"/>
      <c r="AP1616" s="148"/>
      <c r="AQ1616" s="148"/>
      <c r="AR1616" s="148"/>
      <c r="AS1616" s="148"/>
      <c r="AT1616" s="148"/>
      <c r="AU1616" s="148"/>
      <c r="AV1616" s="148"/>
      <c r="AW1616" s="148"/>
      <c r="AX1616" s="148"/>
      <c r="AY1616" s="148"/>
      <c r="AZ1616" s="148"/>
      <c r="BA1616" s="148"/>
      <c r="BB1616" s="148"/>
      <c r="BC1616" s="148"/>
      <c r="BD1616" s="148"/>
      <c r="BE1616" s="148"/>
      <c r="BF1616" s="148"/>
      <c r="BG1616" s="148"/>
      <c r="BH1616" s="148"/>
    </row>
    <row r="1617" spans="1:60" outlineLevel="2" x14ac:dyDescent="0.2">
      <c r="A1617" s="155"/>
      <c r="B1617" s="156"/>
      <c r="C1617" s="296" t="s">
        <v>2226</v>
      </c>
      <c r="D1617" s="297"/>
      <c r="E1617" s="297"/>
      <c r="F1617" s="297"/>
      <c r="G1617" s="297"/>
      <c r="H1617" s="159"/>
      <c r="I1617" s="159"/>
      <c r="J1617" s="159"/>
      <c r="K1617" s="159"/>
      <c r="L1617" s="159"/>
      <c r="M1617" s="159"/>
      <c r="N1617" s="158"/>
      <c r="O1617" s="158"/>
      <c r="P1617" s="158"/>
      <c r="Q1617" s="158"/>
      <c r="R1617" s="159"/>
      <c r="S1617" s="159"/>
      <c r="T1617" s="159"/>
      <c r="U1617" s="159"/>
      <c r="V1617" s="159"/>
      <c r="W1617" s="159"/>
      <c r="X1617" s="159"/>
      <c r="Y1617" s="159"/>
      <c r="Z1617" s="148"/>
      <c r="AA1617" s="148"/>
      <c r="AB1617" s="148"/>
      <c r="AC1617" s="148"/>
      <c r="AD1617" s="148"/>
      <c r="AE1617" s="148"/>
      <c r="AF1617" s="148"/>
      <c r="AG1617" s="148" t="s">
        <v>383</v>
      </c>
      <c r="AH1617" s="148"/>
      <c r="AI1617" s="148"/>
      <c r="AJ1617" s="148"/>
      <c r="AK1617" s="148"/>
      <c r="AL1617" s="148"/>
      <c r="AM1617" s="148"/>
      <c r="AN1617" s="148"/>
      <c r="AO1617" s="148"/>
      <c r="AP1617" s="148"/>
      <c r="AQ1617" s="148"/>
      <c r="AR1617" s="148"/>
      <c r="AS1617" s="148"/>
      <c r="AT1617" s="148"/>
      <c r="AU1617" s="148"/>
      <c r="AV1617" s="148"/>
      <c r="AW1617" s="148"/>
      <c r="AX1617" s="148"/>
      <c r="AY1617" s="148"/>
      <c r="AZ1617" s="148"/>
      <c r="BA1617" s="148"/>
      <c r="BB1617" s="148"/>
      <c r="BC1617" s="148"/>
      <c r="BD1617" s="148"/>
      <c r="BE1617" s="148"/>
      <c r="BF1617" s="148"/>
      <c r="BG1617" s="148"/>
      <c r="BH1617" s="148"/>
    </row>
    <row r="1618" spans="1:60" outlineLevel="2" x14ac:dyDescent="0.2">
      <c r="A1618" s="155"/>
      <c r="B1618" s="156"/>
      <c r="C1618" s="194" t="s">
        <v>2235</v>
      </c>
      <c r="D1618" s="185"/>
      <c r="E1618" s="186">
        <v>207.68</v>
      </c>
      <c r="F1618" s="159"/>
      <c r="G1618" s="159"/>
      <c r="H1618" s="159"/>
      <c r="I1618" s="159"/>
      <c r="J1618" s="159"/>
      <c r="K1618" s="159"/>
      <c r="L1618" s="159"/>
      <c r="M1618" s="159"/>
      <c r="N1618" s="158"/>
      <c r="O1618" s="158"/>
      <c r="P1618" s="158"/>
      <c r="Q1618" s="158"/>
      <c r="R1618" s="159"/>
      <c r="S1618" s="159"/>
      <c r="T1618" s="159"/>
      <c r="U1618" s="159"/>
      <c r="V1618" s="159"/>
      <c r="W1618" s="159"/>
      <c r="X1618" s="159"/>
      <c r="Y1618" s="159"/>
      <c r="Z1618" s="148"/>
      <c r="AA1618" s="148"/>
      <c r="AB1618" s="148"/>
      <c r="AC1618" s="148"/>
      <c r="AD1618" s="148"/>
      <c r="AE1618" s="148"/>
      <c r="AF1618" s="148"/>
      <c r="AG1618" s="148" t="s">
        <v>435</v>
      </c>
      <c r="AH1618" s="148">
        <v>0</v>
      </c>
      <c r="AI1618" s="148"/>
      <c r="AJ1618" s="148"/>
      <c r="AK1618" s="148"/>
      <c r="AL1618" s="148"/>
      <c r="AM1618" s="148"/>
      <c r="AN1618" s="148"/>
      <c r="AO1618" s="148"/>
      <c r="AP1618" s="148"/>
      <c r="AQ1618" s="148"/>
      <c r="AR1618" s="148"/>
      <c r="AS1618" s="148"/>
      <c r="AT1618" s="148"/>
      <c r="AU1618" s="148"/>
      <c r="AV1618" s="148"/>
      <c r="AW1618" s="148"/>
      <c r="AX1618" s="148"/>
      <c r="AY1618" s="148"/>
      <c r="AZ1618" s="148"/>
      <c r="BA1618" s="148"/>
      <c r="BB1618" s="148"/>
      <c r="BC1618" s="148"/>
      <c r="BD1618" s="148"/>
      <c r="BE1618" s="148"/>
      <c r="BF1618" s="148"/>
      <c r="BG1618" s="148"/>
      <c r="BH1618" s="148"/>
    </row>
    <row r="1619" spans="1:60" outlineLevel="3" x14ac:dyDescent="0.2">
      <c r="A1619" s="155"/>
      <c r="B1619" s="156"/>
      <c r="C1619" s="194" t="s">
        <v>2236</v>
      </c>
      <c r="D1619" s="185"/>
      <c r="E1619" s="186">
        <v>169.28</v>
      </c>
      <c r="F1619" s="159"/>
      <c r="G1619" s="159"/>
      <c r="H1619" s="159"/>
      <c r="I1619" s="159"/>
      <c r="J1619" s="159"/>
      <c r="K1619" s="159"/>
      <c r="L1619" s="159"/>
      <c r="M1619" s="159"/>
      <c r="N1619" s="158"/>
      <c r="O1619" s="158"/>
      <c r="P1619" s="158"/>
      <c r="Q1619" s="158"/>
      <c r="R1619" s="159"/>
      <c r="S1619" s="159"/>
      <c r="T1619" s="159"/>
      <c r="U1619" s="159"/>
      <c r="V1619" s="159"/>
      <c r="W1619" s="159"/>
      <c r="X1619" s="159"/>
      <c r="Y1619" s="159"/>
      <c r="Z1619" s="148"/>
      <c r="AA1619" s="148"/>
      <c r="AB1619" s="148"/>
      <c r="AC1619" s="148"/>
      <c r="AD1619" s="148"/>
      <c r="AE1619" s="148"/>
      <c r="AF1619" s="148"/>
      <c r="AG1619" s="148" t="s">
        <v>435</v>
      </c>
      <c r="AH1619" s="148">
        <v>0</v>
      </c>
      <c r="AI1619" s="148"/>
      <c r="AJ1619" s="148"/>
      <c r="AK1619" s="148"/>
      <c r="AL1619" s="148"/>
      <c r="AM1619" s="148"/>
      <c r="AN1619" s="148"/>
      <c r="AO1619" s="148"/>
      <c r="AP1619" s="148"/>
      <c r="AQ1619" s="148"/>
      <c r="AR1619" s="148"/>
      <c r="AS1619" s="148"/>
      <c r="AT1619" s="148"/>
      <c r="AU1619" s="148"/>
      <c r="AV1619" s="148"/>
      <c r="AW1619" s="148"/>
      <c r="AX1619" s="148"/>
      <c r="AY1619" s="148"/>
      <c r="AZ1619" s="148"/>
      <c r="BA1619" s="148"/>
      <c r="BB1619" s="148"/>
      <c r="BC1619" s="148"/>
      <c r="BD1619" s="148"/>
      <c r="BE1619" s="148"/>
      <c r="BF1619" s="148"/>
      <c r="BG1619" s="148"/>
      <c r="BH1619" s="148"/>
    </row>
    <row r="1620" spans="1:60" outlineLevel="3" x14ac:dyDescent="0.2">
      <c r="A1620" s="155"/>
      <c r="B1620" s="156"/>
      <c r="C1620" s="194" t="s">
        <v>2237</v>
      </c>
      <c r="D1620" s="185"/>
      <c r="E1620" s="186">
        <v>51.63</v>
      </c>
      <c r="F1620" s="159"/>
      <c r="G1620" s="159"/>
      <c r="H1620" s="159"/>
      <c r="I1620" s="159"/>
      <c r="J1620" s="159"/>
      <c r="K1620" s="159"/>
      <c r="L1620" s="159"/>
      <c r="M1620" s="159"/>
      <c r="N1620" s="158"/>
      <c r="O1620" s="158"/>
      <c r="P1620" s="158"/>
      <c r="Q1620" s="158"/>
      <c r="R1620" s="159"/>
      <c r="S1620" s="159"/>
      <c r="T1620" s="159"/>
      <c r="U1620" s="159"/>
      <c r="V1620" s="159"/>
      <c r="W1620" s="159"/>
      <c r="X1620" s="159"/>
      <c r="Y1620" s="159"/>
      <c r="Z1620" s="148"/>
      <c r="AA1620" s="148"/>
      <c r="AB1620" s="148"/>
      <c r="AC1620" s="148"/>
      <c r="AD1620" s="148"/>
      <c r="AE1620" s="148"/>
      <c r="AF1620" s="148"/>
      <c r="AG1620" s="148" t="s">
        <v>435</v>
      </c>
      <c r="AH1620" s="148">
        <v>0</v>
      </c>
      <c r="AI1620" s="148"/>
      <c r="AJ1620" s="148"/>
      <c r="AK1620" s="148"/>
      <c r="AL1620" s="148"/>
      <c r="AM1620" s="148"/>
      <c r="AN1620" s="148"/>
      <c r="AO1620" s="148"/>
      <c r="AP1620" s="148"/>
      <c r="AQ1620" s="148"/>
      <c r="AR1620" s="148"/>
      <c r="AS1620" s="148"/>
      <c r="AT1620" s="148"/>
      <c r="AU1620" s="148"/>
      <c r="AV1620" s="148"/>
      <c r="AW1620" s="148"/>
      <c r="AX1620" s="148"/>
      <c r="AY1620" s="148"/>
      <c r="AZ1620" s="148"/>
      <c r="BA1620" s="148"/>
      <c r="BB1620" s="148"/>
      <c r="BC1620" s="148"/>
      <c r="BD1620" s="148"/>
      <c r="BE1620" s="148"/>
      <c r="BF1620" s="148"/>
      <c r="BG1620" s="148"/>
      <c r="BH1620" s="148"/>
    </row>
    <row r="1621" spans="1:60" ht="22.5" outlineLevel="1" x14ac:dyDescent="0.2">
      <c r="A1621" s="172">
        <v>328</v>
      </c>
      <c r="B1621" s="173" t="s">
        <v>2216</v>
      </c>
      <c r="C1621" s="181" t="s">
        <v>2217</v>
      </c>
      <c r="D1621" s="174" t="s">
        <v>442</v>
      </c>
      <c r="E1621" s="175">
        <v>61.667760000000001</v>
      </c>
      <c r="F1621" s="176"/>
      <c r="G1621" s="177">
        <f>ROUND(E1621*F1621,2)</f>
        <v>0</v>
      </c>
      <c r="H1621" s="176"/>
      <c r="I1621" s="177">
        <f>ROUND(E1621*H1621,2)</f>
        <v>0</v>
      </c>
      <c r="J1621" s="176"/>
      <c r="K1621" s="177">
        <f>ROUND(E1621*J1621,2)</f>
        <v>0</v>
      </c>
      <c r="L1621" s="177">
        <v>21</v>
      </c>
      <c r="M1621" s="177">
        <f>G1621*(1+L1621/100)</f>
        <v>0</v>
      </c>
      <c r="N1621" s="175">
        <v>2.5000000000000001E-2</v>
      </c>
      <c r="O1621" s="175">
        <f>ROUND(E1621*N1621,2)</f>
        <v>1.54</v>
      </c>
      <c r="P1621" s="175">
        <v>0</v>
      </c>
      <c r="Q1621" s="175">
        <f>ROUND(E1621*P1621,2)</f>
        <v>0</v>
      </c>
      <c r="R1621" s="177" t="s">
        <v>664</v>
      </c>
      <c r="S1621" s="177" t="s">
        <v>378</v>
      </c>
      <c r="T1621" s="178" t="s">
        <v>378</v>
      </c>
      <c r="U1621" s="159">
        <v>0</v>
      </c>
      <c r="V1621" s="159">
        <f>ROUND(E1621*U1621,2)</f>
        <v>0</v>
      </c>
      <c r="W1621" s="159"/>
      <c r="X1621" s="159" t="s">
        <v>614</v>
      </c>
      <c r="Y1621" s="159" t="s">
        <v>475</v>
      </c>
      <c r="Z1621" s="214">
        <v>0.32</v>
      </c>
      <c r="AA1621" s="215">
        <f t="shared" ref="AA1621" si="644">G1621*Z1621</f>
        <v>0</v>
      </c>
      <c r="AB1621" s="215">
        <f t="shared" ref="AB1621" si="645">G1621-AA1621</f>
        <v>0</v>
      </c>
      <c r="AC1621" s="148"/>
      <c r="AD1621" s="148"/>
      <c r="AE1621" s="148"/>
      <c r="AF1621" s="148"/>
      <c r="AG1621" s="148" t="s">
        <v>615</v>
      </c>
      <c r="AH1621" s="148"/>
      <c r="AI1621" s="148"/>
      <c r="AJ1621" s="148"/>
      <c r="AK1621" s="148"/>
      <c r="AL1621" s="148"/>
      <c r="AM1621" s="148"/>
      <c r="AN1621" s="148"/>
      <c r="AO1621" s="148"/>
      <c r="AP1621" s="148"/>
      <c r="AQ1621" s="148"/>
      <c r="AR1621" s="148"/>
      <c r="AS1621" s="148"/>
      <c r="AT1621" s="148"/>
      <c r="AU1621" s="148"/>
      <c r="AV1621" s="148"/>
      <c r="AW1621" s="148"/>
      <c r="AX1621" s="148"/>
      <c r="AY1621" s="148"/>
      <c r="AZ1621" s="148"/>
      <c r="BA1621" s="148"/>
      <c r="BB1621" s="148"/>
      <c r="BC1621" s="148"/>
      <c r="BD1621" s="148"/>
      <c r="BE1621" s="148"/>
      <c r="BF1621" s="148"/>
      <c r="BG1621" s="148"/>
      <c r="BH1621" s="148"/>
    </row>
    <row r="1622" spans="1:60" outlineLevel="2" x14ac:dyDescent="0.2">
      <c r="A1622" s="155"/>
      <c r="B1622" s="156"/>
      <c r="C1622" s="194" t="s">
        <v>2238</v>
      </c>
      <c r="D1622" s="185"/>
      <c r="E1622" s="186">
        <v>17.445119999999999</v>
      </c>
      <c r="F1622" s="159"/>
      <c r="G1622" s="159"/>
      <c r="H1622" s="159"/>
      <c r="I1622" s="159"/>
      <c r="J1622" s="159"/>
      <c r="K1622" s="159"/>
      <c r="L1622" s="159"/>
      <c r="M1622" s="159"/>
      <c r="N1622" s="158"/>
      <c r="O1622" s="158"/>
      <c r="P1622" s="158"/>
      <c r="Q1622" s="158"/>
      <c r="R1622" s="159"/>
      <c r="S1622" s="159"/>
      <c r="T1622" s="159"/>
      <c r="U1622" s="159"/>
      <c r="V1622" s="159"/>
      <c r="W1622" s="159"/>
      <c r="X1622" s="159"/>
      <c r="Y1622" s="159"/>
      <c r="Z1622" s="148"/>
      <c r="AA1622" s="148"/>
      <c r="AB1622" s="148"/>
      <c r="AC1622" s="148"/>
      <c r="AD1622" s="148"/>
      <c r="AE1622" s="148"/>
      <c r="AF1622" s="148"/>
      <c r="AG1622" s="148" t="s">
        <v>435</v>
      </c>
      <c r="AH1622" s="148">
        <v>0</v>
      </c>
      <c r="AI1622" s="148"/>
      <c r="AJ1622" s="148"/>
      <c r="AK1622" s="148"/>
      <c r="AL1622" s="148"/>
      <c r="AM1622" s="148"/>
      <c r="AN1622" s="148"/>
      <c r="AO1622" s="148"/>
      <c r="AP1622" s="148"/>
      <c r="AQ1622" s="148"/>
      <c r="AR1622" s="148"/>
      <c r="AS1622" s="148"/>
      <c r="AT1622" s="148"/>
      <c r="AU1622" s="148"/>
      <c r="AV1622" s="148"/>
      <c r="AW1622" s="148"/>
      <c r="AX1622" s="148"/>
      <c r="AY1622" s="148"/>
      <c r="AZ1622" s="148"/>
      <c r="BA1622" s="148"/>
      <c r="BB1622" s="148"/>
      <c r="BC1622" s="148"/>
      <c r="BD1622" s="148"/>
      <c r="BE1622" s="148"/>
      <c r="BF1622" s="148"/>
      <c r="BG1622" s="148"/>
      <c r="BH1622" s="148"/>
    </row>
    <row r="1623" spans="1:60" outlineLevel="3" x14ac:dyDescent="0.2">
      <c r="A1623" s="155"/>
      <c r="B1623" s="156"/>
      <c r="C1623" s="194" t="s">
        <v>2239</v>
      </c>
      <c r="D1623" s="185"/>
      <c r="E1623" s="186">
        <v>35.5488</v>
      </c>
      <c r="F1623" s="159"/>
      <c r="G1623" s="159"/>
      <c r="H1623" s="159"/>
      <c r="I1623" s="159"/>
      <c r="J1623" s="159"/>
      <c r="K1623" s="159"/>
      <c r="L1623" s="159"/>
      <c r="M1623" s="159"/>
      <c r="N1623" s="158"/>
      <c r="O1623" s="158"/>
      <c r="P1623" s="158"/>
      <c r="Q1623" s="158"/>
      <c r="R1623" s="159"/>
      <c r="S1623" s="159"/>
      <c r="T1623" s="159"/>
      <c r="U1623" s="159"/>
      <c r="V1623" s="159"/>
      <c r="W1623" s="159"/>
      <c r="X1623" s="159"/>
      <c r="Y1623" s="159"/>
      <c r="Z1623" s="148"/>
      <c r="AA1623" s="148"/>
      <c r="AB1623" s="148"/>
      <c r="AC1623" s="148"/>
      <c r="AD1623" s="148"/>
      <c r="AE1623" s="148"/>
      <c r="AF1623" s="148"/>
      <c r="AG1623" s="148" t="s">
        <v>435</v>
      </c>
      <c r="AH1623" s="148">
        <v>0</v>
      </c>
      <c r="AI1623" s="148"/>
      <c r="AJ1623" s="148"/>
      <c r="AK1623" s="148"/>
      <c r="AL1623" s="148"/>
      <c r="AM1623" s="148"/>
      <c r="AN1623" s="148"/>
      <c r="AO1623" s="148"/>
      <c r="AP1623" s="148"/>
      <c r="AQ1623" s="148"/>
      <c r="AR1623" s="148"/>
      <c r="AS1623" s="148"/>
      <c r="AT1623" s="148"/>
      <c r="AU1623" s="148"/>
      <c r="AV1623" s="148"/>
      <c r="AW1623" s="148"/>
      <c r="AX1623" s="148"/>
      <c r="AY1623" s="148"/>
      <c r="AZ1623" s="148"/>
      <c r="BA1623" s="148"/>
      <c r="BB1623" s="148"/>
      <c r="BC1623" s="148"/>
      <c r="BD1623" s="148"/>
      <c r="BE1623" s="148"/>
      <c r="BF1623" s="148"/>
      <c r="BG1623" s="148"/>
      <c r="BH1623" s="148"/>
    </row>
    <row r="1624" spans="1:60" outlineLevel="3" x14ac:dyDescent="0.2">
      <c r="A1624" s="155"/>
      <c r="B1624" s="156"/>
      <c r="C1624" s="194" t="s">
        <v>2240</v>
      </c>
      <c r="D1624" s="185"/>
      <c r="E1624" s="186">
        <v>8.6738400000000002</v>
      </c>
      <c r="F1624" s="159"/>
      <c r="G1624" s="159"/>
      <c r="H1624" s="159"/>
      <c r="I1624" s="159"/>
      <c r="J1624" s="159"/>
      <c r="K1624" s="159"/>
      <c r="L1624" s="159"/>
      <c r="M1624" s="159"/>
      <c r="N1624" s="158"/>
      <c r="O1624" s="158"/>
      <c r="P1624" s="158"/>
      <c r="Q1624" s="158"/>
      <c r="R1624" s="159"/>
      <c r="S1624" s="159"/>
      <c r="T1624" s="159"/>
      <c r="U1624" s="159"/>
      <c r="V1624" s="159"/>
      <c r="W1624" s="159"/>
      <c r="X1624" s="159"/>
      <c r="Y1624" s="159"/>
      <c r="Z1624" s="148"/>
      <c r="AA1624" s="148"/>
      <c r="AB1624" s="148"/>
      <c r="AC1624" s="148"/>
      <c r="AD1624" s="148"/>
      <c r="AE1624" s="148"/>
      <c r="AF1624" s="148"/>
      <c r="AG1624" s="148" t="s">
        <v>435</v>
      </c>
      <c r="AH1624" s="148">
        <v>0</v>
      </c>
      <c r="AI1624" s="148"/>
      <c r="AJ1624" s="148"/>
      <c r="AK1624" s="148"/>
      <c r="AL1624" s="148"/>
      <c r="AM1624" s="148"/>
      <c r="AN1624" s="148"/>
      <c r="AO1624" s="148"/>
      <c r="AP1624" s="148"/>
      <c r="AQ1624" s="148"/>
      <c r="AR1624" s="148"/>
      <c r="AS1624" s="148"/>
      <c r="AT1624" s="148"/>
      <c r="AU1624" s="148"/>
      <c r="AV1624" s="148"/>
      <c r="AW1624" s="148"/>
      <c r="AX1624" s="148"/>
      <c r="AY1624" s="148"/>
      <c r="AZ1624" s="148"/>
      <c r="BA1624" s="148"/>
      <c r="BB1624" s="148"/>
      <c r="BC1624" s="148"/>
      <c r="BD1624" s="148"/>
      <c r="BE1624" s="148"/>
      <c r="BF1624" s="148"/>
      <c r="BG1624" s="148"/>
      <c r="BH1624" s="148"/>
    </row>
    <row r="1625" spans="1:60" outlineLevel="1" x14ac:dyDescent="0.2">
      <c r="A1625" s="172">
        <v>329</v>
      </c>
      <c r="B1625" s="173" t="s">
        <v>2234</v>
      </c>
      <c r="C1625" s="181" t="s">
        <v>2225</v>
      </c>
      <c r="D1625" s="174" t="s">
        <v>492</v>
      </c>
      <c r="E1625" s="175">
        <v>680.49</v>
      </c>
      <c r="F1625" s="176"/>
      <c r="G1625" s="177">
        <f>ROUND(E1625*F1625,2)</f>
        <v>0</v>
      </c>
      <c r="H1625" s="176"/>
      <c r="I1625" s="177">
        <f>ROUND(E1625*H1625,2)</f>
        <v>0</v>
      </c>
      <c r="J1625" s="176"/>
      <c r="K1625" s="177">
        <f>ROUND(E1625*J1625,2)</f>
        <v>0</v>
      </c>
      <c r="L1625" s="177">
        <v>21</v>
      </c>
      <c r="M1625" s="177">
        <f>G1625*(1+L1625/100)</f>
        <v>0</v>
      </c>
      <c r="N1625" s="175">
        <v>3.0000000000000001E-3</v>
      </c>
      <c r="O1625" s="175">
        <f>ROUND(E1625*N1625,2)</f>
        <v>2.04</v>
      </c>
      <c r="P1625" s="175">
        <v>0</v>
      </c>
      <c r="Q1625" s="175">
        <f>ROUND(E1625*P1625,2)</f>
        <v>0</v>
      </c>
      <c r="R1625" s="177" t="s">
        <v>2196</v>
      </c>
      <c r="S1625" s="177" t="s">
        <v>378</v>
      </c>
      <c r="T1625" s="178" t="s">
        <v>378</v>
      </c>
      <c r="U1625" s="159">
        <v>0.28000000000000003</v>
      </c>
      <c r="V1625" s="159">
        <f>ROUND(E1625*U1625,2)</f>
        <v>190.54</v>
      </c>
      <c r="W1625" s="159"/>
      <c r="X1625" s="159" t="s">
        <v>429</v>
      </c>
      <c r="Y1625" s="159" t="s">
        <v>475</v>
      </c>
      <c r="Z1625" s="214">
        <v>0.32</v>
      </c>
      <c r="AA1625" s="215">
        <f t="shared" ref="AA1625" si="646">G1625*Z1625</f>
        <v>0</v>
      </c>
      <c r="AB1625" s="215">
        <f t="shared" ref="AB1625" si="647">G1625-AA1625</f>
        <v>0</v>
      </c>
      <c r="AC1625" s="148"/>
      <c r="AD1625" s="148"/>
      <c r="AE1625" s="148"/>
      <c r="AF1625" s="148"/>
      <c r="AG1625" s="148" t="s">
        <v>431</v>
      </c>
      <c r="AH1625" s="148"/>
      <c r="AI1625" s="148"/>
      <c r="AJ1625" s="148"/>
      <c r="AK1625" s="148"/>
      <c r="AL1625" s="148"/>
      <c r="AM1625" s="148"/>
      <c r="AN1625" s="148"/>
      <c r="AO1625" s="148"/>
      <c r="AP1625" s="148"/>
      <c r="AQ1625" s="148"/>
      <c r="AR1625" s="148"/>
      <c r="AS1625" s="148"/>
      <c r="AT1625" s="148"/>
      <c r="AU1625" s="148"/>
      <c r="AV1625" s="148"/>
      <c r="AW1625" s="148"/>
      <c r="AX1625" s="148"/>
      <c r="AY1625" s="148"/>
      <c r="AZ1625" s="148"/>
      <c r="BA1625" s="148"/>
      <c r="BB1625" s="148"/>
      <c r="BC1625" s="148"/>
      <c r="BD1625" s="148"/>
      <c r="BE1625" s="148"/>
      <c r="BF1625" s="148"/>
      <c r="BG1625" s="148"/>
      <c r="BH1625" s="148"/>
    </row>
    <row r="1626" spans="1:60" outlineLevel="2" x14ac:dyDescent="0.2">
      <c r="A1626" s="155"/>
      <c r="B1626" s="156"/>
      <c r="C1626" s="194" t="s">
        <v>2241</v>
      </c>
      <c r="D1626" s="185"/>
      <c r="E1626" s="186"/>
      <c r="F1626" s="159"/>
      <c r="G1626" s="159"/>
      <c r="H1626" s="159"/>
      <c r="I1626" s="159"/>
      <c r="J1626" s="159"/>
      <c r="K1626" s="159"/>
      <c r="L1626" s="159"/>
      <c r="M1626" s="159"/>
      <c r="N1626" s="158"/>
      <c r="O1626" s="158"/>
      <c r="P1626" s="158"/>
      <c r="Q1626" s="158"/>
      <c r="R1626" s="159"/>
      <c r="S1626" s="159"/>
      <c r="T1626" s="159"/>
      <c r="U1626" s="159"/>
      <c r="V1626" s="159"/>
      <c r="W1626" s="159"/>
      <c r="X1626" s="159"/>
      <c r="Y1626" s="159"/>
      <c r="Z1626" s="148"/>
      <c r="AA1626" s="148"/>
      <c r="AB1626" s="148"/>
      <c r="AC1626" s="148"/>
      <c r="AD1626" s="148"/>
      <c r="AE1626" s="148"/>
      <c r="AF1626" s="148"/>
      <c r="AG1626" s="148" t="s">
        <v>435</v>
      </c>
      <c r="AH1626" s="148">
        <v>0</v>
      </c>
      <c r="AI1626" s="148"/>
      <c r="AJ1626" s="148"/>
      <c r="AK1626" s="148"/>
      <c r="AL1626" s="148"/>
      <c r="AM1626" s="148"/>
      <c r="AN1626" s="148"/>
      <c r="AO1626" s="148"/>
      <c r="AP1626" s="148"/>
      <c r="AQ1626" s="148"/>
      <c r="AR1626" s="148"/>
      <c r="AS1626" s="148"/>
      <c r="AT1626" s="148"/>
      <c r="AU1626" s="148"/>
      <c r="AV1626" s="148"/>
      <c r="AW1626" s="148"/>
      <c r="AX1626" s="148"/>
      <c r="AY1626" s="148"/>
      <c r="AZ1626" s="148"/>
      <c r="BA1626" s="148"/>
      <c r="BB1626" s="148"/>
      <c r="BC1626" s="148"/>
      <c r="BD1626" s="148"/>
      <c r="BE1626" s="148"/>
      <c r="BF1626" s="148"/>
      <c r="BG1626" s="148"/>
      <c r="BH1626" s="148"/>
    </row>
    <row r="1627" spans="1:60" outlineLevel="3" x14ac:dyDescent="0.2">
      <c r="A1627" s="155"/>
      <c r="B1627" s="156"/>
      <c r="C1627" s="194" t="s">
        <v>1505</v>
      </c>
      <c r="D1627" s="185"/>
      <c r="E1627" s="186">
        <v>430.32</v>
      </c>
      <c r="F1627" s="159"/>
      <c r="G1627" s="159"/>
      <c r="H1627" s="159"/>
      <c r="I1627" s="159"/>
      <c r="J1627" s="159"/>
      <c r="K1627" s="159"/>
      <c r="L1627" s="159"/>
      <c r="M1627" s="159"/>
      <c r="N1627" s="158"/>
      <c r="O1627" s="158"/>
      <c r="P1627" s="158"/>
      <c r="Q1627" s="158"/>
      <c r="R1627" s="159"/>
      <c r="S1627" s="159"/>
      <c r="T1627" s="159"/>
      <c r="U1627" s="159"/>
      <c r="V1627" s="159"/>
      <c r="W1627" s="159"/>
      <c r="X1627" s="159"/>
      <c r="Y1627" s="159"/>
      <c r="Z1627" s="148"/>
      <c r="AA1627" s="148"/>
      <c r="AB1627" s="148"/>
      <c r="AC1627" s="148"/>
      <c r="AD1627" s="148"/>
      <c r="AE1627" s="148"/>
      <c r="AF1627" s="148"/>
      <c r="AG1627" s="148" t="s">
        <v>435</v>
      </c>
      <c r="AH1627" s="148">
        <v>0</v>
      </c>
      <c r="AI1627" s="148"/>
      <c r="AJ1627" s="148"/>
      <c r="AK1627" s="148"/>
      <c r="AL1627" s="148"/>
      <c r="AM1627" s="148"/>
      <c r="AN1627" s="148"/>
      <c r="AO1627" s="148"/>
      <c r="AP1627" s="148"/>
      <c r="AQ1627" s="148"/>
      <c r="AR1627" s="148"/>
      <c r="AS1627" s="148"/>
      <c r="AT1627" s="148"/>
      <c r="AU1627" s="148"/>
      <c r="AV1627" s="148"/>
      <c r="AW1627" s="148"/>
      <c r="AX1627" s="148"/>
      <c r="AY1627" s="148"/>
      <c r="AZ1627" s="148"/>
      <c r="BA1627" s="148"/>
      <c r="BB1627" s="148"/>
      <c r="BC1627" s="148"/>
      <c r="BD1627" s="148"/>
      <c r="BE1627" s="148"/>
      <c r="BF1627" s="148"/>
      <c r="BG1627" s="148"/>
      <c r="BH1627" s="148"/>
    </row>
    <row r="1628" spans="1:60" outlineLevel="3" x14ac:dyDescent="0.2">
      <c r="A1628" s="155"/>
      <c r="B1628" s="156"/>
      <c r="C1628" s="194" t="s">
        <v>1506</v>
      </c>
      <c r="D1628" s="185"/>
      <c r="E1628" s="186">
        <v>278.52</v>
      </c>
      <c r="F1628" s="159"/>
      <c r="G1628" s="159"/>
      <c r="H1628" s="159"/>
      <c r="I1628" s="159"/>
      <c r="J1628" s="159"/>
      <c r="K1628" s="159"/>
      <c r="L1628" s="159"/>
      <c r="M1628" s="159"/>
      <c r="N1628" s="158"/>
      <c r="O1628" s="158"/>
      <c r="P1628" s="158"/>
      <c r="Q1628" s="158"/>
      <c r="R1628" s="159"/>
      <c r="S1628" s="159"/>
      <c r="T1628" s="159"/>
      <c r="U1628" s="159"/>
      <c r="V1628" s="159"/>
      <c r="W1628" s="159"/>
      <c r="X1628" s="159"/>
      <c r="Y1628" s="159"/>
      <c r="Z1628" s="148"/>
      <c r="AA1628" s="148"/>
      <c r="AB1628" s="148"/>
      <c r="AC1628" s="148"/>
      <c r="AD1628" s="148"/>
      <c r="AE1628" s="148"/>
      <c r="AF1628" s="148"/>
      <c r="AG1628" s="148" t="s">
        <v>435</v>
      </c>
      <c r="AH1628" s="148">
        <v>0</v>
      </c>
      <c r="AI1628" s="148"/>
      <c r="AJ1628" s="148"/>
      <c r="AK1628" s="148"/>
      <c r="AL1628" s="148"/>
      <c r="AM1628" s="148"/>
      <c r="AN1628" s="148"/>
      <c r="AO1628" s="148"/>
      <c r="AP1628" s="148"/>
      <c r="AQ1628" s="148"/>
      <c r="AR1628" s="148"/>
      <c r="AS1628" s="148"/>
      <c r="AT1628" s="148"/>
      <c r="AU1628" s="148"/>
      <c r="AV1628" s="148"/>
      <c r="AW1628" s="148"/>
      <c r="AX1628" s="148"/>
      <c r="AY1628" s="148"/>
      <c r="AZ1628" s="148"/>
      <c r="BA1628" s="148"/>
      <c r="BB1628" s="148"/>
      <c r="BC1628" s="148"/>
      <c r="BD1628" s="148"/>
      <c r="BE1628" s="148"/>
      <c r="BF1628" s="148"/>
      <c r="BG1628" s="148"/>
      <c r="BH1628" s="148"/>
    </row>
    <row r="1629" spans="1:60" outlineLevel="3" x14ac:dyDescent="0.2">
      <c r="A1629" s="155"/>
      <c r="B1629" s="156"/>
      <c r="C1629" s="194" t="s">
        <v>1507</v>
      </c>
      <c r="D1629" s="185"/>
      <c r="E1629" s="186">
        <v>-28.35</v>
      </c>
      <c r="F1629" s="159"/>
      <c r="G1629" s="159"/>
      <c r="H1629" s="159"/>
      <c r="I1629" s="159"/>
      <c r="J1629" s="159"/>
      <c r="K1629" s="159"/>
      <c r="L1629" s="159"/>
      <c r="M1629" s="159"/>
      <c r="N1629" s="158"/>
      <c r="O1629" s="158"/>
      <c r="P1629" s="158"/>
      <c r="Q1629" s="158"/>
      <c r="R1629" s="159"/>
      <c r="S1629" s="159"/>
      <c r="T1629" s="159"/>
      <c r="U1629" s="159"/>
      <c r="V1629" s="159"/>
      <c r="W1629" s="159"/>
      <c r="X1629" s="159"/>
      <c r="Y1629" s="159"/>
      <c r="Z1629" s="148"/>
      <c r="AA1629" s="148"/>
      <c r="AB1629" s="148"/>
      <c r="AC1629" s="148"/>
      <c r="AD1629" s="148"/>
      <c r="AE1629" s="148"/>
      <c r="AF1629" s="148"/>
      <c r="AG1629" s="148" t="s">
        <v>435</v>
      </c>
      <c r="AH1629" s="148">
        <v>0</v>
      </c>
      <c r="AI1629" s="148"/>
      <c r="AJ1629" s="148"/>
      <c r="AK1629" s="148"/>
      <c r="AL1629" s="148"/>
      <c r="AM1629" s="148"/>
      <c r="AN1629" s="148"/>
      <c r="AO1629" s="148"/>
      <c r="AP1629" s="148"/>
      <c r="AQ1629" s="148"/>
      <c r="AR1629" s="148"/>
      <c r="AS1629" s="148"/>
      <c r="AT1629" s="148"/>
      <c r="AU1629" s="148"/>
      <c r="AV1629" s="148"/>
      <c r="AW1629" s="148"/>
      <c r="AX1629" s="148"/>
      <c r="AY1629" s="148"/>
      <c r="AZ1629" s="148"/>
      <c r="BA1629" s="148"/>
      <c r="BB1629" s="148"/>
      <c r="BC1629" s="148"/>
      <c r="BD1629" s="148"/>
      <c r="BE1629" s="148"/>
      <c r="BF1629" s="148"/>
      <c r="BG1629" s="148"/>
      <c r="BH1629" s="148"/>
    </row>
    <row r="1630" spans="1:60" ht="33.75" outlineLevel="1" x14ac:dyDescent="0.2">
      <c r="A1630" s="172">
        <v>330</v>
      </c>
      <c r="B1630" s="173" t="s">
        <v>2242</v>
      </c>
      <c r="C1630" s="181" t="s">
        <v>2243</v>
      </c>
      <c r="D1630" s="174" t="s">
        <v>492</v>
      </c>
      <c r="E1630" s="175">
        <v>714.5145</v>
      </c>
      <c r="F1630" s="176"/>
      <c r="G1630" s="177">
        <f>ROUND(E1630*F1630,2)</f>
        <v>0</v>
      </c>
      <c r="H1630" s="176"/>
      <c r="I1630" s="177">
        <f>ROUND(E1630*H1630,2)</f>
        <v>0</v>
      </c>
      <c r="J1630" s="176"/>
      <c r="K1630" s="177">
        <f>ROUND(E1630*J1630,2)</f>
        <v>0</v>
      </c>
      <c r="L1630" s="177">
        <v>21</v>
      </c>
      <c r="M1630" s="177">
        <f>G1630*(1+L1630/100)</f>
        <v>0</v>
      </c>
      <c r="N1630" s="175">
        <v>7.2500000000000004E-3</v>
      </c>
      <c r="O1630" s="175">
        <f>ROUND(E1630*N1630,2)</f>
        <v>5.18</v>
      </c>
      <c r="P1630" s="175">
        <v>0</v>
      </c>
      <c r="Q1630" s="175">
        <f>ROUND(E1630*P1630,2)</f>
        <v>0</v>
      </c>
      <c r="R1630" s="177" t="s">
        <v>664</v>
      </c>
      <c r="S1630" s="177" t="s">
        <v>378</v>
      </c>
      <c r="T1630" s="178" t="s">
        <v>378</v>
      </c>
      <c r="U1630" s="159">
        <v>0</v>
      </c>
      <c r="V1630" s="159">
        <f>ROUND(E1630*U1630,2)</f>
        <v>0</v>
      </c>
      <c r="W1630" s="159"/>
      <c r="X1630" s="159" t="s">
        <v>614</v>
      </c>
      <c r="Y1630" s="159" t="s">
        <v>475</v>
      </c>
      <c r="Z1630" s="214">
        <v>0.32</v>
      </c>
      <c r="AA1630" s="215">
        <f t="shared" ref="AA1630" si="648">G1630*Z1630</f>
        <v>0</v>
      </c>
      <c r="AB1630" s="215">
        <f t="shared" ref="AB1630" si="649">G1630-AA1630</f>
        <v>0</v>
      </c>
      <c r="AC1630" s="148"/>
      <c r="AD1630" s="148"/>
      <c r="AE1630" s="148"/>
      <c r="AF1630" s="148"/>
      <c r="AG1630" s="148" t="s">
        <v>615</v>
      </c>
      <c r="AH1630" s="148"/>
      <c r="AI1630" s="148"/>
      <c r="AJ1630" s="148"/>
      <c r="AK1630" s="148"/>
      <c r="AL1630" s="148"/>
      <c r="AM1630" s="148"/>
      <c r="AN1630" s="148"/>
      <c r="AO1630" s="148"/>
      <c r="AP1630" s="148"/>
      <c r="AQ1630" s="148"/>
      <c r="AR1630" s="148"/>
      <c r="AS1630" s="148"/>
      <c r="AT1630" s="148"/>
      <c r="AU1630" s="148"/>
      <c r="AV1630" s="148"/>
      <c r="AW1630" s="148"/>
      <c r="AX1630" s="148"/>
      <c r="AY1630" s="148"/>
      <c r="AZ1630" s="148"/>
      <c r="BA1630" s="148"/>
      <c r="BB1630" s="148"/>
      <c r="BC1630" s="148"/>
      <c r="BD1630" s="148"/>
      <c r="BE1630" s="148"/>
      <c r="BF1630" s="148"/>
      <c r="BG1630" s="148"/>
      <c r="BH1630" s="148"/>
    </row>
    <row r="1631" spans="1:60" outlineLevel="2" x14ac:dyDescent="0.2">
      <c r="A1631" s="155"/>
      <c r="B1631" s="156"/>
      <c r="C1631" s="194" t="s">
        <v>2244</v>
      </c>
      <c r="D1631" s="185"/>
      <c r="E1631" s="186">
        <v>714.5145</v>
      </c>
      <c r="F1631" s="159"/>
      <c r="G1631" s="159"/>
      <c r="H1631" s="159"/>
      <c r="I1631" s="159"/>
      <c r="J1631" s="159"/>
      <c r="K1631" s="159"/>
      <c r="L1631" s="159"/>
      <c r="M1631" s="159"/>
      <c r="N1631" s="158"/>
      <c r="O1631" s="158"/>
      <c r="P1631" s="158"/>
      <c r="Q1631" s="158"/>
      <c r="R1631" s="159"/>
      <c r="S1631" s="159"/>
      <c r="T1631" s="159"/>
      <c r="U1631" s="159"/>
      <c r="V1631" s="159"/>
      <c r="W1631" s="159"/>
      <c r="X1631" s="159"/>
      <c r="Y1631" s="159"/>
      <c r="Z1631" s="148"/>
      <c r="AA1631" s="148"/>
      <c r="AB1631" s="148"/>
      <c r="AC1631" s="148"/>
      <c r="AD1631" s="148"/>
      <c r="AE1631" s="148"/>
      <c r="AF1631" s="148"/>
      <c r="AG1631" s="148" t="s">
        <v>435</v>
      </c>
      <c r="AH1631" s="148">
        <v>5</v>
      </c>
      <c r="AI1631" s="148"/>
      <c r="AJ1631" s="148"/>
      <c r="AK1631" s="148"/>
      <c r="AL1631" s="148"/>
      <c r="AM1631" s="148"/>
      <c r="AN1631" s="148"/>
      <c r="AO1631" s="148"/>
      <c r="AP1631" s="148"/>
      <c r="AQ1631" s="148"/>
      <c r="AR1631" s="148"/>
      <c r="AS1631" s="148"/>
      <c r="AT1631" s="148"/>
      <c r="AU1631" s="148"/>
      <c r="AV1631" s="148"/>
      <c r="AW1631" s="148"/>
      <c r="AX1631" s="148"/>
      <c r="AY1631" s="148"/>
      <c r="AZ1631" s="148"/>
      <c r="BA1631" s="148"/>
      <c r="BB1631" s="148"/>
      <c r="BC1631" s="148"/>
      <c r="BD1631" s="148"/>
      <c r="BE1631" s="148"/>
      <c r="BF1631" s="148"/>
      <c r="BG1631" s="148"/>
      <c r="BH1631" s="148"/>
    </row>
    <row r="1632" spans="1:60" outlineLevel="1" x14ac:dyDescent="0.2">
      <c r="A1632" s="172">
        <v>331</v>
      </c>
      <c r="B1632" s="173" t="s">
        <v>2245</v>
      </c>
      <c r="C1632" s="181" t="s">
        <v>2246</v>
      </c>
      <c r="D1632" s="174" t="s">
        <v>492</v>
      </c>
      <c r="E1632" s="175">
        <v>2285.6687999999999</v>
      </c>
      <c r="F1632" s="176"/>
      <c r="G1632" s="177">
        <f>ROUND(E1632*F1632,2)</f>
        <v>0</v>
      </c>
      <c r="H1632" s="176"/>
      <c r="I1632" s="177">
        <f>ROUND(E1632*H1632,2)</f>
        <v>0</v>
      </c>
      <c r="J1632" s="176"/>
      <c r="K1632" s="177">
        <f>ROUND(E1632*J1632,2)</f>
        <v>0</v>
      </c>
      <c r="L1632" s="177">
        <v>21</v>
      </c>
      <c r="M1632" s="177">
        <f>G1632*(1+L1632/100)</f>
        <v>0</v>
      </c>
      <c r="N1632" s="175">
        <v>2.5500000000000002E-3</v>
      </c>
      <c r="O1632" s="175">
        <f>ROUND(E1632*N1632,2)</f>
        <v>5.83</v>
      </c>
      <c r="P1632" s="175">
        <v>0</v>
      </c>
      <c r="Q1632" s="175">
        <f>ROUND(E1632*P1632,2)</f>
        <v>0</v>
      </c>
      <c r="R1632" s="177" t="s">
        <v>2196</v>
      </c>
      <c r="S1632" s="177" t="s">
        <v>378</v>
      </c>
      <c r="T1632" s="178" t="s">
        <v>378</v>
      </c>
      <c r="U1632" s="159">
        <v>0.31809999999999999</v>
      </c>
      <c r="V1632" s="159">
        <f>ROUND(E1632*U1632,2)</f>
        <v>727.07</v>
      </c>
      <c r="W1632" s="159"/>
      <c r="X1632" s="159" t="s">
        <v>429</v>
      </c>
      <c r="Y1632" s="159" t="s">
        <v>481</v>
      </c>
      <c r="Z1632" s="214">
        <v>0.32</v>
      </c>
      <c r="AA1632" s="215">
        <f t="shared" ref="AA1632" si="650">G1632*Z1632</f>
        <v>0</v>
      </c>
      <c r="AB1632" s="215">
        <f t="shared" ref="AB1632" si="651">G1632-AA1632</f>
        <v>0</v>
      </c>
      <c r="AC1632" s="148"/>
      <c r="AD1632" s="148"/>
      <c r="AE1632" s="148"/>
      <c r="AF1632" s="148"/>
      <c r="AG1632" s="148" t="s">
        <v>431</v>
      </c>
      <c r="AH1632" s="148"/>
      <c r="AI1632" s="148"/>
      <c r="AJ1632" s="148"/>
      <c r="AK1632" s="148"/>
      <c r="AL1632" s="148"/>
      <c r="AM1632" s="148"/>
      <c r="AN1632" s="148"/>
      <c r="AO1632" s="148"/>
      <c r="AP1632" s="148"/>
      <c r="AQ1632" s="148"/>
      <c r="AR1632" s="148"/>
      <c r="AS1632" s="148"/>
      <c r="AT1632" s="148"/>
      <c r="AU1632" s="148"/>
      <c r="AV1632" s="148"/>
      <c r="AW1632" s="148"/>
      <c r="AX1632" s="148"/>
      <c r="AY1632" s="148"/>
      <c r="AZ1632" s="148"/>
      <c r="BA1632" s="148"/>
      <c r="BB1632" s="148"/>
      <c r="BC1632" s="148"/>
      <c r="BD1632" s="148"/>
      <c r="BE1632" s="148"/>
      <c r="BF1632" s="148"/>
      <c r="BG1632" s="148"/>
      <c r="BH1632" s="148"/>
    </row>
    <row r="1633" spans="1:60" outlineLevel="2" x14ac:dyDescent="0.2">
      <c r="A1633" s="155"/>
      <c r="B1633" s="156"/>
      <c r="C1633" s="194" t="s">
        <v>2247</v>
      </c>
      <c r="D1633" s="185"/>
      <c r="E1633" s="186">
        <v>607.072</v>
      </c>
      <c r="F1633" s="159"/>
      <c r="G1633" s="159"/>
      <c r="H1633" s="159"/>
      <c r="I1633" s="159"/>
      <c r="J1633" s="159"/>
      <c r="K1633" s="159"/>
      <c r="L1633" s="159"/>
      <c r="M1633" s="159"/>
      <c r="N1633" s="158"/>
      <c r="O1633" s="158"/>
      <c r="P1633" s="158"/>
      <c r="Q1633" s="158"/>
      <c r="R1633" s="159"/>
      <c r="S1633" s="159"/>
      <c r="T1633" s="159"/>
      <c r="U1633" s="159"/>
      <c r="V1633" s="159"/>
      <c r="W1633" s="159"/>
      <c r="X1633" s="159"/>
      <c r="Y1633" s="159"/>
      <c r="Z1633" s="148"/>
      <c r="AA1633" s="148"/>
      <c r="AB1633" s="148"/>
      <c r="AC1633" s="148"/>
      <c r="AD1633" s="148"/>
      <c r="AE1633" s="148"/>
      <c r="AF1633" s="148"/>
      <c r="AG1633" s="148" t="s">
        <v>435</v>
      </c>
      <c r="AH1633" s="148">
        <v>0</v>
      </c>
      <c r="AI1633" s="148"/>
      <c r="AJ1633" s="148"/>
      <c r="AK1633" s="148"/>
      <c r="AL1633" s="148"/>
      <c r="AM1633" s="148"/>
      <c r="AN1633" s="148"/>
      <c r="AO1633" s="148"/>
      <c r="AP1633" s="148"/>
      <c r="AQ1633" s="148"/>
      <c r="AR1633" s="148"/>
      <c r="AS1633" s="148"/>
      <c r="AT1633" s="148"/>
      <c r="AU1633" s="148"/>
      <c r="AV1633" s="148"/>
      <c r="AW1633" s="148"/>
      <c r="AX1633" s="148"/>
      <c r="AY1633" s="148"/>
      <c r="AZ1633" s="148"/>
      <c r="BA1633" s="148"/>
      <c r="BB1633" s="148"/>
      <c r="BC1633" s="148"/>
      <c r="BD1633" s="148"/>
      <c r="BE1633" s="148"/>
      <c r="BF1633" s="148"/>
      <c r="BG1633" s="148"/>
      <c r="BH1633" s="148"/>
    </row>
    <row r="1634" spans="1:60" outlineLevel="3" x14ac:dyDescent="0.2">
      <c r="A1634" s="155"/>
      <c r="B1634" s="156"/>
      <c r="C1634" s="194" t="s">
        <v>2248</v>
      </c>
      <c r="D1634" s="185"/>
      <c r="E1634" s="186">
        <v>183.44</v>
      </c>
      <c r="F1634" s="159"/>
      <c r="G1634" s="159"/>
      <c r="H1634" s="159"/>
      <c r="I1634" s="159"/>
      <c r="J1634" s="159"/>
      <c r="K1634" s="159"/>
      <c r="L1634" s="159"/>
      <c r="M1634" s="159"/>
      <c r="N1634" s="158"/>
      <c r="O1634" s="158"/>
      <c r="P1634" s="158"/>
      <c r="Q1634" s="158"/>
      <c r="R1634" s="159"/>
      <c r="S1634" s="159"/>
      <c r="T1634" s="159"/>
      <c r="U1634" s="159"/>
      <c r="V1634" s="159"/>
      <c r="W1634" s="159"/>
      <c r="X1634" s="159"/>
      <c r="Y1634" s="159"/>
      <c r="Z1634" s="148"/>
      <c r="AA1634" s="148"/>
      <c r="AB1634" s="148"/>
      <c r="AC1634" s="148"/>
      <c r="AD1634" s="148"/>
      <c r="AE1634" s="148"/>
      <c r="AF1634" s="148"/>
      <c r="AG1634" s="148" t="s">
        <v>435</v>
      </c>
      <c r="AH1634" s="148">
        <v>0</v>
      </c>
      <c r="AI1634" s="148"/>
      <c r="AJ1634" s="148"/>
      <c r="AK1634" s="148"/>
      <c r="AL1634" s="148"/>
      <c r="AM1634" s="148"/>
      <c r="AN1634" s="148"/>
      <c r="AO1634" s="148"/>
      <c r="AP1634" s="148"/>
      <c r="AQ1634" s="148"/>
      <c r="AR1634" s="148"/>
      <c r="AS1634" s="148"/>
      <c r="AT1634" s="148"/>
      <c r="AU1634" s="148"/>
      <c r="AV1634" s="148"/>
      <c r="AW1634" s="148"/>
      <c r="AX1634" s="148"/>
      <c r="AY1634" s="148"/>
      <c r="AZ1634" s="148"/>
      <c r="BA1634" s="148"/>
      <c r="BB1634" s="148"/>
      <c r="BC1634" s="148"/>
      <c r="BD1634" s="148"/>
      <c r="BE1634" s="148"/>
      <c r="BF1634" s="148"/>
      <c r="BG1634" s="148"/>
      <c r="BH1634" s="148"/>
    </row>
    <row r="1635" spans="1:60" outlineLevel="3" x14ac:dyDescent="0.2">
      <c r="A1635" s="155"/>
      <c r="B1635" s="156"/>
      <c r="C1635" s="194" t="s">
        <v>2249</v>
      </c>
      <c r="D1635" s="185"/>
      <c r="E1635" s="186">
        <v>1023.4968</v>
      </c>
      <c r="F1635" s="159"/>
      <c r="G1635" s="159"/>
      <c r="H1635" s="159"/>
      <c r="I1635" s="159"/>
      <c r="J1635" s="159"/>
      <c r="K1635" s="159"/>
      <c r="L1635" s="159"/>
      <c r="M1635" s="159"/>
      <c r="N1635" s="158"/>
      <c r="O1635" s="158"/>
      <c r="P1635" s="158"/>
      <c r="Q1635" s="158"/>
      <c r="R1635" s="159"/>
      <c r="S1635" s="159"/>
      <c r="T1635" s="159"/>
      <c r="U1635" s="159"/>
      <c r="V1635" s="159"/>
      <c r="W1635" s="159"/>
      <c r="X1635" s="159"/>
      <c r="Y1635" s="159"/>
      <c r="Z1635" s="148"/>
      <c r="AA1635" s="148"/>
      <c r="AB1635" s="148"/>
      <c r="AC1635" s="148"/>
      <c r="AD1635" s="148"/>
      <c r="AE1635" s="148"/>
      <c r="AF1635" s="148"/>
      <c r="AG1635" s="148" t="s">
        <v>435</v>
      </c>
      <c r="AH1635" s="148">
        <v>0</v>
      </c>
      <c r="AI1635" s="148"/>
      <c r="AJ1635" s="148"/>
      <c r="AK1635" s="148"/>
      <c r="AL1635" s="148"/>
      <c r="AM1635" s="148"/>
      <c r="AN1635" s="148"/>
      <c r="AO1635" s="148"/>
      <c r="AP1635" s="148"/>
      <c r="AQ1635" s="148"/>
      <c r="AR1635" s="148"/>
      <c r="AS1635" s="148"/>
      <c r="AT1635" s="148"/>
      <c r="AU1635" s="148"/>
      <c r="AV1635" s="148"/>
      <c r="AW1635" s="148"/>
      <c r="AX1635" s="148"/>
      <c r="AY1635" s="148"/>
      <c r="AZ1635" s="148"/>
      <c r="BA1635" s="148"/>
      <c r="BB1635" s="148"/>
      <c r="BC1635" s="148"/>
      <c r="BD1635" s="148"/>
      <c r="BE1635" s="148"/>
      <c r="BF1635" s="148"/>
      <c r="BG1635" s="148"/>
      <c r="BH1635" s="148"/>
    </row>
    <row r="1636" spans="1:60" outlineLevel="3" x14ac:dyDescent="0.2">
      <c r="A1636" s="155"/>
      <c r="B1636" s="156"/>
      <c r="C1636" s="194" t="s">
        <v>2250</v>
      </c>
      <c r="D1636" s="185"/>
      <c r="E1636" s="186">
        <v>60.42</v>
      </c>
      <c r="F1636" s="159"/>
      <c r="G1636" s="159"/>
      <c r="H1636" s="159"/>
      <c r="I1636" s="159"/>
      <c r="J1636" s="159"/>
      <c r="K1636" s="159"/>
      <c r="L1636" s="159"/>
      <c r="M1636" s="159"/>
      <c r="N1636" s="158"/>
      <c r="O1636" s="158"/>
      <c r="P1636" s="158"/>
      <c r="Q1636" s="158"/>
      <c r="R1636" s="159"/>
      <c r="S1636" s="159"/>
      <c r="T1636" s="159"/>
      <c r="U1636" s="159"/>
      <c r="V1636" s="159"/>
      <c r="W1636" s="159"/>
      <c r="X1636" s="159"/>
      <c r="Y1636" s="159"/>
      <c r="Z1636" s="148"/>
      <c r="AA1636" s="148"/>
      <c r="AB1636" s="148"/>
      <c r="AC1636" s="148"/>
      <c r="AD1636" s="148"/>
      <c r="AE1636" s="148"/>
      <c r="AF1636" s="148"/>
      <c r="AG1636" s="148" t="s">
        <v>435</v>
      </c>
      <c r="AH1636" s="148">
        <v>0</v>
      </c>
      <c r="AI1636" s="148"/>
      <c r="AJ1636" s="148"/>
      <c r="AK1636" s="148"/>
      <c r="AL1636" s="148"/>
      <c r="AM1636" s="148"/>
      <c r="AN1636" s="148"/>
      <c r="AO1636" s="148"/>
      <c r="AP1636" s="148"/>
      <c r="AQ1636" s="148"/>
      <c r="AR1636" s="148"/>
      <c r="AS1636" s="148"/>
      <c r="AT1636" s="148"/>
      <c r="AU1636" s="148"/>
      <c r="AV1636" s="148"/>
      <c r="AW1636" s="148"/>
      <c r="AX1636" s="148"/>
      <c r="AY1636" s="148"/>
      <c r="AZ1636" s="148"/>
      <c r="BA1636" s="148"/>
      <c r="BB1636" s="148"/>
      <c r="BC1636" s="148"/>
      <c r="BD1636" s="148"/>
      <c r="BE1636" s="148"/>
      <c r="BF1636" s="148"/>
      <c r="BG1636" s="148"/>
      <c r="BH1636" s="148"/>
    </row>
    <row r="1637" spans="1:60" outlineLevel="3" x14ac:dyDescent="0.2">
      <c r="A1637" s="155"/>
      <c r="B1637" s="156"/>
      <c r="C1637" s="194" t="s">
        <v>2251</v>
      </c>
      <c r="D1637" s="185"/>
      <c r="E1637" s="186">
        <v>411.24</v>
      </c>
      <c r="F1637" s="159"/>
      <c r="G1637" s="159"/>
      <c r="H1637" s="159"/>
      <c r="I1637" s="159"/>
      <c r="J1637" s="159"/>
      <c r="K1637" s="159"/>
      <c r="L1637" s="159"/>
      <c r="M1637" s="159"/>
      <c r="N1637" s="158"/>
      <c r="O1637" s="158"/>
      <c r="P1637" s="158"/>
      <c r="Q1637" s="158"/>
      <c r="R1637" s="159"/>
      <c r="S1637" s="159"/>
      <c r="T1637" s="159"/>
      <c r="U1637" s="159"/>
      <c r="V1637" s="159"/>
      <c r="W1637" s="159"/>
      <c r="X1637" s="159"/>
      <c r="Y1637" s="159"/>
      <c r="Z1637" s="148"/>
      <c r="AA1637" s="148"/>
      <c r="AB1637" s="148"/>
      <c r="AC1637" s="148"/>
      <c r="AD1637" s="148"/>
      <c r="AE1637" s="148"/>
      <c r="AF1637" s="148"/>
      <c r="AG1637" s="148" t="s">
        <v>435</v>
      </c>
      <c r="AH1637" s="148">
        <v>0</v>
      </c>
      <c r="AI1637" s="148"/>
      <c r="AJ1637" s="148"/>
      <c r="AK1637" s="148"/>
      <c r="AL1637" s="148"/>
      <c r="AM1637" s="148"/>
      <c r="AN1637" s="148"/>
      <c r="AO1637" s="148"/>
      <c r="AP1637" s="148"/>
      <c r="AQ1637" s="148"/>
      <c r="AR1637" s="148"/>
      <c r="AS1637" s="148"/>
      <c r="AT1637" s="148"/>
      <c r="AU1637" s="148"/>
      <c r="AV1637" s="148"/>
      <c r="AW1637" s="148"/>
      <c r="AX1637" s="148"/>
      <c r="AY1637" s="148"/>
      <c r="AZ1637" s="148"/>
      <c r="BA1637" s="148"/>
      <c r="BB1637" s="148"/>
      <c r="BC1637" s="148"/>
      <c r="BD1637" s="148"/>
      <c r="BE1637" s="148"/>
      <c r="BF1637" s="148"/>
      <c r="BG1637" s="148"/>
      <c r="BH1637" s="148"/>
    </row>
    <row r="1638" spans="1:60" outlineLevel="1" x14ac:dyDescent="0.2">
      <c r="A1638" s="172">
        <v>332</v>
      </c>
      <c r="B1638" s="173" t="s">
        <v>2252</v>
      </c>
      <c r="C1638" s="181" t="s">
        <v>2253</v>
      </c>
      <c r="D1638" s="174" t="s">
        <v>492</v>
      </c>
      <c r="E1638" s="175">
        <v>1201.752</v>
      </c>
      <c r="F1638" s="176"/>
      <c r="G1638" s="177">
        <f>ROUND(E1638*F1638,2)</f>
        <v>0</v>
      </c>
      <c r="H1638" s="176"/>
      <c r="I1638" s="177">
        <f>ROUND(E1638*H1638,2)</f>
        <v>0</v>
      </c>
      <c r="J1638" s="176"/>
      <c r="K1638" s="177">
        <f>ROUND(E1638*J1638,2)</f>
        <v>0</v>
      </c>
      <c r="L1638" s="177">
        <v>21</v>
      </c>
      <c r="M1638" s="177">
        <f>G1638*(1+L1638/100)</f>
        <v>0</v>
      </c>
      <c r="N1638" s="175">
        <v>0</v>
      </c>
      <c r="O1638" s="175">
        <f>ROUND(E1638*N1638,2)</f>
        <v>0</v>
      </c>
      <c r="P1638" s="175">
        <v>0</v>
      </c>
      <c r="Q1638" s="175">
        <f>ROUND(E1638*P1638,2)</f>
        <v>0</v>
      </c>
      <c r="R1638" s="177" t="s">
        <v>2196</v>
      </c>
      <c r="S1638" s="177" t="s">
        <v>378</v>
      </c>
      <c r="T1638" s="178" t="s">
        <v>378</v>
      </c>
      <c r="U1638" s="159">
        <v>7.0000000000000007E-2</v>
      </c>
      <c r="V1638" s="159">
        <f>ROUND(E1638*U1638,2)</f>
        <v>84.12</v>
      </c>
      <c r="W1638" s="159"/>
      <c r="X1638" s="159" t="s">
        <v>429</v>
      </c>
      <c r="Y1638" s="159" t="s">
        <v>481</v>
      </c>
      <c r="Z1638" s="214">
        <v>0.32</v>
      </c>
      <c r="AA1638" s="215">
        <f t="shared" ref="AA1638" si="652">G1638*Z1638</f>
        <v>0</v>
      </c>
      <c r="AB1638" s="215">
        <f t="shared" ref="AB1638" si="653">G1638-AA1638</f>
        <v>0</v>
      </c>
      <c r="AC1638" s="148"/>
      <c r="AD1638" s="148"/>
      <c r="AE1638" s="148"/>
      <c r="AF1638" s="148"/>
      <c r="AG1638" s="148" t="s">
        <v>431</v>
      </c>
      <c r="AH1638" s="148"/>
      <c r="AI1638" s="148"/>
      <c r="AJ1638" s="148"/>
      <c r="AK1638" s="148"/>
      <c r="AL1638" s="148"/>
      <c r="AM1638" s="148"/>
      <c r="AN1638" s="148"/>
      <c r="AO1638" s="148"/>
      <c r="AP1638" s="148"/>
      <c r="AQ1638" s="148"/>
      <c r="AR1638" s="148"/>
      <c r="AS1638" s="148"/>
      <c r="AT1638" s="148"/>
      <c r="AU1638" s="148"/>
      <c r="AV1638" s="148"/>
      <c r="AW1638" s="148"/>
      <c r="AX1638" s="148"/>
      <c r="AY1638" s="148"/>
      <c r="AZ1638" s="148"/>
      <c r="BA1638" s="148"/>
      <c r="BB1638" s="148"/>
      <c r="BC1638" s="148"/>
      <c r="BD1638" s="148"/>
      <c r="BE1638" s="148"/>
      <c r="BF1638" s="148"/>
      <c r="BG1638" s="148"/>
      <c r="BH1638" s="148"/>
    </row>
    <row r="1639" spans="1:60" outlineLevel="2" x14ac:dyDescent="0.2">
      <c r="A1639" s="155"/>
      <c r="B1639" s="156"/>
      <c r="C1639" s="194" t="s">
        <v>2247</v>
      </c>
      <c r="D1639" s="185"/>
      <c r="E1639" s="186">
        <v>607.072</v>
      </c>
      <c r="F1639" s="159"/>
      <c r="G1639" s="159"/>
      <c r="H1639" s="159"/>
      <c r="I1639" s="159"/>
      <c r="J1639" s="159"/>
      <c r="K1639" s="159"/>
      <c r="L1639" s="159"/>
      <c r="M1639" s="159"/>
      <c r="N1639" s="158"/>
      <c r="O1639" s="158"/>
      <c r="P1639" s="158"/>
      <c r="Q1639" s="158"/>
      <c r="R1639" s="159"/>
      <c r="S1639" s="159"/>
      <c r="T1639" s="159"/>
      <c r="U1639" s="159"/>
      <c r="V1639" s="159"/>
      <c r="W1639" s="159"/>
      <c r="X1639" s="159"/>
      <c r="Y1639" s="159"/>
      <c r="Z1639" s="148"/>
      <c r="AA1639" s="148"/>
      <c r="AB1639" s="148"/>
      <c r="AC1639" s="148"/>
      <c r="AD1639" s="148"/>
      <c r="AE1639" s="148"/>
      <c r="AF1639" s="148"/>
      <c r="AG1639" s="148" t="s">
        <v>435</v>
      </c>
      <c r="AH1639" s="148">
        <v>0</v>
      </c>
      <c r="AI1639" s="148"/>
      <c r="AJ1639" s="148"/>
      <c r="AK1639" s="148"/>
      <c r="AL1639" s="148"/>
      <c r="AM1639" s="148"/>
      <c r="AN1639" s="148"/>
      <c r="AO1639" s="148"/>
      <c r="AP1639" s="148"/>
      <c r="AQ1639" s="148"/>
      <c r="AR1639" s="148"/>
      <c r="AS1639" s="148"/>
      <c r="AT1639" s="148"/>
      <c r="AU1639" s="148"/>
      <c r="AV1639" s="148"/>
      <c r="AW1639" s="148"/>
      <c r="AX1639" s="148"/>
      <c r="AY1639" s="148"/>
      <c r="AZ1639" s="148"/>
      <c r="BA1639" s="148"/>
      <c r="BB1639" s="148"/>
      <c r="BC1639" s="148"/>
      <c r="BD1639" s="148"/>
      <c r="BE1639" s="148"/>
      <c r="BF1639" s="148"/>
      <c r="BG1639" s="148"/>
      <c r="BH1639" s="148"/>
    </row>
    <row r="1640" spans="1:60" outlineLevel="3" x14ac:dyDescent="0.2">
      <c r="A1640" s="155"/>
      <c r="B1640" s="156"/>
      <c r="C1640" s="194" t="s">
        <v>2248</v>
      </c>
      <c r="D1640" s="185"/>
      <c r="E1640" s="186">
        <v>183.44</v>
      </c>
      <c r="F1640" s="159"/>
      <c r="G1640" s="159"/>
      <c r="H1640" s="159"/>
      <c r="I1640" s="159"/>
      <c r="J1640" s="159"/>
      <c r="K1640" s="159"/>
      <c r="L1640" s="159"/>
      <c r="M1640" s="159"/>
      <c r="N1640" s="158"/>
      <c r="O1640" s="158"/>
      <c r="P1640" s="158"/>
      <c r="Q1640" s="158"/>
      <c r="R1640" s="159"/>
      <c r="S1640" s="159"/>
      <c r="T1640" s="159"/>
      <c r="U1640" s="159"/>
      <c r="V1640" s="159"/>
      <c r="W1640" s="159"/>
      <c r="X1640" s="159"/>
      <c r="Y1640" s="159"/>
      <c r="Z1640" s="148"/>
      <c r="AA1640" s="148"/>
      <c r="AB1640" s="148"/>
      <c r="AC1640" s="148"/>
      <c r="AD1640" s="148"/>
      <c r="AE1640" s="148"/>
      <c r="AF1640" s="148"/>
      <c r="AG1640" s="148" t="s">
        <v>435</v>
      </c>
      <c r="AH1640" s="148">
        <v>0</v>
      </c>
      <c r="AI1640" s="148"/>
      <c r="AJ1640" s="148"/>
      <c r="AK1640" s="148"/>
      <c r="AL1640" s="148"/>
      <c r="AM1640" s="148"/>
      <c r="AN1640" s="148"/>
      <c r="AO1640" s="148"/>
      <c r="AP1640" s="148"/>
      <c r="AQ1640" s="148"/>
      <c r="AR1640" s="148"/>
      <c r="AS1640" s="148"/>
      <c r="AT1640" s="148"/>
      <c r="AU1640" s="148"/>
      <c r="AV1640" s="148"/>
      <c r="AW1640" s="148"/>
      <c r="AX1640" s="148"/>
      <c r="AY1640" s="148"/>
      <c r="AZ1640" s="148"/>
      <c r="BA1640" s="148"/>
      <c r="BB1640" s="148"/>
      <c r="BC1640" s="148"/>
      <c r="BD1640" s="148"/>
      <c r="BE1640" s="148"/>
      <c r="BF1640" s="148"/>
      <c r="BG1640" s="148"/>
      <c r="BH1640" s="148"/>
    </row>
    <row r="1641" spans="1:60" outlineLevel="3" x14ac:dyDescent="0.2">
      <c r="A1641" s="155"/>
      <c r="B1641" s="156"/>
      <c r="C1641" s="194" t="s">
        <v>2251</v>
      </c>
      <c r="D1641" s="185"/>
      <c r="E1641" s="186">
        <v>411.24</v>
      </c>
      <c r="F1641" s="159"/>
      <c r="G1641" s="159"/>
      <c r="H1641" s="159"/>
      <c r="I1641" s="159"/>
      <c r="J1641" s="159"/>
      <c r="K1641" s="159"/>
      <c r="L1641" s="159"/>
      <c r="M1641" s="159"/>
      <c r="N1641" s="158"/>
      <c r="O1641" s="158"/>
      <c r="P1641" s="158"/>
      <c r="Q1641" s="158"/>
      <c r="R1641" s="159"/>
      <c r="S1641" s="159"/>
      <c r="T1641" s="159"/>
      <c r="U1641" s="159"/>
      <c r="V1641" s="159"/>
      <c r="W1641" s="159"/>
      <c r="X1641" s="159"/>
      <c r="Y1641" s="159"/>
      <c r="Z1641" s="148"/>
      <c r="AA1641" s="148"/>
      <c r="AB1641" s="148"/>
      <c r="AC1641" s="148"/>
      <c r="AD1641" s="148"/>
      <c r="AE1641" s="148"/>
      <c r="AF1641" s="148"/>
      <c r="AG1641" s="148" t="s">
        <v>435</v>
      </c>
      <c r="AH1641" s="148">
        <v>0</v>
      </c>
      <c r="AI1641" s="148"/>
      <c r="AJ1641" s="148"/>
      <c r="AK1641" s="148"/>
      <c r="AL1641" s="148"/>
      <c r="AM1641" s="148"/>
      <c r="AN1641" s="148"/>
      <c r="AO1641" s="148"/>
      <c r="AP1641" s="148"/>
      <c r="AQ1641" s="148"/>
      <c r="AR1641" s="148"/>
      <c r="AS1641" s="148"/>
      <c r="AT1641" s="148"/>
      <c r="AU1641" s="148"/>
      <c r="AV1641" s="148"/>
      <c r="AW1641" s="148"/>
      <c r="AX1641" s="148"/>
      <c r="AY1641" s="148"/>
      <c r="AZ1641" s="148"/>
      <c r="BA1641" s="148"/>
      <c r="BB1641" s="148"/>
      <c r="BC1641" s="148"/>
      <c r="BD1641" s="148"/>
      <c r="BE1641" s="148"/>
      <c r="BF1641" s="148"/>
      <c r="BG1641" s="148"/>
      <c r="BH1641" s="148"/>
    </row>
    <row r="1642" spans="1:60" outlineLevel="1" x14ac:dyDescent="0.2">
      <c r="A1642" s="172">
        <v>333</v>
      </c>
      <c r="B1642" s="173" t="s">
        <v>2252</v>
      </c>
      <c r="C1642" s="181" t="s">
        <v>2253</v>
      </c>
      <c r="D1642" s="174" t="s">
        <v>492</v>
      </c>
      <c r="E1642" s="175">
        <v>1247.76</v>
      </c>
      <c r="F1642" s="176"/>
      <c r="G1642" s="177">
        <f>ROUND(E1642*F1642,2)</f>
        <v>0</v>
      </c>
      <c r="H1642" s="176"/>
      <c r="I1642" s="177">
        <f>ROUND(E1642*H1642,2)</f>
        <v>0</v>
      </c>
      <c r="J1642" s="176"/>
      <c r="K1642" s="177">
        <f>ROUND(E1642*J1642,2)</f>
        <v>0</v>
      </c>
      <c r="L1642" s="177">
        <v>21</v>
      </c>
      <c r="M1642" s="177">
        <f>G1642*(1+L1642/100)</f>
        <v>0</v>
      </c>
      <c r="N1642" s="175">
        <v>0</v>
      </c>
      <c r="O1642" s="175">
        <f>ROUND(E1642*N1642,2)</f>
        <v>0</v>
      </c>
      <c r="P1642" s="175">
        <v>0</v>
      </c>
      <c r="Q1642" s="175">
        <f>ROUND(E1642*P1642,2)</f>
        <v>0</v>
      </c>
      <c r="R1642" s="177" t="s">
        <v>2196</v>
      </c>
      <c r="S1642" s="177" t="s">
        <v>378</v>
      </c>
      <c r="T1642" s="178" t="s">
        <v>378</v>
      </c>
      <c r="U1642" s="159">
        <v>7.0000000000000007E-2</v>
      </c>
      <c r="V1642" s="159">
        <f>ROUND(E1642*U1642,2)</f>
        <v>87.34</v>
      </c>
      <c r="W1642" s="159"/>
      <c r="X1642" s="159" t="s">
        <v>429</v>
      </c>
      <c r="Y1642" s="159" t="s">
        <v>481</v>
      </c>
      <c r="Z1642" s="214">
        <v>0.32</v>
      </c>
      <c r="AA1642" s="215">
        <f t="shared" ref="AA1642" si="654">G1642*Z1642</f>
        <v>0</v>
      </c>
      <c r="AB1642" s="215">
        <f t="shared" ref="AB1642" si="655">G1642-AA1642</f>
        <v>0</v>
      </c>
      <c r="AC1642" s="148"/>
      <c r="AD1642" s="148"/>
      <c r="AE1642" s="148"/>
      <c r="AF1642" s="148"/>
      <c r="AG1642" s="148" t="s">
        <v>431</v>
      </c>
      <c r="AH1642" s="148"/>
      <c r="AI1642" s="148"/>
      <c r="AJ1642" s="148"/>
      <c r="AK1642" s="148"/>
      <c r="AL1642" s="148"/>
      <c r="AM1642" s="148"/>
      <c r="AN1642" s="148"/>
      <c r="AO1642" s="148"/>
      <c r="AP1642" s="148"/>
      <c r="AQ1642" s="148"/>
      <c r="AR1642" s="148"/>
      <c r="AS1642" s="148"/>
      <c r="AT1642" s="148"/>
      <c r="AU1642" s="148"/>
      <c r="AV1642" s="148"/>
      <c r="AW1642" s="148"/>
      <c r="AX1642" s="148"/>
      <c r="AY1642" s="148"/>
      <c r="AZ1642" s="148"/>
      <c r="BA1642" s="148"/>
      <c r="BB1642" s="148"/>
      <c r="BC1642" s="148"/>
      <c r="BD1642" s="148"/>
      <c r="BE1642" s="148"/>
      <c r="BF1642" s="148"/>
      <c r="BG1642" s="148"/>
      <c r="BH1642" s="148"/>
    </row>
    <row r="1643" spans="1:60" outlineLevel="2" x14ac:dyDescent="0.2">
      <c r="A1643" s="155"/>
      <c r="B1643" s="156"/>
      <c r="C1643" s="194" t="s">
        <v>2254</v>
      </c>
      <c r="D1643" s="185"/>
      <c r="E1643" s="186">
        <v>1247.76</v>
      </c>
      <c r="F1643" s="159"/>
      <c r="G1643" s="159"/>
      <c r="H1643" s="159"/>
      <c r="I1643" s="159"/>
      <c r="J1643" s="159"/>
      <c r="K1643" s="159"/>
      <c r="L1643" s="159"/>
      <c r="M1643" s="159"/>
      <c r="N1643" s="158"/>
      <c r="O1643" s="158"/>
      <c r="P1643" s="158"/>
      <c r="Q1643" s="158"/>
      <c r="R1643" s="159"/>
      <c r="S1643" s="159"/>
      <c r="T1643" s="159"/>
      <c r="U1643" s="159"/>
      <c r="V1643" s="159"/>
      <c r="W1643" s="159"/>
      <c r="X1643" s="159"/>
      <c r="Y1643" s="159"/>
      <c r="Z1643" s="148"/>
      <c r="AA1643" s="148"/>
      <c r="AB1643" s="148"/>
      <c r="AC1643" s="148"/>
      <c r="AD1643" s="148"/>
      <c r="AE1643" s="148"/>
      <c r="AF1643" s="148"/>
      <c r="AG1643" s="148" t="s">
        <v>435</v>
      </c>
      <c r="AH1643" s="148">
        <v>0</v>
      </c>
      <c r="AI1643" s="148"/>
      <c r="AJ1643" s="148"/>
      <c r="AK1643" s="148"/>
      <c r="AL1643" s="148"/>
      <c r="AM1643" s="148"/>
      <c r="AN1643" s="148"/>
      <c r="AO1643" s="148"/>
      <c r="AP1643" s="148"/>
      <c r="AQ1643" s="148"/>
      <c r="AR1643" s="148"/>
      <c r="AS1643" s="148"/>
      <c r="AT1643" s="148"/>
      <c r="AU1643" s="148"/>
      <c r="AV1643" s="148"/>
      <c r="AW1643" s="148"/>
      <c r="AX1643" s="148"/>
      <c r="AY1643" s="148"/>
      <c r="AZ1643" s="148"/>
      <c r="BA1643" s="148"/>
      <c r="BB1643" s="148"/>
      <c r="BC1643" s="148"/>
      <c r="BD1643" s="148"/>
      <c r="BE1643" s="148"/>
      <c r="BF1643" s="148"/>
      <c r="BG1643" s="148"/>
      <c r="BH1643" s="148"/>
    </row>
    <row r="1644" spans="1:60" ht="22.5" outlineLevel="1" x14ac:dyDescent="0.2">
      <c r="A1644" s="172">
        <v>334</v>
      </c>
      <c r="B1644" s="173" t="s">
        <v>2216</v>
      </c>
      <c r="C1644" s="181" t="s">
        <v>2217</v>
      </c>
      <c r="D1644" s="174" t="s">
        <v>442</v>
      </c>
      <c r="E1644" s="175">
        <v>493.70719000000003</v>
      </c>
      <c r="F1644" s="176"/>
      <c r="G1644" s="177">
        <f>ROUND(E1644*F1644,2)</f>
        <v>0</v>
      </c>
      <c r="H1644" s="176"/>
      <c r="I1644" s="177">
        <f>ROUND(E1644*H1644,2)</f>
        <v>0</v>
      </c>
      <c r="J1644" s="176"/>
      <c r="K1644" s="177">
        <f>ROUND(E1644*J1644,2)</f>
        <v>0</v>
      </c>
      <c r="L1644" s="177">
        <v>21</v>
      </c>
      <c r="M1644" s="177">
        <f>G1644*(1+L1644/100)</f>
        <v>0</v>
      </c>
      <c r="N1644" s="175">
        <v>2.5000000000000001E-2</v>
      </c>
      <c r="O1644" s="175">
        <f>ROUND(E1644*N1644,2)</f>
        <v>12.34</v>
      </c>
      <c r="P1644" s="175">
        <v>0</v>
      </c>
      <c r="Q1644" s="175">
        <f>ROUND(E1644*P1644,2)</f>
        <v>0</v>
      </c>
      <c r="R1644" s="177" t="s">
        <v>664</v>
      </c>
      <c r="S1644" s="177" t="s">
        <v>378</v>
      </c>
      <c r="T1644" s="178" t="s">
        <v>378</v>
      </c>
      <c r="U1644" s="159">
        <v>0</v>
      </c>
      <c r="V1644" s="159">
        <f>ROUND(E1644*U1644,2)</f>
        <v>0</v>
      </c>
      <c r="W1644" s="159"/>
      <c r="X1644" s="159" t="s">
        <v>614</v>
      </c>
      <c r="Y1644" s="159" t="s">
        <v>481</v>
      </c>
      <c r="Z1644" s="214">
        <v>0.32</v>
      </c>
      <c r="AA1644" s="215">
        <f t="shared" ref="AA1644" si="656">G1644*Z1644</f>
        <v>0</v>
      </c>
      <c r="AB1644" s="215">
        <f t="shared" ref="AB1644" si="657">G1644-AA1644</f>
        <v>0</v>
      </c>
      <c r="AC1644" s="148"/>
      <c r="AD1644" s="148"/>
      <c r="AE1644" s="148"/>
      <c r="AF1644" s="148"/>
      <c r="AG1644" s="148" t="s">
        <v>615</v>
      </c>
      <c r="AH1644" s="148"/>
      <c r="AI1644" s="148"/>
      <c r="AJ1644" s="148"/>
      <c r="AK1644" s="148"/>
      <c r="AL1644" s="148"/>
      <c r="AM1644" s="148"/>
      <c r="AN1644" s="148"/>
      <c r="AO1644" s="148"/>
      <c r="AP1644" s="148"/>
      <c r="AQ1644" s="148"/>
      <c r="AR1644" s="148"/>
      <c r="AS1644" s="148"/>
      <c r="AT1644" s="148"/>
      <c r="AU1644" s="148"/>
      <c r="AV1644" s="148"/>
      <c r="AW1644" s="148"/>
      <c r="AX1644" s="148"/>
      <c r="AY1644" s="148"/>
      <c r="AZ1644" s="148"/>
      <c r="BA1644" s="148"/>
      <c r="BB1644" s="148"/>
      <c r="BC1644" s="148"/>
      <c r="BD1644" s="148"/>
      <c r="BE1644" s="148"/>
      <c r="BF1644" s="148"/>
      <c r="BG1644" s="148"/>
      <c r="BH1644" s="148"/>
    </row>
    <row r="1645" spans="1:60" outlineLevel="2" x14ac:dyDescent="0.2">
      <c r="A1645" s="155"/>
      <c r="B1645" s="156"/>
      <c r="C1645" s="194" t="s">
        <v>2255</v>
      </c>
      <c r="D1645" s="185"/>
      <c r="E1645" s="186">
        <v>191.22767999999999</v>
      </c>
      <c r="F1645" s="159"/>
      <c r="G1645" s="159"/>
      <c r="H1645" s="159"/>
      <c r="I1645" s="159"/>
      <c r="J1645" s="159"/>
      <c r="K1645" s="159"/>
      <c r="L1645" s="159"/>
      <c r="M1645" s="159"/>
      <c r="N1645" s="158"/>
      <c r="O1645" s="158"/>
      <c r="P1645" s="158"/>
      <c r="Q1645" s="158"/>
      <c r="R1645" s="159"/>
      <c r="S1645" s="159"/>
      <c r="T1645" s="159"/>
      <c r="U1645" s="159"/>
      <c r="V1645" s="159"/>
      <c r="W1645" s="159"/>
      <c r="X1645" s="159"/>
      <c r="Y1645" s="159"/>
      <c r="Z1645" s="148"/>
      <c r="AA1645" s="148"/>
      <c r="AB1645" s="148"/>
      <c r="AC1645" s="148"/>
      <c r="AD1645" s="148"/>
      <c r="AE1645" s="148"/>
      <c r="AF1645" s="148"/>
      <c r="AG1645" s="148" t="s">
        <v>435</v>
      </c>
      <c r="AH1645" s="148">
        <v>0</v>
      </c>
      <c r="AI1645" s="148"/>
      <c r="AJ1645" s="148"/>
      <c r="AK1645" s="148"/>
      <c r="AL1645" s="148"/>
      <c r="AM1645" s="148"/>
      <c r="AN1645" s="148"/>
      <c r="AO1645" s="148"/>
      <c r="AP1645" s="148"/>
      <c r="AQ1645" s="148"/>
      <c r="AR1645" s="148"/>
      <c r="AS1645" s="148"/>
      <c r="AT1645" s="148"/>
      <c r="AU1645" s="148"/>
      <c r="AV1645" s="148"/>
      <c r="AW1645" s="148"/>
      <c r="AX1645" s="148"/>
      <c r="AY1645" s="148"/>
      <c r="AZ1645" s="148"/>
      <c r="BA1645" s="148"/>
      <c r="BB1645" s="148"/>
      <c r="BC1645" s="148"/>
      <c r="BD1645" s="148"/>
      <c r="BE1645" s="148"/>
      <c r="BF1645" s="148"/>
      <c r="BG1645" s="148"/>
      <c r="BH1645" s="148"/>
    </row>
    <row r="1646" spans="1:60" outlineLevel="3" x14ac:dyDescent="0.2">
      <c r="A1646" s="155"/>
      <c r="B1646" s="156"/>
      <c r="C1646" s="194" t="s">
        <v>2256</v>
      </c>
      <c r="D1646" s="185"/>
      <c r="E1646" s="186">
        <v>5.7783600000000002</v>
      </c>
      <c r="F1646" s="159"/>
      <c r="G1646" s="159"/>
      <c r="H1646" s="159"/>
      <c r="I1646" s="159"/>
      <c r="J1646" s="159"/>
      <c r="K1646" s="159"/>
      <c r="L1646" s="159"/>
      <c r="M1646" s="159"/>
      <c r="N1646" s="158"/>
      <c r="O1646" s="158"/>
      <c r="P1646" s="158"/>
      <c r="Q1646" s="158"/>
      <c r="R1646" s="159"/>
      <c r="S1646" s="159"/>
      <c r="T1646" s="159"/>
      <c r="U1646" s="159"/>
      <c r="V1646" s="159"/>
      <c r="W1646" s="159"/>
      <c r="X1646" s="159"/>
      <c r="Y1646" s="159"/>
      <c r="Z1646" s="148"/>
      <c r="AA1646" s="148"/>
      <c r="AB1646" s="148"/>
      <c r="AC1646" s="148"/>
      <c r="AD1646" s="148"/>
      <c r="AE1646" s="148"/>
      <c r="AF1646" s="148"/>
      <c r="AG1646" s="148" t="s">
        <v>435</v>
      </c>
      <c r="AH1646" s="148">
        <v>0</v>
      </c>
      <c r="AI1646" s="148"/>
      <c r="AJ1646" s="148"/>
      <c r="AK1646" s="148"/>
      <c r="AL1646" s="148"/>
      <c r="AM1646" s="148"/>
      <c r="AN1646" s="148"/>
      <c r="AO1646" s="148"/>
      <c r="AP1646" s="148"/>
      <c r="AQ1646" s="148"/>
      <c r="AR1646" s="148"/>
      <c r="AS1646" s="148"/>
      <c r="AT1646" s="148"/>
      <c r="AU1646" s="148"/>
      <c r="AV1646" s="148"/>
      <c r="AW1646" s="148"/>
      <c r="AX1646" s="148"/>
      <c r="AY1646" s="148"/>
      <c r="AZ1646" s="148"/>
      <c r="BA1646" s="148"/>
      <c r="BB1646" s="148"/>
      <c r="BC1646" s="148"/>
      <c r="BD1646" s="148"/>
      <c r="BE1646" s="148"/>
      <c r="BF1646" s="148"/>
      <c r="BG1646" s="148"/>
      <c r="BH1646" s="148"/>
    </row>
    <row r="1647" spans="1:60" outlineLevel="3" x14ac:dyDescent="0.2">
      <c r="A1647" s="155"/>
      <c r="B1647" s="156"/>
      <c r="C1647" s="194" t="s">
        <v>2257</v>
      </c>
      <c r="D1647" s="185"/>
      <c r="E1647" s="186">
        <v>161.20075</v>
      </c>
      <c r="F1647" s="159"/>
      <c r="G1647" s="159"/>
      <c r="H1647" s="159"/>
      <c r="I1647" s="159"/>
      <c r="J1647" s="159"/>
      <c r="K1647" s="159"/>
      <c r="L1647" s="159"/>
      <c r="M1647" s="159"/>
      <c r="N1647" s="158"/>
      <c r="O1647" s="158"/>
      <c r="P1647" s="158"/>
      <c r="Q1647" s="158"/>
      <c r="R1647" s="159"/>
      <c r="S1647" s="159"/>
      <c r="T1647" s="159"/>
      <c r="U1647" s="159"/>
      <c r="V1647" s="159"/>
      <c r="W1647" s="159"/>
      <c r="X1647" s="159"/>
      <c r="Y1647" s="159"/>
      <c r="Z1647" s="148"/>
      <c r="AA1647" s="148"/>
      <c r="AB1647" s="148"/>
      <c r="AC1647" s="148"/>
      <c r="AD1647" s="148"/>
      <c r="AE1647" s="148"/>
      <c r="AF1647" s="148"/>
      <c r="AG1647" s="148" t="s">
        <v>435</v>
      </c>
      <c r="AH1647" s="148">
        <v>0</v>
      </c>
      <c r="AI1647" s="148"/>
      <c r="AJ1647" s="148"/>
      <c r="AK1647" s="148"/>
      <c r="AL1647" s="148"/>
      <c r="AM1647" s="148"/>
      <c r="AN1647" s="148"/>
      <c r="AO1647" s="148"/>
      <c r="AP1647" s="148"/>
      <c r="AQ1647" s="148"/>
      <c r="AR1647" s="148"/>
      <c r="AS1647" s="148"/>
      <c r="AT1647" s="148"/>
      <c r="AU1647" s="148"/>
      <c r="AV1647" s="148"/>
      <c r="AW1647" s="148"/>
      <c r="AX1647" s="148"/>
      <c r="AY1647" s="148"/>
      <c r="AZ1647" s="148"/>
      <c r="BA1647" s="148"/>
      <c r="BB1647" s="148"/>
      <c r="BC1647" s="148"/>
      <c r="BD1647" s="148"/>
      <c r="BE1647" s="148"/>
      <c r="BF1647" s="148"/>
      <c r="BG1647" s="148"/>
      <c r="BH1647" s="148"/>
    </row>
    <row r="1648" spans="1:60" outlineLevel="3" x14ac:dyDescent="0.2">
      <c r="A1648" s="155"/>
      <c r="B1648" s="156"/>
      <c r="C1648" s="194" t="s">
        <v>2258</v>
      </c>
      <c r="D1648" s="185"/>
      <c r="E1648" s="186">
        <v>78.608879999999999</v>
      </c>
      <c r="F1648" s="159"/>
      <c r="G1648" s="159"/>
      <c r="H1648" s="159"/>
      <c r="I1648" s="159"/>
      <c r="J1648" s="159"/>
      <c r="K1648" s="159"/>
      <c r="L1648" s="159"/>
      <c r="M1648" s="159"/>
      <c r="N1648" s="158"/>
      <c r="O1648" s="158"/>
      <c r="P1648" s="158"/>
      <c r="Q1648" s="158"/>
      <c r="R1648" s="159"/>
      <c r="S1648" s="159"/>
      <c r="T1648" s="159"/>
      <c r="U1648" s="159"/>
      <c r="V1648" s="159"/>
      <c r="W1648" s="159"/>
      <c r="X1648" s="159"/>
      <c r="Y1648" s="159"/>
      <c r="Z1648" s="148"/>
      <c r="AA1648" s="148"/>
      <c r="AB1648" s="148"/>
      <c r="AC1648" s="148"/>
      <c r="AD1648" s="148"/>
      <c r="AE1648" s="148"/>
      <c r="AF1648" s="148"/>
      <c r="AG1648" s="148" t="s">
        <v>435</v>
      </c>
      <c r="AH1648" s="148">
        <v>0</v>
      </c>
      <c r="AI1648" s="148"/>
      <c r="AJ1648" s="148"/>
      <c r="AK1648" s="148"/>
      <c r="AL1648" s="148"/>
      <c r="AM1648" s="148"/>
      <c r="AN1648" s="148"/>
      <c r="AO1648" s="148"/>
      <c r="AP1648" s="148"/>
      <c r="AQ1648" s="148"/>
      <c r="AR1648" s="148"/>
      <c r="AS1648" s="148"/>
      <c r="AT1648" s="148"/>
      <c r="AU1648" s="148"/>
      <c r="AV1648" s="148"/>
      <c r="AW1648" s="148"/>
      <c r="AX1648" s="148"/>
      <c r="AY1648" s="148"/>
      <c r="AZ1648" s="148"/>
      <c r="BA1648" s="148"/>
      <c r="BB1648" s="148"/>
      <c r="BC1648" s="148"/>
      <c r="BD1648" s="148"/>
      <c r="BE1648" s="148"/>
      <c r="BF1648" s="148"/>
      <c r="BG1648" s="148"/>
      <c r="BH1648" s="148"/>
    </row>
    <row r="1649" spans="1:60" outlineLevel="3" x14ac:dyDescent="0.2">
      <c r="A1649" s="155"/>
      <c r="B1649" s="156"/>
      <c r="C1649" s="194" t="s">
        <v>2259</v>
      </c>
      <c r="D1649" s="185"/>
      <c r="E1649" s="186">
        <v>5.0752800000000002</v>
      </c>
      <c r="F1649" s="159"/>
      <c r="G1649" s="159"/>
      <c r="H1649" s="159"/>
      <c r="I1649" s="159"/>
      <c r="J1649" s="159"/>
      <c r="K1649" s="159"/>
      <c r="L1649" s="159"/>
      <c r="M1649" s="159"/>
      <c r="N1649" s="158"/>
      <c r="O1649" s="158"/>
      <c r="P1649" s="158"/>
      <c r="Q1649" s="158"/>
      <c r="R1649" s="159"/>
      <c r="S1649" s="159"/>
      <c r="T1649" s="159"/>
      <c r="U1649" s="159"/>
      <c r="V1649" s="159"/>
      <c r="W1649" s="159"/>
      <c r="X1649" s="159"/>
      <c r="Y1649" s="159"/>
      <c r="Z1649" s="148"/>
      <c r="AA1649" s="148"/>
      <c r="AB1649" s="148"/>
      <c r="AC1649" s="148"/>
      <c r="AD1649" s="148"/>
      <c r="AE1649" s="148"/>
      <c r="AF1649" s="148"/>
      <c r="AG1649" s="148" t="s">
        <v>435</v>
      </c>
      <c r="AH1649" s="148">
        <v>0</v>
      </c>
      <c r="AI1649" s="148"/>
      <c r="AJ1649" s="148"/>
      <c r="AK1649" s="148"/>
      <c r="AL1649" s="148"/>
      <c r="AM1649" s="148"/>
      <c r="AN1649" s="148"/>
      <c r="AO1649" s="148"/>
      <c r="AP1649" s="148"/>
      <c r="AQ1649" s="148"/>
      <c r="AR1649" s="148"/>
      <c r="AS1649" s="148"/>
      <c r="AT1649" s="148"/>
      <c r="AU1649" s="148"/>
      <c r="AV1649" s="148"/>
      <c r="AW1649" s="148"/>
      <c r="AX1649" s="148"/>
      <c r="AY1649" s="148"/>
      <c r="AZ1649" s="148"/>
      <c r="BA1649" s="148"/>
      <c r="BB1649" s="148"/>
      <c r="BC1649" s="148"/>
      <c r="BD1649" s="148"/>
      <c r="BE1649" s="148"/>
      <c r="BF1649" s="148"/>
      <c r="BG1649" s="148"/>
      <c r="BH1649" s="148"/>
    </row>
    <row r="1650" spans="1:60" outlineLevel="3" x14ac:dyDescent="0.2">
      <c r="A1650" s="155"/>
      <c r="B1650" s="156"/>
      <c r="C1650" s="194" t="s">
        <v>2260</v>
      </c>
      <c r="D1650" s="185"/>
      <c r="E1650" s="186">
        <v>51.816240000000001</v>
      </c>
      <c r="F1650" s="159"/>
      <c r="G1650" s="159"/>
      <c r="H1650" s="159"/>
      <c r="I1650" s="159"/>
      <c r="J1650" s="159"/>
      <c r="K1650" s="159"/>
      <c r="L1650" s="159"/>
      <c r="M1650" s="159"/>
      <c r="N1650" s="158"/>
      <c r="O1650" s="158"/>
      <c r="P1650" s="158"/>
      <c r="Q1650" s="158"/>
      <c r="R1650" s="159"/>
      <c r="S1650" s="159"/>
      <c r="T1650" s="159"/>
      <c r="U1650" s="159"/>
      <c r="V1650" s="159"/>
      <c r="W1650" s="159"/>
      <c r="X1650" s="159"/>
      <c r="Y1650" s="159"/>
      <c r="Z1650" s="148"/>
      <c r="AA1650" s="148"/>
      <c r="AB1650" s="148"/>
      <c r="AC1650" s="148"/>
      <c r="AD1650" s="148"/>
      <c r="AE1650" s="148"/>
      <c r="AF1650" s="148"/>
      <c r="AG1650" s="148" t="s">
        <v>435</v>
      </c>
      <c r="AH1650" s="148">
        <v>0</v>
      </c>
      <c r="AI1650" s="148"/>
      <c r="AJ1650" s="148"/>
      <c r="AK1650" s="148"/>
      <c r="AL1650" s="148"/>
      <c r="AM1650" s="148"/>
      <c r="AN1650" s="148"/>
      <c r="AO1650" s="148"/>
      <c r="AP1650" s="148"/>
      <c r="AQ1650" s="148"/>
      <c r="AR1650" s="148"/>
      <c r="AS1650" s="148"/>
      <c r="AT1650" s="148"/>
      <c r="AU1650" s="148"/>
      <c r="AV1650" s="148"/>
      <c r="AW1650" s="148"/>
      <c r="AX1650" s="148"/>
      <c r="AY1650" s="148"/>
      <c r="AZ1650" s="148"/>
      <c r="BA1650" s="148"/>
      <c r="BB1650" s="148"/>
      <c r="BC1650" s="148"/>
      <c r="BD1650" s="148"/>
      <c r="BE1650" s="148"/>
      <c r="BF1650" s="148"/>
      <c r="BG1650" s="148"/>
      <c r="BH1650" s="148"/>
    </row>
    <row r="1651" spans="1:60" ht="33.75" outlineLevel="1" x14ac:dyDescent="0.2">
      <c r="A1651" s="172">
        <v>335</v>
      </c>
      <c r="B1651" s="173" t="s">
        <v>2261</v>
      </c>
      <c r="C1651" s="181" t="s">
        <v>2262</v>
      </c>
      <c r="D1651" s="174" t="s">
        <v>442</v>
      </c>
      <c r="E1651" s="175">
        <v>156.94952000000001</v>
      </c>
      <c r="F1651" s="176"/>
      <c r="G1651" s="177">
        <f>ROUND(E1651*F1651,2)</f>
        <v>0</v>
      </c>
      <c r="H1651" s="176"/>
      <c r="I1651" s="177">
        <f>ROUND(E1651*H1651,2)</f>
        <v>0</v>
      </c>
      <c r="J1651" s="176"/>
      <c r="K1651" s="177">
        <f>ROUND(E1651*J1651,2)</f>
        <v>0</v>
      </c>
      <c r="L1651" s="177">
        <v>21</v>
      </c>
      <c r="M1651" s="177">
        <f>G1651*(1+L1651/100)</f>
        <v>0</v>
      </c>
      <c r="N1651" s="175">
        <v>2.5000000000000001E-2</v>
      </c>
      <c r="O1651" s="175">
        <f>ROUND(E1651*N1651,2)</f>
        <v>3.92</v>
      </c>
      <c r="P1651" s="175">
        <v>0</v>
      </c>
      <c r="Q1651" s="175">
        <f>ROUND(E1651*P1651,2)</f>
        <v>0</v>
      </c>
      <c r="R1651" s="177" t="s">
        <v>664</v>
      </c>
      <c r="S1651" s="177" t="s">
        <v>378</v>
      </c>
      <c r="T1651" s="178" t="s">
        <v>378</v>
      </c>
      <c r="U1651" s="159">
        <v>0</v>
      </c>
      <c r="V1651" s="159">
        <f>ROUND(E1651*U1651,2)</f>
        <v>0</v>
      </c>
      <c r="W1651" s="159"/>
      <c r="X1651" s="159" t="s">
        <v>614</v>
      </c>
      <c r="Y1651" s="159" t="s">
        <v>481</v>
      </c>
      <c r="Z1651" s="214">
        <v>0.32</v>
      </c>
      <c r="AA1651" s="215">
        <f t="shared" ref="AA1651" si="658">G1651*Z1651</f>
        <v>0</v>
      </c>
      <c r="AB1651" s="215">
        <f t="shared" ref="AB1651" si="659">G1651-AA1651</f>
        <v>0</v>
      </c>
      <c r="AC1651" s="148"/>
      <c r="AD1651" s="148"/>
      <c r="AE1651" s="148"/>
      <c r="AF1651" s="148"/>
      <c r="AG1651" s="148" t="s">
        <v>615</v>
      </c>
      <c r="AH1651" s="148"/>
      <c r="AI1651" s="148"/>
      <c r="AJ1651" s="148"/>
      <c r="AK1651" s="148"/>
      <c r="AL1651" s="148"/>
      <c r="AM1651" s="148"/>
      <c r="AN1651" s="148"/>
      <c r="AO1651" s="148"/>
      <c r="AP1651" s="148"/>
      <c r="AQ1651" s="148"/>
      <c r="AR1651" s="148"/>
      <c r="AS1651" s="148"/>
      <c r="AT1651" s="148"/>
      <c r="AU1651" s="148"/>
      <c r="AV1651" s="148"/>
      <c r="AW1651" s="148"/>
      <c r="AX1651" s="148"/>
      <c r="AY1651" s="148"/>
      <c r="AZ1651" s="148"/>
      <c r="BA1651" s="148"/>
      <c r="BB1651" s="148"/>
      <c r="BC1651" s="148"/>
      <c r="BD1651" s="148"/>
      <c r="BE1651" s="148"/>
      <c r="BF1651" s="148"/>
      <c r="BG1651" s="148"/>
      <c r="BH1651" s="148"/>
    </row>
    <row r="1652" spans="1:60" outlineLevel="2" x14ac:dyDescent="0.2">
      <c r="A1652" s="155"/>
      <c r="B1652" s="156"/>
      <c r="C1652" s="194" t="s">
        <v>2263</v>
      </c>
      <c r="D1652" s="185"/>
      <c r="E1652" s="186">
        <v>50.994050000000001</v>
      </c>
      <c r="F1652" s="159"/>
      <c r="G1652" s="159"/>
      <c r="H1652" s="159"/>
      <c r="I1652" s="159"/>
      <c r="J1652" s="159"/>
      <c r="K1652" s="159"/>
      <c r="L1652" s="159"/>
      <c r="M1652" s="159"/>
      <c r="N1652" s="158"/>
      <c r="O1652" s="158"/>
      <c r="P1652" s="158"/>
      <c r="Q1652" s="158"/>
      <c r="R1652" s="159"/>
      <c r="S1652" s="159"/>
      <c r="T1652" s="159"/>
      <c r="U1652" s="159"/>
      <c r="V1652" s="159"/>
      <c r="W1652" s="159"/>
      <c r="X1652" s="159"/>
      <c r="Y1652" s="159"/>
      <c r="Z1652" s="148"/>
      <c r="AA1652" s="148"/>
      <c r="AB1652" s="148"/>
      <c r="AC1652" s="148"/>
      <c r="AD1652" s="148"/>
      <c r="AE1652" s="148"/>
      <c r="AF1652" s="148"/>
      <c r="AG1652" s="148" t="s">
        <v>435</v>
      </c>
      <c r="AH1652" s="148">
        <v>0</v>
      </c>
      <c r="AI1652" s="148"/>
      <c r="AJ1652" s="148"/>
      <c r="AK1652" s="148"/>
      <c r="AL1652" s="148"/>
      <c r="AM1652" s="148"/>
      <c r="AN1652" s="148"/>
      <c r="AO1652" s="148"/>
      <c r="AP1652" s="148"/>
      <c r="AQ1652" s="148"/>
      <c r="AR1652" s="148"/>
      <c r="AS1652" s="148"/>
      <c r="AT1652" s="148"/>
      <c r="AU1652" s="148"/>
      <c r="AV1652" s="148"/>
      <c r="AW1652" s="148"/>
      <c r="AX1652" s="148"/>
      <c r="AY1652" s="148"/>
      <c r="AZ1652" s="148"/>
      <c r="BA1652" s="148"/>
      <c r="BB1652" s="148"/>
      <c r="BC1652" s="148"/>
      <c r="BD1652" s="148"/>
      <c r="BE1652" s="148"/>
      <c r="BF1652" s="148"/>
      <c r="BG1652" s="148"/>
      <c r="BH1652" s="148"/>
    </row>
    <row r="1653" spans="1:60" outlineLevel="3" x14ac:dyDescent="0.2">
      <c r="A1653" s="155"/>
      <c r="B1653" s="156"/>
      <c r="C1653" s="194" t="s">
        <v>2264</v>
      </c>
      <c r="D1653" s="185"/>
      <c r="E1653" s="186">
        <v>15.40896</v>
      </c>
      <c r="F1653" s="159"/>
      <c r="G1653" s="159"/>
      <c r="H1653" s="159"/>
      <c r="I1653" s="159"/>
      <c r="J1653" s="159"/>
      <c r="K1653" s="159"/>
      <c r="L1653" s="159"/>
      <c r="M1653" s="159"/>
      <c r="N1653" s="158"/>
      <c r="O1653" s="158"/>
      <c r="P1653" s="158"/>
      <c r="Q1653" s="158"/>
      <c r="R1653" s="159"/>
      <c r="S1653" s="159"/>
      <c r="T1653" s="159"/>
      <c r="U1653" s="159"/>
      <c r="V1653" s="159"/>
      <c r="W1653" s="159"/>
      <c r="X1653" s="159"/>
      <c r="Y1653" s="159"/>
      <c r="Z1653" s="148"/>
      <c r="AA1653" s="148"/>
      <c r="AB1653" s="148"/>
      <c r="AC1653" s="148"/>
      <c r="AD1653" s="148"/>
      <c r="AE1653" s="148"/>
      <c r="AF1653" s="148"/>
      <c r="AG1653" s="148" t="s">
        <v>435</v>
      </c>
      <c r="AH1653" s="148">
        <v>0</v>
      </c>
      <c r="AI1653" s="148"/>
      <c r="AJ1653" s="148"/>
      <c r="AK1653" s="148"/>
      <c r="AL1653" s="148"/>
      <c r="AM1653" s="148"/>
      <c r="AN1653" s="148"/>
      <c r="AO1653" s="148"/>
      <c r="AP1653" s="148"/>
      <c r="AQ1653" s="148"/>
      <c r="AR1653" s="148"/>
      <c r="AS1653" s="148"/>
      <c r="AT1653" s="148"/>
      <c r="AU1653" s="148"/>
      <c r="AV1653" s="148"/>
      <c r="AW1653" s="148"/>
      <c r="AX1653" s="148"/>
      <c r="AY1653" s="148"/>
      <c r="AZ1653" s="148"/>
      <c r="BA1653" s="148"/>
      <c r="BB1653" s="148"/>
      <c r="BC1653" s="148"/>
      <c r="BD1653" s="148"/>
      <c r="BE1653" s="148"/>
      <c r="BF1653" s="148"/>
      <c r="BG1653" s="148"/>
      <c r="BH1653" s="148"/>
    </row>
    <row r="1654" spans="1:60" outlineLevel="3" x14ac:dyDescent="0.2">
      <c r="A1654" s="155"/>
      <c r="B1654" s="156"/>
      <c r="C1654" s="194" t="s">
        <v>2265</v>
      </c>
      <c r="D1654" s="185"/>
      <c r="E1654" s="186">
        <v>42.986870000000003</v>
      </c>
      <c r="F1654" s="159"/>
      <c r="G1654" s="159"/>
      <c r="H1654" s="159"/>
      <c r="I1654" s="159"/>
      <c r="J1654" s="159"/>
      <c r="K1654" s="159"/>
      <c r="L1654" s="159"/>
      <c r="M1654" s="159"/>
      <c r="N1654" s="158"/>
      <c r="O1654" s="158"/>
      <c r="P1654" s="158"/>
      <c r="Q1654" s="158"/>
      <c r="R1654" s="159"/>
      <c r="S1654" s="159"/>
      <c r="T1654" s="159"/>
      <c r="U1654" s="159"/>
      <c r="V1654" s="159"/>
      <c r="W1654" s="159"/>
      <c r="X1654" s="159"/>
      <c r="Y1654" s="159"/>
      <c r="Z1654" s="148"/>
      <c r="AA1654" s="148"/>
      <c r="AB1654" s="148"/>
      <c r="AC1654" s="148"/>
      <c r="AD1654" s="148"/>
      <c r="AE1654" s="148"/>
      <c r="AF1654" s="148"/>
      <c r="AG1654" s="148" t="s">
        <v>435</v>
      </c>
      <c r="AH1654" s="148">
        <v>0</v>
      </c>
      <c r="AI1654" s="148"/>
      <c r="AJ1654" s="148"/>
      <c r="AK1654" s="148"/>
      <c r="AL1654" s="148"/>
      <c r="AM1654" s="148"/>
      <c r="AN1654" s="148"/>
      <c r="AO1654" s="148"/>
      <c r="AP1654" s="148"/>
      <c r="AQ1654" s="148"/>
      <c r="AR1654" s="148"/>
      <c r="AS1654" s="148"/>
      <c r="AT1654" s="148"/>
      <c r="AU1654" s="148"/>
      <c r="AV1654" s="148"/>
      <c r="AW1654" s="148"/>
      <c r="AX1654" s="148"/>
      <c r="AY1654" s="148"/>
      <c r="AZ1654" s="148"/>
      <c r="BA1654" s="148"/>
      <c r="BB1654" s="148"/>
      <c r="BC1654" s="148"/>
      <c r="BD1654" s="148"/>
      <c r="BE1654" s="148"/>
      <c r="BF1654" s="148"/>
      <c r="BG1654" s="148"/>
      <c r="BH1654" s="148"/>
    </row>
    <row r="1655" spans="1:60" outlineLevel="3" x14ac:dyDescent="0.2">
      <c r="A1655" s="155"/>
      <c r="B1655" s="156"/>
      <c r="C1655" s="194" t="s">
        <v>2266</v>
      </c>
      <c r="D1655" s="185"/>
      <c r="E1655" s="186">
        <v>2.22044</v>
      </c>
      <c r="F1655" s="159"/>
      <c r="G1655" s="159"/>
      <c r="H1655" s="159"/>
      <c r="I1655" s="159"/>
      <c r="J1655" s="159"/>
      <c r="K1655" s="159"/>
      <c r="L1655" s="159"/>
      <c r="M1655" s="159"/>
      <c r="N1655" s="158"/>
      <c r="O1655" s="158"/>
      <c r="P1655" s="158"/>
      <c r="Q1655" s="158"/>
      <c r="R1655" s="159"/>
      <c r="S1655" s="159"/>
      <c r="T1655" s="159"/>
      <c r="U1655" s="159"/>
      <c r="V1655" s="159"/>
      <c r="W1655" s="159"/>
      <c r="X1655" s="159"/>
      <c r="Y1655" s="159"/>
      <c r="Z1655" s="148"/>
      <c r="AA1655" s="148"/>
      <c r="AB1655" s="148"/>
      <c r="AC1655" s="148"/>
      <c r="AD1655" s="148"/>
      <c r="AE1655" s="148"/>
      <c r="AF1655" s="148"/>
      <c r="AG1655" s="148" t="s">
        <v>435</v>
      </c>
      <c r="AH1655" s="148">
        <v>0</v>
      </c>
      <c r="AI1655" s="148"/>
      <c r="AJ1655" s="148"/>
      <c r="AK1655" s="148"/>
      <c r="AL1655" s="148"/>
      <c r="AM1655" s="148"/>
      <c r="AN1655" s="148"/>
      <c r="AO1655" s="148"/>
      <c r="AP1655" s="148"/>
      <c r="AQ1655" s="148"/>
      <c r="AR1655" s="148"/>
      <c r="AS1655" s="148"/>
      <c r="AT1655" s="148"/>
      <c r="AU1655" s="148"/>
      <c r="AV1655" s="148"/>
      <c r="AW1655" s="148"/>
      <c r="AX1655" s="148"/>
      <c r="AY1655" s="148"/>
      <c r="AZ1655" s="148"/>
      <c r="BA1655" s="148"/>
      <c r="BB1655" s="148"/>
      <c r="BC1655" s="148"/>
      <c r="BD1655" s="148"/>
      <c r="BE1655" s="148"/>
      <c r="BF1655" s="148"/>
      <c r="BG1655" s="148"/>
      <c r="BH1655" s="148"/>
    </row>
    <row r="1656" spans="1:60" outlineLevel="3" x14ac:dyDescent="0.2">
      <c r="A1656" s="155"/>
      <c r="B1656" s="156"/>
      <c r="C1656" s="194" t="s">
        <v>2267</v>
      </c>
      <c r="D1656" s="185"/>
      <c r="E1656" s="186">
        <v>45.339210000000001</v>
      </c>
      <c r="F1656" s="159"/>
      <c r="G1656" s="159"/>
      <c r="H1656" s="159"/>
      <c r="I1656" s="159"/>
      <c r="J1656" s="159"/>
      <c r="K1656" s="159"/>
      <c r="L1656" s="159"/>
      <c r="M1656" s="159"/>
      <c r="N1656" s="158"/>
      <c r="O1656" s="158"/>
      <c r="P1656" s="158"/>
      <c r="Q1656" s="158"/>
      <c r="R1656" s="159"/>
      <c r="S1656" s="159"/>
      <c r="T1656" s="159"/>
      <c r="U1656" s="159"/>
      <c r="V1656" s="159"/>
      <c r="W1656" s="159"/>
      <c r="X1656" s="159"/>
      <c r="Y1656" s="159"/>
      <c r="Z1656" s="148"/>
      <c r="AA1656" s="148"/>
      <c r="AB1656" s="148"/>
      <c r="AC1656" s="148"/>
      <c r="AD1656" s="148"/>
      <c r="AE1656" s="148"/>
      <c r="AF1656" s="148"/>
      <c r="AG1656" s="148" t="s">
        <v>435</v>
      </c>
      <c r="AH1656" s="148">
        <v>0</v>
      </c>
      <c r="AI1656" s="148"/>
      <c r="AJ1656" s="148"/>
      <c r="AK1656" s="148"/>
      <c r="AL1656" s="148"/>
      <c r="AM1656" s="148"/>
      <c r="AN1656" s="148"/>
      <c r="AO1656" s="148"/>
      <c r="AP1656" s="148"/>
      <c r="AQ1656" s="148"/>
      <c r="AR1656" s="148"/>
      <c r="AS1656" s="148"/>
      <c r="AT1656" s="148"/>
      <c r="AU1656" s="148"/>
      <c r="AV1656" s="148"/>
      <c r="AW1656" s="148"/>
      <c r="AX1656" s="148"/>
      <c r="AY1656" s="148"/>
      <c r="AZ1656" s="148"/>
      <c r="BA1656" s="148"/>
      <c r="BB1656" s="148"/>
      <c r="BC1656" s="148"/>
      <c r="BD1656" s="148"/>
      <c r="BE1656" s="148"/>
      <c r="BF1656" s="148"/>
      <c r="BG1656" s="148"/>
      <c r="BH1656" s="148"/>
    </row>
    <row r="1657" spans="1:60" outlineLevel="1" x14ac:dyDescent="0.2">
      <c r="A1657" s="172">
        <v>336</v>
      </c>
      <c r="B1657" s="173" t="s">
        <v>2268</v>
      </c>
      <c r="C1657" s="181" t="s">
        <v>2269</v>
      </c>
      <c r="D1657" s="174" t="s">
        <v>492</v>
      </c>
      <c r="E1657" s="175">
        <v>655.07399999999996</v>
      </c>
      <c r="F1657" s="176"/>
      <c r="G1657" s="177">
        <f>ROUND(E1657*F1657,2)</f>
        <v>0</v>
      </c>
      <c r="H1657" s="176"/>
      <c r="I1657" s="177">
        <f>ROUND(E1657*H1657,2)</f>
        <v>0</v>
      </c>
      <c r="J1657" s="176"/>
      <c r="K1657" s="177">
        <f>ROUND(E1657*J1657,2)</f>
        <v>0</v>
      </c>
      <c r="L1657" s="177">
        <v>21</v>
      </c>
      <c r="M1657" s="177">
        <f>G1657*(1+L1657/100)</f>
        <v>0</v>
      </c>
      <c r="N1657" s="175">
        <v>5.2500000000000003E-3</v>
      </c>
      <c r="O1657" s="175">
        <f>ROUND(E1657*N1657,2)</f>
        <v>3.44</v>
      </c>
      <c r="P1657" s="175">
        <v>0</v>
      </c>
      <c r="Q1657" s="175">
        <f>ROUND(E1657*P1657,2)</f>
        <v>0</v>
      </c>
      <c r="R1657" s="177"/>
      <c r="S1657" s="177" t="s">
        <v>394</v>
      </c>
      <c r="T1657" s="178" t="s">
        <v>378</v>
      </c>
      <c r="U1657" s="159">
        <v>0</v>
      </c>
      <c r="V1657" s="159">
        <f>ROUND(E1657*U1657,2)</f>
        <v>0</v>
      </c>
      <c r="W1657" s="159"/>
      <c r="X1657" s="159" t="s">
        <v>614</v>
      </c>
      <c r="Y1657" s="159" t="s">
        <v>481</v>
      </c>
      <c r="Z1657" s="214">
        <v>0.32</v>
      </c>
      <c r="AA1657" s="215">
        <f t="shared" ref="AA1657" si="660">G1657*Z1657</f>
        <v>0</v>
      </c>
      <c r="AB1657" s="215">
        <f t="shared" ref="AB1657" si="661">G1657-AA1657</f>
        <v>0</v>
      </c>
      <c r="AC1657" s="148"/>
      <c r="AD1657" s="148"/>
      <c r="AE1657" s="148"/>
      <c r="AF1657" s="148"/>
      <c r="AG1657" s="148" t="s">
        <v>615</v>
      </c>
      <c r="AH1657" s="148"/>
      <c r="AI1657" s="148"/>
      <c r="AJ1657" s="148"/>
      <c r="AK1657" s="148"/>
      <c r="AL1657" s="148"/>
      <c r="AM1657" s="148"/>
      <c r="AN1657" s="148"/>
      <c r="AO1657" s="148"/>
      <c r="AP1657" s="148"/>
      <c r="AQ1657" s="148"/>
      <c r="AR1657" s="148"/>
      <c r="AS1657" s="148"/>
      <c r="AT1657" s="148"/>
      <c r="AU1657" s="148"/>
      <c r="AV1657" s="148"/>
      <c r="AW1657" s="148"/>
      <c r="AX1657" s="148"/>
      <c r="AY1657" s="148"/>
      <c r="AZ1657" s="148"/>
      <c r="BA1657" s="148"/>
      <c r="BB1657" s="148"/>
      <c r="BC1657" s="148"/>
      <c r="BD1657" s="148"/>
      <c r="BE1657" s="148"/>
      <c r="BF1657" s="148"/>
      <c r="BG1657" s="148"/>
      <c r="BH1657" s="148"/>
    </row>
    <row r="1658" spans="1:60" outlineLevel="2" x14ac:dyDescent="0.2">
      <c r="A1658" s="155"/>
      <c r="B1658" s="156"/>
      <c r="C1658" s="194" t="s">
        <v>2270</v>
      </c>
      <c r="D1658" s="185"/>
      <c r="E1658" s="186">
        <v>655.07399999999996</v>
      </c>
      <c r="F1658" s="159"/>
      <c r="G1658" s="159"/>
      <c r="H1658" s="159"/>
      <c r="I1658" s="159"/>
      <c r="J1658" s="159"/>
      <c r="K1658" s="159"/>
      <c r="L1658" s="159"/>
      <c r="M1658" s="159"/>
      <c r="N1658" s="158"/>
      <c r="O1658" s="158"/>
      <c r="P1658" s="158"/>
      <c r="Q1658" s="158"/>
      <c r="R1658" s="159"/>
      <c r="S1658" s="159"/>
      <c r="T1658" s="159"/>
      <c r="U1658" s="159"/>
      <c r="V1658" s="159"/>
      <c r="W1658" s="159"/>
      <c r="X1658" s="159"/>
      <c r="Y1658" s="159"/>
      <c r="Z1658" s="148"/>
      <c r="AA1658" s="148"/>
      <c r="AB1658" s="148"/>
      <c r="AC1658" s="148"/>
      <c r="AD1658" s="148"/>
      <c r="AE1658" s="148"/>
      <c r="AF1658" s="148"/>
      <c r="AG1658" s="148" t="s">
        <v>435</v>
      </c>
      <c r="AH1658" s="148">
        <v>0</v>
      </c>
      <c r="AI1658" s="148"/>
      <c r="AJ1658" s="148"/>
      <c r="AK1658" s="148"/>
      <c r="AL1658" s="148"/>
      <c r="AM1658" s="148"/>
      <c r="AN1658" s="148"/>
      <c r="AO1658" s="148"/>
      <c r="AP1658" s="148"/>
      <c r="AQ1658" s="148"/>
      <c r="AR1658" s="148"/>
      <c r="AS1658" s="148"/>
      <c r="AT1658" s="148"/>
      <c r="AU1658" s="148"/>
      <c r="AV1658" s="148"/>
      <c r="AW1658" s="148"/>
      <c r="AX1658" s="148"/>
      <c r="AY1658" s="148"/>
      <c r="AZ1658" s="148"/>
      <c r="BA1658" s="148"/>
      <c r="BB1658" s="148"/>
      <c r="BC1658" s="148"/>
      <c r="BD1658" s="148"/>
      <c r="BE1658" s="148"/>
      <c r="BF1658" s="148"/>
      <c r="BG1658" s="148"/>
      <c r="BH1658" s="148"/>
    </row>
    <row r="1659" spans="1:60" outlineLevel="1" x14ac:dyDescent="0.2">
      <c r="A1659" s="155">
        <v>337</v>
      </c>
      <c r="B1659" s="156" t="s">
        <v>2271</v>
      </c>
      <c r="C1659" s="197" t="s">
        <v>2272</v>
      </c>
      <c r="D1659" s="157" t="s">
        <v>0</v>
      </c>
      <c r="E1659" s="196"/>
      <c r="F1659" s="160"/>
      <c r="G1659" s="159">
        <f>ROUND(E1659*F1659,2)</f>
        <v>0</v>
      </c>
      <c r="H1659" s="160"/>
      <c r="I1659" s="159">
        <f>ROUND(E1659*H1659,2)</f>
        <v>0</v>
      </c>
      <c r="J1659" s="160"/>
      <c r="K1659" s="159">
        <f>ROUND(E1659*J1659,2)</f>
        <v>0</v>
      </c>
      <c r="L1659" s="159">
        <v>21</v>
      </c>
      <c r="M1659" s="159">
        <f>G1659*(1+L1659/100)</f>
        <v>0</v>
      </c>
      <c r="N1659" s="158">
        <v>0</v>
      </c>
      <c r="O1659" s="158">
        <f>ROUND(E1659*N1659,2)</f>
        <v>0</v>
      </c>
      <c r="P1659" s="158">
        <v>0</v>
      </c>
      <c r="Q1659" s="158">
        <f>ROUND(E1659*P1659,2)</f>
        <v>0</v>
      </c>
      <c r="R1659" s="159" t="s">
        <v>2196</v>
      </c>
      <c r="S1659" s="159" t="s">
        <v>378</v>
      </c>
      <c r="T1659" s="159" t="s">
        <v>378</v>
      </c>
      <c r="U1659" s="159">
        <v>0</v>
      </c>
      <c r="V1659" s="159">
        <f>ROUND(E1659*U1659,2)</f>
        <v>0</v>
      </c>
      <c r="W1659" s="159"/>
      <c r="X1659" s="159" t="s">
        <v>618</v>
      </c>
      <c r="Y1659" s="159" t="s">
        <v>381</v>
      </c>
      <c r="Z1659" s="214">
        <v>0.32</v>
      </c>
      <c r="AA1659" s="215">
        <f t="shared" ref="AA1659" si="662">G1659*Z1659</f>
        <v>0</v>
      </c>
      <c r="AB1659" s="215">
        <f t="shared" ref="AB1659" si="663">G1659-AA1659</f>
        <v>0</v>
      </c>
      <c r="AC1659" s="148"/>
      <c r="AD1659" s="148"/>
      <c r="AE1659" s="148"/>
      <c r="AF1659" s="148"/>
      <c r="AG1659" s="148" t="s">
        <v>619</v>
      </c>
      <c r="AH1659" s="148"/>
      <c r="AI1659" s="148"/>
      <c r="AJ1659" s="148"/>
      <c r="AK1659" s="148"/>
      <c r="AL1659" s="148"/>
      <c r="AM1659" s="148"/>
      <c r="AN1659" s="148"/>
      <c r="AO1659" s="148"/>
      <c r="AP1659" s="148"/>
      <c r="AQ1659" s="148"/>
      <c r="AR1659" s="148"/>
      <c r="AS1659" s="148"/>
      <c r="AT1659" s="148"/>
      <c r="AU1659" s="148"/>
      <c r="AV1659" s="148"/>
      <c r="AW1659" s="148"/>
      <c r="AX1659" s="148"/>
      <c r="AY1659" s="148"/>
      <c r="AZ1659" s="148"/>
      <c r="BA1659" s="148"/>
      <c r="BB1659" s="148"/>
      <c r="BC1659" s="148"/>
      <c r="BD1659" s="148"/>
      <c r="BE1659" s="148"/>
      <c r="BF1659" s="148"/>
      <c r="BG1659" s="148"/>
      <c r="BH1659" s="148"/>
    </row>
    <row r="1660" spans="1:60" outlineLevel="2" x14ac:dyDescent="0.2">
      <c r="A1660" s="155"/>
      <c r="B1660" s="156"/>
      <c r="C1660" s="309" t="s">
        <v>2193</v>
      </c>
      <c r="D1660" s="310"/>
      <c r="E1660" s="310"/>
      <c r="F1660" s="310"/>
      <c r="G1660" s="310"/>
      <c r="H1660" s="159"/>
      <c r="I1660" s="159"/>
      <c r="J1660" s="159"/>
      <c r="K1660" s="159"/>
      <c r="L1660" s="159"/>
      <c r="M1660" s="159"/>
      <c r="N1660" s="158"/>
      <c r="O1660" s="158"/>
      <c r="P1660" s="158"/>
      <c r="Q1660" s="158"/>
      <c r="R1660" s="159"/>
      <c r="S1660" s="159"/>
      <c r="T1660" s="159"/>
      <c r="U1660" s="159"/>
      <c r="V1660" s="159"/>
      <c r="W1660" s="159"/>
      <c r="X1660" s="159"/>
      <c r="Y1660" s="159"/>
      <c r="Z1660" s="148"/>
      <c r="AA1660" s="148"/>
      <c r="AB1660" s="148"/>
      <c r="AC1660" s="148"/>
      <c r="AD1660" s="148"/>
      <c r="AE1660" s="148"/>
      <c r="AF1660" s="148"/>
      <c r="AG1660" s="148" t="s">
        <v>433</v>
      </c>
      <c r="AH1660" s="148"/>
      <c r="AI1660" s="148"/>
      <c r="AJ1660" s="148"/>
      <c r="AK1660" s="148"/>
      <c r="AL1660" s="148"/>
      <c r="AM1660" s="148"/>
      <c r="AN1660" s="148"/>
      <c r="AO1660" s="148"/>
      <c r="AP1660" s="148"/>
      <c r="AQ1660" s="148"/>
      <c r="AR1660" s="148"/>
      <c r="AS1660" s="148"/>
      <c r="AT1660" s="148"/>
      <c r="AU1660" s="148"/>
      <c r="AV1660" s="148"/>
      <c r="AW1660" s="148"/>
      <c r="AX1660" s="148"/>
      <c r="AY1660" s="148"/>
      <c r="AZ1660" s="148"/>
      <c r="BA1660" s="148"/>
      <c r="BB1660" s="148"/>
      <c r="BC1660" s="148"/>
      <c r="BD1660" s="148"/>
      <c r="BE1660" s="148"/>
      <c r="BF1660" s="148"/>
      <c r="BG1660" s="148"/>
      <c r="BH1660" s="148"/>
    </row>
    <row r="1661" spans="1:60" x14ac:dyDescent="0.2">
      <c r="A1661" s="162" t="s">
        <v>373</v>
      </c>
      <c r="B1661" s="163" t="s">
        <v>299</v>
      </c>
      <c r="C1661" s="180" t="s">
        <v>300</v>
      </c>
      <c r="D1661" s="164"/>
      <c r="E1661" s="165"/>
      <c r="F1661" s="166"/>
      <c r="G1661" s="166">
        <f>SUMIF(AG1662:AG1692,"&lt;&gt;NOR",G1662:G1692)</f>
        <v>0</v>
      </c>
      <c r="H1661" s="166"/>
      <c r="I1661" s="166">
        <f>SUM(I1662:I1692)</f>
        <v>0</v>
      </c>
      <c r="J1661" s="166"/>
      <c r="K1661" s="166">
        <f>SUM(K1662:K1692)</f>
        <v>0</v>
      </c>
      <c r="L1661" s="166"/>
      <c r="M1661" s="166">
        <f>SUM(M1662:M1692)</f>
        <v>0</v>
      </c>
      <c r="N1661" s="165"/>
      <c r="O1661" s="165">
        <f>SUM(O1662:O1692)</f>
        <v>1.1499999999999999</v>
      </c>
      <c r="P1661" s="165"/>
      <c r="Q1661" s="165">
        <f>SUM(Q1662:Q1692)</f>
        <v>0</v>
      </c>
      <c r="R1661" s="166"/>
      <c r="S1661" s="166"/>
      <c r="T1661" s="167"/>
      <c r="U1661" s="161"/>
      <c r="V1661" s="161">
        <f>SUM(V1662:V1692)</f>
        <v>242.41</v>
      </c>
      <c r="W1661" s="161"/>
      <c r="X1661" s="161"/>
      <c r="Y1661" s="161"/>
      <c r="Z1661" s="166"/>
      <c r="AA1661" s="166"/>
      <c r="AB1661" s="167"/>
      <c r="AG1661" t="s">
        <v>374</v>
      </c>
    </row>
    <row r="1662" spans="1:60" ht="22.5" outlineLevel="1" x14ac:dyDescent="0.2">
      <c r="A1662" s="172">
        <v>338</v>
      </c>
      <c r="B1662" s="173" t="s">
        <v>2273</v>
      </c>
      <c r="C1662" s="181" t="s">
        <v>2274</v>
      </c>
      <c r="D1662" s="174" t="s">
        <v>671</v>
      </c>
      <c r="E1662" s="175">
        <v>8</v>
      </c>
      <c r="F1662" s="176"/>
      <c r="G1662" s="177">
        <f>ROUND(E1662*F1662,2)</f>
        <v>0</v>
      </c>
      <c r="H1662" s="176"/>
      <c r="I1662" s="177">
        <f>ROUND(E1662*H1662,2)</f>
        <v>0</v>
      </c>
      <c r="J1662" s="176"/>
      <c r="K1662" s="177">
        <f>ROUND(E1662*J1662,2)</f>
        <v>0</v>
      </c>
      <c r="L1662" s="177">
        <v>21</v>
      </c>
      <c r="M1662" s="177">
        <f>G1662*(1+L1662/100)</f>
        <v>0</v>
      </c>
      <c r="N1662" s="175">
        <v>3.5400000000000002E-3</v>
      </c>
      <c r="O1662" s="175">
        <f>ROUND(E1662*N1662,2)</f>
        <v>0.03</v>
      </c>
      <c r="P1662" s="175">
        <v>0</v>
      </c>
      <c r="Q1662" s="175">
        <f>ROUND(E1662*P1662,2)</f>
        <v>0</v>
      </c>
      <c r="R1662" s="177" t="s">
        <v>2275</v>
      </c>
      <c r="S1662" s="177" t="s">
        <v>378</v>
      </c>
      <c r="T1662" s="178" t="s">
        <v>378</v>
      </c>
      <c r="U1662" s="159">
        <v>0.219</v>
      </c>
      <c r="V1662" s="159">
        <f>ROUND(E1662*U1662,2)</f>
        <v>1.75</v>
      </c>
      <c r="W1662" s="159"/>
      <c r="X1662" s="159" t="s">
        <v>429</v>
      </c>
      <c r="Y1662" s="159" t="s">
        <v>381</v>
      </c>
      <c r="Z1662" s="214">
        <v>0.32</v>
      </c>
      <c r="AA1662" s="215">
        <f t="shared" ref="AA1662" si="664">G1662*Z1662</f>
        <v>0</v>
      </c>
      <c r="AB1662" s="215">
        <f t="shared" ref="AB1662" si="665">G1662-AA1662</f>
        <v>0</v>
      </c>
      <c r="AC1662" s="148"/>
      <c r="AD1662" s="148"/>
      <c r="AE1662" s="148"/>
      <c r="AF1662" s="148"/>
      <c r="AG1662" s="148" t="s">
        <v>431</v>
      </c>
      <c r="AH1662" s="148"/>
      <c r="AI1662" s="148"/>
      <c r="AJ1662" s="148"/>
      <c r="AK1662" s="148"/>
      <c r="AL1662" s="148"/>
      <c r="AM1662" s="148"/>
      <c r="AN1662" s="148"/>
      <c r="AO1662" s="148"/>
      <c r="AP1662" s="148"/>
      <c r="AQ1662" s="148"/>
      <c r="AR1662" s="148"/>
      <c r="AS1662" s="148"/>
      <c r="AT1662" s="148"/>
      <c r="AU1662" s="148"/>
      <c r="AV1662" s="148"/>
      <c r="AW1662" s="148"/>
      <c r="AX1662" s="148"/>
      <c r="AY1662" s="148"/>
      <c r="AZ1662" s="148"/>
      <c r="BA1662" s="148"/>
      <c r="BB1662" s="148"/>
      <c r="BC1662" s="148"/>
      <c r="BD1662" s="148"/>
      <c r="BE1662" s="148"/>
      <c r="BF1662" s="148"/>
      <c r="BG1662" s="148"/>
      <c r="BH1662" s="148"/>
    </row>
    <row r="1663" spans="1:60" outlineLevel="2" x14ac:dyDescent="0.2">
      <c r="A1663" s="155"/>
      <c r="B1663" s="156"/>
      <c r="C1663" s="296" t="s">
        <v>2276</v>
      </c>
      <c r="D1663" s="297"/>
      <c r="E1663" s="297"/>
      <c r="F1663" s="297"/>
      <c r="G1663" s="297"/>
      <c r="H1663" s="159"/>
      <c r="I1663" s="159"/>
      <c r="J1663" s="159"/>
      <c r="K1663" s="159"/>
      <c r="L1663" s="159"/>
      <c r="M1663" s="159"/>
      <c r="N1663" s="158"/>
      <c r="O1663" s="158"/>
      <c r="P1663" s="158"/>
      <c r="Q1663" s="158"/>
      <c r="R1663" s="159"/>
      <c r="S1663" s="159"/>
      <c r="T1663" s="159"/>
      <c r="U1663" s="159"/>
      <c r="V1663" s="159"/>
      <c r="W1663" s="159"/>
      <c r="X1663" s="159"/>
      <c r="Y1663" s="159"/>
      <c r="Z1663" s="148"/>
      <c r="AA1663" s="148"/>
      <c r="AB1663" s="148"/>
      <c r="AC1663" s="148"/>
      <c r="AD1663" s="148"/>
      <c r="AE1663" s="148"/>
      <c r="AF1663" s="148"/>
      <c r="AG1663" s="148" t="s">
        <v>383</v>
      </c>
      <c r="AH1663" s="148"/>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row>
    <row r="1664" spans="1:60" outlineLevel="2" x14ac:dyDescent="0.2">
      <c r="A1664" s="155"/>
      <c r="B1664" s="156"/>
      <c r="C1664" s="194" t="s">
        <v>2277</v>
      </c>
      <c r="D1664" s="185"/>
      <c r="E1664" s="186">
        <v>8</v>
      </c>
      <c r="F1664" s="159"/>
      <c r="G1664" s="159"/>
      <c r="H1664" s="159"/>
      <c r="I1664" s="159"/>
      <c r="J1664" s="159"/>
      <c r="K1664" s="159"/>
      <c r="L1664" s="159"/>
      <c r="M1664" s="159"/>
      <c r="N1664" s="158"/>
      <c r="O1664" s="158"/>
      <c r="P1664" s="158"/>
      <c r="Q1664" s="158"/>
      <c r="R1664" s="159"/>
      <c r="S1664" s="159"/>
      <c r="T1664" s="159"/>
      <c r="U1664" s="159"/>
      <c r="V1664" s="159"/>
      <c r="W1664" s="159"/>
      <c r="X1664" s="159"/>
      <c r="Y1664" s="159"/>
      <c r="Z1664" s="148"/>
      <c r="AA1664" s="148"/>
      <c r="AB1664" s="148"/>
      <c r="AC1664" s="148"/>
      <c r="AD1664" s="148"/>
      <c r="AE1664" s="148"/>
      <c r="AF1664" s="148"/>
      <c r="AG1664" s="148" t="s">
        <v>435</v>
      </c>
      <c r="AH1664" s="148">
        <v>0</v>
      </c>
      <c r="AI1664" s="148"/>
      <c r="AJ1664" s="148"/>
      <c r="AK1664" s="148"/>
      <c r="AL1664" s="148"/>
      <c r="AM1664" s="148"/>
      <c r="AN1664" s="148"/>
      <c r="AO1664" s="148"/>
      <c r="AP1664" s="148"/>
      <c r="AQ1664" s="148"/>
      <c r="AR1664" s="148"/>
      <c r="AS1664" s="148"/>
      <c r="AT1664" s="148"/>
      <c r="AU1664" s="148"/>
      <c r="AV1664" s="148"/>
      <c r="AW1664" s="148"/>
      <c r="AX1664" s="148"/>
      <c r="AY1664" s="148"/>
      <c r="AZ1664" s="148"/>
      <c r="BA1664" s="148"/>
      <c r="BB1664" s="148"/>
      <c r="BC1664" s="148"/>
      <c r="BD1664" s="148"/>
      <c r="BE1664" s="148"/>
      <c r="BF1664" s="148"/>
      <c r="BG1664" s="148"/>
      <c r="BH1664" s="148"/>
    </row>
    <row r="1665" spans="1:60" ht="22.5" outlineLevel="1" x14ac:dyDescent="0.2">
      <c r="A1665" s="172">
        <v>339</v>
      </c>
      <c r="B1665" s="173" t="s">
        <v>2278</v>
      </c>
      <c r="C1665" s="181" t="s">
        <v>2279</v>
      </c>
      <c r="D1665" s="174" t="s">
        <v>671</v>
      </c>
      <c r="E1665" s="175">
        <v>35</v>
      </c>
      <c r="F1665" s="176"/>
      <c r="G1665" s="177">
        <f>ROUND(E1665*F1665,2)</f>
        <v>0</v>
      </c>
      <c r="H1665" s="176"/>
      <c r="I1665" s="177">
        <f>ROUND(E1665*H1665,2)</f>
        <v>0</v>
      </c>
      <c r="J1665" s="176"/>
      <c r="K1665" s="177">
        <f>ROUND(E1665*J1665,2)</f>
        <v>0</v>
      </c>
      <c r="L1665" s="177">
        <v>21</v>
      </c>
      <c r="M1665" s="177">
        <f>G1665*(1+L1665/100)</f>
        <v>0</v>
      </c>
      <c r="N1665" s="175">
        <v>2.3999999999999998E-3</v>
      </c>
      <c r="O1665" s="175">
        <f>ROUND(E1665*N1665,2)</f>
        <v>0.08</v>
      </c>
      <c r="P1665" s="175">
        <v>0</v>
      </c>
      <c r="Q1665" s="175">
        <f>ROUND(E1665*P1665,2)</f>
        <v>0</v>
      </c>
      <c r="R1665" s="177" t="s">
        <v>2275</v>
      </c>
      <c r="S1665" s="177" t="s">
        <v>378</v>
      </c>
      <c r="T1665" s="178" t="s">
        <v>378</v>
      </c>
      <c r="U1665" s="159">
        <v>0.26</v>
      </c>
      <c r="V1665" s="159">
        <f>ROUND(E1665*U1665,2)</f>
        <v>9.1</v>
      </c>
      <c r="W1665" s="159"/>
      <c r="X1665" s="159" t="s">
        <v>429</v>
      </c>
      <c r="Y1665" s="159" t="s">
        <v>381</v>
      </c>
      <c r="Z1665" s="214">
        <v>0.32</v>
      </c>
      <c r="AA1665" s="215">
        <f t="shared" ref="AA1665" si="666">G1665*Z1665</f>
        <v>0</v>
      </c>
      <c r="AB1665" s="215">
        <f t="shared" ref="AB1665" si="667">G1665-AA1665</f>
        <v>0</v>
      </c>
      <c r="AC1665" s="148"/>
      <c r="AD1665" s="148"/>
      <c r="AE1665" s="148"/>
      <c r="AF1665" s="148"/>
      <c r="AG1665" s="148" t="s">
        <v>431</v>
      </c>
      <c r="AH1665" s="148"/>
      <c r="AI1665" s="148"/>
      <c r="AJ1665" s="148"/>
      <c r="AK1665" s="148"/>
      <c r="AL1665" s="148"/>
      <c r="AM1665" s="148"/>
      <c r="AN1665" s="148"/>
      <c r="AO1665" s="148"/>
      <c r="AP1665" s="148"/>
      <c r="AQ1665" s="148"/>
      <c r="AR1665" s="148"/>
      <c r="AS1665" s="148"/>
      <c r="AT1665" s="148"/>
      <c r="AU1665" s="148"/>
      <c r="AV1665" s="148"/>
      <c r="AW1665" s="148"/>
      <c r="AX1665" s="148"/>
      <c r="AY1665" s="148"/>
      <c r="AZ1665" s="148"/>
      <c r="BA1665" s="148"/>
      <c r="BB1665" s="148"/>
      <c r="BC1665" s="148"/>
      <c r="BD1665" s="148"/>
      <c r="BE1665" s="148"/>
      <c r="BF1665" s="148"/>
      <c r="BG1665" s="148"/>
      <c r="BH1665" s="148"/>
    </row>
    <row r="1666" spans="1:60" outlineLevel="2" x14ac:dyDescent="0.2">
      <c r="A1666" s="155"/>
      <c r="B1666" s="156"/>
      <c r="C1666" s="307" t="s">
        <v>2280</v>
      </c>
      <c r="D1666" s="308"/>
      <c r="E1666" s="308"/>
      <c r="F1666" s="308"/>
      <c r="G1666" s="308"/>
      <c r="H1666" s="159"/>
      <c r="I1666" s="159"/>
      <c r="J1666" s="159"/>
      <c r="K1666" s="159"/>
      <c r="L1666" s="159"/>
      <c r="M1666" s="159"/>
      <c r="N1666" s="158"/>
      <c r="O1666" s="158"/>
      <c r="P1666" s="158"/>
      <c r="Q1666" s="158"/>
      <c r="R1666" s="159"/>
      <c r="S1666" s="159"/>
      <c r="T1666" s="159"/>
      <c r="U1666" s="159"/>
      <c r="V1666" s="159"/>
      <c r="W1666" s="159"/>
      <c r="X1666" s="159"/>
      <c r="Y1666" s="159"/>
      <c r="Z1666" s="148"/>
      <c r="AA1666" s="148"/>
      <c r="AB1666" s="148"/>
      <c r="AC1666" s="148"/>
      <c r="AD1666" s="148"/>
      <c r="AE1666" s="148"/>
      <c r="AF1666" s="148"/>
      <c r="AG1666" s="148" t="s">
        <v>433</v>
      </c>
      <c r="AH1666" s="148"/>
      <c r="AI1666" s="148"/>
      <c r="AJ1666" s="148"/>
      <c r="AK1666" s="148"/>
      <c r="AL1666" s="148"/>
      <c r="AM1666" s="148"/>
      <c r="AN1666" s="148"/>
      <c r="AO1666" s="148"/>
      <c r="AP1666" s="148"/>
      <c r="AQ1666" s="148"/>
      <c r="AR1666" s="148"/>
      <c r="AS1666" s="148"/>
      <c r="AT1666" s="148"/>
      <c r="AU1666" s="148"/>
      <c r="AV1666" s="148"/>
      <c r="AW1666" s="148"/>
      <c r="AX1666" s="148"/>
      <c r="AY1666" s="148"/>
      <c r="AZ1666" s="148"/>
      <c r="BA1666" s="148"/>
      <c r="BB1666" s="148"/>
      <c r="BC1666" s="148"/>
      <c r="BD1666" s="148"/>
      <c r="BE1666" s="148"/>
      <c r="BF1666" s="148"/>
      <c r="BG1666" s="148"/>
      <c r="BH1666" s="148"/>
    </row>
    <row r="1667" spans="1:60" outlineLevel="2" x14ac:dyDescent="0.2">
      <c r="A1667" s="155"/>
      <c r="B1667" s="156"/>
      <c r="C1667" s="305" t="s">
        <v>2281</v>
      </c>
      <c r="D1667" s="306"/>
      <c r="E1667" s="306"/>
      <c r="F1667" s="306"/>
      <c r="G1667" s="306"/>
      <c r="H1667" s="159"/>
      <c r="I1667" s="159"/>
      <c r="J1667" s="159"/>
      <c r="K1667" s="159"/>
      <c r="L1667" s="159"/>
      <c r="M1667" s="159"/>
      <c r="N1667" s="158"/>
      <c r="O1667" s="158"/>
      <c r="P1667" s="158"/>
      <c r="Q1667" s="158"/>
      <c r="R1667" s="159"/>
      <c r="S1667" s="159"/>
      <c r="T1667" s="159"/>
      <c r="U1667" s="159"/>
      <c r="V1667" s="159"/>
      <c r="W1667" s="159"/>
      <c r="X1667" s="159"/>
      <c r="Y1667" s="159"/>
      <c r="Z1667" s="148"/>
      <c r="AA1667" s="148"/>
      <c r="AB1667" s="148"/>
      <c r="AC1667" s="148"/>
      <c r="AD1667" s="148"/>
      <c r="AE1667" s="148"/>
      <c r="AF1667" s="148"/>
      <c r="AG1667" s="148" t="s">
        <v>383</v>
      </c>
      <c r="AH1667" s="148"/>
      <c r="AI1667" s="148"/>
      <c r="AJ1667" s="148"/>
      <c r="AK1667" s="148"/>
      <c r="AL1667" s="148"/>
      <c r="AM1667" s="148"/>
      <c r="AN1667" s="148"/>
      <c r="AO1667" s="148"/>
      <c r="AP1667" s="148"/>
      <c r="AQ1667" s="148"/>
      <c r="AR1667" s="148"/>
      <c r="AS1667" s="148"/>
      <c r="AT1667" s="148"/>
      <c r="AU1667" s="148"/>
      <c r="AV1667" s="148"/>
      <c r="AW1667" s="148"/>
      <c r="AX1667" s="148"/>
      <c r="AY1667" s="148"/>
      <c r="AZ1667" s="148"/>
      <c r="BA1667" s="148"/>
      <c r="BB1667" s="148"/>
      <c r="BC1667" s="148"/>
      <c r="BD1667" s="148"/>
      <c r="BE1667" s="148"/>
      <c r="BF1667" s="148"/>
      <c r="BG1667" s="148"/>
      <c r="BH1667" s="148"/>
    </row>
    <row r="1668" spans="1:60" outlineLevel="2" x14ac:dyDescent="0.2">
      <c r="A1668" s="155"/>
      <c r="B1668" s="156"/>
      <c r="C1668" s="194" t="s">
        <v>2282</v>
      </c>
      <c r="D1668" s="185"/>
      <c r="E1668" s="186">
        <v>35</v>
      </c>
      <c r="F1668" s="159"/>
      <c r="G1668" s="159"/>
      <c r="H1668" s="159"/>
      <c r="I1668" s="159"/>
      <c r="J1668" s="159"/>
      <c r="K1668" s="159"/>
      <c r="L1668" s="159"/>
      <c r="M1668" s="159"/>
      <c r="N1668" s="158"/>
      <c r="O1668" s="158"/>
      <c r="P1668" s="158"/>
      <c r="Q1668" s="158"/>
      <c r="R1668" s="159"/>
      <c r="S1668" s="159"/>
      <c r="T1668" s="159"/>
      <c r="U1668" s="159"/>
      <c r="V1668" s="159"/>
      <c r="W1668" s="159"/>
      <c r="X1668" s="159"/>
      <c r="Y1668" s="159"/>
      <c r="Z1668" s="148"/>
      <c r="AA1668" s="148"/>
      <c r="AB1668" s="148"/>
      <c r="AC1668" s="148"/>
      <c r="AD1668" s="148"/>
      <c r="AE1668" s="148"/>
      <c r="AF1668" s="148"/>
      <c r="AG1668" s="148" t="s">
        <v>435</v>
      </c>
      <c r="AH1668" s="148">
        <v>0</v>
      </c>
      <c r="AI1668" s="148"/>
      <c r="AJ1668" s="148"/>
      <c r="AK1668" s="148"/>
      <c r="AL1668" s="148"/>
      <c r="AM1668" s="148"/>
      <c r="AN1668" s="148"/>
      <c r="AO1668" s="148"/>
      <c r="AP1668" s="148"/>
      <c r="AQ1668" s="148"/>
      <c r="AR1668" s="148"/>
      <c r="AS1668" s="148"/>
      <c r="AT1668" s="148"/>
      <c r="AU1668" s="148"/>
      <c r="AV1668" s="148"/>
      <c r="AW1668" s="148"/>
      <c r="AX1668" s="148"/>
      <c r="AY1668" s="148"/>
      <c r="AZ1668" s="148"/>
      <c r="BA1668" s="148"/>
      <c r="BB1668" s="148"/>
      <c r="BC1668" s="148"/>
      <c r="BD1668" s="148"/>
      <c r="BE1668" s="148"/>
      <c r="BF1668" s="148"/>
      <c r="BG1668" s="148"/>
      <c r="BH1668" s="148"/>
    </row>
    <row r="1669" spans="1:60" ht="22.5" outlineLevel="1" x14ac:dyDescent="0.2">
      <c r="A1669" s="172">
        <v>340</v>
      </c>
      <c r="B1669" s="173" t="s">
        <v>2283</v>
      </c>
      <c r="C1669" s="181" t="s">
        <v>2284</v>
      </c>
      <c r="D1669" s="174" t="s">
        <v>515</v>
      </c>
      <c r="E1669" s="175">
        <v>4</v>
      </c>
      <c r="F1669" s="176"/>
      <c r="G1669" s="177">
        <f>ROUND(E1669*F1669,2)</f>
        <v>0</v>
      </c>
      <c r="H1669" s="176"/>
      <c r="I1669" s="177">
        <f>ROUND(E1669*H1669,2)</f>
        <v>0</v>
      </c>
      <c r="J1669" s="176"/>
      <c r="K1669" s="177">
        <f>ROUND(E1669*J1669,2)</f>
        <v>0</v>
      </c>
      <c r="L1669" s="177">
        <v>21</v>
      </c>
      <c r="M1669" s="177">
        <f>G1669*(1+L1669/100)</f>
        <v>0</v>
      </c>
      <c r="N1669" s="175">
        <v>4.0000000000000002E-4</v>
      </c>
      <c r="O1669" s="175">
        <f>ROUND(E1669*N1669,2)</f>
        <v>0</v>
      </c>
      <c r="P1669" s="175">
        <v>0</v>
      </c>
      <c r="Q1669" s="175">
        <f>ROUND(E1669*P1669,2)</f>
        <v>0</v>
      </c>
      <c r="R1669" s="177" t="s">
        <v>2275</v>
      </c>
      <c r="S1669" s="177" t="s">
        <v>378</v>
      </c>
      <c r="T1669" s="178" t="s">
        <v>378</v>
      </c>
      <c r="U1669" s="159">
        <v>0.41</v>
      </c>
      <c r="V1669" s="159">
        <f>ROUND(E1669*U1669,2)</f>
        <v>1.64</v>
      </c>
      <c r="W1669" s="159"/>
      <c r="X1669" s="159" t="s">
        <v>429</v>
      </c>
      <c r="Y1669" s="159" t="s">
        <v>381</v>
      </c>
      <c r="Z1669" s="214">
        <v>0.32</v>
      </c>
      <c r="AA1669" s="215">
        <f t="shared" ref="AA1669" si="668">G1669*Z1669</f>
        <v>0</v>
      </c>
      <c r="AB1669" s="215">
        <f t="shared" ref="AB1669" si="669">G1669-AA1669</f>
        <v>0</v>
      </c>
      <c r="AC1669" s="148"/>
      <c r="AD1669" s="148"/>
      <c r="AE1669" s="148"/>
      <c r="AF1669" s="148"/>
      <c r="AG1669" s="148" t="s">
        <v>431</v>
      </c>
      <c r="AH1669" s="148"/>
      <c r="AI1669" s="148"/>
      <c r="AJ1669" s="148"/>
      <c r="AK1669" s="148"/>
      <c r="AL1669" s="148"/>
      <c r="AM1669" s="148"/>
      <c r="AN1669" s="148"/>
      <c r="AO1669" s="148"/>
      <c r="AP1669" s="148"/>
      <c r="AQ1669" s="148"/>
      <c r="AR1669" s="148"/>
      <c r="AS1669" s="148"/>
      <c r="AT1669" s="148"/>
      <c r="AU1669" s="148"/>
      <c r="AV1669" s="148"/>
      <c r="AW1669" s="148"/>
      <c r="AX1669" s="148"/>
      <c r="AY1669" s="148"/>
      <c r="AZ1669" s="148"/>
      <c r="BA1669" s="148"/>
      <c r="BB1669" s="148"/>
      <c r="BC1669" s="148"/>
      <c r="BD1669" s="148"/>
      <c r="BE1669" s="148"/>
      <c r="BF1669" s="148"/>
      <c r="BG1669" s="148"/>
      <c r="BH1669" s="148"/>
    </row>
    <row r="1670" spans="1:60" outlineLevel="2" x14ac:dyDescent="0.2">
      <c r="A1670" s="155"/>
      <c r="B1670" s="156"/>
      <c r="C1670" s="194" t="s">
        <v>2285</v>
      </c>
      <c r="D1670" s="185"/>
      <c r="E1670" s="186">
        <v>4</v>
      </c>
      <c r="F1670" s="159"/>
      <c r="G1670" s="159"/>
      <c r="H1670" s="159"/>
      <c r="I1670" s="159"/>
      <c r="J1670" s="159"/>
      <c r="K1670" s="159"/>
      <c r="L1670" s="159"/>
      <c r="M1670" s="159"/>
      <c r="N1670" s="158"/>
      <c r="O1670" s="158"/>
      <c r="P1670" s="158"/>
      <c r="Q1670" s="158"/>
      <c r="R1670" s="159"/>
      <c r="S1670" s="159"/>
      <c r="T1670" s="159"/>
      <c r="U1670" s="159"/>
      <c r="V1670" s="159"/>
      <c r="W1670" s="159"/>
      <c r="X1670" s="159"/>
      <c r="Y1670" s="159"/>
      <c r="Z1670" s="148"/>
      <c r="AA1670" s="148"/>
      <c r="AB1670" s="148"/>
      <c r="AC1670" s="148"/>
      <c r="AD1670" s="148"/>
      <c r="AE1670" s="148"/>
      <c r="AF1670" s="148"/>
      <c r="AG1670" s="148" t="s">
        <v>435</v>
      </c>
      <c r="AH1670" s="148">
        <v>0</v>
      </c>
      <c r="AI1670" s="148"/>
      <c r="AJ1670" s="148"/>
      <c r="AK1670" s="148"/>
      <c r="AL1670" s="148"/>
      <c r="AM1670" s="148"/>
      <c r="AN1670" s="148"/>
      <c r="AO1670" s="148"/>
      <c r="AP1670" s="148"/>
      <c r="AQ1670" s="148"/>
      <c r="AR1670" s="148"/>
      <c r="AS1670" s="148"/>
      <c r="AT1670" s="148"/>
      <c r="AU1670" s="148"/>
      <c r="AV1670" s="148"/>
      <c r="AW1670" s="148"/>
      <c r="AX1670" s="148"/>
      <c r="AY1670" s="148"/>
      <c r="AZ1670" s="148"/>
      <c r="BA1670" s="148"/>
      <c r="BB1670" s="148"/>
      <c r="BC1670" s="148"/>
      <c r="BD1670" s="148"/>
      <c r="BE1670" s="148"/>
      <c r="BF1670" s="148"/>
      <c r="BG1670" s="148"/>
      <c r="BH1670" s="148"/>
    </row>
    <row r="1671" spans="1:60" ht="22.5" outlineLevel="1" x14ac:dyDescent="0.2">
      <c r="A1671" s="172">
        <v>341</v>
      </c>
      <c r="B1671" s="173" t="s">
        <v>2286</v>
      </c>
      <c r="C1671" s="181" t="s">
        <v>2287</v>
      </c>
      <c r="D1671" s="174" t="s">
        <v>671</v>
      </c>
      <c r="E1671" s="175">
        <v>36</v>
      </c>
      <c r="F1671" s="176"/>
      <c r="G1671" s="177">
        <f>ROUND(E1671*F1671,2)</f>
        <v>0</v>
      </c>
      <c r="H1671" s="176"/>
      <c r="I1671" s="177">
        <f>ROUND(E1671*H1671,2)</f>
        <v>0</v>
      </c>
      <c r="J1671" s="176"/>
      <c r="K1671" s="177">
        <f>ROUND(E1671*J1671,2)</f>
        <v>0</v>
      </c>
      <c r="L1671" s="177">
        <v>21</v>
      </c>
      <c r="M1671" s="177">
        <f>G1671*(1+L1671/100)</f>
        <v>0</v>
      </c>
      <c r="N1671" s="175">
        <v>1.3799999999999999E-3</v>
      </c>
      <c r="O1671" s="175">
        <f>ROUND(E1671*N1671,2)</f>
        <v>0.05</v>
      </c>
      <c r="P1671" s="175">
        <v>0</v>
      </c>
      <c r="Q1671" s="175">
        <f>ROUND(E1671*P1671,2)</f>
        <v>0</v>
      </c>
      <c r="R1671" s="177" t="s">
        <v>2275</v>
      </c>
      <c r="S1671" s="177" t="s">
        <v>378</v>
      </c>
      <c r="T1671" s="178" t="s">
        <v>378</v>
      </c>
      <c r="U1671" s="159">
        <v>0.31011</v>
      </c>
      <c r="V1671" s="159">
        <f>ROUND(E1671*U1671,2)</f>
        <v>11.16</v>
      </c>
      <c r="W1671" s="159"/>
      <c r="X1671" s="159" t="s">
        <v>429</v>
      </c>
      <c r="Y1671" s="159" t="s">
        <v>381</v>
      </c>
      <c r="Z1671" s="214">
        <v>0.32</v>
      </c>
      <c r="AA1671" s="215">
        <f t="shared" ref="AA1671" si="670">G1671*Z1671</f>
        <v>0</v>
      </c>
      <c r="AB1671" s="215">
        <f t="shared" ref="AB1671" si="671">G1671-AA1671</f>
        <v>0</v>
      </c>
      <c r="AC1671" s="148"/>
      <c r="AD1671" s="148"/>
      <c r="AE1671" s="148"/>
      <c r="AF1671" s="148"/>
      <c r="AG1671" s="148" t="s">
        <v>431</v>
      </c>
      <c r="AH1671" s="148"/>
      <c r="AI1671" s="148"/>
      <c r="AJ1671" s="148"/>
      <c r="AK1671" s="148"/>
      <c r="AL1671" s="148"/>
      <c r="AM1671" s="148"/>
      <c r="AN1671" s="148"/>
      <c r="AO1671" s="148"/>
      <c r="AP1671" s="148"/>
      <c r="AQ1671" s="148"/>
      <c r="AR1671" s="148"/>
      <c r="AS1671" s="148"/>
      <c r="AT1671" s="148"/>
      <c r="AU1671" s="148"/>
      <c r="AV1671" s="148"/>
      <c r="AW1671" s="148"/>
      <c r="AX1671" s="148"/>
      <c r="AY1671" s="148"/>
      <c r="AZ1671" s="148"/>
      <c r="BA1671" s="148"/>
      <c r="BB1671" s="148"/>
      <c r="BC1671" s="148"/>
      <c r="BD1671" s="148"/>
      <c r="BE1671" s="148"/>
      <c r="BF1671" s="148"/>
      <c r="BG1671" s="148"/>
      <c r="BH1671" s="148"/>
    </row>
    <row r="1672" spans="1:60" outlineLevel="2" x14ac:dyDescent="0.2">
      <c r="A1672" s="155"/>
      <c r="B1672" s="156"/>
      <c r="C1672" s="307" t="s">
        <v>2288</v>
      </c>
      <c r="D1672" s="308"/>
      <c r="E1672" s="308"/>
      <c r="F1672" s="308"/>
      <c r="G1672" s="308"/>
      <c r="H1672" s="159"/>
      <c r="I1672" s="159"/>
      <c r="J1672" s="159"/>
      <c r="K1672" s="159"/>
      <c r="L1672" s="159"/>
      <c r="M1672" s="159"/>
      <c r="N1672" s="158"/>
      <c r="O1672" s="158"/>
      <c r="P1672" s="158"/>
      <c r="Q1672" s="158"/>
      <c r="R1672" s="159"/>
      <c r="S1672" s="159"/>
      <c r="T1672" s="159"/>
      <c r="U1672" s="159"/>
      <c r="V1672" s="159"/>
      <c r="W1672" s="159"/>
      <c r="X1672" s="159"/>
      <c r="Y1672" s="159"/>
      <c r="Z1672" s="148"/>
      <c r="AA1672" s="148"/>
      <c r="AB1672" s="148"/>
      <c r="AC1672" s="148"/>
      <c r="AD1672" s="148"/>
      <c r="AE1672" s="148"/>
      <c r="AF1672" s="148"/>
      <c r="AG1672" s="148" t="s">
        <v>433</v>
      </c>
      <c r="AH1672" s="148"/>
      <c r="AI1672" s="148"/>
      <c r="AJ1672" s="148"/>
      <c r="AK1672" s="148"/>
      <c r="AL1672" s="148"/>
      <c r="AM1672" s="148"/>
      <c r="AN1672" s="148"/>
      <c r="AO1672" s="148"/>
      <c r="AP1672" s="148"/>
      <c r="AQ1672" s="148"/>
      <c r="AR1672" s="148"/>
      <c r="AS1672" s="148"/>
      <c r="AT1672" s="148"/>
      <c r="AU1672" s="148"/>
      <c r="AV1672" s="148"/>
      <c r="AW1672" s="148"/>
      <c r="AX1672" s="148"/>
      <c r="AY1672" s="148"/>
      <c r="AZ1672" s="148"/>
      <c r="BA1672" s="148"/>
      <c r="BB1672" s="148"/>
      <c r="BC1672" s="148"/>
      <c r="BD1672" s="148"/>
      <c r="BE1672" s="148"/>
      <c r="BF1672" s="148"/>
      <c r="BG1672" s="148"/>
      <c r="BH1672" s="148"/>
    </row>
    <row r="1673" spans="1:60" outlineLevel="2" x14ac:dyDescent="0.2">
      <c r="A1673" s="155"/>
      <c r="B1673" s="156"/>
      <c r="C1673" s="194" t="s">
        <v>2289</v>
      </c>
      <c r="D1673" s="185"/>
      <c r="E1673" s="186">
        <v>36</v>
      </c>
      <c r="F1673" s="159"/>
      <c r="G1673" s="159"/>
      <c r="H1673" s="159"/>
      <c r="I1673" s="159"/>
      <c r="J1673" s="159"/>
      <c r="K1673" s="159"/>
      <c r="L1673" s="159"/>
      <c r="M1673" s="159"/>
      <c r="N1673" s="158"/>
      <c r="O1673" s="158"/>
      <c r="P1673" s="158"/>
      <c r="Q1673" s="158"/>
      <c r="R1673" s="159"/>
      <c r="S1673" s="159"/>
      <c r="T1673" s="159"/>
      <c r="U1673" s="159"/>
      <c r="V1673" s="159"/>
      <c r="W1673" s="159"/>
      <c r="X1673" s="159"/>
      <c r="Y1673" s="159"/>
      <c r="Z1673" s="148"/>
      <c r="AA1673" s="148"/>
      <c r="AB1673" s="148"/>
      <c r="AC1673" s="148"/>
      <c r="AD1673" s="148"/>
      <c r="AE1673" s="148"/>
      <c r="AF1673" s="148"/>
      <c r="AG1673" s="148" t="s">
        <v>435</v>
      </c>
      <c r="AH1673" s="148">
        <v>0</v>
      </c>
      <c r="AI1673" s="148"/>
      <c r="AJ1673" s="148"/>
      <c r="AK1673" s="148"/>
      <c r="AL1673" s="148"/>
      <c r="AM1673" s="148"/>
      <c r="AN1673" s="148"/>
      <c r="AO1673" s="148"/>
      <c r="AP1673" s="148"/>
      <c r="AQ1673" s="148"/>
      <c r="AR1673" s="148"/>
      <c r="AS1673" s="148"/>
      <c r="AT1673" s="148"/>
      <c r="AU1673" s="148"/>
      <c r="AV1673" s="148"/>
      <c r="AW1673" s="148"/>
      <c r="AX1673" s="148"/>
      <c r="AY1673" s="148"/>
      <c r="AZ1673" s="148"/>
      <c r="BA1673" s="148"/>
      <c r="BB1673" s="148"/>
      <c r="BC1673" s="148"/>
      <c r="BD1673" s="148"/>
      <c r="BE1673" s="148"/>
      <c r="BF1673" s="148"/>
      <c r="BG1673" s="148"/>
      <c r="BH1673" s="148"/>
    </row>
    <row r="1674" spans="1:60" ht="22.5" outlineLevel="1" x14ac:dyDescent="0.2">
      <c r="A1674" s="172">
        <v>342</v>
      </c>
      <c r="B1674" s="173" t="s">
        <v>2290</v>
      </c>
      <c r="C1674" s="181" t="s">
        <v>2291</v>
      </c>
      <c r="D1674" s="174" t="s">
        <v>671</v>
      </c>
      <c r="E1674" s="175">
        <v>36</v>
      </c>
      <c r="F1674" s="176"/>
      <c r="G1674" s="177">
        <f>ROUND(E1674*F1674,2)</f>
        <v>0</v>
      </c>
      <c r="H1674" s="176"/>
      <c r="I1674" s="177">
        <f>ROUND(E1674*H1674,2)</f>
        <v>0</v>
      </c>
      <c r="J1674" s="176"/>
      <c r="K1674" s="177">
        <f>ROUND(E1674*J1674,2)</f>
        <v>0</v>
      </c>
      <c r="L1674" s="177">
        <v>21</v>
      </c>
      <c r="M1674" s="177">
        <f>G1674*(1+L1674/100)</f>
        <v>0</v>
      </c>
      <c r="N1674" s="175">
        <v>2.8999999999999998E-3</v>
      </c>
      <c r="O1674" s="175">
        <f>ROUND(E1674*N1674,2)</f>
        <v>0.1</v>
      </c>
      <c r="P1674" s="175">
        <v>0</v>
      </c>
      <c r="Q1674" s="175">
        <f>ROUND(E1674*P1674,2)</f>
        <v>0</v>
      </c>
      <c r="R1674" s="177" t="s">
        <v>2275</v>
      </c>
      <c r="S1674" s="177" t="s">
        <v>378</v>
      </c>
      <c r="T1674" s="178" t="s">
        <v>378</v>
      </c>
      <c r="U1674" s="159">
        <v>0.64258000000000004</v>
      </c>
      <c r="V1674" s="159">
        <f>ROUND(E1674*U1674,2)</f>
        <v>23.13</v>
      </c>
      <c r="W1674" s="159"/>
      <c r="X1674" s="159" t="s">
        <v>429</v>
      </c>
      <c r="Y1674" s="159" t="s">
        <v>381</v>
      </c>
      <c r="Z1674" s="214">
        <v>0.32</v>
      </c>
      <c r="AA1674" s="215">
        <f t="shared" ref="AA1674" si="672">G1674*Z1674</f>
        <v>0</v>
      </c>
      <c r="AB1674" s="215">
        <f t="shared" ref="AB1674" si="673">G1674-AA1674</f>
        <v>0</v>
      </c>
      <c r="AC1674" s="148"/>
      <c r="AD1674" s="148"/>
      <c r="AE1674" s="148"/>
      <c r="AF1674" s="148"/>
      <c r="AG1674" s="148" t="s">
        <v>431</v>
      </c>
      <c r="AH1674" s="148"/>
      <c r="AI1674" s="148"/>
      <c r="AJ1674" s="148"/>
      <c r="AK1674" s="148"/>
      <c r="AL1674" s="148"/>
      <c r="AM1674" s="148"/>
      <c r="AN1674" s="148"/>
      <c r="AO1674" s="148"/>
      <c r="AP1674" s="148"/>
      <c r="AQ1674" s="148"/>
      <c r="AR1674" s="148"/>
      <c r="AS1674" s="148"/>
      <c r="AT1674" s="148"/>
      <c r="AU1674" s="148"/>
      <c r="AV1674" s="148"/>
      <c r="AW1674" s="148"/>
      <c r="AX1674" s="148"/>
      <c r="AY1674" s="148"/>
      <c r="AZ1674" s="148"/>
      <c r="BA1674" s="148"/>
      <c r="BB1674" s="148"/>
      <c r="BC1674" s="148"/>
      <c r="BD1674" s="148"/>
      <c r="BE1674" s="148"/>
      <c r="BF1674" s="148"/>
      <c r="BG1674" s="148"/>
      <c r="BH1674" s="148"/>
    </row>
    <row r="1675" spans="1:60" outlineLevel="2" x14ac:dyDescent="0.2">
      <c r="A1675" s="155"/>
      <c r="B1675" s="156"/>
      <c r="C1675" s="307" t="s">
        <v>2280</v>
      </c>
      <c r="D1675" s="308"/>
      <c r="E1675" s="308"/>
      <c r="F1675" s="308"/>
      <c r="G1675" s="308"/>
      <c r="H1675" s="159"/>
      <c r="I1675" s="159"/>
      <c r="J1675" s="159"/>
      <c r="K1675" s="159"/>
      <c r="L1675" s="159"/>
      <c r="M1675" s="159"/>
      <c r="N1675" s="158"/>
      <c r="O1675" s="158"/>
      <c r="P1675" s="158"/>
      <c r="Q1675" s="158"/>
      <c r="R1675" s="159"/>
      <c r="S1675" s="159"/>
      <c r="T1675" s="159"/>
      <c r="U1675" s="159"/>
      <c r="V1675" s="159"/>
      <c r="W1675" s="159"/>
      <c r="X1675" s="159"/>
      <c r="Y1675" s="159"/>
      <c r="Z1675" s="148"/>
      <c r="AA1675" s="148"/>
      <c r="AB1675" s="148"/>
      <c r="AC1675" s="148"/>
      <c r="AD1675" s="148"/>
      <c r="AE1675" s="148"/>
      <c r="AF1675" s="148"/>
      <c r="AG1675" s="148" t="s">
        <v>433</v>
      </c>
      <c r="AH1675" s="148"/>
      <c r="AI1675" s="148"/>
      <c r="AJ1675" s="148"/>
      <c r="AK1675" s="148"/>
      <c r="AL1675" s="148"/>
      <c r="AM1675" s="148"/>
      <c r="AN1675" s="148"/>
      <c r="AO1675" s="148"/>
      <c r="AP1675" s="148"/>
      <c r="AQ1675" s="148"/>
      <c r="AR1675" s="148"/>
      <c r="AS1675" s="148"/>
      <c r="AT1675" s="148"/>
      <c r="AU1675" s="148"/>
      <c r="AV1675" s="148"/>
      <c r="AW1675" s="148"/>
      <c r="AX1675" s="148"/>
      <c r="AY1675" s="148"/>
      <c r="AZ1675" s="148"/>
      <c r="BA1675" s="148"/>
      <c r="BB1675" s="148"/>
      <c r="BC1675" s="148"/>
      <c r="BD1675" s="148"/>
      <c r="BE1675" s="148"/>
      <c r="BF1675" s="148"/>
      <c r="BG1675" s="148"/>
      <c r="BH1675" s="148"/>
    </row>
    <row r="1676" spans="1:60" outlineLevel="2" x14ac:dyDescent="0.2">
      <c r="A1676" s="155"/>
      <c r="B1676" s="156"/>
      <c r="C1676" s="194" t="s">
        <v>2289</v>
      </c>
      <c r="D1676" s="185"/>
      <c r="E1676" s="186">
        <v>36</v>
      </c>
      <c r="F1676" s="159"/>
      <c r="G1676" s="159"/>
      <c r="H1676" s="159"/>
      <c r="I1676" s="159"/>
      <c r="J1676" s="159"/>
      <c r="K1676" s="159"/>
      <c r="L1676" s="159"/>
      <c r="M1676" s="159"/>
      <c r="N1676" s="158"/>
      <c r="O1676" s="158"/>
      <c r="P1676" s="158"/>
      <c r="Q1676" s="158"/>
      <c r="R1676" s="159"/>
      <c r="S1676" s="159"/>
      <c r="T1676" s="159"/>
      <c r="U1676" s="159"/>
      <c r="V1676" s="159"/>
      <c r="W1676" s="159"/>
      <c r="X1676" s="159"/>
      <c r="Y1676" s="159"/>
      <c r="Z1676" s="148"/>
      <c r="AA1676" s="148"/>
      <c r="AB1676" s="148"/>
      <c r="AC1676" s="148"/>
      <c r="AD1676" s="148"/>
      <c r="AE1676" s="148"/>
      <c r="AF1676" s="148"/>
      <c r="AG1676" s="148" t="s">
        <v>435</v>
      </c>
      <c r="AH1676" s="148">
        <v>0</v>
      </c>
      <c r="AI1676" s="148"/>
      <c r="AJ1676" s="148"/>
      <c r="AK1676" s="148"/>
      <c r="AL1676" s="148"/>
      <c r="AM1676" s="148"/>
      <c r="AN1676" s="148"/>
      <c r="AO1676" s="148"/>
      <c r="AP1676" s="148"/>
      <c r="AQ1676" s="148"/>
      <c r="AR1676" s="148"/>
      <c r="AS1676" s="148"/>
      <c r="AT1676" s="148"/>
      <c r="AU1676" s="148"/>
      <c r="AV1676" s="148"/>
      <c r="AW1676" s="148"/>
      <c r="AX1676" s="148"/>
      <c r="AY1676" s="148"/>
      <c r="AZ1676" s="148"/>
      <c r="BA1676" s="148"/>
      <c r="BB1676" s="148"/>
      <c r="BC1676" s="148"/>
      <c r="BD1676" s="148"/>
      <c r="BE1676" s="148"/>
      <c r="BF1676" s="148"/>
      <c r="BG1676" s="148"/>
      <c r="BH1676" s="148"/>
    </row>
    <row r="1677" spans="1:60" outlineLevel="1" x14ac:dyDescent="0.2">
      <c r="A1677" s="172">
        <v>343</v>
      </c>
      <c r="B1677" s="173" t="s">
        <v>2292</v>
      </c>
      <c r="C1677" s="181" t="s">
        <v>2293</v>
      </c>
      <c r="D1677" s="174" t="s">
        <v>671</v>
      </c>
      <c r="E1677" s="175">
        <v>291.72000000000003</v>
      </c>
      <c r="F1677" s="176"/>
      <c r="G1677" s="177">
        <f>ROUND(E1677*F1677,2)</f>
        <v>0</v>
      </c>
      <c r="H1677" s="176"/>
      <c r="I1677" s="177">
        <f>ROUND(E1677*H1677,2)</f>
        <v>0</v>
      </c>
      <c r="J1677" s="176"/>
      <c r="K1677" s="177">
        <f>ROUND(E1677*J1677,2)</f>
        <v>0</v>
      </c>
      <c r="L1677" s="177">
        <v>21</v>
      </c>
      <c r="M1677" s="177">
        <f>G1677*(1+L1677/100)</f>
        <v>0</v>
      </c>
      <c r="N1677" s="175">
        <v>1.2800000000000001E-3</v>
      </c>
      <c r="O1677" s="175">
        <f>ROUND(E1677*N1677,2)</f>
        <v>0.37</v>
      </c>
      <c r="P1677" s="175">
        <v>0</v>
      </c>
      <c r="Q1677" s="175">
        <f>ROUND(E1677*P1677,2)</f>
        <v>0</v>
      </c>
      <c r="R1677" s="177"/>
      <c r="S1677" s="177" t="s">
        <v>394</v>
      </c>
      <c r="T1677" s="178" t="s">
        <v>379</v>
      </c>
      <c r="U1677" s="159">
        <v>0.35010999999999998</v>
      </c>
      <c r="V1677" s="159">
        <f>ROUND(E1677*U1677,2)</f>
        <v>102.13</v>
      </c>
      <c r="W1677" s="159"/>
      <c r="X1677" s="159" t="s">
        <v>429</v>
      </c>
      <c r="Y1677" s="159" t="s">
        <v>381</v>
      </c>
      <c r="Z1677" s="214">
        <v>0.32</v>
      </c>
      <c r="AA1677" s="215">
        <f t="shared" ref="AA1677" si="674">G1677*Z1677</f>
        <v>0</v>
      </c>
      <c r="AB1677" s="215">
        <f t="shared" ref="AB1677" si="675">G1677-AA1677</f>
        <v>0</v>
      </c>
      <c r="AC1677" s="148"/>
      <c r="AD1677" s="148"/>
      <c r="AE1677" s="148"/>
      <c r="AF1677" s="148"/>
      <c r="AG1677" s="148" t="s">
        <v>431</v>
      </c>
      <c r="AH1677" s="148"/>
      <c r="AI1677" s="148"/>
      <c r="AJ1677" s="148"/>
      <c r="AK1677" s="148"/>
      <c r="AL1677" s="148"/>
      <c r="AM1677" s="148"/>
      <c r="AN1677" s="148"/>
      <c r="AO1677" s="148"/>
      <c r="AP1677" s="148"/>
      <c r="AQ1677" s="148"/>
      <c r="AR1677" s="148"/>
      <c r="AS1677" s="148"/>
      <c r="AT1677" s="148"/>
      <c r="AU1677" s="148"/>
      <c r="AV1677" s="148"/>
      <c r="AW1677" s="148"/>
      <c r="AX1677" s="148"/>
      <c r="AY1677" s="148"/>
      <c r="AZ1677" s="148"/>
      <c r="BA1677" s="148"/>
      <c r="BB1677" s="148"/>
      <c r="BC1677" s="148"/>
      <c r="BD1677" s="148"/>
      <c r="BE1677" s="148"/>
      <c r="BF1677" s="148"/>
      <c r="BG1677" s="148"/>
      <c r="BH1677" s="148"/>
    </row>
    <row r="1678" spans="1:60" outlineLevel="2" x14ac:dyDescent="0.2">
      <c r="A1678" s="155"/>
      <c r="B1678" s="156"/>
      <c r="C1678" s="296" t="s">
        <v>2294</v>
      </c>
      <c r="D1678" s="297"/>
      <c r="E1678" s="297"/>
      <c r="F1678" s="297"/>
      <c r="G1678" s="297"/>
      <c r="H1678" s="159"/>
      <c r="I1678" s="159"/>
      <c r="J1678" s="159"/>
      <c r="K1678" s="159"/>
      <c r="L1678" s="159"/>
      <c r="M1678" s="159"/>
      <c r="N1678" s="158"/>
      <c r="O1678" s="158"/>
      <c r="P1678" s="158"/>
      <c r="Q1678" s="158"/>
      <c r="R1678" s="159"/>
      <c r="S1678" s="159"/>
      <c r="T1678" s="159"/>
      <c r="U1678" s="159"/>
      <c r="V1678" s="159"/>
      <c r="W1678" s="159"/>
      <c r="X1678" s="159"/>
      <c r="Y1678" s="159"/>
      <c r="Z1678" s="148"/>
      <c r="AA1678" s="148"/>
      <c r="AB1678" s="148"/>
      <c r="AC1678" s="148"/>
      <c r="AD1678" s="148"/>
      <c r="AE1678" s="148"/>
      <c r="AF1678" s="148"/>
      <c r="AG1678" s="148" t="s">
        <v>383</v>
      </c>
      <c r="AH1678" s="148"/>
      <c r="AI1678" s="148"/>
      <c r="AJ1678" s="148"/>
      <c r="AK1678" s="148"/>
      <c r="AL1678" s="148"/>
      <c r="AM1678" s="148"/>
      <c r="AN1678" s="148"/>
      <c r="AO1678" s="148"/>
      <c r="AP1678" s="148"/>
      <c r="AQ1678" s="148"/>
      <c r="AR1678" s="148"/>
      <c r="AS1678" s="148"/>
      <c r="AT1678" s="148"/>
      <c r="AU1678" s="148"/>
      <c r="AV1678" s="148"/>
      <c r="AW1678" s="148"/>
      <c r="AX1678" s="148"/>
      <c r="AY1678" s="148"/>
      <c r="AZ1678" s="148"/>
      <c r="BA1678" s="148"/>
      <c r="BB1678" s="148"/>
      <c r="BC1678" s="148"/>
      <c r="BD1678" s="148"/>
      <c r="BE1678" s="148"/>
      <c r="BF1678" s="148"/>
      <c r="BG1678" s="148"/>
      <c r="BH1678" s="148"/>
    </row>
    <row r="1679" spans="1:60" outlineLevel="2" x14ac:dyDescent="0.2">
      <c r="A1679" s="155"/>
      <c r="B1679" s="156"/>
      <c r="C1679" s="194" t="s">
        <v>1642</v>
      </c>
      <c r="D1679" s="185"/>
      <c r="E1679" s="186">
        <v>201</v>
      </c>
      <c r="F1679" s="159"/>
      <c r="G1679" s="159"/>
      <c r="H1679" s="159"/>
      <c r="I1679" s="159"/>
      <c r="J1679" s="159"/>
      <c r="K1679" s="159"/>
      <c r="L1679" s="159"/>
      <c r="M1679" s="159"/>
      <c r="N1679" s="158"/>
      <c r="O1679" s="158"/>
      <c r="P1679" s="158"/>
      <c r="Q1679" s="158"/>
      <c r="R1679" s="159"/>
      <c r="S1679" s="159"/>
      <c r="T1679" s="159"/>
      <c r="U1679" s="159"/>
      <c r="V1679" s="159"/>
      <c r="W1679" s="159"/>
      <c r="X1679" s="159"/>
      <c r="Y1679" s="159"/>
      <c r="Z1679" s="148"/>
      <c r="AA1679" s="148"/>
      <c r="AB1679" s="148"/>
      <c r="AC1679" s="148"/>
      <c r="AD1679" s="148"/>
      <c r="AE1679" s="148"/>
      <c r="AF1679" s="148"/>
      <c r="AG1679" s="148" t="s">
        <v>435</v>
      </c>
      <c r="AH1679" s="148">
        <v>0</v>
      </c>
      <c r="AI1679" s="148"/>
      <c r="AJ1679" s="148"/>
      <c r="AK1679" s="148"/>
      <c r="AL1679" s="148"/>
      <c r="AM1679" s="148"/>
      <c r="AN1679" s="148"/>
      <c r="AO1679" s="148"/>
      <c r="AP1679" s="148"/>
      <c r="AQ1679" s="148"/>
      <c r="AR1679" s="148"/>
      <c r="AS1679" s="148"/>
      <c r="AT1679" s="148"/>
      <c r="AU1679" s="148"/>
      <c r="AV1679" s="148"/>
      <c r="AW1679" s="148"/>
      <c r="AX1679" s="148"/>
      <c r="AY1679" s="148"/>
      <c r="AZ1679" s="148"/>
      <c r="BA1679" s="148"/>
      <c r="BB1679" s="148"/>
      <c r="BC1679" s="148"/>
      <c r="BD1679" s="148"/>
      <c r="BE1679" s="148"/>
      <c r="BF1679" s="148"/>
      <c r="BG1679" s="148"/>
      <c r="BH1679" s="148"/>
    </row>
    <row r="1680" spans="1:60" outlineLevel="3" x14ac:dyDescent="0.2">
      <c r="A1680" s="155"/>
      <c r="B1680" s="156"/>
      <c r="C1680" s="194" t="s">
        <v>1643</v>
      </c>
      <c r="D1680" s="185"/>
      <c r="E1680" s="186">
        <v>90.72</v>
      </c>
      <c r="F1680" s="159"/>
      <c r="G1680" s="159"/>
      <c r="H1680" s="159"/>
      <c r="I1680" s="159"/>
      <c r="J1680" s="159"/>
      <c r="K1680" s="159"/>
      <c r="L1680" s="159"/>
      <c r="M1680" s="159"/>
      <c r="N1680" s="158"/>
      <c r="O1680" s="158"/>
      <c r="P1680" s="158"/>
      <c r="Q1680" s="158"/>
      <c r="R1680" s="159"/>
      <c r="S1680" s="159"/>
      <c r="T1680" s="159"/>
      <c r="U1680" s="159"/>
      <c r="V1680" s="159"/>
      <c r="W1680" s="159"/>
      <c r="X1680" s="159"/>
      <c r="Y1680" s="159"/>
      <c r="Z1680" s="148"/>
      <c r="AA1680" s="148"/>
      <c r="AB1680" s="148"/>
      <c r="AC1680" s="148"/>
      <c r="AD1680" s="148"/>
      <c r="AE1680" s="148"/>
      <c r="AF1680" s="148"/>
      <c r="AG1680" s="148" t="s">
        <v>435</v>
      </c>
      <c r="AH1680" s="148">
        <v>0</v>
      </c>
      <c r="AI1680" s="148"/>
      <c r="AJ1680" s="148"/>
      <c r="AK1680" s="148"/>
      <c r="AL1680" s="148"/>
      <c r="AM1680" s="148"/>
      <c r="AN1680" s="148"/>
      <c r="AO1680" s="148"/>
      <c r="AP1680" s="148"/>
      <c r="AQ1680" s="148"/>
      <c r="AR1680" s="148"/>
      <c r="AS1680" s="148"/>
      <c r="AT1680" s="148"/>
      <c r="AU1680" s="148"/>
      <c r="AV1680" s="148"/>
      <c r="AW1680" s="148"/>
      <c r="AX1680" s="148"/>
      <c r="AY1680" s="148"/>
      <c r="AZ1680" s="148"/>
      <c r="BA1680" s="148"/>
      <c r="BB1680" s="148"/>
      <c r="BC1680" s="148"/>
      <c r="BD1680" s="148"/>
      <c r="BE1680" s="148"/>
      <c r="BF1680" s="148"/>
      <c r="BG1680" s="148"/>
      <c r="BH1680" s="148"/>
    </row>
    <row r="1681" spans="1:60" outlineLevel="1" x14ac:dyDescent="0.2">
      <c r="A1681" s="172">
        <v>344</v>
      </c>
      <c r="B1681" s="173" t="s">
        <v>2295</v>
      </c>
      <c r="C1681" s="181" t="s">
        <v>2296</v>
      </c>
      <c r="D1681" s="174" t="s">
        <v>515</v>
      </c>
      <c r="E1681" s="175">
        <v>4</v>
      </c>
      <c r="F1681" s="176"/>
      <c r="G1681" s="177">
        <f>ROUND(E1681*F1681,2)</f>
        <v>0</v>
      </c>
      <c r="H1681" s="176"/>
      <c r="I1681" s="177">
        <f>ROUND(E1681*H1681,2)</f>
        <v>0</v>
      </c>
      <c r="J1681" s="176"/>
      <c r="K1681" s="177">
        <f>ROUND(E1681*J1681,2)</f>
        <v>0</v>
      </c>
      <c r="L1681" s="177">
        <v>21</v>
      </c>
      <c r="M1681" s="177">
        <f>G1681*(1+L1681/100)</f>
        <v>0</v>
      </c>
      <c r="N1681" s="175">
        <v>1E-4</v>
      </c>
      <c r="O1681" s="175">
        <f>ROUND(E1681*N1681,2)</f>
        <v>0</v>
      </c>
      <c r="P1681" s="175">
        <v>0</v>
      </c>
      <c r="Q1681" s="175">
        <f>ROUND(E1681*P1681,2)</f>
        <v>0</v>
      </c>
      <c r="R1681" s="177"/>
      <c r="S1681" s="177" t="s">
        <v>394</v>
      </c>
      <c r="T1681" s="178" t="s">
        <v>379</v>
      </c>
      <c r="U1681" s="159">
        <v>0</v>
      </c>
      <c r="V1681" s="159">
        <f>ROUND(E1681*U1681,2)</f>
        <v>0</v>
      </c>
      <c r="W1681" s="159"/>
      <c r="X1681" s="159" t="s">
        <v>429</v>
      </c>
      <c r="Y1681" s="159" t="s">
        <v>381</v>
      </c>
      <c r="Z1681" s="214">
        <v>0.32</v>
      </c>
      <c r="AA1681" s="215">
        <f t="shared" ref="AA1681" si="676">G1681*Z1681</f>
        <v>0</v>
      </c>
      <c r="AB1681" s="215">
        <f t="shared" ref="AB1681" si="677">G1681-AA1681</f>
        <v>0</v>
      </c>
      <c r="AC1681" s="148"/>
      <c r="AD1681" s="148"/>
      <c r="AE1681" s="148"/>
      <c r="AF1681" s="148"/>
      <c r="AG1681" s="148" t="s">
        <v>431</v>
      </c>
      <c r="AH1681" s="148"/>
      <c r="AI1681" s="148"/>
      <c r="AJ1681" s="148"/>
      <c r="AK1681" s="148"/>
      <c r="AL1681" s="148"/>
      <c r="AM1681" s="148"/>
      <c r="AN1681" s="148"/>
      <c r="AO1681" s="148"/>
      <c r="AP1681" s="148"/>
      <c r="AQ1681" s="148"/>
      <c r="AR1681" s="148"/>
      <c r="AS1681" s="148"/>
      <c r="AT1681" s="148"/>
      <c r="AU1681" s="148"/>
      <c r="AV1681" s="148"/>
      <c r="AW1681" s="148"/>
      <c r="AX1681" s="148"/>
      <c r="AY1681" s="148"/>
      <c r="AZ1681" s="148"/>
      <c r="BA1681" s="148"/>
      <c r="BB1681" s="148"/>
      <c r="BC1681" s="148"/>
      <c r="BD1681" s="148"/>
      <c r="BE1681" s="148"/>
      <c r="BF1681" s="148"/>
      <c r="BG1681" s="148"/>
      <c r="BH1681" s="148"/>
    </row>
    <row r="1682" spans="1:60" outlineLevel="2" x14ac:dyDescent="0.2">
      <c r="A1682" s="155"/>
      <c r="B1682" s="156"/>
      <c r="C1682" s="194" t="s">
        <v>2285</v>
      </c>
      <c r="D1682" s="185"/>
      <c r="E1682" s="186">
        <v>4</v>
      </c>
      <c r="F1682" s="159"/>
      <c r="G1682" s="159"/>
      <c r="H1682" s="159"/>
      <c r="I1682" s="159"/>
      <c r="J1682" s="159"/>
      <c r="K1682" s="159"/>
      <c r="L1682" s="159"/>
      <c r="M1682" s="159"/>
      <c r="N1682" s="158"/>
      <c r="O1682" s="158"/>
      <c r="P1682" s="158"/>
      <c r="Q1682" s="158"/>
      <c r="R1682" s="159"/>
      <c r="S1682" s="159"/>
      <c r="T1682" s="159"/>
      <c r="U1682" s="159"/>
      <c r="V1682" s="159"/>
      <c r="W1682" s="159"/>
      <c r="X1682" s="159"/>
      <c r="Y1682" s="159"/>
      <c r="Z1682" s="148"/>
      <c r="AA1682" s="148"/>
      <c r="AB1682" s="148"/>
      <c r="AC1682" s="148"/>
      <c r="AD1682" s="148"/>
      <c r="AE1682" s="148"/>
      <c r="AF1682" s="148"/>
      <c r="AG1682" s="148" t="s">
        <v>435</v>
      </c>
      <c r="AH1682" s="148">
        <v>0</v>
      </c>
      <c r="AI1682" s="148"/>
      <c r="AJ1682" s="148"/>
      <c r="AK1682" s="148"/>
      <c r="AL1682" s="148"/>
      <c r="AM1682" s="148"/>
      <c r="AN1682" s="148"/>
      <c r="AO1682" s="148"/>
      <c r="AP1682" s="148"/>
      <c r="AQ1682" s="148"/>
      <c r="AR1682" s="148"/>
      <c r="AS1682" s="148"/>
      <c r="AT1682" s="148"/>
      <c r="AU1682" s="148"/>
      <c r="AV1682" s="148"/>
      <c r="AW1682" s="148"/>
      <c r="AX1682" s="148"/>
      <c r="AY1682" s="148"/>
      <c r="AZ1682" s="148"/>
      <c r="BA1682" s="148"/>
      <c r="BB1682" s="148"/>
      <c r="BC1682" s="148"/>
      <c r="BD1682" s="148"/>
      <c r="BE1682" s="148"/>
      <c r="BF1682" s="148"/>
      <c r="BG1682" s="148"/>
      <c r="BH1682" s="148"/>
    </row>
    <row r="1683" spans="1:60" ht="22.5" outlineLevel="1" x14ac:dyDescent="0.2">
      <c r="A1683" s="172">
        <v>345</v>
      </c>
      <c r="B1683" s="173" t="s">
        <v>2297</v>
      </c>
      <c r="C1683" s="181" t="s">
        <v>2298</v>
      </c>
      <c r="D1683" s="174" t="s">
        <v>671</v>
      </c>
      <c r="E1683" s="175">
        <v>144</v>
      </c>
      <c r="F1683" s="176"/>
      <c r="G1683" s="177">
        <f>ROUND(E1683*F1683,2)</f>
        <v>0</v>
      </c>
      <c r="H1683" s="176"/>
      <c r="I1683" s="177">
        <f>ROUND(E1683*H1683,2)</f>
        <v>0</v>
      </c>
      <c r="J1683" s="176"/>
      <c r="K1683" s="177">
        <f>ROUND(E1683*J1683,2)</f>
        <v>0</v>
      </c>
      <c r="L1683" s="177">
        <v>21</v>
      </c>
      <c r="M1683" s="177">
        <f>G1683*(1+L1683/100)</f>
        <v>0</v>
      </c>
      <c r="N1683" s="175">
        <v>1.73E-3</v>
      </c>
      <c r="O1683" s="175">
        <f>ROUND(E1683*N1683,2)</f>
        <v>0.25</v>
      </c>
      <c r="P1683" s="175">
        <v>0</v>
      </c>
      <c r="Q1683" s="175">
        <f>ROUND(E1683*P1683,2)</f>
        <v>0</v>
      </c>
      <c r="R1683" s="177"/>
      <c r="S1683" s="177" t="s">
        <v>394</v>
      </c>
      <c r="T1683" s="178" t="s">
        <v>379</v>
      </c>
      <c r="U1683" s="159">
        <v>0.36799999999999999</v>
      </c>
      <c r="V1683" s="159">
        <f>ROUND(E1683*U1683,2)</f>
        <v>52.99</v>
      </c>
      <c r="W1683" s="159"/>
      <c r="X1683" s="159" t="s">
        <v>429</v>
      </c>
      <c r="Y1683" s="159" t="s">
        <v>381</v>
      </c>
      <c r="Z1683" s="214">
        <v>0.32</v>
      </c>
      <c r="AA1683" s="215">
        <f t="shared" ref="AA1683" si="678">G1683*Z1683</f>
        <v>0</v>
      </c>
      <c r="AB1683" s="215">
        <f t="shared" ref="AB1683" si="679">G1683-AA1683</f>
        <v>0</v>
      </c>
      <c r="AC1683" s="148"/>
      <c r="AD1683" s="148"/>
      <c r="AE1683" s="148"/>
      <c r="AF1683" s="148"/>
      <c r="AG1683" s="148" t="s">
        <v>431</v>
      </c>
      <c r="AH1683" s="148"/>
      <c r="AI1683" s="148"/>
      <c r="AJ1683" s="148"/>
      <c r="AK1683" s="148"/>
      <c r="AL1683" s="148"/>
      <c r="AM1683" s="148"/>
      <c r="AN1683" s="148"/>
      <c r="AO1683" s="148"/>
      <c r="AP1683" s="148"/>
      <c r="AQ1683" s="148"/>
      <c r="AR1683" s="148"/>
      <c r="AS1683" s="148"/>
      <c r="AT1683" s="148"/>
      <c r="AU1683" s="148"/>
      <c r="AV1683" s="148"/>
      <c r="AW1683" s="148"/>
      <c r="AX1683" s="148"/>
      <c r="AY1683" s="148"/>
      <c r="AZ1683" s="148"/>
      <c r="BA1683" s="148"/>
      <c r="BB1683" s="148"/>
      <c r="BC1683" s="148"/>
      <c r="BD1683" s="148"/>
      <c r="BE1683" s="148"/>
      <c r="BF1683" s="148"/>
      <c r="BG1683" s="148"/>
      <c r="BH1683" s="148"/>
    </row>
    <row r="1684" spans="1:60" outlineLevel="2" x14ac:dyDescent="0.2">
      <c r="A1684" s="155"/>
      <c r="B1684" s="156"/>
      <c r="C1684" s="296" t="s">
        <v>2299</v>
      </c>
      <c r="D1684" s="297"/>
      <c r="E1684" s="297"/>
      <c r="F1684" s="297"/>
      <c r="G1684" s="297"/>
      <c r="H1684" s="159"/>
      <c r="I1684" s="159"/>
      <c r="J1684" s="159"/>
      <c r="K1684" s="159"/>
      <c r="L1684" s="159"/>
      <c r="M1684" s="159"/>
      <c r="N1684" s="158"/>
      <c r="O1684" s="158"/>
      <c r="P1684" s="158"/>
      <c r="Q1684" s="158"/>
      <c r="R1684" s="159"/>
      <c r="S1684" s="159"/>
      <c r="T1684" s="159"/>
      <c r="U1684" s="159"/>
      <c r="V1684" s="159"/>
      <c r="W1684" s="159"/>
      <c r="X1684" s="159"/>
      <c r="Y1684" s="159"/>
      <c r="Z1684" s="148"/>
      <c r="AA1684" s="148"/>
      <c r="AB1684" s="148"/>
      <c r="AC1684" s="148"/>
      <c r="AD1684" s="148"/>
      <c r="AE1684" s="148"/>
      <c r="AF1684" s="148"/>
      <c r="AG1684" s="148" t="s">
        <v>383</v>
      </c>
      <c r="AH1684" s="148"/>
      <c r="AI1684" s="148"/>
      <c r="AJ1684" s="148"/>
      <c r="AK1684" s="148"/>
      <c r="AL1684" s="148"/>
      <c r="AM1684" s="148"/>
      <c r="AN1684" s="148"/>
      <c r="AO1684" s="148"/>
      <c r="AP1684" s="148"/>
      <c r="AQ1684" s="148"/>
      <c r="AR1684" s="148"/>
      <c r="AS1684" s="148"/>
      <c r="AT1684" s="148"/>
      <c r="AU1684" s="148"/>
      <c r="AV1684" s="148"/>
      <c r="AW1684" s="148"/>
      <c r="AX1684" s="148"/>
      <c r="AY1684" s="148"/>
      <c r="AZ1684" s="148"/>
      <c r="BA1684" s="148"/>
      <c r="BB1684" s="148"/>
      <c r="BC1684" s="148"/>
      <c r="BD1684" s="148"/>
      <c r="BE1684" s="148"/>
      <c r="BF1684" s="148"/>
      <c r="BG1684" s="148"/>
      <c r="BH1684" s="148"/>
    </row>
    <row r="1685" spans="1:60" outlineLevel="2" x14ac:dyDescent="0.2">
      <c r="A1685" s="155"/>
      <c r="B1685" s="156"/>
      <c r="C1685" s="194" t="s">
        <v>2300</v>
      </c>
      <c r="D1685" s="185"/>
      <c r="E1685" s="186">
        <v>144</v>
      </c>
      <c r="F1685" s="159"/>
      <c r="G1685" s="159"/>
      <c r="H1685" s="159"/>
      <c r="I1685" s="159"/>
      <c r="J1685" s="159"/>
      <c r="K1685" s="159"/>
      <c r="L1685" s="159"/>
      <c r="M1685" s="159"/>
      <c r="N1685" s="158"/>
      <c r="O1685" s="158"/>
      <c r="P1685" s="158"/>
      <c r="Q1685" s="158"/>
      <c r="R1685" s="159"/>
      <c r="S1685" s="159"/>
      <c r="T1685" s="159"/>
      <c r="U1685" s="159"/>
      <c r="V1685" s="159"/>
      <c r="W1685" s="159"/>
      <c r="X1685" s="159"/>
      <c r="Y1685" s="159"/>
      <c r="Z1685" s="148"/>
      <c r="AA1685" s="148"/>
      <c r="AB1685" s="148"/>
      <c r="AC1685" s="148"/>
      <c r="AD1685" s="148"/>
      <c r="AE1685" s="148"/>
      <c r="AF1685" s="148"/>
      <c r="AG1685" s="148" t="s">
        <v>435</v>
      </c>
      <c r="AH1685" s="148">
        <v>0</v>
      </c>
      <c r="AI1685" s="148"/>
      <c r="AJ1685" s="148"/>
      <c r="AK1685" s="148"/>
      <c r="AL1685" s="148"/>
      <c r="AM1685" s="148"/>
      <c r="AN1685" s="148"/>
      <c r="AO1685" s="148"/>
      <c r="AP1685" s="148"/>
      <c r="AQ1685" s="148"/>
      <c r="AR1685" s="148"/>
      <c r="AS1685" s="148"/>
      <c r="AT1685" s="148"/>
      <c r="AU1685" s="148"/>
      <c r="AV1685" s="148"/>
      <c r="AW1685" s="148"/>
      <c r="AX1685" s="148"/>
      <c r="AY1685" s="148"/>
      <c r="AZ1685" s="148"/>
      <c r="BA1685" s="148"/>
      <c r="BB1685" s="148"/>
      <c r="BC1685" s="148"/>
      <c r="BD1685" s="148"/>
      <c r="BE1685" s="148"/>
      <c r="BF1685" s="148"/>
      <c r="BG1685" s="148"/>
      <c r="BH1685" s="148"/>
    </row>
    <row r="1686" spans="1:60" ht="22.5" outlineLevel="1" x14ac:dyDescent="0.2">
      <c r="A1686" s="172">
        <v>346</v>
      </c>
      <c r="B1686" s="173" t="s">
        <v>2301</v>
      </c>
      <c r="C1686" s="181" t="s">
        <v>2302</v>
      </c>
      <c r="D1686" s="174" t="s">
        <v>671</v>
      </c>
      <c r="E1686" s="175">
        <v>68.8</v>
      </c>
      <c r="F1686" s="176"/>
      <c r="G1686" s="177">
        <f>ROUND(E1686*F1686,2)</f>
        <v>0</v>
      </c>
      <c r="H1686" s="176"/>
      <c r="I1686" s="177">
        <f>ROUND(E1686*H1686,2)</f>
        <v>0</v>
      </c>
      <c r="J1686" s="176"/>
      <c r="K1686" s="177">
        <f>ROUND(E1686*J1686,2)</f>
        <v>0</v>
      </c>
      <c r="L1686" s="177">
        <v>21</v>
      </c>
      <c r="M1686" s="177">
        <f>G1686*(1+L1686/100)</f>
        <v>0</v>
      </c>
      <c r="N1686" s="175">
        <v>3.9500000000000004E-3</v>
      </c>
      <c r="O1686" s="175">
        <f>ROUND(E1686*N1686,2)</f>
        <v>0.27</v>
      </c>
      <c r="P1686" s="175">
        <v>0</v>
      </c>
      <c r="Q1686" s="175">
        <f>ROUND(E1686*P1686,2)</f>
        <v>0</v>
      </c>
      <c r="R1686" s="177"/>
      <c r="S1686" s="177" t="s">
        <v>394</v>
      </c>
      <c r="T1686" s="178" t="s">
        <v>379</v>
      </c>
      <c r="U1686" s="159">
        <v>0.58875</v>
      </c>
      <c r="V1686" s="159">
        <f>ROUND(E1686*U1686,2)</f>
        <v>40.51</v>
      </c>
      <c r="W1686" s="159"/>
      <c r="X1686" s="159" t="s">
        <v>429</v>
      </c>
      <c r="Y1686" s="159" t="s">
        <v>381</v>
      </c>
      <c r="Z1686" s="214">
        <v>0.32</v>
      </c>
      <c r="AA1686" s="215">
        <f t="shared" ref="AA1686" si="680">G1686*Z1686</f>
        <v>0</v>
      </c>
      <c r="AB1686" s="215">
        <f t="shared" ref="AB1686" si="681">G1686-AA1686</f>
        <v>0</v>
      </c>
      <c r="AC1686" s="148"/>
      <c r="AD1686" s="148"/>
      <c r="AE1686" s="148"/>
      <c r="AF1686" s="148"/>
      <c r="AG1686" s="148" t="s">
        <v>431</v>
      </c>
      <c r="AH1686" s="148"/>
      <c r="AI1686" s="148"/>
      <c r="AJ1686" s="148"/>
      <c r="AK1686" s="148"/>
      <c r="AL1686" s="148"/>
      <c r="AM1686" s="148"/>
      <c r="AN1686" s="148"/>
      <c r="AO1686" s="148"/>
      <c r="AP1686" s="148"/>
      <c r="AQ1686" s="148"/>
      <c r="AR1686" s="148"/>
      <c r="AS1686" s="148"/>
      <c r="AT1686" s="148"/>
      <c r="AU1686" s="148"/>
      <c r="AV1686" s="148"/>
      <c r="AW1686" s="148"/>
      <c r="AX1686" s="148"/>
      <c r="AY1686" s="148"/>
      <c r="AZ1686" s="148"/>
      <c r="BA1686" s="148"/>
      <c r="BB1686" s="148"/>
      <c r="BC1686" s="148"/>
      <c r="BD1686" s="148"/>
      <c r="BE1686" s="148"/>
      <c r="BF1686" s="148"/>
      <c r="BG1686" s="148"/>
      <c r="BH1686" s="148"/>
    </row>
    <row r="1687" spans="1:60" outlineLevel="2" x14ac:dyDescent="0.2">
      <c r="A1687" s="155"/>
      <c r="B1687" s="156"/>
      <c r="C1687" s="296" t="s">
        <v>2299</v>
      </c>
      <c r="D1687" s="297"/>
      <c r="E1687" s="297"/>
      <c r="F1687" s="297"/>
      <c r="G1687" s="297"/>
      <c r="H1687" s="159"/>
      <c r="I1687" s="159"/>
      <c r="J1687" s="159"/>
      <c r="K1687" s="159"/>
      <c r="L1687" s="159"/>
      <c r="M1687" s="159"/>
      <c r="N1687" s="158"/>
      <c r="O1687" s="158"/>
      <c r="P1687" s="158"/>
      <c r="Q1687" s="158"/>
      <c r="R1687" s="159"/>
      <c r="S1687" s="159"/>
      <c r="T1687" s="159"/>
      <c r="U1687" s="159"/>
      <c r="V1687" s="159"/>
      <c r="W1687" s="159"/>
      <c r="X1687" s="159"/>
      <c r="Y1687" s="159"/>
      <c r="Z1687" s="148"/>
      <c r="AA1687" s="148"/>
      <c r="AB1687" s="148"/>
      <c r="AC1687" s="148"/>
      <c r="AD1687" s="148"/>
      <c r="AE1687" s="148"/>
      <c r="AF1687" s="148"/>
      <c r="AG1687" s="148" t="s">
        <v>383</v>
      </c>
      <c r="AH1687" s="148"/>
      <c r="AI1687" s="148"/>
      <c r="AJ1687" s="148"/>
      <c r="AK1687" s="148"/>
      <c r="AL1687" s="148"/>
      <c r="AM1687" s="148"/>
      <c r="AN1687" s="148"/>
      <c r="AO1687" s="148"/>
      <c r="AP1687" s="148"/>
      <c r="AQ1687" s="148"/>
      <c r="AR1687" s="148"/>
      <c r="AS1687" s="148"/>
      <c r="AT1687" s="148"/>
      <c r="AU1687" s="148"/>
      <c r="AV1687" s="148"/>
      <c r="AW1687" s="148"/>
      <c r="AX1687" s="148"/>
      <c r="AY1687" s="148"/>
      <c r="AZ1687" s="148"/>
      <c r="BA1687" s="148"/>
      <c r="BB1687" s="148"/>
      <c r="BC1687" s="148"/>
      <c r="BD1687" s="148"/>
      <c r="BE1687" s="148"/>
      <c r="BF1687" s="148"/>
      <c r="BG1687" s="148"/>
      <c r="BH1687" s="148"/>
    </row>
    <row r="1688" spans="1:60" outlineLevel="2" x14ac:dyDescent="0.2">
      <c r="A1688" s="155"/>
      <c r="B1688" s="156"/>
      <c r="C1688" s="194" t="s">
        <v>2303</v>
      </c>
      <c r="D1688" s="185"/>
      <c r="E1688" s="186">
        <v>68.8</v>
      </c>
      <c r="F1688" s="159"/>
      <c r="G1688" s="159"/>
      <c r="H1688" s="159"/>
      <c r="I1688" s="159"/>
      <c r="J1688" s="159"/>
      <c r="K1688" s="159"/>
      <c r="L1688" s="159"/>
      <c r="M1688" s="159"/>
      <c r="N1688" s="158"/>
      <c r="O1688" s="158"/>
      <c r="P1688" s="158"/>
      <c r="Q1688" s="158"/>
      <c r="R1688" s="159"/>
      <c r="S1688" s="159"/>
      <c r="T1688" s="159"/>
      <c r="U1688" s="159"/>
      <c r="V1688" s="159"/>
      <c r="W1688" s="159"/>
      <c r="X1688" s="159"/>
      <c r="Y1688" s="159"/>
      <c r="Z1688" s="148"/>
      <c r="AA1688" s="148"/>
      <c r="AB1688" s="148"/>
      <c r="AC1688" s="148"/>
      <c r="AD1688" s="148"/>
      <c r="AE1688" s="148"/>
      <c r="AF1688" s="148"/>
      <c r="AG1688" s="148" t="s">
        <v>435</v>
      </c>
      <c r="AH1688" s="148">
        <v>0</v>
      </c>
      <c r="AI1688" s="148"/>
      <c r="AJ1688" s="148"/>
      <c r="AK1688" s="148"/>
      <c r="AL1688" s="148"/>
      <c r="AM1688" s="148"/>
      <c r="AN1688" s="148"/>
      <c r="AO1688" s="148"/>
      <c r="AP1688" s="148"/>
      <c r="AQ1688" s="148"/>
      <c r="AR1688" s="148"/>
      <c r="AS1688" s="148"/>
      <c r="AT1688" s="148"/>
      <c r="AU1688" s="148"/>
      <c r="AV1688" s="148"/>
      <c r="AW1688" s="148"/>
      <c r="AX1688" s="148"/>
      <c r="AY1688" s="148"/>
      <c r="AZ1688" s="148"/>
      <c r="BA1688" s="148"/>
      <c r="BB1688" s="148"/>
      <c r="BC1688" s="148"/>
      <c r="BD1688" s="148"/>
      <c r="BE1688" s="148"/>
      <c r="BF1688" s="148"/>
      <c r="BG1688" s="148"/>
      <c r="BH1688" s="148"/>
    </row>
    <row r="1689" spans="1:60" outlineLevel="1" x14ac:dyDescent="0.2">
      <c r="A1689" s="172">
        <v>347</v>
      </c>
      <c r="B1689" s="173" t="s">
        <v>2304</v>
      </c>
      <c r="C1689" s="181" t="s">
        <v>2305</v>
      </c>
      <c r="D1689" s="174" t="s">
        <v>671</v>
      </c>
      <c r="E1689" s="175">
        <v>189.6</v>
      </c>
      <c r="F1689" s="176"/>
      <c r="G1689" s="177">
        <f>ROUND(E1689*F1689,2)</f>
        <v>0</v>
      </c>
      <c r="H1689" s="176"/>
      <c r="I1689" s="177">
        <f>ROUND(E1689*H1689,2)</f>
        <v>0</v>
      </c>
      <c r="J1689" s="176"/>
      <c r="K1689" s="177">
        <f>ROUND(E1689*J1689,2)</f>
        <v>0</v>
      </c>
      <c r="L1689" s="177">
        <v>21</v>
      </c>
      <c r="M1689" s="177">
        <f>G1689*(1+L1689/100)</f>
        <v>0</v>
      </c>
      <c r="N1689" s="175">
        <v>0</v>
      </c>
      <c r="O1689" s="175">
        <f>ROUND(E1689*N1689,2)</f>
        <v>0</v>
      </c>
      <c r="P1689" s="175">
        <v>0</v>
      </c>
      <c r="Q1689" s="175">
        <f>ROUND(E1689*P1689,2)</f>
        <v>0</v>
      </c>
      <c r="R1689" s="177"/>
      <c r="S1689" s="177" t="s">
        <v>394</v>
      </c>
      <c r="T1689" s="178" t="s">
        <v>379</v>
      </c>
      <c r="U1689" s="159">
        <v>0</v>
      </c>
      <c r="V1689" s="159">
        <f>ROUND(E1689*U1689,2)</f>
        <v>0</v>
      </c>
      <c r="W1689" s="159"/>
      <c r="X1689" s="159" t="s">
        <v>429</v>
      </c>
      <c r="Y1689" s="159" t="s">
        <v>381</v>
      </c>
      <c r="Z1689" s="214">
        <v>0.32</v>
      </c>
      <c r="AA1689" s="215">
        <f t="shared" ref="AA1689" si="682">G1689*Z1689</f>
        <v>0</v>
      </c>
      <c r="AB1689" s="215">
        <f t="shared" ref="AB1689" si="683">G1689-AA1689</f>
        <v>0</v>
      </c>
      <c r="AC1689" s="148"/>
      <c r="AD1689" s="148"/>
      <c r="AE1689" s="148"/>
      <c r="AF1689" s="148"/>
      <c r="AG1689" s="148" t="s">
        <v>431</v>
      </c>
      <c r="AH1689" s="148"/>
      <c r="AI1689" s="148"/>
      <c r="AJ1689" s="148"/>
      <c r="AK1689" s="148"/>
      <c r="AL1689" s="148"/>
      <c r="AM1689" s="148"/>
      <c r="AN1689" s="148"/>
      <c r="AO1689" s="148"/>
      <c r="AP1689" s="148"/>
      <c r="AQ1689" s="148"/>
      <c r="AR1689" s="148"/>
      <c r="AS1689" s="148"/>
      <c r="AT1689" s="148"/>
      <c r="AU1689" s="148"/>
      <c r="AV1689" s="148"/>
      <c r="AW1689" s="148"/>
      <c r="AX1689" s="148"/>
      <c r="AY1689" s="148"/>
      <c r="AZ1689" s="148"/>
      <c r="BA1689" s="148"/>
      <c r="BB1689" s="148"/>
      <c r="BC1689" s="148"/>
      <c r="BD1689" s="148"/>
      <c r="BE1689" s="148"/>
      <c r="BF1689" s="148"/>
      <c r="BG1689" s="148"/>
      <c r="BH1689" s="148"/>
    </row>
    <row r="1690" spans="1:60" outlineLevel="2" x14ac:dyDescent="0.2">
      <c r="A1690" s="155"/>
      <c r="B1690" s="156"/>
      <c r="C1690" s="194" t="s">
        <v>2306</v>
      </c>
      <c r="D1690" s="185"/>
      <c r="E1690" s="186">
        <v>189.6</v>
      </c>
      <c r="F1690" s="159"/>
      <c r="G1690" s="159"/>
      <c r="H1690" s="159"/>
      <c r="I1690" s="159"/>
      <c r="J1690" s="159"/>
      <c r="K1690" s="159"/>
      <c r="L1690" s="159"/>
      <c r="M1690" s="159"/>
      <c r="N1690" s="158"/>
      <c r="O1690" s="158"/>
      <c r="P1690" s="158"/>
      <c r="Q1690" s="158"/>
      <c r="R1690" s="159"/>
      <c r="S1690" s="159"/>
      <c r="T1690" s="159"/>
      <c r="U1690" s="159"/>
      <c r="V1690" s="159"/>
      <c r="W1690" s="159"/>
      <c r="X1690" s="159"/>
      <c r="Y1690" s="159"/>
      <c r="Z1690" s="148"/>
      <c r="AA1690" s="148"/>
      <c r="AB1690" s="148"/>
      <c r="AC1690" s="148"/>
      <c r="AD1690" s="148"/>
      <c r="AE1690" s="148"/>
      <c r="AF1690" s="148"/>
      <c r="AG1690" s="148" t="s">
        <v>435</v>
      </c>
      <c r="AH1690" s="148">
        <v>0</v>
      </c>
      <c r="AI1690" s="148"/>
      <c r="AJ1690" s="148"/>
      <c r="AK1690" s="148"/>
      <c r="AL1690" s="148"/>
      <c r="AM1690" s="148"/>
      <c r="AN1690" s="148"/>
      <c r="AO1690" s="148"/>
      <c r="AP1690" s="148"/>
      <c r="AQ1690" s="148"/>
      <c r="AR1690" s="148"/>
      <c r="AS1690" s="148"/>
      <c r="AT1690" s="148"/>
      <c r="AU1690" s="148"/>
      <c r="AV1690" s="148"/>
      <c r="AW1690" s="148"/>
      <c r="AX1690" s="148"/>
      <c r="AY1690" s="148"/>
      <c r="AZ1690" s="148"/>
      <c r="BA1690" s="148"/>
      <c r="BB1690" s="148"/>
      <c r="BC1690" s="148"/>
      <c r="BD1690" s="148"/>
      <c r="BE1690" s="148"/>
      <c r="BF1690" s="148"/>
      <c r="BG1690" s="148"/>
      <c r="BH1690" s="148"/>
    </row>
    <row r="1691" spans="1:60" outlineLevel="1" x14ac:dyDescent="0.2">
      <c r="A1691" s="155">
        <v>348</v>
      </c>
      <c r="B1691" s="156" t="s">
        <v>2307</v>
      </c>
      <c r="C1691" s="197" t="s">
        <v>2308</v>
      </c>
      <c r="D1691" s="157" t="s">
        <v>0</v>
      </c>
      <c r="E1691" s="196"/>
      <c r="F1691" s="160"/>
      <c r="G1691" s="159">
        <f>ROUND(E1691*F1691,2)</f>
        <v>0</v>
      </c>
      <c r="H1691" s="160"/>
      <c r="I1691" s="159">
        <f>ROUND(E1691*H1691,2)</f>
        <v>0</v>
      </c>
      <c r="J1691" s="160"/>
      <c r="K1691" s="159">
        <f>ROUND(E1691*J1691,2)</f>
        <v>0</v>
      </c>
      <c r="L1691" s="159">
        <v>21</v>
      </c>
      <c r="M1691" s="159">
        <f>G1691*(1+L1691/100)</f>
        <v>0</v>
      </c>
      <c r="N1691" s="158">
        <v>0</v>
      </c>
      <c r="O1691" s="158">
        <f>ROUND(E1691*N1691,2)</f>
        <v>0</v>
      </c>
      <c r="P1691" s="158">
        <v>0</v>
      </c>
      <c r="Q1691" s="158">
        <f>ROUND(E1691*P1691,2)</f>
        <v>0</v>
      </c>
      <c r="R1691" s="159" t="s">
        <v>2275</v>
      </c>
      <c r="S1691" s="159" t="s">
        <v>378</v>
      </c>
      <c r="T1691" s="159" t="s">
        <v>378</v>
      </c>
      <c r="U1691" s="159">
        <v>0</v>
      </c>
      <c r="V1691" s="159">
        <f>ROUND(E1691*U1691,2)</f>
        <v>0</v>
      </c>
      <c r="W1691" s="159"/>
      <c r="X1691" s="159" t="s">
        <v>618</v>
      </c>
      <c r="Y1691" s="159" t="s">
        <v>381</v>
      </c>
      <c r="Z1691" s="214">
        <v>0.32</v>
      </c>
      <c r="AA1691" s="215">
        <f t="shared" ref="AA1691" si="684">G1691*Z1691</f>
        <v>0</v>
      </c>
      <c r="AB1691" s="215">
        <f t="shared" ref="AB1691" si="685">G1691-AA1691</f>
        <v>0</v>
      </c>
      <c r="AC1691" s="148"/>
      <c r="AD1691" s="148"/>
      <c r="AE1691" s="148"/>
      <c r="AF1691" s="148"/>
      <c r="AG1691" s="148" t="s">
        <v>619</v>
      </c>
      <c r="AH1691" s="148"/>
      <c r="AI1691" s="148"/>
      <c r="AJ1691" s="148"/>
      <c r="AK1691" s="148"/>
      <c r="AL1691" s="148"/>
      <c r="AM1691" s="148"/>
      <c r="AN1691" s="148"/>
      <c r="AO1691" s="148"/>
      <c r="AP1691" s="148"/>
      <c r="AQ1691" s="148"/>
      <c r="AR1691" s="148"/>
      <c r="AS1691" s="148"/>
      <c r="AT1691" s="148"/>
      <c r="AU1691" s="148"/>
      <c r="AV1691" s="148"/>
      <c r="AW1691" s="148"/>
      <c r="AX1691" s="148"/>
      <c r="AY1691" s="148"/>
      <c r="AZ1691" s="148"/>
      <c r="BA1691" s="148"/>
      <c r="BB1691" s="148"/>
      <c r="BC1691" s="148"/>
      <c r="BD1691" s="148"/>
      <c r="BE1691" s="148"/>
      <c r="BF1691" s="148"/>
      <c r="BG1691" s="148"/>
      <c r="BH1691" s="148"/>
    </row>
    <row r="1692" spans="1:60" outlineLevel="2" x14ac:dyDescent="0.2">
      <c r="A1692" s="155"/>
      <c r="B1692" s="156"/>
      <c r="C1692" s="309" t="s">
        <v>2193</v>
      </c>
      <c r="D1692" s="310"/>
      <c r="E1692" s="310"/>
      <c r="F1692" s="310"/>
      <c r="G1692" s="310"/>
      <c r="H1692" s="159"/>
      <c r="I1692" s="159"/>
      <c r="J1692" s="159"/>
      <c r="K1692" s="159"/>
      <c r="L1692" s="159"/>
      <c r="M1692" s="159"/>
      <c r="N1692" s="158"/>
      <c r="O1692" s="158"/>
      <c r="P1692" s="158"/>
      <c r="Q1692" s="158"/>
      <c r="R1692" s="159"/>
      <c r="S1692" s="159"/>
      <c r="T1692" s="159"/>
      <c r="U1692" s="159"/>
      <c r="V1692" s="159"/>
      <c r="W1692" s="159"/>
      <c r="X1692" s="159"/>
      <c r="Y1692" s="159"/>
      <c r="Z1692" s="148"/>
      <c r="AA1692" s="148"/>
      <c r="AB1692" s="148"/>
      <c r="AC1692" s="148"/>
      <c r="AD1692" s="148"/>
      <c r="AE1692" s="148"/>
      <c r="AF1692" s="148"/>
      <c r="AG1692" s="148" t="s">
        <v>433</v>
      </c>
      <c r="AH1692" s="148"/>
      <c r="AI1692" s="148"/>
      <c r="AJ1692" s="148"/>
      <c r="AK1692" s="148"/>
      <c r="AL1692" s="148"/>
      <c r="AM1692" s="148"/>
      <c r="AN1692" s="148"/>
      <c r="AO1692" s="148"/>
      <c r="AP1692" s="148"/>
      <c r="AQ1692" s="148"/>
      <c r="AR1692" s="148"/>
      <c r="AS1692" s="148"/>
      <c r="AT1692" s="148"/>
      <c r="AU1692" s="148"/>
      <c r="AV1692" s="148"/>
      <c r="AW1692" s="148"/>
      <c r="AX1692" s="148"/>
      <c r="AY1692" s="148"/>
      <c r="AZ1692" s="148"/>
      <c r="BA1692" s="148"/>
      <c r="BB1692" s="148"/>
      <c r="BC1692" s="148"/>
      <c r="BD1692" s="148"/>
      <c r="BE1692" s="148"/>
      <c r="BF1692" s="148"/>
      <c r="BG1692" s="148"/>
      <c r="BH1692" s="148"/>
    </row>
    <row r="1693" spans="1:60" x14ac:dyDescent="0.2">
      <c r="A1693" s="162" t="s">
        <v>373</v>
      </c>
      <c r="B1693" s="163" t="s">
        <v>301</v>
      </c>
      <c r="C1693" s="180" t="s">
        <v>302</v>
      </c>
      <c r="D1693" s="164"/>
      <c r="E1693" s="165"/>
      <c r="F1693" s="166"/>
      <c r="G1693" s="166">
        <f>SUMIF(AG1694:AG1713,"&lt;&gt;NOR",G1694:G1713)</f>
        <v>0</v>
      </c>
      <c r="H1693" s="166"/>
      <c r="I1693" s="166">
        <f>SUM(I1694:I1713)</f>
        <v>0</v>
      </c>
      <c r="J1693" s="166"/>
      <c r="K1693" s="166">
        <f>SUM(K1694:K1713)</f>
        <v>0</v>
      </c>
      <c r="L1693" s="166"/>
      <c r="M1693" s="166">
        <f>SUM(M1694:M1713)</f>
        <v>0</v>
      </c>
      <c r="N1693" s="165"/>
      <c r="O1693" s="165">
        <f>SUM(O1694:O1713)</f>
        <v>0.21</v>
      </c>
      <c r="P1693" s="165"/>
      <c r="Q1693" s="165">
        <f>SUM(Q1694:Q1713)</f>
        <v>0</v>
      </c>
      <c r="R1693" s="166"/>
      <c r="S1693" s="166"/>
      <c r="T1693" s="167"/>
      <c r="U1693" s="161"/>
      <c r="V1693" s="161">
        <f>SUM(V1694:V1713)</f>
        <v>17.8</v>
      </c>
      <c r="W1693" s="161"/>
      <c r="X1693" s="161"/>
      <c r="Y1693" s="161"/>
      <c r="Z1693" s="166"/>
      <c r="AA1693" s="166"/>
      <c r="AB1693" s="167"/>
      <c r="AG1693" t="s">
        <v>374</v>
      </c>
    </row>
    <row r="1694" spans="1:60" ht="22.5" outlineLevel="1" x14ac:dyDescent="0.2">
      <c r="A1694" s="172">
        <v>349</v>
      </c>
      <c r="B1694" s="173" t="s">
        <v>2309</v>
      </c>
      <c r="C1694" s="181" t="s">
        <v>2310</v>
      </c>
      <c r="D1694" s="174" t="s">
        <v>671</v>
      </c>
      <c r="E1694" s="175">
        <v>50</v>
      </c>
      <c r="F1694" s="176"/>
      <c r="G1694" s="177">
        <f>ROUND(E1694*F1694,2)</f>
        <v>0</v>
      </c>
      <c r="H1694" s="176"/>
      <c r="I1694" s="177">
        <f>ROUND(E1694*H1694,2)</f>
        <v>0</v>
      </c>
      <c r="J1694" s="176"/>
      <c r="K1694" s="177">
        <f>ROUND(E1694*J1694,2)</f>
        <v>0</v>
      </c>
      <c r="L1694" s="177">
        <v>21</v>
      </c>
      <c r="M1694" s="177">
        <f>G1694*(1+L1694/100)</f>
        <v>0</v>
      </c>
      <c r="N1694" s="175">
        <v>4.1700000000000001E-3</v>
      </c>
      <c r="O1694" s="175">
        <f>ROUND(E1694*N1694,2)</f>
        <v>0.21</v>
      </c>
      <c r="P1694" s="175">
        <v>0</v>
      </c>
      <c r="Q1694" s="175">
        <f>ROUND(E1694*P1694,2)</f>
        <v>0</v>
      </c>
      <c r="R1694" s="177"/>
      <c r="S1694" s="177" t="s">
        <v>394</v>
      </c>
      <c r="T1694" s="178" t="s">
        <v>379</v>
      </c>
      <c r="U1694" s="159">
        <v>0.35599999999999998</v>
      </c>
      <c r="V1694" s="159">
        <f>ROUND(E1694*U1694,2)</f>
        <v>17.8</v>
      </c>
      <c r="W1694" s="159"/>
      <c r="X1694" s="159" t="s">
        <v>429</v>
      </c>
      <c r="Y1694" s="159" t="s">
        <v>381</v>
      </c>
      <c r="Z1694" s="214">
        <v>0.32</v>
      </c>
      <c r="AA1694" s="215">
        <f t="shared" ref="AA1694" si="686">G1694*Z1694</f>
        <v>0</v>
      </c>
      <c r="AB1694" s="215">
        <f t="shared" ref="AB1694" si="687">G1694-AA1694</f>
        <v>0</v>
      </c>
      <c r="AC1694" s="148"/>
      <c r="AD1694" s="148"/>
      <c r="AE1694" s="148"/>
      <c r="AF1694" s="148"/>
      <c r="AG1694" s="148" t="s">
        <v>431</v>
      </c>
      <c r="AH1694" s="148"/>
      <c r="AI1694" s="148"/>
      <c r="AJ1694" s="148"/>
      <c r="AK1694" s="148"/>
      <c r="AL1694" s="148"/>
      <c r="AM1694" s="148"/>
      <c r="AN1694" s="148"/>
      <c r="AO1694" s="148"/>
      <c r="AP1694" s="148"/>
      <c r="AQ1694" s="148"/>
      <c r="AR1694" s="148"/>
      <c r="AS1694" s="148"/>
      <c r="AT1694" s="148"/>
      <c r="AU1694" s="148"/>
      <c r="AV1694" s="148"/>
      <c r="AW1694" s="148"/>
      <c r="AX1694" s="148"/>
      <c r="AY1694" s="148"/>
      <c r="AZ1694" s="148"/>
      <c r="BA1694" s="148"/>
      <c r="BB1694" s="148"/>
      <c r="BC1694" s="148"/>
      <c r="BD1694" s="148"/>
      <c r="BE1694" s="148"/>
      <c r="BF1694" s="148"/>
      <c r="BG1694" s="148"/>
      <c r="BH1694" s="148"/>
    </row>
    <row r="1695" spans="1:60" outlineLevel="2" x14ac:dyDescent="0.2">
      <c r="A1695" s="155"/>
      <c r="B1695" s="156"/>
      <c r="C1695" s="194" t="s">
        <v>2311</v>
      </c>
      <c r="D1695" s="185"/>
      <c r="E1695" s="186">
        <v>50</v>
      </c>
      <c r="F1695" s="159"/>
      <c r="G1695" s="159"/>
      <c r="H1695" s="159"/>
      <c r="I1695" s="159"/>
      <c r="J1695" s="159"/>
      <c r="K1695" s="159"/>
      <c r="L1695" s="159"/>
      <c r="M1695" s="159"/>
      <c r="N1695" s="158"/>
      <c r="O1695" s="158"/>
      <c r="P1695" s="158"/>
      <c r="Q1695" s="158"/>
      <c r="R1695" s="159"/>
      <c r="S1695" s="159"/>
      <c r="T1695" s="159"/>
      <c r="U1695" s="159"/>
      <c r="V1695" s="159"/>
      <c r="W1695" s="159"/>
      <c r="X1695" s="159"/>
      <c r="Y1695" s="159"/>
      <c r="Z1695" s="148"/>
      <c r="AA1695" s="148"/>
      <c r="AB1695" s="148"/>
      <c r="AC1695" s="148"/>
      <c r="AD1695" s="148"/>
      <c r="AE1695" s="148"/>
      <c r="AF1695" s="148"/>
      <c r="AG1695" s="148" t="s">
        <v>435</v>
      </c>
      <c r="AH1695" s="148">
        <v>0</v>
      </c>
      <c r="AI1695" s="148"/>
      <c r="AJ1695" s="148"/>
      <c r="AK1695" s="148"/>
      <c r="AL1695" s="148"/>
      <c r="AM1695" s="148"/>
      <c r="AN1695" s="148"/>
      <c r="AO1695" s="148"/>
      <c r="AP1695" s="148"/>
      <c r="AQ1695" s="148"/>
      <c r="AR1695" s="148"/>
      <c r="AS1695" s="148"/>
      <c r="AT1695" s="148"/>
      <c r="AU1695" s="148"/>
      <c r="AV1695" s="148"/>
      <c r="AW1695" s="148"/>
      <c r="AX1695" s="148"/>
      <c r="AY1695" s="148"/>
      <c r="AZ1695" s="148"/>
      <c r="BA1695" s="148"/>
      <c r="BB1695" s="148"/>
      <c r="BC1695" s="148"/>
      <c r="BD1695" s="148"/>
      <c r="BE1695" s="148"/>
      <c r="BF1695" s="148"/>
      <c r="BG1695" s="148"/>
      <c r="BH1695" s="148"/>
    </row>
    <row r="1696" spans="1:60" ht="33.75" outlineLevel="1" x14ac:dyDescent="0.2">
      <c r="A1696" s="172">
        <v>350</v>
      </c>
      <c r="B1696" s="173" t="s">
        <v>2312</v>
      </c>
      <c r="C1696" s="181" t="s">
        <v>2313</v>
      </c>
      <c r="D1696" s="174" t="s">
        <v>515</v>
      </c>
      <c r="E1696" s="175">
        <v>2</v>
      </c>
      <c r="F1696" s="176"/>
      <c r="G1696" s="177">
        <f>ROUND(E1696*F1696,2)</f>
        <v>0</v>
      </c>
      <c r="H1696" s="176"/>
      <c r="I1696" s="177">
        <f>ROUND(E1696*H1696,2)</f>
        <v>0</v>
      </c>
      <c r="J1696" s="176"/>
      <c r="K1696" s="177">
        <f>ROUND(E1696*J1696,2)</f>
        <v>0</v>
      </c>
      <c r="L1696" s="177">
        <v>21</v>
      </c>
      <c r="M1696" s="177">
        <f>G1696*(1+L1696/100)</f>
        <v>0</v>
      </c>
      <c r="N1696" s="175">
        <v>0</v>
      </c>
      <c r="O1696" s="175">
        <f>ROUND(E1696*N1696,2)</f>
        <v>0</v>
      </c>
      <c r="P1696" s="175">
        <v>0</v>
      </c>
      <c r="Q1696" s="175">
        <f>ROUND(E1696*P1696,2)</f>
        <v>0</v>
      </c>
      <c r="R1696" s="177"/>
      <c r="S1696" s="177" t="s">
        <v>394</v>
      </c>
      <c r="T1696" s="178" t="s">
        <v>379</v>
      </c>
      <c r="U1696" s="159">
        <v>0</v>
      </c>
      <c r="V1696" s="159">
        <f>ROUND(E1696*U1696,2)</f>
        <v>0</v>
      </c>
      <c r="W1696" s="159"/>
      <c r="X1696" s="159" t="s">
        <v>429</v>
      </c>
      <c r="Y1696" s="159" t="s">
        <v>381</v>
      </c>
      <c r="Z1696" s="214">
        <v>0.32</v>
      </c>
      <c r="AA1696" s="215">
        <f t="shared" ref="AA1696" si="688">G1696*Z1696</f>
        <v>0</v>
      </c>
      <c r="AB1696" s="215">
        <f t="shared" ref="AB1696" si="689">G1696-AA1696</f>
        <v>0</v>
      </c>
      <c r="AC1696" s="148"/>
      <c r="AD1696" s="148"/>
      <c r="AE1696" s="148"/>
      <c r="AF1696" s="148"/>
      <c r="AG1696" s="148" t="s">
        <v>431</v>
      </c>
      <c r="AH1696" s="148"/>
      <c r="AI1696" s="148"/>
      <c r="AJ1696" s="148"/>
      <c r="AK1696" s="148"/>
      <c r="AL1696" s="148"/>
      <c r="AM1696" s="148"/>
      <c r="AN1696" s="148"/>
      <c r="AO1696" s="148"/>
      <c r="AP1696" s="148"/>
      <c r="AQ1696" s="148"/>
      <c r="AR1696" s="148"/>
      <c r="AS1696" s="148"/>
      <c r="AT1696" s="148"/>
      <c r="AU1696" s="148"/>
      <c r="AV1696" s="148"/>
      <c r="AW1696" s="148"/>
      <c r="AX1696" s="148"/>
      <c r="AY1696" s="148"/>
      <c r="AZ1696" s="148"/>
      <c r="BA1696" s="148"/>
      <c r="BB1696" s="148"/>
      <c r="BC1696" s="148"/>
      <c r="BD1696" s="148"/>
      <c r="BE1696" s="148"/>
      <c r="BF1696" s="148"/>
      <c r="BG1696" s="148"/>
      <c r="BH1696" s="148"/>
    </row>
    <row r="1697" spans="1:60" outlineLevel="2" x14ac:dyDescent="0.2">
      <c r="A1697" s="155"/>
      <c r="B1697" s="156"/>
      <c r="C1697" s="194" t="s">
        <v>2314</v>
      </c>
      <c r="D1697" s="185"/>
      <c r="E1697" s="186">
        <v>2</v>
      </c>
      <c r="F1697" s="159"/>
      <c r="G1697" s="159"/>
      <c r="H1697" s="159"/>
      <c r="I1697" s="159"/>
      <c r="J1697" s="159"/>
      <c r="K1697" s="159"/>
      <c r="L1697" s="159"/>
      <c r="M1697" s="159"/>
      <c r="N1697" s="158"/>
      <c r="O1697" s="158"/>
      <c r="P1697" s="158"/>
      <c r="Q1697" s="158"/>
      <c r="R1697" s="159"/>
      <c r="S1697" s="159"/>
      <c r="T1697" s="159"/>
      <c r="U1697" s="159"/>
      <c r="V1697" s="159"/>
      <c r="W1697" s="159"/>
      <c r="X1697" s="159"/>
      <c r="Y1697" s="159"/>
      <c r="Z1697" s="148"/>
      <c r="AA1697" s="148"/>
      <c r="AB1697" s="148"/>
      <c r="AC1697" s="148"/>
      <c r="AD1697" s="148"/>
      <c r="AE1697" s="148"/>
      <c r="AF1697" s="148"/>
      <c r="AG1697" s="148" t="s">
        <v>435</v>
      </c>
      <c r="AH1697" s="148">
        <v>0</v>
      </c>
      <c r="AI1697" s="148"/>
      <c r="AJ1697" s="148"/>
      <c r="AK1697" s="148"/>
      <c r="AL1697" s="148"/>
      <c r="AM1697" s="148"/>
      <c r="AN1697" s="148"/>
      <c r="AO1697" s="148"/>
      <c r="AP1697" s="148"/>
      <c r="AQ1697" s="148"/>
      <c r="AR1697" s="148"/>
      <c r="AS1697" s="148"/>
      <c r="AT1697" s="148"/>
      <c r="AU1697" s="148"/>
      <c r="AV1697" s="148"/>
      <c r="AW1697" s="148"/>
      <c r="AX1697" s="148"/>
      <c r="AY1697" s="148"/>
      <c r="AZ1697" s="148"/>
      <c r="BA1697" s="148"/>
      <c r="BB1697" s="148"/>
      <c r="BC1697" s="148"/>
      <c r="BD1697" s="148"/>
      <c r="BE1697" s="148"/>
      <c r="BF1697" s="148"/>
      <c r="BG1697" s="148"/>
      <c r="BH1697" s="148"/>
    </row>
    <row r="1698" spans="1:60" ht="33.75" outlineLevel="1" x14ac:dyDescent="0.2">
      <c r="A1698" s="172">
        <v>351</v>
      </c>
      <c r="B1698" s="173" t="s">
        <v>2315</v>
      </c>
      <c r="C1698" s="181" t="s">
        <v>2316</v>
      </c>
      <c r="D1698" s="174" t="s">
        <v>515</v>
      </c>
      <c r="E1698" s="175">
        <v>1</v>
      </c>
      <c r="F1698" s="176"/>
      <c r="G1698" s="177">
        <f>ROUND(E1698*F1698,2)</f>
        <v>0</v>
      </c>
      <c r="H1698" s="176"/>
      <c r="I1698" s="177">
        <f>ROUND(E1698*H1698,2)</f>
        <v>0</v>
      </c>
      <c r="J1698" s="176"/>
      <c r="K1698" s="177">
        <f>ROUND(E1698*J1698,2)</f>
        <v>0</v>
      </c>
      <c r="L1698" s="177">
        <v>21</v>
      </c>
      <c r="M1698" s="177">
        <f>G1698*(1+L1698/100)</f>
        <v>0</v>
      </c>
      <c r="N1698" s="175">
        <v>0</v>
      </c>
      <c r="O1698" s="175">
        <f>ROUND(E1698*N1698,2)</f>
        <v>0</v>
      </c>
      <c r="P1698" s="175">
        <v>0</v>
      </c>
      <c r="Q1698" s="175">
        <f>ROUND(E1698*P1698,2)</f>
        <v>0</v>
      </c>
      <c r="R1698" s="177"/>
      <c r="S1698" s="177" t="s">
        <v>394</v>
      </c>
      <c r="T1698" s="178" t="s">
        <v>379</v>
      </c>
      <c r="U1698" s="159">
        <v>0</v>
      </c>
      <c r="V1698" s="159">
        <f>ROUND(E1698*U1698,2)</f>
        <v>0</v>
      </c>
      <c r="W1698" s="159"/>
      <c r="X1698" s="159" t="s">
        <v>429</v>
      </c>
      <c r="Y1698" s="159" t="s">
        <v>381</v>
      </c>
      <c r="Z1698" s="214">
        <v>0.32</v>
      </c>
      <c r="AA1698" s="215">
        <f t="shared" ref="AA1698" si="690">G1698*Z1698</f>
        <v>0</v>
      </c>
      <c r="AB1698" s="215">
        <f t="shared" ref="AB1698" si="691">G1698-AA1698</f>
        <v>0</v>
      </c>
      <c r="AC1698" s="148"/>
      <c r="AD1698" s="148"/>
      <c r="AE1698" s="148"/>
      <c r="AF1698" s="148"/>
      <c r="AG1698" s="148" t="s">
        <v>431</v>
      </c>
      <c r="AH1698" s="148"/>
      <c r="AI1698" s="148"/>
      <c r="AJ1698" s="148"/>
      <c r="AK1698" s="148"/>
      <c r="AL1698" s="148"/>
      <c r="AM1698" s="148"/>
      <c r="AN1698" s="148"/>
      <c r="AO1698" s="148"/>
      <c r="AP1698" s="148"/>
      <c r="AQ1698" s="148"/>
      <c r="AR1698" s="148"/>
      <c r="AS1698" s="148"/>
      <c r="AT1698" s="148"/>
      <c r="AU1698" s="148"/>
      <c r="AV1698" s="148"/>
      <c r="AW1698" s="148"/>
      <c r="AX1698" s="148"/>
      <c r="AY1698" s="148"/>
      <c r="AZ1698" s="148"/>
      <c r="BA1698" s="148"/>
      <c r="BB1698" s="148"/>
      <c r="BC1698" s="148"/>
      <c r="BD1698" s="148"/>
      <c r="BE1698" s="148"/>
      <c r="BF1698" s="148"/>
      <c r="BG1698" s="148"/>
      <c r="BH1698" s="148"/>
    </row>
    <row r="1699" spans="1:60" outlineLevel="2" x14ac:dyDescent="0.2">
      <c r="A1699" s="155"/>
      <c r="B1699" s="156"/>
      <c r="C1699" s="194" t="s">
        <v>2317</v>
      </c>
      <c r="D1699" s="185"/>
      <c r="E1699" s="186">
        <v>1</v>
      </c>
      <c r="F1699" s="159"/>
      <c r="G1699" s="159"/>
      <c r="H1699" s="159"/>
      <c r="I1699" s="159"/>
      <c r="J1699" s="159"/>
      <c r="K1699" s="159"/>
      <c r="L1699" s="159"/>
      <c r="M1699" s="159"/>
      <c r="N1699" s="158"/>
      <c r="O1699" s="158"/>
      <c r="P1699" s="158"/>
      <c r="Q1699" s="158"/>
      <c r="R1699" s="159"/>
      <c r="S1699" s="159"/>
      <c r="T1699" s="159"/>
      <c r="U1699" s="159"/>
      <c r="V1699" s="159"/>
      <c r="W1699" s="159"/>
      <c r="X1699" s="159"/>
      <c r="Y1699" s="159"/>
      <c r="Z1699" s="148"/>
      <c r="AA1699" s="148"/>
      <c r="AB1699" s="148"/>
      <c r="AC1699" s="148"/>
      <c r="AD1699" s="148"/>
      <c r="AE1699" s="148"/>
      <c r="AF1699" s="148"/>
      <c r="AG1699" s="148" t="s">
        <v>435</v>
      </c>
      <c r="AH1699" s="148">
        <v>0</v>
      </c>
      <c r="AI1699" s="148"/>
      <c r="AJ1699" s="148"/>
      <c r="AK1699" s="148"/>
      <c r="AL1699" s="148"/>
      <c r="AM1699" s="148"/>
      <c r="AN1699" s="148"/>
      <c r="AO1699" s="148"/>
      <c r="AP1699" s="148"/>
      <c r="AQ1699" s="148"/>
      <c r="AR1699" s="148"/>
      <c r="AS1699" s="148"/>
      <c r="AT1699" s="148"/>
      <c r="AU1699" s="148"/>
      <c r="AV1699" s="148"/>
      <c r="AW1699" s="148"/>
      <c r="AX1699" s="148"/>
      <c r="AY1699" s="148"/>
      <c r="AZ1699" s="148"/>
      <c r="BA1699" s="148"/>
      <c r="BB1699" s="148"/>
      <c r="BC1699" s="148"/>
      <c r="BD1699" s="148"/>
      <c r="BE1699" s="148"/>
      <c r="BF1699" s="148"/>
      <c r="BG1699" s="148"/>
      <c r="BH1699" s="148"/>
    </row>
    <row r="1700" spans="1:60" ht="33.75" outlineLevel="1" x14ac:dyDescent="0.2">
      <c r="A1700" s="172">
        <v>352</v>
      </c>
      <c r="B1700" s="173" t="s">
        <v>2318</v>
      </c>
      <c r="C1700" s="181" t="s">
        <v>2319</v>
      </c>
      <c r="D1700" s="174" t="s">
        <v>515</v>
      </c>
      <c r="E1700" s="175">
        <v>1</v>
      </c>
      <c r="F1700" s="176"/>
      <c r="G1700" s="177">
        <f>ROUND(E1700*F1700,2)</f>
        <v>0</v>
      </c>
      <c r="H1700" s="176"/>
      <c r="I1700" s="177">
        <f>ROUND(E1700*H1700,2)</f>
        <v>0</v>
      </c>
      <c r="J1700" s="176"/>
      <c r="K1700" s="177">
        <f>ROUND(E1700*J1700,2)</f>
        <v>0</v>
      </c>
      <c r="L1700" s="177">
        <v>21</v>
      </c>
      <c r="M1700" s="177">
        <f>G1700*(1+L1700/100)</f>
        <v>0</v>
      </c>
      <c r="N1700" s="175">
        <v>0</v>
      </c>
      <c r="O1700" s="175">
        <f>ROUND(E1700*N1700,2)</f>
        <v>0</v>
      </c>
      <c r="P1700" s="175">
        <v>0</v>
      </c>
      <c r="Q1700" s="175">
        <f>ROUND(E1700*P1700,2)</f>
        <v>0</v>
      </c>
      <c r="R1700" s="177"/>
      <c r="S1700" s="177" t="s">
        <v>394</v>
      </c>
      <c r="T1700" s="178" t="s">
        <v>379</v>
      </c>
      <c r="U1700" s="159">
        <v>0</v>
      </c>
      <c r="V1700" s="159">
        <f>ROUND(E1700*U1700,2)</f>
        <v>0</v>
      </c>
      <c r="W1700" s="159"/>
      <c r="X1700" s="159" t="s">
        <v>429</v>
      </c>
      <c r="Y1700" s="159" t="s">
        <v>381</v>
      </c>
      <c r="Z1700" s="214">
        <v>0.32</v>
      </c>
      <c r="AA1700" s="215">
        <f t="shared" ref="AA1700" si="692">G1700*Z1700</f>
        <v>0</v>
      </c>
      <c r="AB1700" s="215">
        <f t="shared" ref="AB1700" si="693">G1700-AA1700</f>
        <v>0</v>
      </c>
      <c r="AC1700" s="148"/>
      <c r="AD1700" s="148"/>
      <c r="AE1700" s="148"/>
      <c r="AF1700" s="148"/>
      <c r="AG1700" s="148" t="s">
        <v>431</v>
      </c>
      <c r="AH1700" s="148"/>
      <c r="AI1700" s="148"/>
      <c r="AJ1700" s="148"/>
      <c r="AK1700" s="148"/>
      <c r="AL1700" s="148"/>
      <c r="AM1700" s="148"/>
      <c r="AN1700" s="148"/>
      <c r="AO1700" s="148"/>
      <c r="AP1700" s="148"/>
      <c r="AQ1700" s="148"/>
      <c r="AR1700" s="148"/>
      <c r="AS1700" s="148"/>
      <c r="AT1700" s="148"/>
      <c r="AU1700" s="148"/>
      <c r="AV1700" s="148"/>
      <c r="AW1700" s="148"/>
      <c r="AX1700" s="148"/>
      <c r="AY1700" s="148"/>
      <c r="AZ1700" s="148"/>
      <c r="BA1700" s="148"/>
      <c r="BB1700" s="148"/>
      <c r="BC1700" s="148"/>
      <c r="BD1700" s="148"/>
      <c r="BE1700" s="148"/>
      <c r="BF1700" s="148"/>
      <c r="BG1700" s="148"/>
      <c r="BH1700" s="148"/>
    </row>
    <row r="1701" spans="1:60" outlineLevel="2" x14ac:dyDescent="0.2">
      <c r="A1701" s="155"/>
      <c r="B1701" s="156"/>
      <c r="C1701" s="194" t="s">
        <v>2320</v>
      </c>
      <c r="D1701" s="185"/>
      <c r="E1701" s="186">
        <v>1</v>
      </c>
      <c r="F1701" s="159"/>
      <c r="G1701" s="159"/>
      <c r="H1701" s="159"/>
      <c r="I1701" s="159"/>
      <c r="J1701" s="159"/>
      <c r="K1701" s="159"/>
      <c r="L1701" s="159"/>
      <c r="M1701" s="159"/>
      <c r="N1701" s="158"/>
      <c r="O1701" s="158"/>
      <c r="P1701" s="158"/>
      <c r="Q1701" s="158"/>
      <c r="R1701" s="159"/>
      <c r="S1701" s="159"/>
      <c r="T1701" s="159"/>
      <c r="U1701" s="159"/>
      <c r="V1701" s="159"/>
      <c r="W1701" s="159"/>
      <c r="X1701" s="159"/>
      <c r="Y1701" s="159"/>
      <c r="Z1701" s="148"/>
      <c r="AA1701" s="148"/>
      <c r="AB1701" s="148"/>
      <c r="AC1701" s="148"/>
      <c r="AD1701" s="148"/>
      <c r="AE1701" s="148"/>
      <c r="AF1701" s="148"/>
      <c r="AG1701" s="148" t="s">
        <v>435</v>
      </c>
      <c r="AH1701" s="148">
        <v>0</v>
      </c>
      <c r="AI1701" s="148"/>
      <c r="AJ1701" s="148"/>
      <c r="AK1701" s="148"/>
      <c r="AL1701" s="148"/>
      <c r="AM1701" s="148"/>
      <c r="AN1701" s="148"/>
      <c r="AO1701" s="148"/>
      <c r="AP1701" s="148"/>
      <c r="AQ1701" s="148"/>
      <c r="AR1701" s="148"/>
      <c r="AS1701" s="148"/>
      <c r="AT1701" s="148"/>
      <c r="AU1701" s="148"/>
      <c r="AV1701" s="148"/>
      <c r="AW1701" s="148"/>
      <c r="AX1701" s="148"/>
      <c r="AY1701" s="148"/>
      <c r="AZ1701" s="148"/>
      <c r="BA1701" s="148"/>
      <c r="BB1701" s="148"/>
      <c r="BC1701" s="148"/>
      <c r="BD1701" s="148"/>
      <c r="BE1701" s="148"/>
      <c r="BF1701" s="148"/>
      <c r="BG1701" s="148"/>
      <c r="BH1701" s="148"/>
    </row>
    <row r="1702" spans="1:60" ht="22.5" outlineLevel="1" x14ac:dyDescent="0.2">
      <c r="A1702" s="172">
        <v>353</v>
      </c>
      <c r="B1702" s="173" t="s">
        <v>2321</v>
      </c>
      <c r="C1702" s="181" t="s">
        <v>2322</v>
      </c>
      <c r="D1702" s="174" t="s">
        <v>515</v>
      </c>
      <c r="E1702" s="175">
        <v>4</v>
      </c>
      <c r="F1702" s="176"/>
      <c r="G1702" s="177">
        <f>ROUND(E1702*F1702,2)</f>
        <v>0</v>
      </c>
      <c r="H1702" s="176"/>
      <c r="I1702" s="177">
        <f>ROUND(E1702*H1702,2)</f>
        <v>0</v>
      </c>
      <c r="J1702" s="176"/>
      <c r="K1702" s="177">
        <f>ROUND(E1702*J1702,2)</f>
        <v>0</v>
      </c>
      <c r="L1702" s="177">
        <v>21</v>
      </c>
      <c r="M1702" s="177">
        <f>G1702*(1+L1702/100)</f>
        <v>0</v>
      </c>
      <c r="N1702" s="175">
        <v>0</v>
      </c>
      <c r="O1702" s="175">
        <f>ROUND(E1702*N1702,2)</f>
        <v>0</v>
      </c>
      <c r="P1702" s="175">
        <v>0</v>
      </c>
      <c r="Q1702" s="175">
        <f>ROUND(E1702*P1702,2)</f>
        <v>0</v>
      </c>
      <c r="R1702" s="177"/>
      <c r="S1702" s="177" t="s">
        <v>394</v>
      </c>
      <c r="T1702" s="178" t="s">
        <v>379</v>
      </c>
      <c r="U1702" s="159">
        <v>0</v>
      </c>
      <c r="V1702" s="159">
        <f>ROUND(E1702*U1702,2)</f>
        <v>0</v>
      </c>
      <c r="W1702" s="159"/>
      <c r="X1702" s="159" t="s">
        <v>429</v>
      </c>
      <c r="Y1702" s="159" t="s">
        <v>381</v>
      </c>
      <c r="Z1702" s="214">
        <v>0.32</v>
      </c>
      <c r="AA1702" s="215">
        <f t="shared" ref="AA1702" si="694">G1702*Z1702</f>
        <v>0</v>
      </c>
      <c r="AB1702" s="215">
        <f t="shared" ref="AB1702" si="695">G1702-AA1702</f>
        <v>0</v>
      </c>
      <c r="AC1702" s="148"/>
      <c r="AD1702" s="148"/>
      <c r="AE1702" s="148"/>
      <c r="AF1702" s="148"/>
      <c r="AG1702" s="148" t="s">
        <v>431</v>
      </c>
      <c r="AH1702" s="148"/>
      <c r="AI1702" s="148"/>
      <c r="AJ1702" s="148"/>
      <c r="AK1702" s="148"/>
      <c r="AL1702" s="148"/>
      <c r="AM1702" s="148"/>
      <c r="AN1702" s="148"/>
      <c r="AO1702" s="148"/>
      <c r="AP1702" s="148"/>
      <c r="AQ1702" s="148"/>
      <c r="AR1702" s="148"/>
      <c r="AS1702" s="148"/>
      <c r="AT1702" s="148"/>
      <c r="AU1702" s="148"/>
      <c r="AV1702" s="148"/>
      <c r="AW1702" s="148"/>
      <c r="AX1702" s="148"/>
      <c r="AY1702" s="148"/>
      <c r="AZ1702" s="148"/>
      <c r="BA1702" s="148"/>
      <c r="BB1702" s="148"/>
      <c r="BC1702" s="148"/>
      <c r="BD1702" s="148"/>
      <c r="BE1702" s="148"/>
      <c r="BF1702" s="148"/>
      <c r="BG1702" s="148"/>
      <c r="BH1702" s="148"/>
    </row>
    <row r="1703" spans="1:60" outlineLevel="2" x14ac:dyDescent="0.2">
      <c r="A1703" s="155"/>
      <c r="B1703" s="156"/>
      <c r="C1703" s="194" t="s">
        <v>2323</v>
      </c>
      <c r="D1703" s="185"/>
      <c r="E1703" s="186">
        <v>4</v>
      </c>
      <c r="F1703" s="159"/>
      <c r="G1703" s="159"/>
      <c r="H1703" s="159"/>
      <c r="I1703" s="159"/>
      <c r="J1703" s="159"/>
      <c r="K1703" s="159"/>
      <c r="L1703" s="159"/>
      <c r="M1703" s="159"/>
      <c r="N1703" s="158"/>
      <c r="O1703" s="158"/>
      <c r="P1703" s="158"/>
      <c r="Q1703" s="158"/>
      <c r="R1703" s="159"/>
      <c r="S1703" s="159"/>
      <c r="T1703" s="159"/>
      <c r="U1703" s="159"/>
      <c r="V1703" s="159"/>
      <c r="W1703" s="159"/>
      <c r="X1703" s="159"/>
      <c r="Y1703" s="159"/>
      <c r="Z1703" s="148"/>
      <c r="AA1703" s="148"/>
      <c r="AB1703" s="148"/>
      <c r="AC1703" s="148"/>
      <c r="AD1703" s="148"/>
      <c r="AE1703" s="148"/>
      <c r="AF1703" s="148"/>
      <c r="AG1703" s="148" t="s">
        <v>435</v>
      </c>
      <c r="AH1703" s="148">
        <v>0</v>
      </c>
      <c r="AI1703" s="148"/>
      <c r="AJ1703" s="148"/>
      <c r="AK1703" s="148"/>
      <c r="AL1703" s="148"/>
      <c r="AM1703" s="148"/>
      <c r="AN1703" s="148"/>
      <c r="AO1703" s="148"/>
      <c r="AP1703" s="148"/>
      <c r="AQ1703" s="148"/>
      <c r="AR1703" s="148"/>
      <c r="AS1703" s="148"/>
      <c r="AT1703" s="148"/>
      <c r="AU1703" s="148"/>
      <c r="AV1703" s="148"/>
      <c r="AW1703" s="148"/>
      <c r="AX1703" s="148"/>
      <c r="AY1703" s="148"/>
      <c r="AZ1703" s="148"/>
      <c r="BA1703" s="148"/>
      <c r="BB1703" s="148"/>
      <c r="BC1703" s="148"/>
      <c r="BD1703" s="148"/>
      <c r="BE1703" s="148"/>
      <c r="BF1703" s="148"/>
      <c r="BG1703" s="148"/>
      <c r="BH1703" s="148"/>
    </row>
    <row r="1704" spans="1:60" ht="22.5" outlineLevel="1" x14ac:dyDescent="0.2">
      <c r="A1704" s="172">
        <v>354</v>
      </c>
      <c r="B1704" s="173" t="s">
        <v>2324</v>
      </c>
      <c r="C1704" s="181" t="s">
        <v>2325</v>
      </c>
      <c r="D1704" s="174" t="s">
        <v>515</v>
      </c>
      <c r="E1704" s="175">
        <v>2</v>
      </c>
      <c r="F1704" s="176"/>
      <c r="G1704" s="177">
        <f>ROUND(E1704*F1704,2)</f>
        <v>0</v>
      </c>
      <c r="H1704" s="176"/>
      <c r="I1704" s="177">
        <f>ROUND(E1704*H1704,2)</f>
        <v>0</v>
      </c>
      <c r="J1704" s="176"/>
      <c r="K1704" s="177">
        <f>ROUND(E1704*J1704,2)</f>
        <v>0</v>
      </c>
      <c r="L1704" s="177">
        <v>21</v>
      </c>
      <c r="M1704" s="177">
        <f>G1704*(1+L1704/100)</f>
        <v>0</v>
      </c>
      <c r="N1704" s="175">
        <v>0</v>
      </c>
      <c r="O1704" s="175">
        <f>ROUND(E1704*N1704,2)</f>
        <v>0</v>
      </c>
      <c r="P1704" s="175">
        <v>0</v>
      </c>
      <c r="Q1704" s="175">
        <f>ROUND(E1704*P1704,2)</f>
        <v>0</v>
      </c>
      <c r="R1704" s="177"/>
      <c r="S1704" s="177" t="s">
        <v>394</v>
      </c>
      <c r="T1704" s="178" t="s">
        <v>379</v>
      </c>
      <c r="U1704" s="159">
        <v>0</v>
      </c>
      <c r="V1704" s="159">
        <f>ROUND(E1704*U1704,2)</f>
        <v>0</v>
      </c>
      <c r="W1704" s="159"/>
      <c r="X1704" s="159" t="s">
        <v>429</v>
      </c>
      <c r="Y1704" s="159" t="s">
        <v>381</v>
      </c>
      <c r="Z1704" s="214">
        <v>0.32</v>
      </c>
      <c r="AA1704" s="215">
        <f t="shared" ref="AA1704" si="696">G1704*Z1704</f>
        <v>0</v>
      </c>
      <c r="AB1704" s="215">
        <f t="shared" ref="AB1704" si="697">G1704-AA1704</f>
        <v>0</v>
      </c>
      <c r="AC1704" s="148"/>
      <c r="AD1704" s="148"/>
      <c r="AE1704" s="148"/>
      <c r="AF1704" s="148"/>
      <c r="AG1704" s="148" t="s">
        <v>431</v>
      </c>
      <c r="AH1704" s="148"/>
      <c r="AI1704" s="148"/>
      <c r="AJ1704" s="148"/>
      <c r="AK1704" s="148"/>
      <c r="AL1704" s="148"/>
      <c r="AM1704" s="148"/>
      <c r="AN1704" s="148"/>
      <c r="AO1704" s="148"/>
      <c r="AP1704" s="148"/>
      <c r="AQ1704" s="148"/>
      <c r="AR1704" s="148"/>
      <c r="AS1704" s="148"/>
      <c r="AT1704" s="148"/>
      <c r="AU1704" s="148"/>
      <c r="AV1704" s="148"/>
      <c r="AW1704" s="148"/>
      <c r="AX1704" s="148"/>
      <c r="AY1704" s="148"/>
      <c r="AZ1704" s="148"/>
      <c r="BA1704" s="148"/>
      <c r="BB1704" s="148"/>
      <c r="BC1704" s="148"/>
      <c r="BD1704" s="148"/>
      <c r="BE1704" s="148"/>
      <c r="BF1704" s="148"/>
      <c r="BG1704" s="148"/>
      <c r="BH1704" s="148"/>
    </row>
    <row r="1705" spans="1:60" outlineLevel="2" x14ac:dyDescent="0.2">
      <c r="A1705" s="155"/>
      <c r="B1705" s="156"/>
      <c r="C1705" s="194" t="s">
        <v>2326</v>
      </c>
      <c r="D1705" s="185"/>
      <c r="E1705" s="186">
        <v>2</v>
      </c>
      <c r="F1705" s="159"/>
      <c r="G1705" s="159"/>
      <c r="H1705" s="159"/>
      <c r="I1705" s="159"/>
      <c r="J1705" s="159"/>
      <c r="K1705" s="159"/>
      <c r="L1705" s="159"/>
      <c r="M1705" s="159"/>
      <c r="N1705" s="158"/>
      <c r="O1705" s="158"/>
      <c r="P1705" s="158"/>
      <c r="Q1705" s="158"/>
      <c r="R1705" s="159"/>
      <c r="S1705" s="159"/>
      <c r="T1705" s="159"/>
      <c r="U1705" s="159"/>
      <c r="V1705" s="159"/>
      <c r="W1705" s="159"/>
      <c r="X1705" s="159"/>
      <c r="Y1705" s="159"/>
      <c r="Z1705" s="148"/>
      <c r="AA1705" s="148"/>
      <c r="AB1705" s="148"/>
      <c r="AC1705" s="148"/>
      <c r="AD1705" s="148"/>
      <c r="AE1705" s="148"/>
      <c r="AF1705" s="148"/>
      <c r="AG1705" s="148" t="s">
        <v>435</v>
      </c>
      <c r="AH1705" s="148">
        <v>0</v>
      </c>
      <c r="AI1705" s="148"/>
      <c r="AJ1705" s="148"/>
      <c r="AK1705" s="148"/>
      <c r="AL1705" s="148"/>
      <c r="AM1705" s="148"/>
      <c r="AN1705" s="148"/>
      <c r="AO1705" s="148"/>
      <c r="AP1705" s="148"/>
      <c r="AQ1705" s="148"/>
      <c r="AR1705" s="148"/>
      <c r="AS1705" s="148"/>
      <c r="AT1705" s="148"/>
      <c r="AU1705" s="148"/>
      <c r="AV1705" s="148"/>
      <c r="AW1705" s="148"/>
      <c r="AX1705" s="148"/>
      <c r="AY1705" s="148"/>
      <c r="AZ1705" s="148"/>
      <c r="BA1705" s="148"/>
      <c r="BB1705" s="148"/>
      <c r="BC1705" s="148"/>
      <c r="BD1705" s="148"/>
      <c r="BE1705" s="148"/>
      <c r="BF1705" s="148"/>
      <c r="BG1705" s="148"/>
      <c r="BH1705" s="148"/>
    </row>
    <row r="1706" spans="1:60" ht="33.75" outlineLevel="1" x14ac:dyDescent="0.2">
      <c r="A1706" s="172">
        <v>355</v>
      </c>
      <c r="B1706" s="173" t="s">
        <v>2327</v>
      </c>
      <c r="C1706" s="181" t="s">
        <v>2328</v>
      </c>
      <c r="D1706" s="174" t="s">
        <v>515</v>
      </c>
      <c r="E1706" s="175">
        <v>1</v>
      </c>
      <c r="F1706" s="176"/>
      <c r="G1706" s="177">
        <f>ROUND(E1706*F1706,2)</f>
        <v>0</v>
      </c>
      <c r="H1706" s="176"/>
      <c r="I1706" s="177">
        <f>ROUND(E1706*H1706,2)</f>
        <v>0</v>
      </c>
      <c r="J1706" s="176"/>
      <c r="K1706" s="177">
        <f>ROUND(E1706*J1706,2)</f>
        <v>0</v>
      </c>
      <c r="L1706" s="177">
        <v>21</v>
      </c>
      <c r="M1706" s="177">
        <f>G1706*(1+L1706/100)</f>
        <v>0</v>
      </c>
      <c r="N1706" s="175">
        <v>0</v>
      </c>
      <c r="O1706" s="175">
        <f>ROUND(E1706*N1706,2)</f>
        <v>0</v>
      </c>
      <c r="P1706" s="175">
        <v>0</v>
      </c>
      <c r="Q1706" s="175">
        <f>ROUND(E1706*P1706,2)</f>
        <v>0</v>
      </c>
      <c r="R1706" s="177"/>
      <c r="S1706" s="177" t="s">
        <v>394</v>
      </c>
      <c r="T1706" s="178" t="s">
        <v>379</v>
      </c>
      <c r="U1706" s="159">
        <v>0</v>
      </c>
      <c r="V1706" s="159">
        <f>ROUND(E1706*U1706,2)</f>
        <v>0</v>
      </c>
      <c r="W1706" s="159"/>
      <c r="X1706" s="159" t="s">
        <v>429</v>
      </c>
      <c r="Y1706" s="159" t="s">
        <v>381</v>
      </c>
      <c r="Z1706" s="214">
        <v>0.32</v>
      </c>
      <c r="AA1706" s="215">
        <f t="shared" ref="AA1706" si="698">G1706*Z1706</f>
        <v>0</v>
      </c>
      <c r="AB1706" s="215">
        <f t="shared" ref="AB1706" si="699">G1706-AA1706</f>
        <v>0</v>
      </c>
      <c r="AC1706" s="148"/>
      <c r="AD1706" s="148"/>
      <c r="AE1706" s="148"/>
      <c r="AF1706" s="148"/>
      <c r="AG1706" s="148" t="s">
        <v>431</v>
      </c>
      <c r="AH1706" s="148"/>
      <c r="AI1706" s="148"/>
      <c r="AJ1706" s="148"/>
      <c r="AK1706" s="148"/>
      <c r="AL1706" s="148"/>
      <c r="AM1706" s="148"/>
      <c r="AN1706" s="148"/>
      <c r="AO1706" s="148"/>
      <c r="AP1706" s="148"/>
      <c r="AQ1706" s="148"/>
      <c r="AR1706" s="148"/>
      <c r="AS1706" s="148"/>
      <c r="AT1706" s="148"/>
      <c r="AU1706" s="148"/>
      <c r="AV1706" s="148"/>
      <c r="AW1706" s="148"/>
      <c r="AX1706" s="148"/>
      <c r="AY1706" s="148"/>
      <c r="AZ1706" s="148"/>
      <c r="BA1706" s="148"/>
      <c r="BB1706" s="148"/>
      <c r="BC1706" s="148"/>
      <c r="BD1706" s="148"/>
      <c r="BE1706" s="148"/>
      <c r="BF1706" s="148"/>
      <c r="BG1706" s="148"/>
      <c r="BH1706" s="148"/>
    </row>
    <row r="1707" spans="1:60" outlineLevel="2" x14ac:dyDescent="0.2">
      <c r="A1707" s="155"/>
      <c r="B1707" s="156"/>
      <c r="C1707" s="194" t="s">
        <v>2329</v>
      </c>
      <c r="D1707" s="185"/>
      <c r="E1707" s="186">
        <v>1</v>
      </c>
      <c r="F1707" s="159"/>
      <c r="G1707" s="159"/>
      <c r="H1707" s="159"/>
      <c r="I1707" s="159"/>
      <c r="J1707" s="159"/>
      <c r="K1707" s="159"/>
      <c r="L1707" s="159"/>
      <c r="M1707" s="159"/>
      <c r="N1707" s="158"/>
      <c r="O1707" s="158"/>
      <c r="P1707" s="158"/>
      <c r="Q1707" s="158"/>
      <c r="R1707" s="159"/>
      <c r="S1707" s="159"/>
      <c r="T1707" s="159"/>
      <c r="U1707" s="159"/>
      <c r="V1707" s="159"/>
      <c r="W1707" s="159"/>
      <c r="X1707" s="159"/>
      <c r="Y1707" s="159"/>
      <c r="Z1707" s="148"/>
      <c r="AA1707" s="148"/>
      <c r="AB1707" s="148"/>
      <c r="AC1707" s="148"/>
      <c r="AD1707" s="148"/>
      <c r="AE1707" s="148"/>
      <c r="AF1707" s="148"/>
      <c r="AG1707" s="148" t="s">
        <v>435</v>
      </c>
      <c r="AH1707" s="148">
        <v>0</v>
      </c>
      <c r="AI1707" s="148"/>
      <c r="AJ1707" s="148"/>
      <c r="AK1707" s="148"/>
      <c r="AL1707" s="148"/>
      <c r="AM1707" s="148"/>
      <c r="AN1707" s="148"/>
      <c r="AO1707" s="148"/>
      <c r="AP1707" s="148"/>
      <c r="AQ1707" s="148"/>
      <c r="AR1707" s="148"/>
      <c r="AS1707" s="148"/>
      <c r="AT1707" s="148"/>
      <c r="AU1707" s="148"/>
      <c r="AV1707" s="148"/>
      <c r="AW1707" s="148"/>
      <c r="AX1707" s="148"/>
      <c r="AY1707" s="148"/>
      <c r="AZ1707" s="148"/>
      <c r="BA1707" s="148"/>
      <c r="BB1707" s="148"/>
      <c r="BC1707" s="148"/>
      <c r="BD1707" s="148"/>
      <c r="BE1707" s="148"/>
      <c r="BF1707" s="148"/>
      <c r="BG1707" s="148"/>
      <c r="BH1707" s="148"/>
    </row>
    <row r="1708" spans="1:60" ht="22.5" outlineLevel="1" x14ac:dyDescent="0.2">
      <c r="A1708" s="172">
        <v>356</v>
      </c>
      <c r="B1708" s="173" t="s">
        <v>2330</v>
      </c>
      <c r="C1708" s="181" t="s">
        <v>2331</v>
      </c>
      <c r="D1708" s="174" t="s">
        <v>515</v>
      </c>
      <c r="E1708" s="175">
        <v>10</v>
      </c>
      <c r="F1708" s="176"/>
      <c r="G1708" s="177">
        <f>ROUND(E1708*F1708,2)</f>
        <v>0</v>
      </c>
      <c r="H1708" s="176"/>
      <c r="I1708" s="177">
        <f>ROUND(E1708*H1708,2)</f>
        <v>0</v>
      </c>
      <c r="J1708" s="176"/>
      <c r="K1708" s="177">
        <f>ROUND(E1708*J1708,2)</f>
        <v>0</v>
      </c>
      <c r="L1708" s="177">
        <v>21</v>
      </c>
      <c r="M1708" s="177">
        <f>G1708*(1+L1708/100)</f>
        <v>0</v>
      </c>
      <c r="N1708" s="175">
        <v>0</v>
      </c>
      <c r="O1708" s="175">
        <f>ROUND(E1708*N1708,2)</f>
        <v>0</v>
      </c>
      <c r="P1708" s="175">
        <v>0</v>
      </c>
      <c r="Q1708" s="175">
        <f>ROUND(E1708*P1708,2)</f>
        <v>0</v>
      </c>
      <c r="R1708" s="177"/>
      <c r="S1708" s="177" t="s">
        <v>394</v>
      </c>
      <c r="T1708" s="178" t="s">
        <v>379</v>
      </c>
      <c r="U1708" s="159">
        <v>0</v>
      </c>
      <c r="V1708" s="159">
        <f>ROUND(E1708*U1708,2)</f>
        <v>0</v>
      </c>
      <c r="W1708" s="159"/>
      <c r="X1708" s="159" t="s">
        <v>429</v>
      </c>
      <c r="Y1708" s="159" t="s">
        <v>381</v>
      </c>
      <c r="Z1708" s="214">
        <v>0.32</v>
      </c>
      <c r="AA1708" s="215">
        <f t="shared" ref="AA1708" si="700">G1708*Z1708</f>
        <v>0</v>
      </c>
      <c r="AB1708" s="215">
        <f t="shared" ref="AB1708" si="701">G1708-AA1708</f>
        <v>0</v>
      </c>
      <c r="AC1708" s="148"/>
      <c r="AD1708" s="148"/>
      <c r="AE1708" s="148"/>
      <c r="AF1708" s="148"/>
      <c r="AG1708" s="148" t="s">
        <v>431</v>
      </c>
      <c r="AH1708" s="148"/>
      <c r="AI1708" s="148"/>
      <c r="AJ1708" s="148"/>
      <c r="AK1708" s="148"/>
      <c r="AL1708" s="148"/>
      <c r="AM1708" s="148"/>
      <c r="AN1708" s="148"/>
      <c r="AO1708" s="148"/>
      <c r="AP1708" s="148"/>
      <c r="AQ1708" s="148"/>
      <c r="AR1708" s="148"/>
      <c r="AS1708" s="148"/>
      <c r="AT1708" s="148"/>
      <c r="AU1708" s="148"/>
      <c r="AV1708" s="148"/>
      <c r="AW1708" s="148"/>
      <c r="AX1708" s="148"/>
      <c r="AY1708" s="148"/>
      <c r="AZ1708" s="148"/>
      <c r="BA1708" s="148"/>
      <c r="BB1708" s="148"/>
      <c r="BC1708" s="148"/>
      <c r="BD1708" s="148"/>
      <c r="BE1708" s="148"/>
      <c r="BF1708" s="148"/>
      <c r="BG1708" s="148"/>
      <c r="BH1708" s="148"/>
    </row>
    <row r="1709" spans="1:60" outlineLevel="2" x14ac:dyDescent="0.2">
      <c r="A1709" s="155"/>
      <c r="B1709" s="156"/>
      <c r="C1709" s="194" t="s">
        <v>2332</v>
      </c>
      <c r="D1709" s="185"/>
      <c r="E1709" s="186">
        <v>10</v>
      </c>
      <c r="F1709" s="159"/>
      <c r="G1709" s="159"/>
      <c r="H1709" s="159"/>
      <c r="I1709" s="159"/>
      <c r="J1709" s="159"/>
      <c r="K1709" s="159"/>
      <c r="L1709" s="159"/>
      <c r="M1709" s="159"/>
      <c r="N1709" s="158"/>
      <c r="O1709" s="158"/>
      <c r="P1709" s="158"/>
      <c r="Q1709" s="158"/>
      <c r="R1709" s="159"/>
      <c r="S1709" s="159"/>
      <c r="T1709" s="159"/>
      <c r="U1709" s="159"/>
      <c r="V1709" s="159"/>
      <c r="W1709" s="159"/>
      <c r="X1709" s="159"/>
      <c r="Y1709" s="159"/>
      <c r="Z1709" s="148"/>
      <c r="AA1709" s="148"/>
      <c r="AB1709" s="148"/>
      <c r="AC1709" s="148"/>
      <c r="AD1709" s="148"/>
      <c r="AE1709" s="148"/>
      <c r="AF1709" s="148"/>
      <c r="AG1709" s="148" t="s">
        <v>435</v>
      </c>
      <c r="AH1709" s="148">
        <v>0</v>
      </c>
      <c r="AI1709" s="148"/>
      <c r="AJ1709" s="148"/>
      <c r="AK1709" s="148"/>
      <c r="AL1709" s="148"/>
      <c r="AM1709" s="148"/>
      <c r="AN1709" s="148"/>
      <c r="AO1709" s="148"/>
      <c r="AP1709" s="148"/>
      <c r="AQ1709" s="148"/>
      <c r="AR1709" s="148"/>
      <c r="AS1709" s="148"/>
      <c r="AT1709" s="148"/>
      <c r="AU1709" s="148"/>
      <c r="AV1709" s="148"/>
      <c r="AW1709" s="148"/>
      <c r="AX1709" s="148"/>
      <c r="AY1709" s="148"/>
      <c r="AZ1709" s="148"/>
      <c r="BA1709" s="148"/>
      <c r="BB1709" s="148"/>
      <c r="BC1709" s="148"/>
      <c r="BD1709" s="148"/>
      <c r="BE1709" s="148"/>
      <c r="BF1709" s="148"/>
      <c r="BG1709" s="148"/>
      <c r="BH1709" s="148"/>
    </row>
    <row r="1710" spans="1:60" ht="22.5" outlineLevel="1" x14ac:dyDescent="0.2">
      <c r="A1710" s="172">
        <v>357</v>
      </c>
      <c r="B1710" s="173" t="s">
        <v>2333</v>
      </c>
      <c r="C1710" s="181" t="s">
        <v>2334</v>
      </c>
      <c r="D1710" s="174" t="s">
        <v>515</v>
      </c>
      <c r="E1710" s="175">
        <v>8</v>
      </c>
      <c r="F1710" s="176"/>
      <c r="G1710" s="177">
        <f>ROUND(E1710*F1710,2)</f>
        <v>0</v>
      </c>
      <c r="H1710" s="176"/>
      <c r="I1710" s="177">
        <f>ROUND(E1710*H1710,2)</f>
        <v>0</v>
      </c>
      <c r="J1710" s="176"/>
      <c r="K1710" s="177">
        <f>ROUND(E1710*J1710,2)</f>
        <v>0</v>
      </c>
      <c r="L1710" s="177">
        <v>21</v>
      </c>
      <c r="M1710" s="177">
        <f>G1710*(1+L1710/100)</f>
        <v>0</v>
      </c>
      <c r="N1710" s="175">
        <v>0</v>
      </c>
      <c r="O1710" s="175">
        <f>ROUND(E1710*N1710,2)</f>
        <v>0</v>
      </c>
      <c r="P1710" s="175">
        <v>0</v>
      </c>
      <c r="Q1710" s="175">
        <f>ROUND(E1710*P1710,2)</f>
        <v>0</v>
      </c>
      <c r="R1710" s="177"/>
      <c r="S1710" s="177" t="s">
        <v>394</v>
      </c>
      <c r="T1710" s="178" t="s">
        <v>379</v>
      </c>
      <c r="U1710" s="159">
        <v>0</v>
      </c>
      <c r="V1710" s="159">
        <f>ROUND(E1710*U1710,2)</f>
        <v>0</v>
      </c>
      <c r="W1710" s="159"/>
      <c r="X1710" s="159" t="s">
        <v>429</v>
      </c>
      <c r="Y1710" s="159" t="s">
        <v>381</v>
      </c>
      <c r="Z1710" s="214">
        <v>0.32</v>
      </c>
      <c r="AA1710" s="215">
        <f t="shared" ref="AA1710" si="702">G1710*Z1710</f>
        <v>0</v>
      </c>
      <c r="AB1710" s="215">
        <f t="shared" ref="AB1710" si="703">G1710-AA1710</f>
        <v>0</v>
      </c>
      <c r="AC1710" s="148"/>
      <c r="AD1710" s="148"/>
      <c r="AE1710" s="148"/>
      <c r="AF1710" s="148"/>
      <c r="AG1710" s="148" t="s">
        <v>431</v>
      </c>
      <c r="AH1710" s="148"/>
      <c r="AI1710" s="148"/>
      <c r="AJ1710" s="148"/>
      <c r="AK1710" s="148"/>
      <c r="AL1710" s="148"/>
      <c r="AM1710" s="148"/>
      <c r="AN1710" s="148"/>
      <c r="AO1710" s="148"/>
      <c r="AP1710" s="148"/>
      <c r="AQ1710" s="148"/>
      <c r="AR1710" s="148"/>
      <c r="AS1710" s="148"/>
      <c r="AT1710" s="148"/>
      <c r="AU1710" s="148"/>
      <c r="AV1710" s="148"/>
      <c r="AW1710" s="148"/>
      <c r="AX1710" s="148"/>
      <c r="AY1710" s="148"/>
      <c r="AZ1710" s="148"/>
      <c r="BA1710" s="148"/>
      <c r="BB1710" s="148"/>
      <c r="BC1710" s="148"/>
      <c r="BD1710" s="148"/>
      <c r="BE1710" s="148"/>
      <c r="BF1710" s="148"/>
      <c r="BG1710" s="148"/>
      <c r="BH1710" s="148"/>
    </row>
    <row r="1711" spans="1:60" outlineLevel="2" x14ac:dyDescent="0.2">
      <c r="A1711" s="155"/>
      <c r="B1711" s="156"/>
      <c r="C1711" s="194" t="s">
        <v>2335</v>
      </c>
      <c r="D1711" s="185"/>
      <c r="E1711" s="186">
        <v>8</v>
      </c>
      <c r="F1711" s="159"/>
      <c r="G1711" s="159"/>
      <c r="H1711" s="159"/>
      <c r="I1711" s="159"/>
      <c r="J1711" s="159"/>
      <c r="K1711" s="159"/>
      <c r="L1711" s="159"/>
      <c r="M1711" s="159"/>
      <c r="N1711" s="158"/>
      <c r="O1711" s="158"/>
      <c r="P1711" s="158"/>
      <c r="Q1711" s="158"/>
      <c r="R1711" s="159"/>
      <c r="S1711" s="159"/>
      <c r="T1711" s="159"/>
      <c r="U1711" s="159"/>
      <c r="V1711" s="159"/>
      <c r="W1711" s="159"/>
      <c r="X1711" s="159"/>
      <c r="Y1711" s="159"/>
      <c r="Z1711" s="148"/>
      <c r="AA1711" s="148"/>
      <c r="AB1711" s="148"/>
      <c r="AC1711" s="148"/>
      <c r="AD1711" s="148"/>
      <c r="AE1711" s="148"/>
      <c r="AF1711" s="148"/>
      <c r="AG1711" s="148" t="s">
        <v>435</v>
      </c>
      <c r="AH1711" s="148">
        <v>0</v>
      </c>
      <c r="AI1711" s="148"/>
      <c r="AJ1711" s="148"/>
      <c r="AK1711" s="148"/>
      <c r="AL1711" s="148"/>
      <c r="AM1711" s="148"/>
      <c r="AN1711" s="148"/>
      <c r="AO1711" s="148"/>
      <c r="AP1711" s="148"/>
      <c r="AQ1711" s="148"/>
      <c r="AR1711" s="148"/>
      <c r="AS1711" s="148"/>
      <c r="AT1711" s="148"/>
      <c r="AU1711" s="148"/>
      <c r="AV1711" s="148"/>
      <c r="AW1711" s="148"/>
      <c r="AX1711" s="148"/>
      <c r="AY1711" s="148"/>
      <c r="AZ1711" s="148"/>
      <c r="BA1711" s="148"/>
      <c r="BB1711" s="148"/>
      <c r="BC1711" s="148"/>
      <c r="BD1711" s="148"/>
      <c r="BE1711" s="148"/>
      <c r="BF1711" s="148"/>
      <c r="BG1711" s="148"/>
      <c r="BH1711" s="148"/>
    </row>
    <row r="1712" spans="1:60" outlineLevel="1" x14ac:dyDescent="0.2">
      <c r="A1712" s="155">
        <v>358</v>
      </c>
      <c r="B1712" s="156" t="s">
        <v>2336</v>
      </c>
      <c r="C1712" s="197" t="s">
        <v>2337</v>
      </c>
      <c r="D1712" s="157" t="s">
        <v>0</v>
      </c>
      <c r="E1712" s="196"/>
      <c r="F1712" s="160"/>
      <c r="G1712" s="159">
        <f>ROUND(E1712*F1712,2)</f>
        <v>0</v>
      </c>
      <c r="H1712" s="160"/>
      <c r="I1712" s="159">
        <f>ROUND(E1712*H1712,2)</f>
        <v>0</v>
      </c>
      <c r="J1712" s="160"/>
      <c r="K1712" s="159">
        <f>ROUND(E1712*J1712,2)</f>
        <v>0</v>
      </c>
      <c r="L1712" s="159">
        <v>21</v>
      </c>
      <c r="M1712" s="159">
        <f>G1712*(1+L1712/100)</f>
        <v>0</v>
      </c>
      <c r="N1712" s="158">
        <v>0</v>
      </c>
      <c r="O1712" s="158">
        <f>ROUND(E1712*N1712,2)</f>
        <v>0</v>
      </c>
      <c r="P1712" s="158">
        <v>0</v>
      </c>
      <c r="Q1712" s="158">
        <f>ROUND(E1712*P1712,2)</f>
        <v>0</v>
      </c>
      <c r="R1712" s="159" t="s">
        <v>2338</v>
      </c>
      <c r="S1712" s="159" t="s">
        <v>378</v>
      </c>
      <c r="T1712" s="159" t="s">
        <v>378</v>
      </c>
      <c r="U1712" s="159">
        <v>0</v>
      </c>
      <c r="V1712" s="159">
        <f>ROUND(E1712*U1712,2)</f>
        <v>0</v>
      </c>
      <c r="W1712" s="159"/>
      <c r="X1712" s="159" t="s">
        <v>618</v>
      </c>
      <c r="Y1712" s="159" t="s">
        <v>381</v>
      </c>
      <c r="Z1712" s="214">
        <v>0.32</v>
      </c>
      <c r="AA1712" s="215">
        <f t="shared" ref="AA1712" si="704">G1712*Z1712</f>
        <v>0</v>
      </c>
      <c r="AB1712" s="215">
        <f t="shared" ref="AB1712" si="705">G1712-AA1712</f>
        <v>0</v>
      </c>
      <c r="AC1712" s="148"/>
      <c r="AD1712" s="148"/>
      <c r="AE1712" s="148"/>
      <c r="AF1712" s="148"/>
      <c r="AG1712" s="148" t="s">
        <v>619</v>
      </c>
      <c r="AH1712" s="148"/>
      <c r="AI1712" s="148"/>
      <c r="AJ1712" s="148"/>
      <c r="AK1712" s="148"/>
      <c r="AL1712" s="148"/>
      <c r="AM1712" s="148"/>
      <c r="AN1712" s="148"/>
      <c r="AO1712" s="148"/>
      <c r="AP1712" s="148"/>
      <c r="AQ1712" s="148"/>
      <c r="AR1712" s="148"/>
      <c r="AS1712" s="148"/>
      <c r="AT1712" s="148"/>
      <c r="AU1712" s="148"/>
      <c r="AV1712" s="148"/>
      <c r="AW1712" s="148"/>
      <c r="AX1712" s="148"/>
      <c r="AY1712" s="148"/>
      <c r="AZ1712" s="148"/>
      <c r="BA1712" s="148"/>
      <c r="BB1712" s="148"/>
      <c r="BC1712" s="148"/>
      <c r="BD1712" s="148"/>
      <c r="BE1712" s="148"/>
      <c r="BF1712" s="148"/>
      <c r="BG1712" s="148"/>
      <c r="BH1712" s="148"/>
    </row>
    <row r="1713" spans="1:60" outlineLevel="2" x14ac:dyDescent="0.2">
      <c r="A1713" s="155"/>
      <c r="B1713" s="156"/>
      <c r="C1713" s="309" t="s">
        <v>2193</v>
      </c>
      <c r="D1713" s="310"/>
      <c r="E1713" s="310"/>
      <c r="F1713" s="310"/>
      <c r="G1713" s="310"/>
      <c r="H1713" s="159"/>
      <c r="I1713" s="159"/>
      <c r="J1713" s="159"/>
      <c r="K1713" s="159"/>
      <c r="L1713" s="159"/>
      <c r="M1713" s="159"/>
      <c r="N1713" s="158"/>
      <c r="O1713" s="158"/>
      <c r="P1713" s="158"/>
      <c r="Q1713" s="158"/>
      <c r="R1713" s="159"/>
      <c r="S1713" s="159"/>
      <c r="T1713" s="159"/>
      <c r="U1713" s="159"/>
      <c r="V1713" s="159"/>
      <c r="W1713" s="159"/>
      <c r="X1713" s="159"/>
      <c r="Y1713" s="159"/>
      <c r="Z1713" s="148"/>
      <c r="AA1713" s="148"/>
      <c r="AB1713" s="148"/>
      <c r="AC1713" s="148"/>
      <c r="AD1713" s="148"/>
      <c r="AE1713" s="148"/>
      <c r="AF1713" s="148"/>
      <c r="AG1713" s="148" t="s">
        <v>433</v>
      </c>
      <c r="AH1713" s="148"/>
      <c r="AI1713" s="148"/>
      <c r="AJ1713" s="148"/>
      <c r="AK1713" s="148"/>
      <c r="AL1713" s="148"/>
      <c r="AM1713" s="148"/>
      <c r="AN1713" s="148"/>
      <c r="AO1713" s="148"/>
      <c r="AP1713" s="148"/>
      <c r="AQ1713" s="148"/>
      <c r="AR1713" s="148"/>
      <c r="AS1713" s="148"/>
      <c r="AT1713" s="148"/>
      <c r="AU1713" s="148"/>
      <c r="AV1713" s="148"/>
      <c r="AW1713" s="148"/>
      <c r="AX1713" s="148"/>
      <c r="AY1713" s="148"/>
      <c r="AZ1713" s="148"/>
      <c r="BA1713" s="148"/>
      <c r="BB1713" s="148"/>
      <c r="BC1713" s="148"/>
      <c r="BD1713" s="148"/>
      <c r="BE1713" s="148"/>
      <c r="BF1713" s="148"/>
      <c r="BG1713" s="148"/>
      <c r="BH1713" s="148"/>
    </row>
    <row r="1714" spans="1:60" x14ac:dyDescent="0.2">
      <c r="A1714" s="162" t="s">
        <v>373</v>
      </c>
      <c r="B1714" s="163" t="s">
        <v>303</v>
      </c>
      <c r="C1714" s="180" t="s">
        <v>304</v>
      </c>
      <c r="D1714" s="164"/>
      <c r="E1714" s="165"/>
      <c r="F1714" s="166"/>
      <c r="G1714" s="166">
        <f>SUMIF(AG1715:AG1772,"&lt;&gt;NOR",G1715:G1772)</f>
        <v>0</v>
      </c>
      <c r="H1714" s="166"/>
      <c r="I1714" s="166">
        <f>SUM(I1715:I1772)</f>
        <v>0</v>
      </c>
      <c r="J1714" s="166"/>
      <c r="K1714" s="166">
        <f>SUM(K1715:K1772)</f>
        <v>0</v>
      </c>
      <c r="L1714" s="166"/>
      <c r="M1714" s="166">
        <f>SUM(M1715:M1772)</f>
        <v>0</v>
      </c>
      <c r="N1714" s="165"/>
      <c r="O1714" s="165">
        <f>SUM(O1715:O1772)</f>
        <v>32.279999999999994</v>
      </c>
      <c r="P1714" s="165"/>
      <c r="Q1714" s="165">
        <f>SUM(Q1715:Q1772)</f>
        <v>0</v>
      </c>
      <c r="R1714" s="166"/>
      <c r="S1714" s="166"/>
      <c r="T1714" s="167"/>
      <c r="U1714" s="161"/>
      <c r="V1714" s="161">
        <f>SUM(V1715:V1772)</f>
        <v>647.29</v>
      </c>
      <c r="W1714" s="161"/>
      <c r="X1714" s="161"/>
      <c r="Y1714" s="161"/>
      <c r="Z1714" s="166"/>
      <c r="AA1714" s="166"/>
      <c r="AB1714" s="167"/>
      <c r="AG1714" t="s">
        <v>374</v>
      </c>
    </row>
    <row r="1715" spans="1:60" ht="22.5" outlineLevel="1" x14ac:dyDescent="0.2">
      <c r="A1715" s="172">
        <v>359</v>
      </c>
      <c r="B1715" s="173" t="s">
        <v>2339</v>
      </c>
      <c r="C1715" s="181" t="s">
        <v>2340</v>
      </c>
      <c r="D1715" s="174" t="s">
        <v>492</v>
      </c>
      <c r="E1715" s="175">
        <v>311.94</v>
      </c>
      <c r="F1715" s="176"/>
      <c r="G1715" s="177">
        <f>ROUND(E1715*F1715,2)</f>
        <v>0</v>
      </c>
      <c r="H1715" s="176"/>
      <c r="I1715" s="177">
        <f>ROUND(E1715*H1715,2)</f>
        <v>0</v>
      </c>
      <c r="J1715" s="176"/>
      <c r="K1715" s="177">
        <f>ROUND(E1715*J1715,2)</f>
        <v>0</v>
      </c>
      <c r="L1715" s="177">
        <v>21</v>
      </c>
      <c r="M1715" s="177">
        <f>G1715*(1+L1715/100)</f>
        <v>0</v>
      </c>
      <c r="N1715" s="175">
        <v>7.1000000000000002E-4</v>
      </c>
      <c r="O1715" s="175">
        <f>ROUND(E1715*N1715,2)</f>
        <v>0.22</v>
      </c>
      <c r="P1715" s="175">
        <v>0</v>
      </c>
      <c r="Q1715" s="175">
        <f>ROUND(E1715*P1715,2)</f>
        <v>0</v>
      </c>
      <c r="R1715" s="177"/>
      <c r="S1715" s="177" t="s">
        <v>394</v>
      </c>
      <c r="T1715" s="178" t="s">
        <v>379</v>
      </c>
      <c r="U1715" s="159">
        <v>0.34</v>
      </c>
      <c r="V1715" s="159">
        <f>ROUND(E1715*U1715,2)</f>
        <v>106.06</v>
      </c>
      <c r="W1715" s="159"/>
      <c r="X1715" s="159" t="s">
        <v>429</v>
      </c>
      <c r="Y1715" s="159" t="s">
        <v>381</v>
      </c>
      <c r="Z1715" s="214">
        <v>0.32</v>
      </c>
      <c r="AA1715" s="215">
        <f t="shared" ref="AA1715" si="706">G1715*Z1715</f>
        <v>0</v>
      </c>
      <c r="AB1715" s="215">
        <f t="shared" ref="AB1715" si="707">G1715-AA1715</f>
        <v>0</v>
      </c>
      <c r="AC1715" s="148"/>
      <c r="AD1715" s="148"/>
      <c r="AE1715" s="148"/>
      <c r="AF1715" s="148"/>
      <c r="AG1715" s="148" t="s">
        <v>431</v>
      </c>
      <c r="AH1715" s="148"/>
      <c r="AI1715" s="148"/>
      <c r="AJ1715" s="148"/>
      <c r="AK1715" s="148"/>
      <c r="AL1715" s="148"/>
      <c r="AM1715" s="148"/>
      <c r="AN1715" s="148"/>
      <c r="AO1715" s="148"/>
      <c r="AP1715" s="148"/>
      <c r="AQ1715" s="148"/>
      <c r="AR1715" s="148"/>
      <c r="AS1715" s="148"/>
      <c r="AT1715" s="148"/>
      <c r="AU1715" s="148"/>
      <c r="AV1715" s="148"/>
      <c r="AW1715" s="148"/>
      <c r="AX1715" s="148"/>
      <c r="AY1715" s="148"/>
      <c r="AZ1715" s="148"/>
      <c r="BA1715" s="148"/>
      <c r="BB1715" s="148"/>
      <c r="BC1715" s="148"/>
      <c r="BD1715" s="148"/>
      <c r="BE1715" s="148"/>
      <c r="BF1715" s="148"/>
      <c r="BG1715" s="148"/>
      <c r="BH1715" s="148"/>
    </row>
    <row r="1716" spans="1:60" outlineLevel="2" x14ac:dyDescent="0.2">
      <c r="A1716" s="155"/>
      <c r="B1716" s="156"/>
      <c r="C1716" s="194" t="s">
        <v>2341</v>
      </c>
      <c r="D1716" s="185"/>
      <c r="E1716" s="186">
        <v>311.94</v>
      </c>
      <c r="F1716" s="159"/>
      <c r="G1716" s="159"/>
      <c r="H1716" s="159"/>
      <c r="I1716" s="159"/>
      <c r="J1716" s="159"/>
      <c r="K1716" s="159"/>
      <c r="L1716" s="159"/>
      <c r="M1716" s="159"/>
      <c r="N1716" s="158"/>
      <c r="O1716" s="158"/>
      <c r="P1716" s="158"/>
      <c r="Q1716" s="158"/>
      <c r="R1716" s="159"/>
      <c r="S1716" s="159"/>
      <c r="T1716" s="159"/>
      <c r="U1716" s="159"/>
      <c r="V1716" s="159"/>
      <c r="W1716" s="159"/>
      <c r="X1716" s="159"/>
      <c r="Y1716" s="159"/>
      <c r="Z1716" s="148"/>
      <c r="AA1716" s="148"/>
      <c r="AB1716" s="148"/>
      <c r="AC1716" s="148"/>
      <c r="AD1716" s="148"/>
      <c r="AE1716" s="148"/>
      <c r="AF1716" s="148"/>
      <c r="AG1716" s="148" t="s">
        <v>435</v>
      </c>
      <c r="AH1716" s="148">
        <v>0</v>
      </c>
      <c r="AI1716" s="148"/>
      <c r="AJ1716" s="148"/>
      <c r="AK1716" s="148"/>
      <c r="AL1716" s="148"/>
      <c r="AM1716" s="148"/>
      <c r="AN1716" s="148"/>
      <c r="AO1716" s="148"/>
      <c r="AP1716" s="148"/>
      <c r="AQ1716" s="148"/>
      <c r="AR1716" s="148"/>
      <c r="AS1716" s="148"/>
      <c r="AT1716" s="148"/>
      <c r="AU1716" s="148"/>
      <c r="AV1716" s="148"/>
      <c r="AW1716" s="148"/>
      <c r="AX1716" s="148"/>
      <c r="AY1716" s="148"/>
      <c r="AZ1716" s="148"/>
      <c r="BA1716" s="148"/>
      <c r="BB1716" s="148"/>
      <c r="BC1716" s="148"/>
      <c r="BD1716" s="148"/>
      <c r="BE1716" s="148"/>
      <c r="BF1716" s="148"/>
      <c r="BG1716" s="148"/>
      <c r="BH1716" s="148"/>
    </row>
    <row r="1717" spans="1:60" ht="22.5" outlineLevel="1" x14ac:dyDescent="0.2">
      <c r="A1717" s="172">
        <v>360</v>
      </c>
      <c r="B1717" s="173" t="s">
        <v>2342</v>
      </c>
      <c r="C1717" s="181" t="s">
        <v>2343</v>
      </c>
      <c r="D1717" s="174" t="s">
        <v>671</v>
      </c>
      <c r="E1717" s="175">
        <v>420</v>
      </c>
      <c r="F1717" s="176"/>
      <c r="G1717" s="177">
        <f>ROUND(E1717*F1717,2)</f>
        <v>0</v>
      </c>
      <c r="H1717" s="176"/>
      <c r="I1717" s="177">
        <f>ROUND(E1717*H1717,2)</f>
        <v>0</v>
      </c>
      <c r="J1717" s="176"/>
      <c r="K1717" s="177">
        <f>ROUND(E1717*J1717,2)</f>
        <v>0</v>
      </c>
      <c r="L1717" s="177">
        <v>21</v>
      </c>
      <c r="M1717" s="177">
        <f>G1717*(1+L1717/100)</f>
        <v>0</v>
      </c>
      <c r="N1717" s="175">
        <v>0</v>
      </c>
      <c r="O1717" s="175">
        <f>ROUND(E1717*N1717,2)</f>
        <v>0</v>
      </c>
      <c r="P1717" s="175">
        <v>0</v>
      </c>
      <c r="Q1717" s="175">
        <f>ROUND(E1717*P1717,2)</f>
        <v>0</v>
      </c>
      <c r="R1717" s="177"/>
      <c r="S1717" s="177" t="s">
        <v>394</v>
      </c>
      <c r="T1717" s="178" t="s">
        <v>379</v>
      </c>
      <c r="U1717" s="159">
        <v>0</v>
      </c>
      <c r="V1717" s="159">
        <f>ROUND(E1717*U1717,2)</f>
        <v>0</v>
      </c>
      <c r="W1717" s="159"/>
      <c r="X1717" s="159" t="s">
        <v>429</v>
      </c>
      <c r="Y1717" s="159" t="s">
        <v>381</v>
      </c>
      <c r="Z1717" s="214">
        <v>0.32</v>
      </c>
      <c r="AA1717" s="215">
        <f t="shared" ref="AA1717" si="708">G1717*Z1717</f>
        <v>0</v>
      </c>
      <c r="AB1717" s="215">
        <f t="shared" ref="AB1717" si="709">G1717-AA1717</f>
        <v>0</v>
      </c>
      <c r="AC1717" s="148"/>
      <c r="AD1717" s="148"/>
      <c r="AE1717" s="148"/>
      <c r="AF1717" s="148"/>
      <c r="AG1717" s="148" t="s">
        <v>431</v>
      </c>
      <c r="AH1717" s="148"/>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row>
    <row r="1718" spans="1:60" outlineLevel="2" x14ac:dyDescent="0.2">
      <c r="A1718" s="155"/>
      <c r="B1718" s="156"/>
      <c r="C1718" s="194" t="s">
        <v>2344</v>
      </c>
      <c r="D1718" s="185"/>
      <c r="E1718" s="186">
        <v>420</v>
      </c>
      <c r="F1718" s="159"/>
      <c r="G1718" s="159"/>
      <c r="H1718" s="159"/>
      <c r="I1718" s="159"/>
      <c r="J1718" s="159"/>
      <c r="K1718" s="159"/>
      <c r="L1718" s="159"/>
      <c r="M1718" s="159"/>
      <c r="N1718" s="158"/>
      <c r="O1718" s="158"/>
      <c r="P1718" s="158"/>
      <c r="Q1718" s="158"/>
      <c r="R1718" s="159"/>
      <c r="S1718" s="159"/>
      <c r="T1718" s="159"/>
      <c r="U1718" s="159"/>
      <c r="V1718" s="159"/>
      <c r="W1718" s="159"/>
      <c r="X1718" s="159"/>
      <c r="Y1718" s="159"/>
      <c r="Z1718" s="148"/>
      <c r="AA1718" s="148"/>
      <c r="AB1718" s="148"/>
      <c r="AC1718" s="148"/>
      <c r="AD1718" s="148"/>
      <c r="AE1718" s="148"/>
      <c r="AF1718" s="148"/>
      <c r="AG1718" s="148" t="s">
        <v>435</v>
      </c>
      <c r="AH1718" s="148">
        <v>0</v>
      </c>
      <c r="AI1718" s="148"/>
      <c r="AJ1718" s="148"/>
      <c r="AK1718" s="148"/>
      <c r="AL1718" s="148"/>
      <c r="AM1718" s="148"/>
      <c r="AN1718" s="148"/>
      <c r="AO1718" s="148"/>
      <c r="AP1718" s="148"/>
      <c r="AQ1718" s="148"/>
      <c r="AR1718" s="148"/>
      <c r="AS1718" s="148"/>
      <c r="AT1718" s="148"/>
      <c r="AU1718" s="148"/>
      <c r="AV1718" s="148"/>
      <c r="AW1718" s="148"/>
      <c r="AX1718" s="148"/>
      <c r="AY1718" s="148"/>
      <c r="AZ1718" s="148"/>
      <c r="BA1718" s="148"/>
      <c r="BB1718" s="148"/>
      <c r="BC1718" s="148"/>
      <c r="BD1718" s="148"/>
      <c r="BE1718" s="148"/>
      <c r="BF1718" s="148"/>
      <c r="BG1718" s="148"/>
      <c r="BH1718" s="148"/>
    </row>
    <row r="1719" spans="1:60" outlineLevel="1" x14ac:dyDescent="0.2">
      <c r="A1719" s="172">
        <v>361</v>
      </c>
      <c r="B1719" s="173" t="s">
        <v>2345</v>
      </c>
      <c r="C1719" s="181" t="s">
        <v>2346</v>
      </c>
      <c r="D1719" s="174" t="s">
        <v>492</v>
      </c>
      <c r="E1719" s="175">
        <v>213.36160000000001</v>
      </c>
      <c r="F1719" s="176"/>
      <c r="G1719" s="177">
        <f>ROUND(E1719*F1719,2)</f>
        <v>0</v>
      </c>
      <c r="H1719" s="176"/>
      <c r="I1719" s="177">
        <f>ROUND(E1719*H1719,2)</f>
        <v>0</v>
      </c>
      <c r="J1719" s="176"/>
      <c r="K1719" s="177">
        <f>ROUND(E1719*J1719,2)</f>
        <v>0</v>
      </c>
      <c r="L1719" s="177">
        <v>21</v>
      </c>
      <c r="M1719" s="177">
        <f>G1719*(1+L1719/100)</f>
        <v>0</v>
      </c>
      <c r="N1719" s="175">
        <v>1.5879999999999998E-2</v>
      </c>
      <c r="O1719" s="175">
        <f>ROUND(E1719*N1719,2)</f>
        <v>3.39</v>
      </c>
      <c r="P1719" s="175">
        <v>0</v>
      </c>
      <c r="Q1719" s="175">
        <f>ROUND(E1719*P1719,2)</f>
        <v>0</v>
      </c>
      <c r="R1719" s="177"/>
      <c r="S1719" s="177" t="s">
        <v>394</v>
      </c>
      <c r="T1719" s="178" t="s">
        <v>379</v>
      </c>
      <c r="U1719" s="159">
        <v>0.33500000000000002</v>
      </c>
      <c r="V1719" s="159">
        <f>ROUND(E1719*U1719,2)</f>
        <v>71.48</v>
      </c>
      <c r="W1719" s="159"/>
      <c r="X1719" s="159" t="s">
        <v>429</v>
      </c>
      <c r="Y1719" s="159" t="s">
        <v>381</v>
      </c>
      <c r="Z1719" s="214">
        <v>0.32</v>
      </c>
      <c r="AA1719" s="215">
        <f t="shared" ref="AA1719" si="710">G1719*Z1719</f>
        <v>0</v>
      </c>
      <c r="AB1719" s="215">
        <f t="shared" ref="AB1719" si="711">G1719-AA1719</f>
        <v>0</v>
      </c>
      <c r="AC1719" s="148"/>
      <c r="AD1719" s="148"/>
      <c r="AE1719" s="148"/>
      <c r="AF1719" s="148"/>
      <c r="AG1719" s="148" t="s">
        <v>431</v>
      </c>
      <c r="AH1719" s="148"/>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row>
    <row r="1720" spans="1:60" outlineLevel="2" x14ac:dyDescent="0.2">
      <c r="A1720" s="155"/>
      <c r="B1720" s="156"/>
      <c r="C1720" s="194" t="s">
        <v>2347</v>
      </c>
      <c r="D1720" s="185"/>
      <c r="E1720" s="186">
        <v>113.4016</v>
      </c>
      <c r="F1720" s="159"/>
      <c r="G1720" s="159"/>
      <c r="H1720" s="159"/>
      <c r="I1720" s="159"/>
      <c r="J1720" s="159"/>
      <c r="K1720" s="159"/>
      <c r="L1720" s="159"/>
      <c r="M1720" s="159"/>
      <c r="N1720" s="158"/>
      <c r="O1720" s="158"/>
      <c r="P1720" s="158"/>
      <c r="Q1720" s="158"/>
      <c r="R1720" s="159"/>
      <c r="S1720" s="159"/>
      <c r="T1720" s="159"/>
      <c r="U1720" s="159"/>
      <c r="V1720" s="159"/>
      <c r="W1720" s="159"/>
      <c r="X1720" s="159"/>
      <c r="Y1720" s="159"/>
      <c r="Z1720" s="148"/>
      <c r="AA1720" s="148"/>
      <c r="AB1720" s="148"/>
      <c r="AC1720" s="148"/>
      <c r="AD1720" s="148"/>
      <c r="AE1720" s="148"/>
      <c r="AF1720" s="148"/>
      <c r="AG1720" s="148" t="s">
        <v>435</v>
      </c>
      <c r="AH1720" s="148">
        <v>0</v>
      </c>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row>
    <row r="1721" spans="1:60" outlineLevel="3" x14ac:dyDescent="0.2">
      <c r="A1721" s="155"/>
      <c r="B1721" s="156"/>
      <c r="C1721" s="194" t="s">
        <v>2348</v>
      </c>
      <c r="D1721" s="185"/>
      <c r="E1721" s="186">
        <v>49.28</v>
      </c>
      <c r="F1721" s="159"/>
      <c r="G1721" s="159"/>
      <c r="H1721" s="159"/>
      <c r="I1721" s="159"/>
      <c r="J1721" s="159"/>
      <c r="K1721" s="159"/>
      <c r="L1721" s="159"/>
      <c r="M1721" s="159"/>
      <c r="N1721" s="158"/>
      <c r="O1721" s="158"/>
      <c r="P1721" s="158"/>
      <c r="Q1721" s="158"/>
      <c r="R1721" s="159"/>
      <c r="S1721" s="159"/>
      <c r="T1721" s="159"/>
      <c r="U1721" s="159"/>
      <c r="V1721" s="159"/>
      <c r="W1721" s="159"/>
      <c r="X1721" s="159"/>
      <c r="Y1721" s="159"/>
      <c r="Z1721" s="148"/>
      <c r="AA1721" s="148"/>
      <c r="AB1721" s="148"/>
      <c r="AC1721" s="148"/>
      <c r="AD1721" s="148"/>
      <c r="AE1721" s="148"/>
      <c r="AF1721" s="148"/>
      <c r="AG1721" s="148" t="s">
        <v>435</v>
      </c>
      <c r="AH1721" s="148">
        <v>0</v>
      </c>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row>
    <row r="1722" spans="1:60" outlineLevel="3" x14ac:dyDescent="0.2">
      <c r="A1722" s="155"/>
      <c r="B1722" s="156"/>
      <c r="C1722" s="194" t="s">
        <v>2349</v>
      </c>
      <c r="D1722" s="185"/>
      <c r="E1722" s="186">
        <v>50.68</v>
      </c>
      <c r="F1722" s="159"/>
      <c r="G1722" s="159"/>
      <c r="H1722" s="159"/>
      <c r="I1722" s="159"/>
      <c r="J1722" s="159"/>
      <c r="K1722" s="159"/>
      <c r="L1722" s="159"/>
      <c r="M1722" s="159"/>
      <c r="N1722" s="158"/>
      <c r="O1722" s="158"/>
      <c r="P1722" s="158"/>
      <c r="Q1722" s="158"/>
      <c r="R1722" s="159"/>
      <c r="S1722" s="159"/>
      <c r="T1722" s="159"/>
      <c r="U1722" s="159"/>
      <c r="V1722" s="159"/>
      <c r="W1722" s="159"/>
      <c r="X1722" s="159"/>
      <c r="Y1722" s="159"/>
      <c r="Z1722" s="148"/>
      <c r="AA1722" s="148"/>
      <c r="AB1722" s="148"/>
      <c r="AC1722" s="148"/>
      <c r="AD1722" s="148"/>
      <c r="AE1722" s="148"/>
      <c r="AF1722" s="148"/>
      <c r="AG1722" s="148" t="s">
        <v>435</v>
      </c>
      <c r="AH1722" s="148">
        <v>0</v>
      </c>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row>
    <row r="1723" spans="1:60" ht="22.5" outlineLevel="1" x14ac:dyDescent="0.2">
      <c r="A1723" s="172">
        <v>362</v>
      </c>
      <c r="B1723" s="173" t="s">
        <v>2350</v>
      </c>
      <c r="C1723" s="181" t="s">
        <v>2351</v>
      </c>
      <c r="D1723" s="174" t="s">
        <v>492</v>
      </c>
      <c r="E1723" s="175">
        <v>13</v>
      </c>
      <c r="F1723" s="176"/>
      <c r="G1723" s="177">
        <f>ROUND(E1723*F1723,2)</f>
        <v>0</v>
      </c>
      <c r="H1723" s="176"/>
      <c r="I1723" s="177">
        <f>ROUND(E1723*H1723,2)</f>
        <v>0</v>
      </c>
      <c r="J1723" s="176"/>
      <c r="K1723" s="177">
        <f>ROUND(E1723*J1723,2)</f>
        <v>0</v>
      </c>
      <c r="L1723" s="177">
        <v>21</v>
      </c>
      <c r="M1723" s="177">
        <f>G1723*(1+L1723/100)</f>
        <v>0</v>
      </c>
      <c r="N1723" s="175">
        <v>1.5879999999999998E-2</v>
      </c>
      <c r="O1723" s="175">
        <f>ROUND(E1723*N1723,2)</f>
        <v>0.21</v>
      </c>
      <c r="P1723" s="175">
        <v>0</v>
      </c>
      <c r="Q1723" s="175">
        <f>ROUND(E1723*P1723,2)</f>
        <v>0</v>
      </c>
      <c r="R1723" s="177"/>
      <c r="S1723" s="177" t="s">
        <v>394</v>
      </c>
      <c r="T1723" s="178" t="s">
        <v>379</v>
      </c>
      <c r="U1723" s="159">
        <v>0.33500000000000002</v>
      </c>
      <c r="V1723" s="159">
        <f>ROUND(E1723*U1723,2)</f>
        <v>4.3600000000000003</v>
      </c>
      <c r="W1723" s="159"/>
      <c r="X1723" s="159" t="s">
        <v>429</v>
      </c>
      <c r="Y1723" s="159" t="s">
        <v>381</v>
      </c>
      <c r="Z1723" s="214">
        <v>0.32</v>
      </c>
      <c r="AA1723" s="215">
        <f t="shared" ref="AA1723" si="712">G1723*Z1723</f>
        <v>0</v>
      </c>
      <c r="AB1723" s="215">
        <f t="shared" ref="AB1723" si="713">G1723-AA1723</f>
        <v>0</v>
      </c>
      <c r="AC1723" s="148"/>
      <c r="AD1723" s="148"/>
      <c r="AE1723" s="148"/>
      <c r="AF1723" s="148"/>
      <c r="AG1723" s="148" t="s">
        <v>431</v>
      </c>
      <c r="AH1723" s="148"/>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row>
    <row r="1724" spans="1:60" outlineLevel="2" x14ac:dyDescent="0.2">
      <c r="A1724" s="155"/>
      <c r="B1724" s="156"/>
      <c r="C1724" s="194" t="s">
        <v>2352</v>
      </c>
      <c r="D1724" s="185"/>
      <c r="E1724" s="186">
        <v>13</v>
      </c>
      <c r="F1724" s="159"/>
      <c r="G1724" s="159"/>
      <c r="H1724" s="159"/>
      <c r="I1724" s="159"/>
      <c r="J1724" s="159"/>
      <c r="K1724" s="159"/>
      <c r="L1724" s="159"/>
      <c r="M1724" s="159"/>
      <c r="N1724" s="158"/>
      <c r="O1724" s="158"/>
      <c r="P1724" s="158"/>
      <c r="Q1724" s="158"/>
      <c r="R1724" s="159"/>
      <c r="S1724" s="159"/>
      <c r="T1724" s="159"/>
      <c r="U1724" s="159"/>
      <c r="V1724" s="159"/>
      <c r="W1724" s="159"/>
      <c r="X1724" s="159"/>
      <c r="Y1724" s="159"/>
      <c r="Z1724" s="148"/>
      <c r="AA1724" s="148"/>
      <c r="AB1724" s="148"/>
      <c r="AC1724" s="148"/>
      <c r="AD1724" s="148"/>
      <c r="AE1724" s="148"/>
      <c r="AF1724" s="148"/>
      <c r="AG1724" s="148" t="s">
        <v>435</v>
      </c>
      <c r="AH1724" s="148">
        <v>0</v>
      </c>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row>
    <row r="1725" spans="1:60" ht="22.5" outlineLevel="1" x14ac:dyDescent="0.2">
      <c r="A1725" s="172">
        <v>363</v>
      </c>
      <c r="B1725" s="173" t="s">
        <v>2353</v>
      </c>
      <c r="C1725" s="181" t="s">
        <v>2354</v>
      </c>
      <c r="D1725" s="174" t="s">
        <v>492</v>
      </c>
      <c r="E1725" s="175">
        <v>112.8</v>
      </c>
      <c r="F1725" s="176"/>
      <c r="G1725" s="177">
        <f>ROUND(E1725*F1725,2)</f>
        <v>0</v>
      </c>
      <c r="H1725" s="176"/>
      <c r="I1725" s="177">
        <f>ROUND(E1725*H1725,2)</f>
        <v>0</v>
      </c>
      <c r="J1725" s="176"/>
      <c r="K1725" s="177">
        <f>ROUND(E1725*J1725,2)</f>
        <v>0</v>
      </c>
      <c r="L1725" s="177">
        <v>21</v>
      </c>
      <c r="M1725" s="177">
        <f>G1725*(1+L1725/100)</f>
        <v>0</v>
      </c>
      <c r="N1725" s="175">
        <v>0.02</v>
      </c>
      <c r="O1725" s="175">
        <f>ROUND(E1725*N1725,2)</f>
        <v>2.2599999999999998</v>
      </c>
      <c r="P1725" s="175">
        <v>0</v>
      </c>
      <c r="Q1725" s="175">
        <f>ROUND(E1725*P1725,2)</f>
        <v>0</v>
      </c>
      <c r="R1725" s="177"/>
      <c r="S1725" s="177" t="s">
        <v>394</v>
      </c>
      <c r="T1725" s="178" t="s">
        <v>379</v>
      </c>
      <c r="U1725" s="159">
        <v>0.33500000000000002</v>
      </c>
      <c r="V1725" s="159">
        <f>ROUND(E1725*U1725,2)</f>
        <v>37.79</v>
      </c>
      <c r="W1725" s="159"/>
      <c r="X1725" s="159" t="s">
        <v>429</v>
      </c>
      <c r="Y1725" s="159" t="s">
        <v>381</v>
      </c>
      <c r="Z1725" s="214">
        <v>0.32</v>
      </c>
      <c r="AA1725" s="215">
        <f t="shared" ref="AA1725" si="714">G1725*Z1725</f>
        <v>0</v>
      </c>
      <c r="AB1725" s="215">
        <f t="shared" ref="AB1725" si="715">G1725-AA1725</f>
        <v>0</v>
      </c>
      <c r="AC1725" s="148"/>
      <c r="AD1725" s="148"/>
      <c r="AE1725" s="148"/>
      <c r="AF1725" s="148"/>
      <c r="AG1725" s="148" t="s">
        <v>431</v>
      </c>
      <c r="AH1725" s="148"/>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row>
    <row r="1726" spans="1:60" outlineLevel="2" x14ac:dyDescent="0.2">
      <c r="A1726" s="155"/>
      <c r="B1726" s="156"/>
      <c r="C1726" s="194" t="s">
        <v>2355</v>
      </c>
      <c r="D1726" s="185"/>
      <c r="E1726" s="186">
        <v>112.8</v>
      </c>
      <c r="F1726" s="159"/>
      <c r="G1726" s="159"/>
      <c r="H1726" s="159"/>
      <c r="I1726" s="159"/>
      <c r="J1726" s="159"/>
      <c r="K1726" s="159"/>
      <c r="L1726" s="159"/>
      <c r="M1726" s="159"/>
      <c r="N1726" s="158"/>
      <c r="O1726" s="158"/>
      <c r="P1726" s="158"/>
      <c r="Q1726" s="158"/>
      <c r="R1726" s="159"/>
      <c r="S1726" s="159"/>
      <c r="T1726" s="159"/>
      <c r="U1726" s="159"/>
      <c r="V1726" s="159"/>
      <c r="W1726" s="159"/>
      <c r="X1726" s="159"/>
      <c r="Y1726" s="159"/>
      <c r="Z1726" s="148"/>
      <c r="AA1726" s="148"/>
      <c r="AB1726" s="148"/>
      <c r="AC1726" s="148"/>
      <c r="AD1726" s="148"/>
      <c r="AE1726" s="148"/>
      <c r="AF1726" s="148"/>
      <c r="AG1726" s="148" t="s">
        <v>435</v>
      </c>
      <c r="AH1726" s="148">
        <v>0</v>
      </c>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row>
    <row r="1727" spans="1:60" ht="22.5" outlineLevel="1" x14ac:dyDescent="0.2">
      <c r="A1727" s="172">
        <v>364</v>
      </c>
      <c r="B1727" s="173" t="s">
        <v>2356</v>
      </c>
      <c r="C1727" s="181" t="s">
        <v>2357</v>
      </c>
      <c r="D1727" s="174" t="s">
        <v>492</v>
      </c>
      <c r="E1727" s="175">
        <v>44.16</v>
      </c>
      <c r="F1727" s="176"/>
      <c r="G1727" s="177">
        <f>ROUND(E1727*F1727,2)</f>
        <v>0</v>
      </c>
      <c r="H1727" s="176"/>
      <c r="I1727" s="177">
        <f>ROUND(E1727*H1727,2)</f>
        <v>0</v>
      </c>
      <c r="J1727" s="176"/>
      <c r="K1727" s="177">
        <f>ROUND(E1727*J1727,2)</f>
        <v>0</v>
      </c>
      <c r="L1727" s="177">
        <v>21</v>
      </c>
      <c r="M1727" s="177">
        <f>G1727*(1+L1727/100)</f>
        <v>0</v>
      </c>
      <c r="N1727" s="175">
        <v>0.02</v>
      </c>
      <c r="O1727" s="175">
        <f>ROUND(E1727*N1727,2)</f>
        <v>0.88</v>
      </c>
      <c r="P1727" s="175">
        <v>0</v>
      </c>
      <c r="Q1727" s="175">
        <f>ROUND(E1727*P1727,2)</f>
        <v>0</v>
      </c>
      <c r="R1727" s="177"/>
      <c r="S1727" s="177" t="s">
        <v>394</v>
      </c>
      <c r="T1727" s="178" t="s">
        <v>379</v>
      </c>
      <c r="U1727" s="159">
        <v>0.33500000000000002</v>
      </c>
      <c r="V1727" s="159">
        <f>ROUND(E1727*U1727,2)</f>
        <v>14.79</v>
      </c>
      <c r="W1727" s="159"/>
      <c r="X1727" s="159" t="s">
        <v>429</v>
      </c>
      <c r="Y1727" s="159" t="s">
        <v>381</v>
      </c>
      <c r="Z1727" s="214">
        <v>0.32</v>
      </c>
      <c r="AA1727" s="215">
        <f t="shared" ref="AA1727" si="716">G1727*Z1727</f>
        <v>0</v>
      </c>
      <c r="AB1727" s="215">
        <f t="shared" ref="AB1727" si="717">G1727-AA1727</f>
        <v>0</v>
      </c>
      <c r="AC1727" s="148"/>
      <c r="AD1727" s="148"/>
      <c r="AE1727" s="148"/>
      <c r="AF1727" s="148"/>
      <c r="AG1727" s="148" t="s">
        <v>431</v>
      </c>
      <c r="AH1727" s="148"/>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row>
    <row r="1728" spans="1:60" outlineLevel="2" x14ac:dyDescent="0.2">
      <c r="A1728" s="155"/>
      <c r="B1728" s="156"/>
      <c r="C1728" s="194" t="s">
        <v>2358</v>
      </c>
      <c r="D1728" s="185"/>
      <c r="E1728" s="186">
        <v>44.16</v>
      </c>
      <c r="F1728" s="159"/>
      <c r="G1728" s="159"/>
      <c r="H1728" s="159"/>
      <c r="I1728" s="159"/>
      <c r="J1728" s="159"/>
      <c r="K1728" s="159"/>
      <c r="L1728" s="159"/>
      <c r="M1728" s="159"/>
      <c r="N1728" s="158"/>
      <c r="O1728" s="158"/>
      <c r="P1728" s="158"/>
      <c r="Q1728" s="158"/>
      <c r="R1728" s="159"/>
      <c r="S1728" s="159"/>
      <c r="T1728" s="159"/>
      <c r="U1728" s="159"/>
      <c r="V1728" s="159"/>
      <c r="W1728" s="159"/>
      <c r="X1728" s="159"/>
      <c r="Y1728" s="159"/>
      <c r="Z1728" s="148"/>
      <c r="AA1728" s="148"/>
      <c r="AB1728" s="148"/>
      <c r="AC1728" s="148"/>
      <c r="AD1728" s="148"/>
      <c r="AE1728" s="148"/>
      <c r="AF1728" s="148"/>
      <c r="AG1728" s="148" t="s">
        <v>435</v>
      </c>
      <c r="AH1728" s="148">
        <v>0</v>
      </c>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row>
    <row r="1729" spans="1:60" ht="22.5" outlineLevel="1" x14ac:dyDescent="0.2">
      <c r="A1729" s="172">
        <v>365</v>
      </c>
      <c r="B1729" s="173" t="s">
        <v>2359</v>
      </c>
      <c r="C1729" s="181" t="s">
        <v>2360</v>
      </c>
      <c r="D1729" s="174" t="s">
        <v>492</v>
      </c>
      <c r="E1729" s="175">
        <v>15.3</v>
      </c>
      <c r="F1729" s="176"/>
      <c r="G1729" s="177">
        <f>ROUND(E1729*F1729,2)</f>
        <v>0</v>
      </c>
      <c r="H1729" s="176"/>
      <c r="I1729" s="177">
        <f>ROUND(E1729*H1729,2)</f>
        <v>0</v>
      </c>
      <c r="J1729" s="176"/>
      <c r="K1729" s="177">
        <f>ROUND(E1729*J1729,2)</f>
        <v>0</v>
      </c>
      <c r="L1729" s="177">
        <v>21</v>
      </c>
      <c r="M1729" s="177">
        <f>G1729*(1+L1729/100)</f>
        <v>0</v>
      </c>
      <c r="N1729" s="175">
        <v>0.02</v>
      </c>
      <c r="O1729" s="175">
        <f>ROUND(E1729*N1729,2)</f>
        <v>0.31</v>
      </c>
      <c r="P1729" s="175">
        <v>0</v>
      </c>
      <c r="Q1729" s="175">
        <f>ROUND(E1729*P1729,2)</f>
        <v>0</v>
      </c>
      <c r="R1729" s="177"/>
      <c r="S1729" s="177" t="s">
        <v>394</v>
      </c>
      <c r="T1729" s="178" t="s">
        <v>379</v>
      </c>
      <c r="U1729" s="159">
        <v>0.33500000000000002</v>
      </c>
      <c r="V1729" s="159">
        <f>ROUND(E1729*U1729,2)</f>
        <v>5.13</v>
      </c>
      <c r="W1729" s="159"/>
      <c r="X1729" s="159" t="s">
        <v>429</v>
      </c>
      <c r="Y1729" s="159" t="s">
        <v>381</v>
      </c>
      <c r="Z1729" s="214">
        <v>0.32</v>
      </c>
      <c r="AA1729" s="215">
        <f t="shared" ref="AA1729" si="718">G1729*Z1729</f>
        <v>0</v>
      </c>
      <c r="AB1729" s="215">
        <f t="shared" ref="AB1729" si="719">G1729-AA1729</f>
        <v>0</v>
      </c>
      <c r="AC1729" s="148"/>
      <c r="AD1729" s="148"/>
      <c r="AE1729" s="148"/>
      <c r="AF1729" s="148"/>
      <c r="AG1729" s="148" t="s">
        <v>431</v>
      </c>
      <c r="AH1729" s="148"/>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row>
    <row r="1730" spans="1:60" outlineLevel="2" x14ac:dyDescent="0.2">
      <c r="A1730" s="155"/>
      <c r="B1730" s="156"/>
      <c r="C1730" s="194" t="s">
        <v>2361</v>
      </c>
      <c r="D1730" s="185"/>
      <c r="E1730" s="186">
        <v>15.3</v>
      </c>
      <c r="F1730" s="159"/>
      <c r="G1730" s="159"/>
      <c r="H1730" s="159"/>
      <c r="I1730" s="159"/>
      <c r="J1730" s="159"/>
      <c r="K1730" s="159"/>
      <c r="L1730" s="159"/>
      <c r="M1730" s="159"/>
      <c r="N1730" s="158"/>
      <c r="O1730" s="158"/>
      <c r="P1730" s="158"/>
      <c r="Q1730" s="158"/>
      <c r="R1730" s="159"/>
      <c r="S1730" s="159"/>
      <c r="T1730" s="159"/>
      <c r="U1730" s="159"/>
      <c r="V1730" s="159"/>
      <c r="W1730" s="159"/>
      <c r="X1730" s="159"/>
      <c r="Y1730" s="159"/>
      <c r="Z1730" s="148"/>
      <c r="AA1730" s="148"/>
      <c r="AB1730" s="148"/>
      <c r="AC1730" s="148"/>
      <c r="AD1730" s="148"/>
      <c r="AE1730" s="148"/>
      <c r="AF1730" s="148"/>
      <c r="AG1730" s="148" t="s">
        <v>435</v>
      </c>
      <c r="AH1730" s="148">
        <v>0</v>
      </c>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row>
    <row r="1731" spans="1:60" ht="22.5" outlineLevel="1" x14ac:dyDescent="0.2">
      <c r="A1731" s="172">
        <v>366</v>
      </c>
      <c r="B1731" s="173" t="s">
        <v>2362</v>
      </c>
      <c r="C1731" s="181" t="s">
        <v>2363</v>
      </c>
      <c r="D1731" s="174" t="s">
        <v>671</v>
      </c>
      <c r="E1731" s="175">
        <v>88</v>
      </c>
      <c r="F1731" s="176"/>
      <c r="G1731" s="177">
        <f>ROUND(E1731*F1731,2)</f>
        <v>0</v>
      </c>
      <c r="H1731" s="176"/>
      <c r="I1731" s="177">
        <f>ROUND(E1731*H1731,2)</f>
        <v>0</v>
      </c>
      <c r="J1731" s="176"/>
      <c r="K1731" s="177">
        <f>ROUND(E1731*J1731,2)</f>
        <v>0</v>
      </c>
      <c r="L1731" s="177">
        <v>21</v>
      </c>
      <c r="M1731" s="177">
        <f>G1731*(1+L1731/100)</f>
        <v>0</v>
      </c>
      <c r="N1731" s="175">
        <v>0</v>
      </c>
      <c r="O1731" s="175">
        <f>ROUND(E1731*N1731,2)</f>
        <v>0</v>
      </c>
      <c r="P1731" s="175">
        <v>0</v>
      </c>
      <c r="Q1731" s="175">
        <f>ROUND(E1731*P1731,2)</f>
        <v>0</v>
      </c>
      <c r="R1731" s="177"/>
      <c r="S1731" s="177" t="s">
        <v>394</v>
      </c>
      <c r="T1731" s="178" t="s">
        <v>379</v>
      </c>
      <c r="U1731" s="159">
        <v>0</v>
      </c>
      <c r="V1731" s="159">
        <f>ROUND(E1731*U1731,2)</f>
        <v>0</v>
      </c>
      <c r="W1731" s="159"/>
      <c r="X1731" s="159" t="s">
        <v>429</v>
      </c>
      <c r="Y1731" s="159" t="s">
        <v>381</v>
      </c>
      <c r="Z1731" s="214">
        <v>0.32</v>
      </c>
      <c r="AA1731" s="215">
        <f t="shared" ref="AA1731" si="720">G1731*Z1731</f>
        <v>0</v>
      </c>
      <c r="AB1731" s="215">
        <f t="shared" ref="AB1731" si="721">G1731-AA1731</f>
        <v>0</v>
      </c>
      <c r="AC1731" s="148"/>
      <c r="AD1731" s="148"/>
      <c r="AE1731" s="148"/>
      <c r="AF1731" s="148"/>
      <c r="AG1731" s="148" t="s">
        <v>431</v>
      </c>
      <c r="AH1731" s="148"/>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row>
    <row r="1732" spans="1:60" outlineLevel="2" x14ac:dyDescent="0.2">
      <c r="A1732" s="155"/>
      <c r="B1732" s="156"/>
      <c r="C1732" s="194" t="s">
        <v>2364</v>
      </c>
      <c r="D1732" s="185"/>
      <c r="E1732" s="186">
        <v>88</v>
      </c>
      <c r="F1732" s="159"/>
      <c r="G1732" s="159"/>
      <c r="H1732" s="159"/>
      <c r="I1732" s="159"/>
      <c r="J1732" s="159"/>
      <c r="K1732" s="159"/>
      <c r="L1732" s="159"/>
      <c r="M1732" s="159"/>
      <c r="N1732" s="158"/>
      <c r="O1732" s="158"/>
      <c r="P1732" s="158"/>
      <c r="Q1732" s="158"/>
      <c r="R1732" s="159"/>
      <c r="S1732" s="159"/>
      <c r="T1732" s="159"/>
      <c r="U1732" s="159"/>
      <c r="V1732" s="159"/>
      <c r="W1732" s="159"/>
      <c r="X1732" s="159"/>
      <c r="Y1732" s="159"/>
      <c r="Z1732" s="148"/>
      <c r="AA1732" s="148"/>
      <c r="AB1732" s="148"/>
      <c r="AC1732" s="148"/>
      <c r="AD1732" s="148"/>
      <c r="AE1732" s="148"/>
      <c r="AF1732" s="148"/>
      <c r="AG1732" s="148" t="s">
        <v>435</v>
      </c>
      <c r="AH1732" s="148">
        <v>0</v>
      </c>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row>
    <row r="1733" spans="1:60" ht="22.5" outlineLevel="1" x14ac:dyDescent="0.2">
      <c r="A1733" s="172">
        <v>367</v>
      </c>
      <c r="B1733" s="173" t="s">
        <v>2365</v>
      </c>
      <c r="C1733" s="181" t="s">
        <v>2366</v>
      </c>
      <c r="D1733" s="174" t="s">
        <v>515</v>
      </c>
      <c r="E1733" s="175">
        <v>4</v>
      </c>
      <c r="F1733" s="176"/>
      <c r="G1733" s="177">
        <f>ROUND(E1733*F1733,2)</f>
        <v>0</v>
      </c>
      <c r="H1733" s="176"/>
      <c r="I1733" s="177">
        <f>ROUND(E1733*H1733,2)</f>
        <v>0</v>
      </c>
      <c r="J1733" s="176"/>
      <c r="K1733" s="177">
        <f>ROUND(E1733*J1733,2)</f>
        <v>0</v>
      </c>
      <c r="L1733" s="177">
        <v>21</v>
      </c>
      <c r="M1733" s="177">
        <f>G1733*(1+L1733/100)</f>
        <v>0</v>
      </c>
      <c r="N1733" s="175">
        <v>0</v>
      </c>
      <c r="O1733" s="175">
        <f>ROUND(E1733*N1733,2)</f>
        <v>0</v>
      </c>
      <c r="P1733" s="175">
        <v>0</v>
      </c>
      <c r="Q1733" s="175">
        <f>ROUND(E1733*P1733,2)</f>
        <v>0</v>
      </c>
      <c r="R1733" s="177"/>
      <c r="S1733" s="177" t="s">
        <v>394</v>
      </c>
      <c r="T1733" s="178" t="s">
        <v>379</v>
      </c>
      <c r="U1733" s="159">
        <v>0</v>
      </c>
      <c r="V1733" s="159">
        <f>ROUND(E1733*U1733,2)</f>
        <v>0</v>
      </c>
      <c r="W1733" s="159"/>
      <c r="X1733" s="159" t="s">
        <v>429</v>
      </c>
      <c r="Y1733" s="159" t="s">
        <v>381</v>
      </c>
      <c r="Z1733" s="214">
        <v>0.32</v>
      </c>
      <c r="AA1733" s="215">
        <f t="shared" ref="AA1733" si="722">G1733*Z1733</f>
        <v>0</v>
      </c>
      <c r="AB1733" s="215">
        <f t="shared" ref="AB1733" si="723">G1733-AA1733</f>
        <v>0</v>
      </c>
      <c r="AC1733" s="148"/>
      <c r="AD1733" s="148"/>
      <c r="AE1733" s="148"/>
      <c r="AF1733" s="148"/>
      <c r="AG1733" s="148" t="s">
        <v>431</v>
      </c>
      <c r="AH1733" s="148"/>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row>
    <row r="1734" spans="1:60" outlineLevel="2" x14ac:dyDescent="0.2">
      <c r="A1734" s="155"/>
      <c r="B1734" s="156"/>
      <c r="C1734" s="194" t="s">
        <v>2367</v>
      </c>
      <c r="D1734" s="185"/>
      <c r="E1734" s="186">
        <v>4</v>
      </c>
      <c r="F1734" s="159"/>
      <c r="G1734" s="159"/>
      <c r="H1734" s="159"/>
      <c r="I1734" s="159"/>
      <c r="J1734" s="159"/>
      <c r="K1734" s="159"/>
      <c r="L1734" s="159"/>
      <c r="M1734" s="159"/>
      <c r="N1734" s="158"/>
      <c r="O1734" s="158"/>
      <c r="P1734" s="158"/>
      <c r="Q1734" s="158"/>
      <c r="R1734" s="159"/>
      <c r="S1734" s="159"/>
      <c r="T1734" s="159"/>
      <c r="U1734" s="159"/>
      <c r="V1734" s="159"/>
      <c r="W1734" s="159"/>
      <c r="X1734" s="159"/>
      <c r="Y1734" s="159"/>
      <c r="Z1734" s="148"/>
      <c r="AA1734" s="148"/>
      <c r="AB1734" s="148"/>
      <c r="AC1734" s="148"/>
      <c r="AD1734" s="148"/>
      <c r="AE1734" s="148"/>
      <c r="AF1734" s="148"/>
      <c r="AG1734" s="148" t="s">
        <v>435</v>
      </c>
      <c r="AH1734" s="148">
        <v>0</v>
      </c>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row>
    <row r="1735" spans="1:60" ht="22.5" outlineLevel="1" x14ac:dyDescent="0.2">
      <c r="A1735" s="172">
        <v>368</v>
      </c>
      <c r="B1735" s="173" t="s">
        <v>2368</v>
      </c>
      <c r="C1735" s="181" t="s">
        <v>2369</v>
      </c>
      <c r="D1735" s="174" t="s">
        <v>515</v>
      </c>
      <c r="E1735" s="175">
        <v>56</v>
      </c>
      <c r="F1735" s="176"/>
      <c r="G1735" s="177">
        <f>ROUND(E1735*F1735,2)</f>
        <v>0</v>
      </c>
      <c r="H1735" s="176"/>
      <c r="I1735" s="177">
        <f>ROUND(E1735*H1735,2)</f>
        <v>0</v>
      </c>
      <c r="J1735" s="176"/>
      <c r="K1735" s="177">
        <f>ROUND(E1735*J1735,2)</f>
        <v>0</v>
      </c>
      <c r="L1735" s="177">
        <v>21</v>
      </c>
      <c r="M1735" s="177">
        <f>G1735*(1+L1735/100)</f>
        <v>0</v>
      </c>
      <c r="N1735" s="175">
        <v>0</v>
      </c>
      <c r="O1735" s="175">
        <f>ROUND(E1735*N1735,2)</f>
        <v>0</v>
      </c>
      <c r="P1735" s="175">
        <v>0</v>
      </c>
      <c r="Q1735" s="175">
        <f>ROUND(E1735*P1735,2)</f>
        <v>0</v>
      </c>
      <c r="R1735" s="177"/>
      <c r="S1735" s="177" t="s">
        <v>394</v>
      </c>
      <c r="T1735" s="178" t="s">
        <v>379</v>
      </c>
      <c r="U1735" s="159">
        <v>0</v>
      </c>
      <c r="V1735" s="159">
        <f>ROUND(E1735*U1735,2)</f>
        <v>0</v>
      </c>
      <c r="W1735" s="159"/>
      <c r="X1735" s="159" t="s">
        <v>429</v>
      </c>
      <c r="Y1735" s="159" t="s">
        <v>381</v>
      </c>
      <c r="Z1735" s="214">
        <v>0.32</v>
      </c>
      <c r="AA1735" s="215">
        <f t="shared" ref="AA1735" si="724">G1735*Z1735</f>
        <v>0</v>
      </c>
      <c r="AB1735" s="215">
        <f t="shared" ref="AB1735" si="725">G1735-AA1735</f>
        <v>0</v>
      </c>
      <c r="AC1735" s="148"/>
      <c r="AD1735" s="148"/>
      <c r="AE1735" s="148"/>
      <c r="AF1735" s="148"/>
      <c r="AG1735" s="148" t="s">
        <v>431</v>
      </c>
      <c r="AH1735" s="148"/>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row>
    <row r="1736" spans="1:60" outlineLevel="2" x14ac:dyDescent="0.2">
      <c r="A1736" s="155"/>
      <c r="B1736" s="156"/>
      <c r="C1736" s="194" t="s">
        <v>2370</v>
      </c>
      <c r="D1736" s="185"/>
      <c r="E1736" s="186">
        <v>56</v>
      </c>
      <c r="F1736" s="159"/>
      <c r="G1736" s="159"/>
      <c r="H1736" s="159"/>
      <c r="I1736" s="159"/>
      <c r="J1736" s="159"/>
      <c r="K1736" s="159"/>
      <c r="L1736" s="159"/>
      <c r="M1736" s="159"/>
      <c r="N1736" s="158"/>
      <c r="O1736" s="158"/>
      <c r="P1736" s="158"/>
      <c r="Q1736" s="158"/>
      <c r="R1736" s="159"/>
      <c r="S1736" s="159"/>
      <c r="T1736" s="159"/>
      <c r="U1736" s="159"/>
      <c r="V1736" s="159"/>
      <c r="W1736" s="159"/>
      <c r="X1736" s="159"/>
      <c r="Y1736" s="159"/>
      <c r="Z1736" s="148"/>
      <c r="AA1736" s="148"/>
      <c r="AB1736" s="148"/>
      <c r="AC1736" s="148"/>
      <c r="AD1736" s="148"/>
      <c r="AE1736" s="148"/>
      <c r="AF1736" s="148"/>
      <c r="AG1736" s="148" t="s">
        <v>435</v>
      </c>
      <c r="AH1736" s="148">
        <v>0</v>
      </c>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row>
    <row r="1737" spans="1:60" ht="22.5" outlineLevel="1" x14ac:dyDescent="0.2">
      <c r="A1737" s="172">
        <v>369</v>
      </c>
      <c r="B1737" s="173" t="s">
        <v>2371</v>
      </c>
      <c r="C1737" s="181" t="s">
        <v>2372</v>
      </c>
      <c r="D1737" s="174" t="s">
        <v>671</v>
      </c>
      <c r="E1737" s="175">
        <v>240</v>
      </c>
      <c r="F1737" s="176"/>
      <c r="G1737" s="177">
        <f>ROUND(E1737*F1737,2)</f>
        <v>0</v>
      </c>
      <c r="H1737" s="176"/>
      <c r="I1737" s="177">
        <f>ROUND(E1737*H1737,2)</f>
        <v>0</v>
      </c>
      <c r="J1737" s="176"/>
      <c r="K1737" s="177">
        <f>ROUND(E1737*J1737,2)</f>
        <v>0</v>
      </c>
      <c r="L1737" s="177">
        <v>21</v>
      </c>
      <c r="M1737" s="177">
        <f>G1737*(1+L1737/100)</f>
        <v>0</v>
      </c>
      <c r="N1737" s="175">
        <v>0</v>
      </c>
      <c r="O1737" s="175">
        <f>ROUND(E1737*N1737,2)</f>
        <v>0</v>
      </c>
      <c r="P1737" s="175">
        <v>0</v>
      </c>
      <c r="Q1737" s="175">
        <f>ROUND(E1737*P1737,2)</f>
        <v>0</v>
      </c>
      <c r="R1737" s="177"/>
      <c r="S1737" s="177" t="s">
        <v>394</v>
      </c>
      <c r="T1737" s="178" t="s">
        <v>379</v>
      </c>
      <c r="U1737" s="159">
        <v>0</v>
      </c>
      <c r="V1737" s="159">
        <f>ROUND(E1737*U1737,2)</f>
        <v>0</v>
      </c>
      <c r="W1737" s="159"/>
      <c r="X1737" s="159" t="s">
        <v>429</v>
      </c>
      <c r="Y1737" s="159" t="s">
        <v>381</v>
      </c>
      <c r="Z1737" s="214">
        <v>0.32</v>
      </c>
      <c r="AA1737" s="215">
        <f t="shared" ref="AA1737" si="726">G1737*Z1737</f>
        <v>0</v>
      </c>
      <c r="AB1737" s="215">
        <f t="shared" ref="AB1737" si="727">G1737-AA1737</f>
        <v>0</v>
      </c>
      <c r="AC1737" s="148"/>
      <c r="AD1737" s="148"/>
      <c r="AE1737" s="148"/>
      <c r="AF1737" s="148"/>
      <c r="AG1737" s="148" t="s">
        <v>431</v>
      </c>
      <c r="AH1737" s="148"/>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row>
    <row r="1738" spans="1:60" outlineLevel="2" x14ac:dyDescent="0.2">
      <c r="A1738" s="155"/>
      <c r="B1738" s="156"/>
      <c r="C1738" s="194" t="s">
        <v>2373</v>
      </c>
      <c r="D1738" s="185"/>
      <c r="E1738" s="186">
        <v>240</v>
      </c>
      <c r="F1738" s="159"/>
      <c r="G1738" s="159"/>
      <c r="H1738" s="159"/>
      <c r="I1738" s="159"/>
      <c r="J1738" s="159"/>
      <c r="K1738" s="159"/>
      <c r="L1738" s="159"/>
      <c r="M1738" s="159"/>
      <c r="N1738" s="158"/>
      <c r="O1738" s="158"/>
      <c r="P1738" s="158"/>
      <c r="Q1738" s="158"/>
      <c r="R1738" s="159"/>
      <c r="S1738" s="159"/>
      <c r="T1738" s="159"/>
      <c r="U1738" s="159"/>
      <c r="V1738" s="159"/>
      <c r="W1738" s="159"/>
      <c r="X1738" s="159"/>
      <c r="Y1738" s="159"/>
      <c r="Z1738" s="148"/>
      <c r="AA1738" s="148"/>
      <c r="AB1738" s="148"/>
      <c r="AC1738" s="148"/>
      <c r="AD1738" s="148"/>
      <c r="AE1738" s="148"/>
      <c r="AF1738" s="148"/>
      <c r="AG1738" s="148" t="s">
        <v>435</v>
      </c>
      <c r="AH1738" s="148">
        <v>0</v>
      </c>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row>
    <row r="1739" spans="1:60" ht="22.5" outlineLevel="1" x14ac:dyDescent="0.2">
      <c r="A1739" s="172">
        <v>370</v>
      </c>
      <c r="B1739" s="173" t="s">
        <v>2374</v>
      </c>
      <c r="C1739" s="181" t="s">
        <v>2375</v>
      </c>
      <c r="D1739" s="174" t="s">
        <v>671</v>
      </c>
      <c r="E1739" s="175">
        <v>166</v>
      </c>
      <c r="F1739" s="176"/>
      <c r="G1739" s="177">
        <f>ROUND(E1739*F1739,2)</f>
        <v>0</v>
      </c>
      <c r="H1739" s="176"/>
      <c r="I1739" s="177">
        <f>ROUND(E1739*H1739,2)</f>
        <v>0</v>
      </c>
      <c r="J1739" s="176"/>
      <c r="K1739" s="177">
        <f>ROUND(E1739*J1739,2)</f>
        <v>0</v>
      </c>
      <c r="L1739" s="177">
        <v>21</v>
      </c>
      <c r="M1739" s="177">
        <f>G1739*(1+L1739/100)</f>
        <v>0</v>
      </c>
      <c r="N1739" s="175">
        <v>0</v>
      </c>
      <c r="O1739" s="175">
        <f>ROUND(E1739*N1739,2)</f>
        <v>0</v>
      </c>
      <c r="P1739" s="175">
        <v>0</v>
      </c>
      <c r="Q1739" s="175">
        <f>ROUND(E1739*P1739,2)</f>
        <v>0</v>
      </c>
      <c r="R1739" s="177"/>
      <c r="S1739" s="177" t="s">
        <v>394</v>
      </c>
      <c r="T1739" s="178" t="s">
        <v>379</v>
      </c>
      <c r="U1739" s="159">
        <v>0</v>
      </c>
      <c r="V1739" s="159">
        <f>ROUND(E1739*U1739,2)</f>
        <v>0</v>
      </c>
      <c r="W1739" s="159"/>
      <c r="X1739" s="159" t="s">
        <v>429</v>
      </c>
      <c r="Y1739" s="159" t="s">
        <v>381</v>
      </c>
      <c r="Z1739" s="214">
        <v>0.32</v>
      </c>
      <c r="AA1739" s="215">
        <f t="shared" ref="AA1739" si="728">G1739*Z1739</f>
        <v>0</v>
      </c>
      <c r="AB1739" s="215">
        <f t="shared" ref="AB1739" si="729">G1739-AA1739</f>
        <v>0</v>
      </c>
      <c r="AC1739" s="148"/>
      <c r="AD1739" s="148"/>
      <c r="AE1739" s="148"/>
      <c r="AF1739" s="148"/>
      <c r="AG1739" s="148" t="s">
        <v>431</v>
      </c>
      <c r="AH1739" s="148"/>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row>
    <row r="1740" spans="1:60" outlineLevel="2" x14ac:dyDescent="0.2">
      <c r="A1740" s="155"/>
      <c r="B1740" s="156"/>
      <c r="C1740" s="194" t="s">
        <v>2376</v>
      </c>
      <c r="D1740" s="185"/>
      <c r="E1740" s="186">
        <v>166</v>
      </c>
      <c r="F1740" s="159"/>
      <c r="G1740" s="159"/>
      <c r="H1740" s="159"/>
      <c r="I1740" s="159"/>
      <c r="J1740" s="159"/>
      <c r="K1740" s="159"/>
      <c r="L1740" s="159"/>
      <c r="M1740" s="159"/>
      <c r="N1740" s="158"/>
      <c r="O1740" s="158"/>
      <c r="P1740" s="158"/>
      <c r="Q1740" s="158"/>
      <c r="R1740" s="159"/>
      <c r="S1740" s="159"/>
      <c r="T1740" s="159"/>
      <c r="U1740" s="159"/>
      <c r="V1740" s="159"/>
      <c r="W1740" s="159"/>
      <c r="X1740" s="159"/>
      <c r="Y1740" s="159"/>
      <c r="Z1740" s="148"/>
      <c r="AA1740" s="148"/>
      <c r="AB1740" s="148"/>
      <c r="AC1740" s="148"/>
      <c r="AD1740" s="148"/>
      <c r="AE1740" s="148"/>
      <c r="AF1740" s="148"/>
      <c r="AG1740" s="148" t="s">
        <v>435</v>
      </c>
      <c r="AH1740" s="148">
        <v>0</v>
      </c>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row>
    <row r="1741" spans="1:60" ht="22.5" outlineLevel="1" x14ac:dyDescent="0.2">
      <c r="A1741" s="172">
        <v>371</v>
      </c>
      <c r="B1741" s="173" t="s">
        <v>2377</v>
      </c>
      <c r="C1741" s="181" t="s">
        <v>2378</v>
      </c>
      <c r="D1741" s="174" t="s">
        <v>671</v>
      </c>
      <c r="E1741" s="175">
        <v>82</v>
      </c>
      <c r="F1741" s="176"/>
      <c r="G1741" s="177">
        <f>ROUND(E1741*F1741,2)</f>
        <v>0</v>
      </c>
      <c r="H1741" s="176"/>
      <c r="I1741" s="177">
        <f>ROUND(E1741*H1741,2)</f>
        <v>0</v>
      </c>
      <c r="J1741" s="176"/>
      <c r="K1741" s="177">
        <f>ROUND(E1741*J1741,2)</f>
        <v>0</v>
      </c>
      <c r="L1741" s="177">
        <v>21</v>
      </c>
      <c r="M1741" s="177">
        <f>G1741*(1+L1741/100)</f>
        <v>0</v>
      </c>
      <c r="N1741" s="175">
        <v>0</v>
      </c>
      <c r="O1741" s="175">
        <f>ROUND(E1741*N1741,2)</f>
        <v>0</v>
      </c>
      <c r="P1741" s="175">
        <v>0</v>
      </c>
      <c r="Q1741" s="175">
        <f>ROUND(E1741*P1741,2)</f>
        <v>0</v>
      </c>
      <c r="R1741" s="177"/>
      <c r="S1741" s="177" t="s">
        <v>394</v>
      </c>
      <c r="T1741" s="178" t="s">
        <v>379</v>
      </c>
      <c r="U1741" s="159">
        <v>0</v>
      </c>
      <c r="V1741" s="159">
        <f>ROUND(E1741*U1741,2)</f>
        <v>0</v>
      </c>
      <c r="W1741" s="159"/>
      <c r="X1741" s="159" t="s">
        <v>429</v>
      </c>
      <c r="Y1741" s="159" t="s">
        <v>381</v>
      </c>
      <c r="Z1741" s="214">
        <v>0.32</v>
      </c>
      <c r="AA1741" s="215">
        <f t="shared" ref="AA1741" si="730">G1741*Z1741</f>
        <v>0</v>
      </c>
      <c r="AB1741" s="215">
        <f t="shared" ref="AB1741" si="731">G1741-AA1741</f>
        <v>0</v>
      </c>
      <c r="AC1741" s="148"/>
      <c r="AD1741" s="148"/>
      <c r="AE1741" s="148"/>
      <c r="AF1741" s="148"/>
      <c r="AG1741" s="148" t="s">
        <v>431</v>
      </c>
      <c r="AH1741" s="148"/>
      <c r="AI1741" s="148"/>
      <c r="AJ1741" s="148"/>
      <c r="AK1741" s="148"/>
      <c r="AL1741" s="148"/>
      <c r="AM1741" s="148"/>
      <c r="AN1741" s="148"/>
      <c r="AO1741" s="148"/>
      <c r="AP1741" s="148"/>
      <c r="AQ1741" s="148"/>
      <c r="AR1741" s="148"/>
      <c r="AS1741" s="148"/>
      <c r="AT1741" s="148"/>
      <c r="AU1741" s="148"/>
      <c r="AV1741" s="148"/>
      <c r="AW1741" s="148"/>
      <c r="AX1741" s="148"/>
      <c r="AY1741" s="148"/>
      <c r="AZ1741" s="148"/>
      <c r="BA1741" s="148"/>
      <c r="BB1741" s="148"/>
      <c r="BC1741" s="148"/>
      <c r="BD1741" s="148"/>
      <c r="BE1741" s="148"/>
      <c r="BF1741" s="148"/>
      <c r="BG1741" s="148"/>
      <c r="BH1741" s="148"/>
    </row>
    <row r="1742" spans="1:60" outlineLevel="2" x14ac:dyDescent="0.2">
      <c r="A1742" s="155"/>
      <c r="B1742" s="156"/>
      <c r="C1742" s="194" t="s">
        <v>2379</v>
      </c>
      <c r="D1742" s="185"/>
      <c r="E1742" s="186">
        <v>82</v>
      </c>
      <c r="F1742" s="159"/>
      <c r="G1742" s="159"/>
      <c r="H1742" s="159"/>
      <c r="I1742" s="159"/>
      <c r="J1742" s="159"/>
      <c r="K1742" s="159"/>
      <c r="L1742" s="159"/>
      <c r="M1742" s="159"/>
      <c r="N1742" s="158"/>
      <c r="O1742" s="158"/>
      <c r="P1742" s="158"/>
      <c r="Q1742" s="158"/>
      <c r="R1742" s="159"/>
      <c r="S1742" s="159"/>
      <c r="T1742" s="159"/>
      <c r="U1742" s="159"/>
      <c r="V1742" s="159"/>
      <c r="W1742" s="159"/>
      <c r="X1742" s="159"/>
      <c r="Y1742" s="159"/>
      <c r="Z1742" s="148"/>
      <c r="AA1742" s="148"/>
      <c r="AB1742" s="148"/>
      <c r="AC1742" s="148"/>
      <c r="AD1742" s="148"/>
      <c r="AE1742" s="148"/>
      <c r="AF1742" s="148"/>
      <c r="AG1742" s="148" t="s">
        <v>435</v>
      </c>
      <c r="AH1742" s="148">
        <v>0</v>
      </c>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row>
    <row r="1743" spans="1:60" ht="22.5" outlineLevel="1" x14ac:dyDescent="0.2">
      <c r="A1743" s="172">
        <v>372</v>
      </c>
      <c r="B1743" s="173" t="s">
        <v>2380</v>
      </c>
      <c r="C1743" s="181" t="s">
        <v>2375</v>
      </c>
      <c r="D1743" s="174" t="s">
        <v>671</v>
      </c>
      <c r="E1743" s="175">
        <v>12.5</v>
      </c>
      <c r="F1743" s="176"/>
      <c r="G1743" s="177">
        <f>ROUND(E1743*F1743,2)</f>
        <v>0</v>
      </c>
      <c r="H1743" s="176"/>
      <c r="I1743" s="177">
        <f>ROUND(E1743*H1743,2)</f>
        <v>0</v>
      </c>
      <c r="J1743" s="176"/>
      <c r="K1743" s="177">
        <f>ROUND(E1743*J1743,2)</f>
        <v>0</v>
      </c>
      <c r="L1743" s="177">
        <v>21</v>
      </c>
      <c r="M1743" s="177">
        <f>G1743*(1+L1743/100)</f>
        <v>0</v>
      </c>
      <c r="N1743" s="175">
        <v>0</v>
      </c>
      <c r="O1743" s="175">
        <f>ROUND(E1743*N1743,2)</f>
        <v>0</v>
      </c>
      <c r="P1743" s="175">
        <v>0</v>
      </c>
      <c r="Q1743" s="175">
        <f>ROUND(E1743*P1743,2)</f>
        <v>0</v>
      </c>
      <c r="R1743" s="177"/>
      <c r="S1743" s="177" t="s">
        <v>394</v>
      </c>
      <c r="T1743" s="178" t="s">
        <v>379</v>
      </c>
      <c r="U1743" s="159">
        <v>0</v>
      </c>
      <c r="V1743" s="159">
        <f>ROUND(E1743*U1743,2)</f>
        <v>0</v>
      </c>
      <c r="W1743" s="159"/>
      <c r="X1743" s="159" t="s">
        <v>429</v>
      </c>
      <c r="Y1743" s="159" t="s">
        <v>381</v>
      </c>
      <c r="Z1743" s="214">
        <v>0.32</v>
      </c>
      <c r="AA1743" s="215">
        <f t="shared" ref="AA1743" si="732">G1743*Z1743</f>
        <v>0</v>
      </c>
      <c r="AB1743" s="215">
        <f t="shared" ref="AB1743" si="733">G1743-AA1743</f>
        <v>0</v>
      </c>
      <c r="AC1743" s="148"/>
      <c r="AD1743" s="148"/>
      <c r="AE1743" s="148"/>
      <c r="AF1743" s="148"/>
      <c r="AG1743" s="148" t="s">
        <v>431</v>
      </c>
      <c r="AH1743" s="148"/>
      <c r="AI1743" s="148"/>
      <c r="AJ1743" s="148"/>
      <c r="AK1743" s="148"/>
      <c r="AL1743" s="148"/>
      <c r="AM1743" s="148"/>
      <c r="AN1743" s="148"/>
      <c r="AO1743" s="148"/>
      <c r="AP1743" s="148"/>
      <c r="AQ1743" s="148"/>
      <c r="AR1743" s="148"/>
      <c r="AS1743" s="148"/>
      <c r="AT1743" s="148"/>
      <c r="AU1743" s="148"/>
      <c r="AV1743" s="148"/>
      <c r="AW1743" s="148"/>
      <c r="AX1743" s="148"/>
      <c r="AY1743" s="148"/>
      <c r="AZ1743" s="148"/>
      <c r="BA1743" s="148"/>
      <c r="BB1743" s="148"/>
      <c r="BC1743" s="148"/>
      <c r="BD1743" s="148"/>
      <c r="BE1743" s="148"/>
      <c r="BF1743" s="148"/>
      <c r="BG1743" s="148"/>
      <c r="BH1743" s="148"/>
    </row>
    <row r="1744" spans="1:60" outlineLevel="2" x14ac:dyDescent="0.2">
      <c r="A1744" s="155"/>
      <c r="B1744" s="156"/>
      <c r="C1744" s="194" t="s">
        <v>2381</v>
      </c>
      <c r="D1744" s="185"/>
      <c r="E1744" s="186">
        <v>12.5</v>
      </c>
      <c r="F1744" s="159"/>
      <c r="G1744" s="159"/>
      <c r="H1744" s="159"/>
      <c r="I1744" s="159"/>
      <c r="J1744" s="159"/>
      <c r="K1744" s="159"/>
      <c r="L1744" s="159"/>
      <c r="M1744" s="159"/>
      <c r="N1744" s="158"/>
      <c r="O1744" s="158"/>
      <c r="P1744" s="158"/>
      <c r="Q1744" s="158"/>
      <c r="R1744" s="159"/>
      <c r="S1744" s="159"/>
      <c r="T1744" s="159"/>
      <c r="U1744" s="159"/>
      <c r="V1744" s="159"/>
      <c r="W1744" s="159"/>
      <c r="X1744" s="159"/>
      <c r="Y1744" s="159"/>
      <c r="Z1744" s="148"/>
      <c r="AA1744" s="148"/>
      <c r="AB1744" s="148"/>
      <c r="AC1744" s="148"/>
      <c r="AD1744" s="148"/>
      <c r="AE1744" s="148"/>
      <c r="AF1744" s="148"/>
      <c r="AG1744" s="148" t="s">
        <v>435</v>
      </c>
      <c r="AH1744" s="148">
        <v>0</v>
      </c>
      <c r="AI1744" s="148"/>
      <c r="AJ1744" s="148"/>
      <c r="AK1744" s="148"/>
      <c r="AL1744" s="148"/>
      <c r="AM1744" s="148"/>
      <c r="AN1744" s="148"/>
      <c r="AO1744" s="148"/>
      <c r="AP1744" s="148"/>
      <c r="AQ1744" s="148"/>
      <c r="AR1744" s="148"/>
      <c r="AS1744" s="148"/>
      <c r="AT1744" s="148"/>
      <c r="AU1744" s="148"/>
      <c r="AV1744" s="148"/>
      <c r="AW1744" s="148"/>
      <c r="AX1744" s="148"/>
      <c r="AY1744" s="148"/>
      <c r="AZ1744" s="148"/>
      <c r="BA1744" s="148"/>
      <c r="BB1744" s="148"/>
      <c r="BC1744" s="148"/>
      <c r="BD1744" s="148"/>
      <c r="BE1744" s="148"/>
      <c r="BF1744" s="148"/>
      <c r="BG1744" s="148"/>
      <c r="BH1744" s="148"/>
    </row>
    <row r="1745" spans="1:60" ht="33.75" outlineLevel="1" x14ac:dyDescent="0.2">
      <c r="A1745" s="172">
        <v>373</v>
      </c>
      <c r="B1745" s="173" t="s">
        <v>2382</v>
      </c>
      <c r="C1745" s="181" t="s">
        <v>2383</v>
      </c>
      <c r="D1745" s="174" t="s">
        <v>671</v>
      </c>
      <c r="E1745" s="175">
        <v>42.6</v>
      </c>
      <c r="F1745" s="176"/>
      <c r="G1745" s="177">
        <f>ROUND(E1745*F1745,2)</f>
        <v>0</v>
      </c>
      <c r="H1745" s="176"/>
      <c r="I1745" s="177">
        <f>ROUND(E1745*H1745,2)</f>
        <v>0</v>
      </c>
      <c r="J1745" s="176"/>
      <c r="K1745" s="177">
        <f>ROUND(E1745*J1745,2)</f>
        <v>0</v>
      </c>
      <c r="L1745" s="177">
        <v>21</v>
      </c>
      <c r="M1745" s="177">
        <f>G1745*(1+L1745/100)</f>
        <v>0</v>
      </c>
      <c r="N1745" s="175">
        <v>0</v>
      </c>
      <c r="O1745" s="175">
        <f>ROUND(E1745*N1745,2)</f>
        <v>0</v>
      </c>
      <c r="P1745" s="175">
        <v>0</v>
      </c>
      <c r="Q1745" s="175">
        <f>ROUND(E1745*P1745,2)</f>
        <v>0</v>
      </c>
      <c r="R1745" s="177"/>
      <c r="S1745" s="177" t="s">
        <v>394</v>
      </c>
      <c r="T1745" s="178" t="s">
        <v>379</v>
      </c>
      <c r="U1745" s="159">
        <v>0</v>
      </c>
      <c r="V1745" s="159">
        <f>ROUND(E1745*U1745,2)</f>
        <v>0</v>
      </c>
      <c r="W1745" s="159"/>
      <c r="X1745" s="159" t="s">
        <v>429</v>
      </c>
      <c r="Y1745" s="159" t="s">
        <v>381</v>
      </c>
      <c r="Z1745" s="214">
        <v>0.32</v>
      </c>
      <c r="AA1745" s="215">
        <f t="shared" ref="AA1745" si="734">G1745*Z1745</f>
        <v>0</v>
      </c>
      <c r="AB1745" s="215">
        <f t="shared" ref="AB1745" si="735">G1745-AA1745</f>
        <v>0</v>
      </c>
      <c r="AC1745" s="148"/>
      <c r="AD1745" s="148"/>
      <c r="AE1745" s="148"/>
      <c r="AF1745" s="148"/>
      <c r="AG1745" s="148" t="s">
        <v>431</v>
      </c>
      <c r="AH1745" s="148"/>
      <c r="AI1745" s="148"/>
      <c r="AJ1745" s="148"/>
      <c r="AK1745" s="148"/>
      <c r="AL1745" s="148"/>
      <c r="AM1745" s="148"/>
      <c r="AN1745" s="148"/>
      <c r="AO1745" s="148"/>
      <c r="AP1745" s="148"/>
      <c r="AQ1745" s="148"/>
      <c r="AR1745" s="148"/>
      <c r="AS1745" s="148"/>
      <c r="AT1745" s="148"/>
      <c r="AU1745" s="148"/>
      <c r="AV1745" s="148"/>
      <c r="AW1745" s="148"/>
      <c r="AX1745" s="148"/>
      <c r="AY1745" s="148"/>
      <c r="AZ1745" s="148"/>
      <c r="BA1745" s="148"/>
      <c r="BB1745" s="148"/>
      <c r="BC1745" s="148"/>
      <c r="BD1745" s="148"/>
      <c r="BE1745" s="148"/>
      <c r="BF1745" s="148"/>
      <c r="BG1745" s="148"/>
      <c r="BH1745" s="148"/>
    </row>
    <row r="1746" spans="1:60" outlineLevel="2" x14ac:dyDescent="0.2">
      <c r="A1746" s="155"/>
      <c r="B1746" s="156"/>
      <c r="C1746" s="194" t="s">
        <v>2384</v>
      </c>
      <c r="D1746" s="185"/>
      <c r="E1746" s="186">
        <v>42.6</v>
      </c>
      <c r="F1746" s="159"/>
      <c r="G1746" s="159"/>
      <c r="H1746" s="159"/>
      <c r="I1746" s="159"/>
      <c r="J1746" s="159"/>
      <c r="K1746" s="159"/>
      <c r="L1746" s="159"/>
      <c r="M1746" s="159"/>
      <c r="N1746" s="158"/>
      <c r="O1746" s="158"/>
      <c r="P1746" s="158"/>
      <c r="Q1746" s="158"/>
      <c r="R1746" s="159"/>
      <c r="S1746" s="159"/>
      <c r="T1746" s="159"/>
      <c r="U1746" s="159"/>
      <c r="V1746" s="159"/>
      <c r="W1746" s="159"/>
      <c r="X1746" s="159"/>
      <c r="Y1746" s="159"/>
      <c r="Z1746" s="148"/>
      <c r="AA1746" s="148"/>
      <c r="AB1746" s="148"/>
      <c r="AC1746" s="148"/>
      <c r="AD1746" s="148"/>
      <c r="AE1746" s="148"/>
      <c r="AF1746" s="148"/>
      <c r="AG1746" s="148" t="s">
        <v>435</v>
      </c>
      <c r="AH1746" s="148">
        <v>0</v>
      </c>
      <c r="AI1746" s="148"/>
      <c r="AJ1746" s="148"/>
      <c r="AK1746" s="148"/>
      <c r="AL1746" s="148"/>
      <c r="AM1746" s="148"/>
      <c r="AN1746" s="148"/>
      <c r="AO1746" s="148"/>
      <c r="AP1746" s="148"/>
      <c r="AQ1746" s="148"/>
      <c r="AR1746" s="148"/>
      <c r="AS1746" s="148"/>
      <c r="AT1746" s="148"/>
      <c r="AU1746" s="148"/>
      <c r="AV1746" s="148"/>
      <c r="AW1746" s="148"/>
      <c r="AX1746" s="148"/>
      <c r="AY1746" s="148"/>
      <c r="AZ1746" s="148"/>
      <c r="BA1746" s="148"/>
      <c r="BB1746" s="148"/>
      <c r="BC1746" s="148"/>
      <c r="BD1746" s="148"/>
      <c r="BE1746" s="148"/>
      <c r="BF1746" s="148"/>
      <c r="BG1746" s="148"/>
      <c r="BH1746" s="148"/>
    </row>
    <row r="1747" spans="1:60" ht="22.5" outlineLevel="1" x14ac:dyDescent="0.2">
      <c r="A1747" s="172">
        <v>374</v>
      </c>
      <c r="B1747" s="173" t="s">
        <v>2385</v>
      </c>
      <c r="C1747" s="181" t="s">
        <v>2386</v>
      </c>
      <c r="D1747" s="174" t="s">
        <v>515</v>
      </c>
      <c r="E1747" s="175">
        <v>1</v>
      </c>
      <c r="F1747" s="176"/>
      <c r="G1747" s="177">
        <f>ROUND(E1747*F1747,2)</f>
        <v>0</v>
      </c>
      <c r="H1747" s="176"/>
      <c r="I1747" s="177">
        <f>ROUND(E1747*H1747,2)</f>
        <v>0</v>
      </c>
      <c r="J1747" s="176"/>
      <c r="K1747" s="177">
        <f>ROUND(E1747*J1747,2)</f>
        <v>0</v>
      </c>
      <c r="L1747" s="177">
        <v>21</v>
      </c>
      <c r="M1747" s="177">
        <f>G1747*(1+L1747/100)</f>
        <v>0</v>
      </c>
      <c r="N1747" s="175">
        <v>0</v>
      </c>
      <c r="O1747" s="175">
        <f>ROUND(E1747*N1747,2)</f>
        <v>0</v>
      </c>
      <c r="P1747" s="175">
        <v>0</v>
      </c>
      <c r="Q1747" s="175">
        <f>ROUND(E1747*P1747,2)</f>
        <v>0</v>
      </c>
      <c r="R1747" s="177"/>
      <c r="S1747" s="177" t="s">
        <v>394</v>
      </c>
      <c r="T1747" s="178" t="s">
        <v>379</v>
      </c>
      <c r="U1747" s="159">
        <v>0</v>
      </c>
      <c r="V1747" s="159">
        <f>ROUND(E1747*U1747,2)</f>
        <v>0</v>
      </c>
      <c r="W1747" s="159"/>
      <c r="X1747" s="159" t="s">
        <v>429</v>
      </c>
      <c r="Y1747" s="159" t="s">
        <v>381</v>
      </c>
      <c r="Z1747" s="214">
        <v>0.32</v>
      </c>
      <c r="AA1747" s="215">
        <f t="shared" ref="AA1747" si="736">G1747*Z1747</f>
        <v>0</v>
      </c>
      <c r="AB1747" s="215">
        <f t="shared" ref="AB1747" si="737">G1747-AA1747</f>
        <v>0</v>
      </c>
      <c r="AC1747" s="148"/>
      <c r="AD1747" s="148"/>
      <c r="AE1747" s="148"/>
      <c r="AF1747" s="148"/>
      <c r="AG1747" s="148" t="s">
        <v>431</v>
      </c>
      <c r="AH1747" s="148"/>
      <c r="AI1747" s="148"/>
      <c r="AJ1747" s="148"/>
      <c r="AK1747" s="148"/>
      <c r="AL1747" s="148"/>
      <c r="AM1747" s="148"/>
      <c r="AN1747" s="148"/>
      <c r="AO1747" s="148"/>
      <c r="AP1747" s="148"/>
      <c r="AQ1747" s="148"/>
      <c r="AR1747" s="148"/>
      <c r="AS1747" s="148"/>
      <c r="AT1747" s="148"/>
      <c r="AU1747" s="148"/>
      <c r="AV1747" s="148"/>
      <c r="AW1747" s="148"/>
      <c r="AX1747" s="148"/>
      <c r="AY1747" s="148"/>
      <c r="AZ1747" s="148"/>
      <c r="BA1747" s="148"/>
      <c r="BB1747" s="148"/>
      <c r="BC1747" s="148"/>
      <c r="BD1747" s="148"/>
      <c r="BE1747" s="148"/>
      <c r="BF1747" s="148"/>
      <c r="BG1747" s="148"/>
      <c r="BH1747" s="148"/>
    </row>
    <row r="1748" spans="1:60" outlineLevel="2" x14ac:dyDescent="0.2">
      <c r="A1748" s="155"/>
      <c r="B1748" s="156"/>
      <c r="C1748" s="194" t="s">
        <v>2387</v>
      </c>
      <c r="D1748" s="185"/>
      <c r="E1748" s="186">
        <v>1</v>
      </c>
      <c r="F1748" s="159"/>
      <c r="G1748" s="159"/>
      <c r="H1748" s="159"/>
      <c r="I1748" s="159"/>
      <c r="J1748" s="159"/>
      <c r="K1748" s="159"/>
      <c r="L1748" s="159"/>
      <c r="M1748" s="159"/>
      <c r="N1748" s="158"/>
      <c r="O1748" s="158"/>
      <c r="P1748" s="158"/>
      <c r="Q1748" s="158"/>
      <c r="R1748" s="159"/>
      <c r="S1748" s="159"/>
      <c r="T1748" s="159"/>
      <c r="U1748" s="159"/>
      <c r="V1748" s="159"/>
      <c r="W1748" s="159"/>
      <c r="X1748" s="159"/>
      <c r="Y1748" s="159"/>
      <c r="Z1748" s="148"/>
      <c r="AA1748" s="148"/>
      <c r="AB1748" s="148"/>
      <c r="AC1748" s="148"/>
      <c r="AD1748" s="148"/>
      <c r="AE1748" s="148"/>
      <c r="AF1748" s="148"/>
      <c r="AG1748" s="148" t="s">
        <v>435</v>
      </c>
      <c r="AH1748" s="148">
        <v>0</v>
      </c>
      <c r="AI1748" s="148"/>
      <c r="AJ1748" s="148"/>
      <c r="AK1748" s="148"/>
      <c r="AL1748" s="148"/>
      <c r="AM1748" s="148"/>
      <c r="AN1748" s="148"/>
      <c r="AO1748" s="148"/>
      <c r="AP1748" s="148"/>
      <c r="AQ1748" s="148"/>
      <c r="AR1748" s="148"/>
      <c r="AS1748" s="148"/>
      <c r="AT1748" s="148"/>
      <c r="AU1748" s="148"/>
      <c r="AV1748" s="148"/>
      <c r="AW1748" s="148"/>
      <c r="AX1748" s="148"/>
      <c r="AY1748" s="148"/>
      <c r="AZ1748" s="148"/>
      <c r="BA1748" s="148"/>
      <c r="BB1748" s="148"/>
      <c r="BC1748" s="148"/>
      <c r="BD1748" s="148"/>
      <c r="BE1748" s="148"/>
      <c r="BF1748" s="148"/>
      <c r="BG1748" s="148"/>
      <c r="BH1748" s="148"/>
    </row>
    <row r="1749" spans="1:60" ht="22.5" outlineLevel="1" x14ac:dyDescent="0.2">
      <c r="A1749" s="172">
        <v>375</v>
      </c>
      <c r="B1749" s="173" t="s">
        <v>2388</v>
      </c>
      <c r="C1749" s="181" t="s">
        <v>2389</v>
      </c>
      <c r="D1749" s="174" t="s">
        <v>492</v>
      </c>
      <c r="E1749" s="175">
        <v>110</v>
      </c>
      <c r="F1749" s="176"/>
      <c r="G1749" s="177">
        <f>ROUND(E1749*F1749,2)</f>
        <v>0</v>
      </c>
      <c r="H1749" s="176"/>
      <c r="I1749" s="177">
        <f>ROUND(E1749*H1749,2)</f>
        <v>0</v>
      </c>
      <c r="J1749" s="176"/>
      <c r="K1749" s="177">
        <f>ROUND(E1749*J1749,2)</f>
        <v>0</v>
      </c>
      <c r="L1749" s="177">
        <v>21</v>
      </c>
      <c r="M1749" s="177">
        <f>G1749*(1+L1749/100)</f>
        <v>0</v>
      </c>
      <c r="N1749" s="175">
        <v>0</v>
      </c>
      <c r="O1749" s="175">
        <f>ROUND(E1749*N1749,2)</f>
        <v>0</v>
      </c>
      <c r="P1749" s="175">
        <v>0</v>
      </c>
      <c r="Q1749" s="175">
        <f>ROUND(E1749*P1749,2)</f>
        <v>0</v>
      </c>
      <c r="R1749" s="177"/>
      <c r="S1749" s="177" t="s">
        <v>394</v>
      </c>
      <c r="T1749" s="178" t="s">
        <v>379</v>
      </c>
      <c r="U1749" s="159">
        <v>0</v>
      </c>
      <c r="V1749" s="159">
        <f>ROUND(E1749*U1749,2)</f>
        <v>0</v>
      </c>
      <c r="W1749" s="159"/>
      <c r="X1749" s="159" t="s">
        <v>429</v>
      </c>
      <c r="Y1749" s="159" t="s">
        <v>381</v>
      </c>
      <c r="Z1749" s="214">
        <v>0.32</v>
      </c>
      <c r="AA1749" s="215">
        <f t="shared" ref="AA1749" si="738">G1749*Z1749</f>
        <v>0</v>
      </c>
      <c r="AB1749" s="215">
        <f t="shared" ref="AB1749" si="739">G1749-AA1749</f>
        <v>0</v>
      </c>
      <c r="AC1749" s="148"/>
      <c r="AD1749" s="148"/>
      <c r="AE1749" s="148"/>
      <c r="AF1749" s="148"/>
      <c r="AG1749" s="148" t="s">
        <v>431</v>
      </c>
      <c r="AH1749" s="148"/>
      <c r="AI1749" s="148"/>
      <c r="AJ1749" s="148"/>
      <c r="AK1749" s="148"/>
      <c r="AL1749" s="148"/>
      <c r="AM1749" s="148"/>
      <c r="AN1749" s="148"/>
      <c r="AO1749" s="148"/>
      <c r="AP1749" s="148"/>
      <c r="AQ1749" s="148"/>
      <c r="AR1749" s="148"/>
      <c r="AS1749" s="148"/>
      <c r="AT1749" s="148"/>
      <c r="AU1749" s="148"/>
      <c r="AV1749" s="148"/>
      <c r="AW1749" s="148"/>
      <c r="AX1749" s="148"/>
      <c r="AY1749" s="148"/>
      <c r="AZ1749" s="148"/>
      <c r="BA1749" s="148"/>
      <c r="BB1749" s="148"/>
      <c r="BC1749" s="148"/>
      <c r="BD1749" s="148"/>
      <c r="BE1749" s="148"/>
      <c r="BF1749" s="148"/>
      <c r="BG1749" s="148"/>
      <c r="BH1749" s="148"/>
    </row>
    <row r="1750" spans="1:60" outlineLevel="2" x14ac:dyDescent="0.2">
      <c r="A1750" s="155"/>
      <c r="B1750" s="156"/>
      <c r="C1750" s="194" t="s">
        <v>2390</v>
      </c>
      <c r="D1750" s="185"/>
      <c r="E1750" s="186">
        <v>110</v>
      </c>
      <c r="F1750" s="159"/>
      <c r="G1750" s="159"/>
      <c r="H1750" s="159"/>
      <c r="I1750" s="159"/>
      <c r="J1750" s="159"/>
      <c r="K1750" s="159"/>
      <c r="L1750" s="159"/>
      <c r="M1750" s="159"/>
      <c r="N1750" s="158"/>
      <c r="O1750" s="158"/>
      <c r="P1750" s="158"/>
      <c r="Q1750" s="158"/>
      <c r="R1750" s="159"/>
      <c r="S1750" s="159"/>
      <c r="T1750" s="159"/>
      <c r="U1750" s="159"/>
      <c r="V1750" s="159"/>
      <c r="W1750" s="159"/>
      <c r="X1750" s="159"/>
      <c r="Y1750" s="159"/>
      <c r="Z1750" s="148"/>
      <c r="AA1750" s="148"/>
      <c r="AB1750" s="148"/>
      <c r="AC1750" s="148"/>
      <c r="AD1750" s="148"/>
      <c r="AE1750" s="148"/>
      <c r="AF1750" s="148"/>
      <c r="AG1750" s="148" t="s">
        <v>435</v>
      </c>
      <c r="AH1750" s="148">
        <v>0</v>
      </c>
      <c r="AI1750" s="148"/>
      <c r="AJ1750" s="148"/>
      <c r="AK1750" s="148"/>
      <c r="AL1750" s="148"/>
      <c r="AM1750" s="148"/>
      <c r="AN1750" s="148"/>
      <c r="AO1750" s="148"/>
      <c r="AP1750" s="148"/>
      <c r="AQ1750" s="148"/>
      <c r="AR1750" s="148"/>
      <c r="AS1750" s="148"/>
      <c r="AT1750" s="148"/>
      <c r="AU1750" s="148"/>
      <c r="AV1750" s="148"/>
      <c r="AW1750" s="148"/>
      <c r="AX1750" s="148"/>
      <c r="AY1750" s="148"/>
      <c r="AZ1750" s="148"/>
      <c r="BA1750" s="148"/>
      <c r="BB1750" s="148"/>
      <c r="BC1750" s="148"/>
      <c r="BD1750" s="148"/>
      <c r="BE1750" s="148"/>
      <c r="BF1750" s="148"/>
      <c r="BG1750" s="148"/>
      <c r="BH1750" s="148"/>
    </row>
    <row r="1751" spans="1:60" ht="22.5" outlineLevel="1" x14ac:dyDescent="0.2">
      <c r="A1751" s="172">
        <v>376</v>
      </c>
      <c r="B1751" s="173" t="s">
        <v>2391</v>
      </c>
      <c r="C1751" s="181" t="s">
        <v>2392</v>
      </c>
      <c r="D1751" s="174" t="s">
        <v>515</v>
      </c>
      <c r="E1751" s="175">
        <v>2</v>
      </c>
      <c r="F1751" s="176"/>
      <c r="G1751" s="177">
        <f>ROUND(E1751*F1751,2)</f>
        <v>0</v>
      </c>
      <c r="H1751" s="176"/>
      <c r="I1751" s="177">
        <f>ROUND(E1751*H1751,2)</f>
        <v>0</v>
      </c>
      <c r="J1751" s="176"/>
      <c r="K1751" s="177">
        <f>ROUND(E1751*J1751,2)</f>
        <v>0</v>
      </c>
      <c r="L1751" s="177">
        <v>21</v>
      </c>
      <c r="M1751" s="177">
        <f>G1751*(1+L1751/100)</f>
        <v>0</v>
      </c>
      <c r="N1751" s="175">
        <v>0</v>
      </c>
      <c r="O1751" s="175">
        <f>ROUND(E1751*N1751,2)</f>
        <v>0</v>
      </c>
      <c r="P1751" s="175">
        <v>0</v>
      </c>
      <c r="Q1751" s="175">
        <f>ROUND(E1751*P1751,2)</f>
        <v>0</v>
      </c>
      <c r="R1751" s="177"/>
      <c r="S1751" s="177" t="s">
        <v>394</v>
      </c>
      <c r="T1751" s="178" t="s">
        <v>379</v>
      </c>
      <c r="U1751" s="159">
        <v>0</v>
      </c>
      <c r="V1751" s="159">
        <f>ROUND(E1751*U1751,2)</f>
        <v>0</v>
      </c>
      <c r="W1751" s="159"/>
      <c r="X1751" s="159" t="s">
        <v>429</v>
      </c>
      <c r="Y1751" s="159" t="s">
        <v>381</v>
      </c>
      <c r="Z1751" s="214">
        <v>0.32</v>
      </c>
      <c r="AA1751" s="215">
        <f t="shared" ref="AA1751" si="740">G1751*Z1751</f>
        <v>0</v>
      </c>
      <c r="AB1751" s="215">
        <f t="shared" ref="AB1751" si="741">G1751-AA1751</f>
        <v>0</v>
      </c>
      <c r="AC1751" s="148"/>
      <c r="AD1751" s="148"/>
      <c r="AE1751" s="148"/>
      <c r="AF1751" s="148"/>
      <c r="AG1751" s="148" t="s">
        <v>431</v>
      </c>
      <c r="AH1751" s="148"/>
      <c r="AI1751" s="148"/>
      <c r="AJ1751" s="148"/>
      <c r="AK1751" s="148"/>
      <c r="AL1751" s="148"/>
      <c r="AM1751" s="148"/>
      <c r="AN1751" s="148"/>
      <c r="AO1751" s="148"/>
      <c r="AP1751" s="148"/>
      <c r="AQ1751" s="148"/>
      <c r="AR1751" s="148"/>
      <c r="AS1751" s="148"/>
      <c r="AT1751" s="148"/>
      <c r="AU1751" s="148"/>
      <c r="AV1751" s="148"/>
      <c r="AW1751" s="148"/>
      <c r="AX1751" s="148"/>
      <c r="AY1751" s="148"/>
      <c r="AZ1751" s="148"/>
      <c r="BA1751" s="148"/>
      <c r="BB1751" s="148"/>
      <c r="BC1751" s="148"/>
      <c r="BD1751" s="148"/>
      <c r="BE1751" s="148"/>
      <c r="BF1751" s="148"/>
      <c r="BG1751" s="148"/>
      <c r="BH1751" s="148"/>
    </row>
    <row r="1752" spans="1:60" outlineLevel="2" x14ac:dyDescent="0.2">
      <c r="A1752" s="155"/>
      <c r="B1752" s="156"/>
      <c r="C1752" s="194" t="s">
        <v>2393</v>
      </c>
      <c r="D1752" s="185"/>
      <c r="E1752" s="186">
        <v>2</v>
      </c>
      <c r="F1752" s="159"/>
      <c r="G1752" s="159"/>
      <c r="H1752" s="159"/>
      <c r="I1752" s="159"/>
      <c r="J1752" s="159"/>
      <c r="K1752" s="159"/>
      <c r="L1752" s="159"/>
      <c r="M1752" s="159"/>
      <c r="N1752" s="158"/>
      <c r="O1752" s="158"/>
      <c r="P1752" s="158"/>
      <c r="Q1752" s="158"/>
      <c r="R1752" s="159"/>
      <c r="S1752" s="159"/>
      <c r="T1752" s="159"/>
      <c r="U1752" s="159"/>
      <c r="V1752" s="159"/>
      <c r="W1752" s="159"/>
      <c r="X1752" s="159"/>
      <c r="Y1752" s="159"/>
      <c r="Z1752" s="148"/>
      <c r="AA1752" s="148"/>
      <c r="AB1752" s="148"/>
      <c r="AC1752" s="148"/>
      <c r="AD1752" s="148"/>
      <c r="AE1752" s="148"/>
      <c r="AF1752" s="148"/>
      <c r="AG1752" s="148" t="s">
        <v>435</v>
      </c>
      <c r="AH1752" s="148">
        <v>0</v>
      </c>
      <c r="AI1752" s="148"/>
      <c r="AJ1752" s="148"/>
      <c r="AK1752" s="148"/>
      <c r="AL1752" s="148"/>
      <c r="AM1752" s="148"/>
      <c r="AN1752" s="148"/>
      <c r="AO1752" s="148"/>
      <c r="AP1752" s="148"/>
      <c r="AQ1752" s="148"/>
      <c r="AR1752" s="148"/>
      <c r="AS1752" s="148"/>
      <c r="AT1752" s="148"/>
      <c r="AU1752" s="148"/>
      <c r="AV1752" s="148"/>
      <c r="AW1752" s="148"/>
      <c r="AX1752" s="148"/>
      <c r="AY1752" s="148"/>
      <c r="AZ1752" s="148"/>
      <c r="BA1752" s="148"/>
      <c r="BB1752" s="148"/>
      <c r="BC1752" s="148"/>
      <c r="BD1752" s="148"/>
      <c r="BE1752" s="148"/>
      <c r="BF1752" s="148"/>
      <c r="BG1752" s="148"/>
      <c r="BH1752" s="148"/>
    </row>
    <row r="1753" spans="1:60" ht="22.5" outlineLevel="1" x14ac:dyDescent="0.2">
      <c r="A1753" s="172">
        <v>377</v>
      </c>
      <c r="B1753" s="173" t="s">
        <v>2394</v>
      </c>
      <c r="C1753" s="181" t="s">
        <v>2395</v>
      </c>
      <c r="D1753" s="174" t="s">
        <v>707</v>
      </c>
      <c r="E1753" s="175">
        <v>1935</v>
      </c>
      <c r="F1753" s="176"/>
      <c r="G1753" s="177">
        <f>ROUND(E1753*F1753,2)</f>
        <v>0</v>
      </c>
      <c r="H1753" s="176"/>
      <c r="I1753" s="177">
        <f>ROUND(E1753*H1753,2)</f>
        <v>0</v>
      </c>
      <c r="J1753" s="176"/>
      <c r="K1753" s="177">
        <f>ROUND(E1753*J1753,2)</f>
        <v>0</v>
      </c>
      <c r="L1753" s="177">
        <v>21</v>
      </c>
      <c r="M1753" s="177">
        <f>G1753*(1+L1753/100)</f>
        <v>0</v>
      </c>
      <c r="N1753" s="175">
        <v>1E-3</v>
      </c>
      <c r="O1753" s="175">
        <f>ROUND(E1753*N1753,2)</f>
        <v>1.94</v>
      </c>
      <c r="P1753" s="175">
        <v>0</v>
      </c>
      <c r="Q1753" s="175">
        <f>ROUND(E1753*P1753,2)</f>
        <v>0</v>
      </c>
      <c r="R1753" s="177"/>
      <c r="S1753" s="177" t="s">
        <v>394</v>
      </c>
      <c r="T1753" s="178" t="s">
        <v>379</v>
      </c>
      <c r="U1753" s="159">
        <v>0</v>
      </c>
      <c r="V1753" s="159">
        <f>ROUND(E1753*U1753,2)</f>
        <v>0</v>
      </c>
      <c r="W1753" s="159"/>
      <c r="X1753" s="159" t="s">
        <v>429</v>
      </c>
      <c r="Y1753" s="159" t="s">
        <v>381</v>
      </c>
      <c r="Z1753" s="214">
        <v>0.32</v>
      </c>
      <c r="AA1753" s="215">
        <f t="shared" ref="AA1753" si="742">G1753*Z1753</f>
        <v>0</v>
      </c>
      <c r="AB1753" s="215">
        <f t="shared" ref="AB1753" si="743">G1753-AA1753</f>
        <v>0</v>
      </c>
      <c r="AC1753" s="148"/>
      <c r="AD1753" s="148"/>
      <c r="AE1753" s="148"/>
      <c r="AF1753" s="148"/>
      <c r="AG1753" s="148" t="s">
        <v>431</v>
      </c>
      <c r="AH1753" s="148"/>
      <c r="AI1753" s="148"/>
      <c r="AJ1753" s="148"/>
      <c r="AK1753" s="148"/>
      <c r="AL1753" s="148"/>
      <c r="AM1753" s="148"/>
      <c r="AN1753" s="148"/>
      <c r="AO1753" s="148"/>
      <c r="AP1753" s="148"/>
      <c r="AQ1753" s="148"/>
      <c r="AR1753" s="148"/>
      <c r="AS1753" s="148"/>
      <c r="AT1753" s="148"/>
      <c r="AU1753" s="148"/>
      <c r="AV1753" s="148"/>
      <c r="AW1753" s="148"/>
      <c r="AX1753" s="148"/>
      <c r="AY1753" s="148"/>
      <c r="AZ1753" s="148"/>
      <c r="BA1753" s="148"/>
      <c r="BB1753" s="148"/>
      <c r="BC1753" s="148"/>
      <c r="BD1753" s="148"/>
      <c r="BE1753" s="148"/>
      <c r="BF1753" s="148"/>
      <c r="BG1753" s="148"/>
      <c r="BH1753" s="148"/>
    </row>
    <row r="1754" spans="1:60" outlineLevel="2" x14ac:dyDescent="0.2">
      <c r="A1754" s="155"/>
      <c r="B1754" s="156"/>
      <c r="C1754" s="194" t="s">
        <v>2396</v>
      </c>
      <c r="D1754" s="185"/>
      <c r="E1754" s="186">
        <v>1935</v>
      </c>
      <c r="F1754" s="159"/>
      <c r="G1754" s="159"/>
      <c r="H1754" s="159"/>
      <c r="I1754" s="159"/>
      <c r="J1754" s="159"/>
      <c r="K1754" s="159"/>
      <c r="L1754" s="159"/>
      <c r="M1754" s="159"/>
      <c r="N1754" s="158"/>
      <c r="O1754" s="158"/>
      <c r="P1754" s="158"/>
      <c r="Q1754" s="158"/>
      <c r="R1754" s="159"/>
      <c r="S1754" s="159"/>
      <c r="T1754" s="159"/>
      <c r="U1754" s="159"/>
      <c r="V1754" s="159"/>
      <c r="W1754" s="159"/>
      <c r="X1754" s="159"/>
      <c r="Y1754" s="159"/>
      <c r="Z1754" s="148"/>
      <c r="AA1754" s="148"/>
      <c r="AB1754" s="148"/>
      <c r="AC1754" s="148"/>
      <c r="AD1754" s="148"/>
      <c r="AE1754" s="148"/>
      <c r="AF1754" s="148"/>
      <c r="AG1754" s="148" t="s">
        <v>435</v>
      </c>
      <c r="AH1754" s="148">
        <v>0</v>
      </c>
      <c r="AI1754" s="148"/>
      <c r="AJ1754" s="148"/>
      <c r="AK1754" s="148"/>
      <c r="AL1754" s="148"/>
      <c r="AM1754" s="148"/>
      <c r="AN1754" s="148"/>
      <c r="AO1754" s="148"/>
      <c r="AP1754" s="148"/>
      <c r="AQ1754" s="148"/>
      <c r="AR1754" s="148"/>
      <c r="AS1754" s="148"/>
      <c r="AT1754" s="148"/>
      <c r="AU1754" s="148"/>
      <c r="AV1754" s="148"/>
      <c r="AW1754" s="148"/>
      <c r="AX1754" s="148"/>
      <c r="AY1754" s="148"/>
      <c r="AZ1754" s="148"/>
      <c r="BA1754" s="148"/>
      <c r="BB1754" s="148"/>
      <c r="BC1754" s="148"/>
      <c r="BD1754" s="148"/>
      <c r="BE1754" s="148"/>
      <c r="BF1754" s="148"/>
      <c r="BG1754" s="148"/>
      <c r="BH1754" s="148"/>
    </row>
    <row r="1755" spans="1:60" ht="22.5" outlineLevel="1" x14ac:dyDescent="0.2">
      <c r="A1755" s="172">
        <v>378</v>
      </c>
      <c r="B1755" s="173" t="s">
        <v>2397</v>
      </c>
      <c r="C1755" s="181" t="s">
        <v>2398</v>
      </c>
      <c r="D1755" s="174" t="s">
        <v>671</v>
      </c>
      <c r="E1755" s="175">
        <v>56</v>
      </c>
      <c r="F1755" s="176"/>
      <c r="G1755" s="177">
        <f>ROUND(E1755*F1755,2)</f>
        <v>0</v>
      </c>
      <c r="H1755" s="176"/>
      <c r="I1755" s="177">
        <f>ROUND(E1755*H1755,2)</f>
        <v>0</v>
      </c>
      <c r="J1755" s="176"/>
      <c r="K1755" s="177">
        <f>ROUND(E1755*J1755,2)</f>
        <v>0</v>
      </c>
      <c r="L1755" s="177">
        <v>21</v>
      </c>
      <c r="M1755" s="177">
        <f>G1755*(1+L1755/100)</f>
        <v>0</v>
      </c>
      <c r="N1755" s="175">
        <v>0</v>
      </c>
      <c r="O1755" s="175">
        <f>ROUND(E1755*N1755,2)</f>
        <v>0</v>
      </c>
      <c r="P1755" s="175">
        <v>0</v>
      </c>
      <c r="Q1755" s="175">
        <f>ROUND(E1755*P1755,2)</f>
        <v>0</v>
      </c>
      <c r="R1755" s="177"/>
      <c r="S1755" s="177" t="s">
        <v>394</v>
      </c>
      <c r="T1755" s="178" t="s">
        <v>379</v>
      </c>
      <c r="U1755" s="159">
        <v>0</v>
      </c>
      <c r="V1755" s="159">
        <f>ROUND(E1755*U1755,2)</f>
        <v>0</v>
      </c>
      <c r="W1755" s="159"/>
      <c r="X1755" s="159" t="s">
        <v>429</v>
      </c>
      <c r="Y1755" s="159" t="s">
        <v>381</v>
      </c>
      <c r="Z1755" s="214">
        <v>0.32</v>
      </c>
      <c r="AA1755" s="215">
        <f t="shared" ref="AA1755" si="744">G1755*Z1755</f>
        <v>0</v>
      </c>
      <c r="AB1755" s="215">
        <f t="shared" ref="AB1755" si="745">G1755-AA1755</f>
        <v>0</v>
      </c>
      <c r="AC1755" s="148"/>
      <c r="AD1755" s="148"/>
      <c r="AE1755" s="148"/>
      <c r="AF1755" s="148"/>
      <c r="AG1755" s="148" t="s">
        <v>431</v>
      </c>
      <c r="AH1755" s="148"/>
      <c r="AI1755" s="148"/>
      <c r="AJ1755" s="148"/>
      <c r="AK1755" s="148"/>
      <c r="AL1755" s="148"/>
      <c r="AM1755" s="148"/>
      <c r="AN1755" s="148"/>
      <c r="AO1755" s="148"/>
      <c r="AP1755" s="148"/>
      <c r="AQ1755" s="148"/>
      <c r="AR1755" s="148"/>
      <c r="AS1755" s="148"/>
      <c r="AT1755" s="148"/>
      <c r="AU1755" s="148"/>
      <c r="AV1755" s="148"/>
      <c r="AW1755" s="148"/>
      <c r="AX1755" s="148"/>
      <c r="AY1755" s="148"/>
      <c r="AZ1755" s="148"/>
      <c r="BA1755" s="148"/>
      <c r="BB1755" s="148"/>
      <c r="BC1755" s="148"/>
      <c r="BD1755" s="148"/>
      <c r="BE1755" s="148"/>
      <c r="BF1755" s="148"/>
      <c r="BG1755" s="148"/>
      <c r="BH1755" s="148"/>
    </row>
    <row r="1756" spans="1:60" outlineLevel="2" x14ac:dyDescent="0.2">
      <c r="A1756" s="155"/>
      <c r="B1756" s="156"/>
      <c r="C1756" s="194" t="s">
        <v>2399</v>
      </c>
      <c r="D1756" s="185"/>
      <c r="E1756" s="186">
        <v>56</v>
      </c>
      <c r="F1756" s="159"/>
      <c r="G1756" s="159"/>
      <c r="H1756" s="159"/>
      <c r="I1756" s="159"/>
      <c r="J1756" s="159"/>
      <c r="K1756" s="159"/>
      <c r="L1756" s="159"/>
      <c r="M1756" s="159"/>
      <c r="N1756" s="158"/>
      <c r="O1756" s="158"/>
      <c r="P1756" s="158"/>
      <c r="Q1756" s="158"/>
      <c r="R1756" s="159"/>
      <c r="S1756" s="159"/>
      <c r="T1756" s="159"/>
      <c r="U1756" s="159"/>
      <c r="V1756" s="159"/>
      <c r="W1756" s="159"/>
      <c r="X1756" s="159"/>
      <c r="Y1756" s="159"/>
      <c r="Z1756" s="148"/>
      <c r="AA1756" s="148"/>
      <c r="AB1756" s="148"/>
      <c r="AC1756" s="148"/>
      <c r="AD1756" s="148"/>
      <c r="AE1756" s="148"/>
      <c r="AF1756" s="148"/>
      <c r="AG1756" s="148" t="s">
        <v>435</v>
      </c>
      <c r="AH1756" s="148">
        <v>0</v>
      </c>
      <c r="AI1756" s="148"/>
      <c r="AJ1756" s="148"/>
      <c r="AK1756" s="148"/>
      <c r="AL1756" s="148"/>
      <c r="AM1756" s="148"/>
      <c r="AN1756" s="148"/>
      <c r="AO1756" s="148"/>
      <c r="AP1756" s="148"/>
      <c r="AQ1756" s="148"/>
      <c r="AR1756" s="148"/>
      <c r="AS1756" s="148"/>
      <c r="AT1756" s="148"/>
      <c r="AU1756" s="148"/>
      <c r="AV1756" s="148"/>
      <c r="AW1756" s="148"/>
      <c r="AX1756" s="148"/>
      <c r="AY1756" s="148"/>
      <c r="AZ1756" s="148"/>
      <c r="BA1756" s="148"/>
      <c r="BB1756" s="148"/>
      <c r="BC1756" s="148"/>
      <c r="BD1756" s="148"/>
      <c r="BE1756" s="148"/>
      <c r="BF1756" s="148"/>
      <c r="BG1756" s="148"/>
      <c r="BH1756" s="148"/>
    </row>
    <row r="1757" spans="1:60" ht="22.5" outlineLevel="1" x14ac:dyDescent="0.2">
      <c r="A1757" s="172">
        <v>379</v>
      </c>
      <c r="B1757" s="173" t="s">
        <v>2400</v>
      </c>
      <c r="C1757" s="181" t="s">
        <v>2375</v>
      </c>
      <c r="D1757" s="174" t="s">
        <v>671</v>
      </c>
      <c r="E1757" s="175">
        <v>39</v>
      </c>
      <c r="F1757" s="176"/>
      <c r="G1757" s="177">
        <f>ROUND(E1757*F1757,2)</f>
        <v>0</v>
      </c>
      <c r="H1757" s="176"/>
      <c r="I1757" s="177">
        <f>ROUND(E1757*H1757,2)</f>
        <v>0</v>
      </c>
      <c r="J1757" s="176"/>
      <c r="K1757" s="177">
        <f>ROUND(E1757*J1757,2)</f>
        <v>0</v>
      </c>
      <c r="L1757" s="177">
        <v>21</v>
      </c>
      <c r="M1757" s="177">
        <f>G1757*(1+L1757/100)</f>
        <v>0</v>
      </c>
      <c r="N1757" s="175">
        <v>0</v>
      </c>
      <c r="O1757" s="175">
        <f>ROUND(E1757*N1757,2)</f>
        <v>0</v>
      </c>
      <c r="P1757" s="175">
        <v>0</v>
      </c>
      <c r="Q1757" s="175">
        <f>ROUND(E1757*P1757,2)</f>
        <v>0</v>
      </c>
      <c r="R1757" s="177"/>
      <c r="S1757" s="177" t="s">
        <v>394</v>
      </c>
      <c r="T1757" s="178" t="s">
        <v>379</v>
      </c>
      <c r="U1757" s="159">
        <v>0</v>
      </c>
      <c r="V1757" s="159">
        <f>ROUND(E1757*U1757,2)</f>
        <v>0</v>
      </c>
      <c r="W1757" s="159"/>
      <c r="X1757" s="159" t="s">
        <v>429</v>
      </c>
      <c r="Y1757" s="159" t="s">
        <v>381</v>
      </c>
      <c r="Z1757" s="214">
        <v>0.32</v>
      </c>
      <c r="AA1757" s="215">
        <f t="shared" ref="AA1757" si="746">G1757*Z1757</f>
        <v>0</v>
      </c>
      <c r="AB1757" s="215">
        <f t="shared" ref="AB1757" si="747">G1757-AA1757</f>
        <v>0</v>
      </c>
      <c r="AC1757" s="148"/>
      <c r="AD1757" s="148"/>
      <c r="AE1757" s="148"/>
      <c r="AF1757" s="148"/>
      <c r="AG1757" s="148" t="s">
        <v>431</v>
      </c>
      <c r="AH1757" s="148"/>
      <c r="AI1757" s="148"/>
      <c r="AJ1757" s="148"/>
      <c r="AK1757" s="148"/>
      <c r="AL1757" s="148"/>
      <c r="AM1757" s="148"/>
      <c r="AN1757" s="148"/>
      <c r="AO1757" s="148"/>
      <c r="AP1757" s="148"/>
      <c r="AQ1757" s="148"/>
      <c r="AR1757" s="148"/>
      <c r="AS1757" s="148"/>
      <c r="AT1757" s="148"/>
      <c r="AU1757" s="148"/>
      <c r="AV1757" s="148"/>
      <c r="AW1757" s="148"/>
      <c r="AX1757" s="148"/>
      <c r="AY1757" s="148"/>
      <c r="AZ1757" s="148"/>
      <c r="BA1757" s="148"/>
      <c r="BB1757" s="148"/>
      <c r="BC1757" s="148"/>
      <c r="BD1757" s="148"/>
      <c r="BE1757" s="148"/>
      <c r="BF1757" s="148"/>
      <c r="BG1757" s="148"/>
      <c r="BH1757" s="148"/>
    </row>
    <row r="1758" spans="1:60" outlineLevel="2" x14ac:dyDescent="0.2">
      <c r="A1758" s="155"/>
      <c r="B1758" s="156"/>
      <c r="C1758" s="194" t="s">
        <v>2401</v>
      </c>
      <c r="D1758" s="185"/>
      <c r="E1758" s="186">
        <v>39</v>
      </c>
      <c r="F1758" s="159"/>
      <c r="G1758" s="159"/>
      <c r="H1758" s="159"/>
      <c r="I1758" s="159"/>
      <c r="J1758" s="159"/>
      <c r="K1758" s="159"/>
      <c r="L1758" s="159"/>
      <c r="M1758" s="159"/>
      <c r="N1758" s="158"/>
      <c r="O1758" s="158"/>
      <c r="P1758" s="158"/>
      <c r="Q1758" s="158"/>
      <c r="R1758" s="159"/>
      <c r="S1758" s="159"/>
      <c r="T1758" s="159"/>
      <c r="U1758" s="159"/>
      <c r="V1758" s="159"/>
      <c r="W1758" s="159"/>
      <c r="X1758" s="159"/>
      <c r="Y1758" s="159"/>
      <c r="Z1758" s="148"/>
      <c r="AA1758" s="148"/>
      <c r="AB1758" s="148"/>
      <c r="AC1758" s="148"/>
      <c r="AD1758" s="148"/>
      <c r="AE1758" s="148"/>
      <c r="AF1758" s="148"/>
      <c r="AG1758" s="148" t="s">
        <v>435</v>
      </c>
      <c r="AH1758" s="148">
        <v>0</v>
      </c>
      <c r="AI1758" s="148"/>
      <c r="AJ1758" s="148"/>
      <c r="AK1758" s="148"/>
      <c r="AL1758" s="148"/>
      <c r="AM1758" s="148"/>
      <c r="AN1758" s="148"/>
      <c r="AO1758" s="148"/>
      <c r="AP1758" s="148"/>
      <c r="AQ1758" s="148"/>
      <c r="AR1758" s="148"/>
      <c r="AS1758" s="148"/>
      <c r="AT1758" s="148"/>
      <c r="AU1758" s="148"/>
      <c r="AV1758" s="148"/>
      <c r="AW1758" s="148"/>
      <c r="AX1758" s="148"/>
      <c r="AY1758" s="148"/>
      <c r="AZ1758" s="148"/>
      <c r="BA1758" s="148"/>
      <c r="BB1758" s="148"/>
      <c r="BC1758" s="148"/>
      <c r="BD1758" s="148"/>
      <c r="BE1758" s="148"/>
      <c r="BF1758" s="148"/>
      <c r="BG1758" s="148"/>
      <c r="BH1758" s="148"/>
    </row>
    <row r="1759" spans="1:60" outlineLevel="1" x14ac:dyDescent="0.2">
      <c r="A1759" s="172">
        <v>380</v>
      </c>
      <c r="B1759" s="173" t="s">
        <v>2402</v>
      </c>
      <c r="C1759" s="181" t="s">
        <v>2403</v>
      </c>
      <c r="D1759" s="174" t="s">
        <v>707</v>
      </c>
      <c r="E1759" s="175">
        <v>185</v>
      </c>
      <c r="F1759" s="176"/>
      <c r="G1759" s="177">
        <f>ROUND(E1759*F1759,2)</f>
        <v>0</v>
      </c>
      <c r="H1759" s="176"/>
      <c r="I1759" s="177">
        <f>ROUND(E1759*H1759,2)</f>
        <v>0</v>
      </c>
      <c r="J1759" s="176"/>
      <c r="K1759" s="177">
        <f>ROUND(E1759*J1759,2)</f>
        <v>0</v>
      </c>
      <c r="L1759" s="177">
        <v>21</v>
      </c>
      <c r="M1759" s="177">
        <f>G1759*(1+L1759/100)</f>
        <v>0</v>
      </c>
      <c r="N1759" s="175">
        <v>1E-3</v>
      </c>
      <c r="O1759" s="175">
        <f>ROUND(E1759*N1759,2)</f>
        <v>0.19</v>
      </c>
      <c r="P1759" s="175">
        <v>0</v>
      </c>
      <c r="Q1759" s="175">
        <f>ROUND(E1759*P1759,2)</f>
        <v>0</v>
      </c>
      <c r="R1759" s="177"/>
      <c r="S1759" s="177" t="s">
        <v>394</v>
      </c>
      <c r="T1759" s="178" t="s">
        <v>379</v>
      </c>
      <c r="U1759" s="159">
        <v>0</v>
      </c>
      <c r="V1759" s="159">
        <f>ROUND(E1759*U1759,2)</f>
        <v>0</v>
      </c>
      <c r="W1759" s="159"/>
      <c r="X1759" s="159" t="s">
        <v>429</v>
      </c>
      <c r="Y1759" s="159" t="s">
        <v>381</v>
      </c>
      <c r="Z1759" s="214">
        <v>0.32</v>
      </c>
      <c r="AA1759" s="215">
        <f t="shared" ref="AA1759" si="748">G1759*Z1759</f>
        <v>0</v>
      </c>
      <c r="AB1759" s="215">
        <f t="shared" ref="AB1759" si="749">G1759-AA1759</f>
        <v>0</v>
      </c>
      <c r="AC1759" s="148"/>
      <c r="AD1759" s="148"/>
      <c r="AE1759" s="148"/>
      <c r="AF1759" s="148"/>
      <c r="AG1759" s="148" t="s">
        <v>431</v>
      </c>
      <c r="AH1759" s="148"/>
      <c r="AI1759" s="148"/>
      <c r="AJ1759" s="148"/>
      <c r="AK1759" s="148"/>
      <c r="AL1759" s="148"/>
      <c r="AM1759" s="148"/>
      <c r="AN1759" s="148"/>
      <c r="AO1759" s="148"/>
      <c r="AP1759" s="148"/>
      <c r="AQ1759" s="148"/>
      <c r="AR1759" s="148"/>
      <c r="AS1759" s="148"/>
      <c r="AT1759" s="148"/>
      <c r="AU1759" s="148"/>
      <c r="AV1759" s="148"/>
      <c r="AW1759" s="148"/>
      <c r="AX1759" s="148"/>
      <c r="AY1759" s="148"/>
      <c r="AZ1759" s="148"/>
      <c r="BA1759" s="148"/>
      <c r="BB1759" s="148"/>
      <c r="BC1759" s="148"/>
      <c r="BD1759" s="148"/>
      <c r="BE1759" s="148"/>
      <c r="BF1759" s="148"/>
      <c r="BG1759" s="148"/>
      <c r="BH1759" s="148"/>
    </row>
    <row r="1760" spans="1:60" outlineLevel="2" x14ac:dyDescent="0.2">
      <c r="A1760" s="155"/>
      <c r="B1760" s="156"/>
      <c r="C1760" s="194" t="s">
        <v>2404</v>
      </c>
      <c r="D1760" s="185"/>
      <c r="E1760" s="186">
        <v>185</v>
      </c>
      <c r="F1760" s="159"/>
      <c r="G1760" s="159"/>
      <c r="H1760" s="159"/>
      <c r="I1760" s="159"/>
      <c r="J1760" s="159"/>
      <c r="K1760" s="159"/>
      <c r="L1760" s="159"/>
      <c r="M1760" s="159"/>
      <c r="N1760" s="158"/>
      <c r="O1760" s="158"/>
      <c r="P1760" s="158"/>
      <c r="Q1760" s="158"/>
      <c r="R1760" s="159"/>
      <c r="S1760" s="159"/>
      <c r="T1760" s="159"/>
      <c r="U1760" s="159"/>
      <c r="V1760" s="159"/>
      <c r="W1760" s="159"/>
      <c r="X1760" s="159"/>
      <c r="Y1760" s="159"/>
      <c r="Z1760" s="148"/>
      <c r="AA1760" s="148"/>
      <c r="AB1760" s="148"/>
      <c r="AC1760" s="148"/>
      <c r="AD1760" s="148"/>
      <c r="AE1760" s="148"/>
      <c r="AF1760" s="148"/>
      <c r="AG1760" s="148" t="s">
        <v>435</v>
      </c>
      <c r="AH1760" s="148">
        <v>0</v>
      </c>
      <c r="AI1760" s="148"/>
      <c r="AJ1760" s="148"/>
      <c r="AK1760" s="148"/>
      <c r="AL1760" s="148"/>
      <c r="AM1760" s="148"/>
      <c r="AN1760" s="148"/>
      <c r="AO1760" s="148"/>
      <c r="AP1760" s="148"/>
      <c r="AQ1760" s="148"/>
      <c r="AR1760" s="148"/>
      <c r="AS1760" s="148"/>
      <c r="AT1760" s="148"/>
      <c r="AU1760" s="148"/>
      <c r="AV1760" s="148"/>
      <c r="AW1760" s="148"/>
      <c r="AX1760" s="148"/>
      <c r="AY1760" s="148"/>
      <c r="AZ1760" s="148"/>
      <c r="BA1760" s="148"/>
      <c r="BB1760" s="148"/>
      <c r="BC1760" s="148"/>
      <c r="BD1760" s="148"/>
      <c r="BE1760" s="148"/>
      <c r="BF1760" s="148"/>
      <c r="BG1760" s="148"/>
      <c r="BH1760" s="148"/>
    </row>
    <row r="1761" spans="1:60" ht="22.5" outlineLevel="1" x14ac:dyDescent="0.2">
      <c r="A1761" s="172">
        <v>381</v>
      </c>
      <c r="B1761" s="173" t="s">
        <v>2405</v>
      </c>
      <c r="C1761" s="181" t="s">
        <v>2406</v>
      </c>
      <c r="D1761" s="174" t="s">
        <v>492</v>
      </c>
      <c r="E1761" s="175">
        <v>163.56</v>
      </c>
      <c r="F1761" s="176"/>
      <c r="G1761" s="177">
        <f>ROUND(E1761*F1761,2)</f>
        <v>0</v>
      </c>
      <c r="H1761" s="176"/>
      <c r="I1761" s="177">
        <f>ROUND(E1761*H1761,2)</f>
        <v>0</v>
      </c>
      <c r="J1761" s="176"/>
      <c r="K1761" s="177">
        <f>ROUND(E1761*J1761,2)</f>
        <v>0</v>
      </c>
      <c r="L1761" s="177">
        <v>21</v>
      </c>
      <c r="M1761" s="177">
        <f>G1761*(1+L1761/100)</f>
        <v>0</v>
      </c>
      <c r="N1761" s="175">
        <v>1.8339999999999999E-2</v>
      </c>
      <c r="O1761" s="175">
        <f>ROUND(E1761*N1761,2)</f>
        <v>3</v>
      </c>
      <c r="P1761" s="175">
        <v>0</v>
      </c>
      <c r="Q1761" s="175">
        <f>ROUND(E1761*P1761,2)</f>
        <v>0</v>
      </c>
      <c r="R1761" s="177"/>
      <c r="S1761" s="177" t="s">
        <v>394</v>
      </c>
      <c r="T1761" s="178" t="s">
        <v>379</v>
      </c>
      <c r="U1761" s="159">
        <v>0.31</v>
      </c>
      <c r="V1761" s="159">
        <f>ROUND(E1761*U1761,2)</f>
        <v>50.7</v>
      </c>
      <c r="W1761" s="159"/>
      <c r="X1761" s="159" t="s">
        <v>429</v>
      </c>
      <c r="Y1761" s="159" t="s">
        <v>381</v>
      </c>
      <c r="Z1761" s="214">
        <v>0.32</v>
      </c>
      <c r="AA1761" s="215">
        <f t="shared" ref="AA1761" si="750">G1761*Z1761</f>
        <v>0</v>
      </c>
      <c r="AB1761" s="215">
        <f t="shared" ref="AB1761" si="751">G1761-AA1761</f>
        <v>0</v>
      </c>
      <c r="AC1761" s="148"/>
      <c r="AD1761" s="148"/>
      <c r="AE1761" s="148"/>
      <c r="AF1761" s="148"/>
      <c r="AG1761" s="148" t="s">
        <v>431</v>
      </c>
      <c r="AH1761" s="148"/>
      <c r="AI1761" s="148"/>
      <c r="AJ1761" s="148"/>
      <c r="AK1761" s="148"/>
      <c r="AL1761" s="148"/>
      <c r="AM1761" s="148"/>
      <c r="AN1761" s="148"/>
      <c r="AO1761" s="148"/>
      <c r="AP1761" s="148"/>
      <c r="AQ1761" s="148"/>
      <c r="AR1761" s="148"/>
      <c r="AS1761" s="148"/>
      <c r="AT1761" s="148"/>
      <c r="AU1761" s="148"/>
      <c r="AV1761" s="148"/>
      <c r="AW1761" s="148"/>
      <c r="AX1761" s="148"/>
      <c r="AY1761" s="148"/>
      <c r="AZ1761" s="148"/>
      <c r="BA1761" s="148"/>
      <c r="BB1761" s="148"/>
      <c r="BC1761" s="148"/>
      <c r="BD1761" s="148"/>
      <c r="BE1761" s="148"/>
      <c r="BF1761" s="148"/>
      <c r="BG1761" s="148"/>
      <c r="BH1761" s="148"/>
    </row>
    <row r="1762" spans="1:60" outlineLevel="2" x14ac:dyDescent="0.2">
      <c r="A1762" s="155"/>
      <c r="B1762" s="156"/>
      <c r="C1762" s="194" t="s">
        <v>2407</v>
      </c>
      <c r="D1762" s="185"/>
      <c r="E1762" s="186">
        <v>163.56</v>
      </c>
      <c r="F1762" s="159"/>
      <c r="G1762" s="159"/>
      <c r="H1762" s="159"/>
      <c r="I1762" s="159"/>
      <c r="J1762" s="159"/>
      <c r="K1762" s="159"/>
      <c r="L1762" s="159"/>
      <c r="M1762" s="159"/>
      <c r="N1762" s="158"/>
      <c r="O1762" s="158"/>
      <c r="P1762" s="158"/>
      <c r="Q1762" s="158"/>
      <c r="R1762" s="159"/>
      <c r="S1762" s="159"/>
      <c r="T1762" s="159"/>
      <c r="U1762" s="159"/>
      <c r="V1762" s="159"/>
      <c r="W1762" s="159"/>
      <c r="X1762" s="159"/>
      <c r="Y1762" s="159"/>
      <c r="Z1762" s="148"/>
      <c r="AA1762" s="148"/>
      <c r="AB1762" s="148"/>
      <c r="AC1762" s="148"/>
      <c r="AD1762" s="148"/>
      <c r="AE1762" s="148"/>
      <c r="AF1762" s="148"/>
      <c r="AG1762" s="148" t="s">
        <v>435</v>
      </c>
      <c r="AH1762" s="148">
        <v>0</v>
      </c>
      <c r="AI1762" s="148"/>
      <c r="AJ1762" s="148"/>
      <c r="AK1762" s="148"/>
      <c r="AL1762" s="148"/>
      <c r="AM1762" s="148"/>
      <c r="AN1762" s="148"/>
      <c r="AO1762" s="148"/>
      <c r="AP1762" s="148"/>
      <c r="AQ1762" s="148"/>
      <c r="AR1762" s="148"/>
      <c r="AS1762" s="148"/>
      <c r="AT1762" s="148"/>
      <c r="AU1762" s="148"/>
      <c r="AV1762" s="148"/>
      <c r="AW1762" s="148"/>
      <c r="AX1762" s="148"/>
      <c r="AY1762" s="148"/>
      <c r="AZ1762" s="148"/>
      <c r="BA1762" s="148"/>
      <c r="BB1762" s="148"/>
      <c r="BC1762" s="148"/>
      <c r="BD1762" s="148"/>
      <c r="BE1762" s="148"/>
      <c r="BF1762" s="148"/>
      <c r="BG1762" s="148"/>
      <c r="BH1762" s="148"/>
    </row>
    <row r="1763" spans="1:60" ht="22.5" outlineLevel="1" x14ac:dyDescent="0.2">
      <c r="A1763" s="172">
        <v>382</v>
      </c>
      <c r="B1763" s="173" t="s">
        <v>2408</v>
      </c>
      <c r="C1763" s="181" t="s">
        <v>2409</v>
      </c>
      <c r="D1763" s="174" t="s">
        <v>492</v>
      </c>
      <c r="E1763" s="175">
        <v>426.24</v>
      </c>
      <c r="F1763" s="176"/>
      <c r="G1763" s="177">
        <f>ROUND(E1763*F1763,2)</f>
        <v>0</v>
      </c>
      <c r="H1763" s="176"/>
      <c r="I1763" s="177">
        <f>ROUND(E1763*H1763,2)</f>
        <v>0</v>
      </c>
      <c r="J1763" s="176"/>
      <c r="K1763" s="177">
        <f>ROUND(E1763*J1763,2)</f>
        <v>0</v>
      </c>
      <c r="L1763" s="177">
        <v>21</v>
      </c>
      <c r="M1763" s="177">
        <f>G1763*(1+L1763/100)</f>
        <v>0</v>
      </c>
      <c r="N1763" s="175">
        <v>1.9939999999999999E-2</v>
      </c>
      <c r="O1763" s="175">
        <f>ROUND(E1763*N1763,2)</f>
        <v>8.5</v>
      </c>
      <c r="P1763" s="175">
        <v>0</v>
      </c>
      <c r="Q1763" s="175">
        <f>ROUND(E1763*P1763,2)</f>
        <v>0</v>
      </c>
      <c r="R1763" s="177"/>
      <c r="S1763" s="177" t="s">
        <v>394</v>
      </c>
      <c r="T1763" s="178" t="s">
        <v>379</v>
      </c>
      <c r="U1763" s="159">
        <v>0.41</v>
      </c>
      <c r="V1763" s="159">
        <f>ROUND(E1763*U1763,2)</f>
        <v>174.76</v>
      </c>
      <c r="W1763" s="159"/>
      <c r="X1763" s="159" t="s">
        <v>429</v>
      </c>
      <c r="Y1763" s="159" t="s">
        <v>381</v>
      </c>
      <c r="Z1763" s="214">
        <v>0.32</v>
      </c>
      <c r="AA1763" s="215">
        <f t="shared" ref="AA1763" si="752">G1763*Z1763</f>
        <v>0</v>
      </c>
      <c r="AB1763" s="215">
        <f t="shared" ref="AB1763" si="753">G1763-AA1763</f>
        <v>0</v>
      </c>
      <c r="AC1763" s="148"/>
      <c r="AD1763" s="148"/>
      <c r="AE1763" s="148"/>
      <c r="AF1763" s="148"/>
      <c r="AG1763" s="148" t="s">
        <v>431</v>
      </c>
      <c r="AH1763" s="148"/>
      <c r="AI1763" s="148"/>
      <c r="AJ1763" s="148"/>
      <c r="AK1763" s="148"/>
      <c r="AL1763" s="148"/>
      <c r="AM1763" s="148"/>
      <c r="AN1763" s="148"/>
      <c r="AO1763" s="148"/>
      <c r="AP1763" s="148"/>
      <c r="AQ1763" s="148"/>
      <c r="AR1763" s="148"/>
      <c r="AS1763" s="148"/>
      <c r="AT1763" s="148"/>
      <c r="AU1763" s="148"/>
      <c r="AV1763" s="148"/>
      <c r="AW1763" s="148"/>
      <c r="AX1763" s="148"/>
      <c r="AY1763" s="148"/>
      <c r="AZ1763" s="148"/>
      <c r="BA1763" s="148"/>
      <c r="BB1763" s="148"/>
      <c r="BC1763" s="148"/>
      <c r="BD1763" s="148"/>
      <c r="BE1763" s="148"/>
      <c r="BF1763" s="148"/>
      <c r="BG1763" s="148"/>
      <c r="BH1763" s="148"/>
    </row>
    <row r="1764" spans="1:60" outlineLevel="2" x14ac:dyDescent="0.2">
      <c r="A1764" s="155"/>
      <c r="B1764" s="156"/>
      <c r="C1764" s="194" t="s">
        <v>1576</v>
      </c>
      <c r="D1764" s="185"/>
      <c r="E1764" s="186">
        <v>426.24</v>
      </c>
      <c r="F1764" s="159"/>
      <c r="G1764" s="159"/>
      <c r="H1764" s="159"/>
      <c r="I1764" s="159"/>
      <c r="J1764" s="159"/>
      <c r="K1764" s="159"/>
      <c r="L1764" s="159"/>
      <c r="M1764" s="159"/>
      <c r="N1764" s="158"/>
      <c r="O1764" s="158"/>
      <c r="P1764" s="158"/>
      <c r="Q1764" s="158"/>
      <c r="R1764" s="159"/>
      <c r="S1764" s="159"/>
      <c r="T1764" s="159"/>
      <c r="U1764" s="159"/>
      <c r="V1764" s="159"/>
      <c r="W1764" s="159"/>
      <c r="X1764" s="159"/>
      <c r="Y1764" s="159"/>
      <c r="Z1764" s="148"/>
      <c r="AA1764" s="148"/>
      <c r="AB1764" s="148"/>
      <c r="AC1764" s="148"/>
      <c r="AD1764" s="148"/>
      <c r="AE1764" s="148"/>
      <c r="AF1764" s="148"/>
      <c r="AG1764" s="148" t="s">
        <v>435</v>
      </c>
      <c r="AH1764" s="148">
        <v>0</v>
      </c>
      <c r="AI1764" s="148"/>
      <c r="AJ1764" s="148"/>
      <c r="AK1764" s="148"/>
      <c r="AL1764" s="148"/>
      <c r="AM1764" s="148"/>
      <c r="AN1764" s="148"/>
      <c r="AO1764" s="148"/>
      <c r="AP1764" s="148"/>
      <c r="AQ1764" s="148"/>
      <c r="AR1764" s="148"/>
      <c r="AS1764" s="148"/>
      <c r="AT1764" s="148"/>
      <c r="AU1764" s="148"/>
      <c r="AV1764" s="148"/>
      <c r="AW1764" s="148"/>
      <c r="AX1764" s="148"/>
      <c r="AY1764" s="148"/>
      <c r="AZ1764" s="148"/>
      <c r="BA1764" s="148"/>
      <c r="BB1764" s="148"/>
      <c r="BC1764" s="148"/>
      <c r="BD1764" s="148"/>
      <c r="BE1764" s="148"/>
      <c r="BF1764" s="148"/>
      <c r="BG1764" s="148"/>
      <c r="BH1764" s="148"/>
    </row>
    <row r="1765" spans="1:60" ht="22.5" outlineLevel="1" x14ac:dyDescent="0.2">
      <c r="A1765" s="172">
        <v>383</v>
      </c>
      <c r="B1765" s="173" t="s">
        <v>2410</v>
      </c>
      <c r="C1765" s="181" t="s">
        <v>2411</v>
      </c>
      <c r="D1765" s="174" t="s">
        <v>492</v>
      </c>
      <c r="E1765" s="175">
        <v>444.44799999999998</v>
      </c>
      <c r="F1765" s="176"/>
      <c r="G1765" s="177">
        <f>ROUND(E1765*F1765,2)</f>
        <v>0</v>
      </c>
      <c r="H1765" s="176"/>
      <c r="I1765" s="177">
        <f>ROUND(E1765*H1765,2)</f>
        <v>0</v>
      </c>
      <c r="J1765" s="176"/>
      <c r="K1765" s="177">
        <f>ROUND(E1765*J1765,2)</f>
        <v>0</v>
      </c>
      <c r="L1765" s="177">
        <v>21</v>
      </c>
      <c r="M1765" s="177">
        <f>G1765*(1+L1765/100)</f>
        <v>0</v>
      </c>
      <c r="N1765" s="175">
        <v>1.9939999999999999E-2</v>
      </c>
      <c r="O1765" s="175">
        <f>ROUND(E1765*N1765,2)</f>
        <v>8.86</v>
      </c>
      <c r="P1765" s="175">
        <v>0</v>
      </c>
      <c r="Q1765" s="175">
        <f>ROUND(E1765*P1765,2)</f>
        <v>0</v>
      </c>
      <c r="R1765" s="177"/>
      <c r="S1765" s="177" t="s">
        <v>394</v>
      </c>
      <c r="T1765" s="178" t="s">
        <v>379</v>
      </c>
      <c r="U1765" s="159">
        <v>0.41</v>
      </c>
      <c r="V1765" s="159">
        <f>ROUND(E1765*U1765,2)</f>
        <v>182.22</v>
      </c>
      <c r="W1765" s="159"/>
      <c r="X1765" s="159" t="s">
        <v>429</v>
      </c>
      <c r="Y1765" s="159" t="s">
        <v>381</v>
      </c>
      <c r="Z1765" s="214">
        <v>0.32</v>
      </c>
      <c r="AA1765" s="215">
        <f t="shared" ref="AA1765" si="754">G1765*Z1765</f>
        <v>0</v>
      </c>
      <c r="AB1765" s="215">
        <f t="shared" ref="AB1765" si="755">G1765-AA1765</f>
        <v>0</v>
      </c>
      <c r="AC1765" s="148"/>
      <c r="AD1765" s="148"/>
      <c r="AE1765" s="148"/>
      <c r="AF1765" s="148"/>
      <c r="AG1765" s="148" t="s">
        <v>431</v>
      </c>
      <c r="AH1765" s="148"/>
      <c r="AI1765" s="148"/>
      <c r="AJ1765" s="148"/>
      <c r="AK1765" s="148"/>
      <c r="AL1765" s="148"/>
      <c r="AM1765" s="148"/>
      <c r="AN1765" s="148"/>
      <c r="AO1765" s="148"/>
      <c r="AP1765" s="148"/>
      <c r="AQ1765" s="148"/>
      <c r="AR1765" s="148"/>
      <c r="AS1765" s="148"/>
      <c r="AT1765" s="148"/>
      <c r="AU1765" s="148"/>
      <c r="AV1765" s="148"/>
      <c r="AW1765" s="148"/>
      <c r="AX1765" s="148"/>
      <c r="AY1765" s="148"/>
      <c r="AZ1765" s="148"/>
      <c r="BA1765" s="148"/>
      <c r="BB1765" s="148"/>
      <c r="BC1765" s="148"/>
      <c r="BD1765" s="148"/>
      <c r="BE1765" s="148"/>
      <c r="BF1765" s="148"/>
      <c r="BG1765" s="148"/>
      <c r="BH1765" s="148"/>
    </row>
    <row r="1766" spans="1:60" outlineLevel="2" x14ac:dyDescent="0.2">
      <c r="A1766" s="155"/>
      <c r="B1766" s="156"/>
      <c r="C1766" s="194" t="s">
        <v>2412</v>
      </c>
      <c r="D1766" s="185"/>
      <c r="E1766" s="186">
        <v>444.44799999999998</v>
      </c>
      <c r="F1766" s="159"/>
      <c r="G1766" s="159"/>
      <c r="H1766" s="159"/>
      <c r="I1766" s="159"/>
      <c r="J1766" s="159"/>
      <c r="K1766" s="159"/>
      <c r="L1766" s="159"/>
      <c r="M1766" s="159"/>
      <c r="N1766" s="158"/>
      <c r="O1766" s="158"/>
      <c r="P1766" s="158"/>
      <c r="Q1766" s="158"/>
      <c r="R1766" s="159"/>
      <c r="S1766" s="159"/>
      <c r="T1766" s="159"/>
      <c r="U1766" s="159"/>
      <c r="V1766" s="159"/>
      <c r="W1766" s="159"/>
      <c r="X1766" s="159"/>
      <c r="Y1766" s="159"/>
      <c r="Z1766" s="148"/>
      <c r="AA1766" s="148"/>
      <c r="AB1766" s="148"/>
      <c r="AC1766" s="148"/>
      <c r="AD1766" s="148"/>
      <c r="AE1766" s="148"/>
      <c r="AF1766" s="148"/>
      <c r="AG1766" s="148" t="s">
        <v>435</v>
      </c>
      <c r="AH1766" s="148">
        <v>0</v>
      </c>
      <c r="AI1766" s="148"/>
      <c r="AJ1766" s="148"/>
      <c r="AK1766" s="148"/>
      <c r="AL1766" s="148"/>
      <c r="AM1766" s="148"/>
      <c r="AN1766" s="148"/>
      <c r="AO1766" s="148"/>
      <c r="AP1766" s="148"/>
      <c r="AQ1766" s="148"/>
      <c r="AR1766" s="148"/>
      <c r="AS1766" s="148"/>
      <c r="AT1766" s="148"/>
      <c r="AU1766" s="148"/>
      <c r="AV1766" s="148"/>
      <c r="AW1766" s="148"/>
      <c r="AX1766" s="148"/>
      <c r="AY1766" s="148"/>
      <c r="AZ1766" s="148"/>
      <c r="BA1766" s="148"/>
      <c r="BB1766" s="148"/>
      <c r="BC1766" s="148"/>
      <c r="BD1766" s="148"/>
      <c r="BE1766" s="148"/>
      <c r="BF1766" s="148"/>
      <c r="BG1766" s="148"/>
      <c r="BH1766" s="148"/>
    </row>
    <row r="1767" spans="1:60" ht="33.75" outlineLevel="1" x14ac:dyDescent="0.2">
      <c r="A1767" s="172">
        <v>384</v>
      </c>
      <c r="B1767" s="173" t="s">
        <v>2413</v>
      </c>
      <c r="C1767" s="181" t="s">
        <v>2414</v>
      </c>
      <c r="D1767" s="174" t="s">
        <v>492</v>
      </c>
      <c r="E1767" s="175">
        <v>120</v>
      </c>
      <c r="F1767" s="176"/>
      <c r="G1767" s="177">
        <f>ROUND(E1767*F1767,2)</f>
        <v>0</v>
      </c>
      <c r="H1767" s="176"/>
      <c r="I1767" s="177">
        <f>ROUND(E1767*H1767,2)</f>
        <v>0</v>
      </c>
      <c r="J1767" s="176"/>
      <c r="K1767" s="177">
        <f>ROUND(E1767*J1767,2)</f>
        <v>0</v>
      </c>
      <c r="L1767" s="177">
        <v>21</v>
      </c>
      <c r="M1767" s="177">
        <f>G1767*(1+L1767/100)</f>
        <v>0</v>
      </c>
      <c r="N1767" s="175">
        <v>0.02</v>
      </c>
      <c r="O1767" s="175">
        <f>ROUND(E1767*N1767,2)</f>
        <v>2.4</v>
      </c>
      <c r="P1767" s="175">
        <v>0</v>
      </c>
      <c r="Q1767" s="175">
        <f>ROUND(E1767*P1767,2)</f>
        <v>0</v>
      </c>
      <c r="R1767" s="177"/>
      <c r="S1767" s="177" t="s">
        <v>394</v>
      </c>
      <c r="T1767" s="178" t="s">
        <v>379</v>
      </c>
      <c r="U1767" s="159">
        <v>0</v>
      </c>
      <c r="V1767" s="159">
        <f>ROUND(E1767*U1767,2)</f>
        <v>0</v>
      </c>
      <c r="W1767" s="159"/>
      <c r="X1767" s="159" t="s">
        <v>429</v>
      </c>
      <c r="Y1767" s="159" t="s">
        <v>381</v>
      </c>
      <c r="Z1767" s="214">
        <v>0.32</v>
      </c>
      <c r="AA1767" s="215">
        <f t="shared" ref="AA1767" si="756">G1767*Z1767</f>
        <v>0</v>
      </c>
      <c r="AB1767" s="215">
        <f t="shared" ref="AB1767" si="757">G1767-AA1767</f>
        <v>0</v>
      </c>
      <c r="AC1767" s="148"/>
      <c r="AD1767" s="148"/>
      <c r="AE1767" s="148"/>
      <c r="AF1767" s="148"/>
      <c r="AG1767" s="148" t="s">
        <v>431</v>
      </c>
      <c r="AH1767" s="148"/>
      <c r="AI1767" s="148"/>
      <c r="AJ1767" s="148"/>
      <c r="AK1767" s="148"/>
      <c r="AL1767" s="148"/>
      <c r="AM1767" s="148"/>
      <c r="AN1767" s="148"/>
      <c r="AO1767" s="148"/>
      <c r="AP1767" s="148"/>
      <c r="AQ1767" s="148"/>
      <c r="AR1767" s="148"/>
      <c r="AS1767" s="148"/>
      <c r="AT1767" s="148"/>
      <c r="AU1767" s="148"/>
      <c r="AV1767" s="148"/>
      <c r="AW1767" s="148"/>
      <c r="AX1767" s="148"/>
      <c r="AY1767" s="148"/>
      <c r="AZ1767" s="148"/>
      <c r="BA1767" s="148"/>
      <c r="BB1767" s="148"/>
      <c r="BC1767" s="148"/>
      <c r="BD1767" s="148"/>
      <c r="BE1767" s="148"/>
      <c r="BF1767" s="148"/>
      <c r="BG1767" s="148"/>
      <c r="BH1767" s="148"/>
    </row>
    <row r="1768" spans="1:60" outlineLevel="2" x14ac:dyDescent="0.2">
      <c r="A1768" s="155"/>
      <c r="B1768" s="156"/>
      <c r="C1768" s="194" t="s">
        <v>2415</v>
      </c>
      <c r="D1768" s="185"/>
      <c r="E1768" s="186">
        <v>120</v>
      </c>
      <c r="F1768" s="159"/>
      <c r="G1768" s="159"/>
      <c r="H1768" s="159"/>
      <c r="I1768" s="159"/>
      <c r="J1768" s="159"/>
      <c r="K1768" s="159"/>
      <c r="L1768" s="159"/>
      <c r="M1768" s="159"/>
      <c r="N1768" s="158"/>
      <c r="O1768" s="158"/>
      <c r="P1768" s="158"/>
      <c r="Q1768" s="158"/>
      <c r="R1768" s="159"/>
      <c r="S1768" s="159"/>
      <c r="T1768" s="159"/>
      <c r="U1768" s="159"/>
      <c r="V1768" s="159"/>
      <c r="W1768" s="159"/>
      <c r="X1768" s="159"/>
      <c r="Y1768" s="159"/>
      <c r="Z1768" s="148"/>
      <c r="AA1768" s="148"/>
      <c r="AB1768" s="148"/>
      <c r="AC1768" s="148"/>
      <c r="AD1768" s="148"/>
      <c r="AE1768" s="148"/>
      <c r="AF1768" s="148"/>
      <c r="AG1768" s="148" t="s">
        <v>435</v>
      </c>
      <c r="AH1768" s="148">
        <v>0</v>
      </c>
      <c r="AI1768" s="148"/>
      <c r="AJ1768" s="148"/>
      <c r="AK1768" s="148"/>
      <c r="AL1768" s="148"/>
      <c r="AM1768" s="148"/>
      <c r="AN1768" s="148"/>
      <c r="AO1768" s="148"/>
      <c r="AP1768" s="148"/>
      <c r="AQ1768" s="148"/>
      <c r="AR1768" s="148"/>
      <c r="AS1768" s="148"/>
      <c r="AT1768" s="148"/>
      <c r="AU1768" s="148"/>
      <c r="AV1768" s="148"/>
      <c r="AW1768" s="148"/>
      <c r="AX1768" s="148"/>
      <c r="AY1768" s="148"/>
      <c r="AZ1768" s="148"/>
      <c r="BA1768" s="148"/>
      <c r="BB1768" s="148"/>
      <c r="BC1768" s="148"/>
      <c r="BD1768" s="148"/>
      <c r="BE1768" s="148"/>
      <c r="BF1768" s="148"/>
      <c r="BG1768" s="148"/>
      <c r="BH1768" s="148"/>
    </row>
    <row r="1769" spans="1:60" ht="22.5" outlineLevel="1" x14ac:dyDescent="0.2">
      <c r="A1769" s="172">
        <v>385</v>
      </c>
      <c r="B1769" s="173" t="s">
        <v>2416</v>
      </c>
      <c r="C1769" s="181" t="s">
        <v>2417</v>
      </c>
      <c r="D1769" s="174" t="s">
        <v>515</v>
      </c>
      <c r="E1769" s="175">
        <v>2</v>
      </c>
      <c r="F1769" s="176"/>
      <c r="G1769" s="177">
        <f>ROUND(E1769*F1769,2)</f>
        <v>0</v>
      </c>
      <c r="H1769" s="176"/>
      <c r="I1769" s="177">
        <f>ROUND(E1769*H1769,2)</f>
        <v>0</v>
      </c>
      <c r="J1769" s="176"/>
      <c r="K1769" s="177">
        <f>ROUND(E1769*J1769,2)</f>
        <v>0</v>
      </c>
      <c r="L1769" s="177">
        <v>21</v>
      </c>
      <c r="M1769" s="177">
        <f>G1769*(1+L1769/100)</f>
        <v>0</v>
      </c>
      <c r="N1769" s="175">
        <v>0.06</v>
      </c>
      <c r="O1769" s="175">
        <f>ROUND(E1769*N1769,2)</f>
        <v>0.12</v>
      </c>
      <c r="P1769" s="175">
        <v>0</v>
      </c>
      <c r="Q1769" s="175">
        <f>ROUND(E1769*P1769,2)</f>
        <v>0</v>
      </c>
      <c r="R1769" s="177"/>
      <c r="S1769" s="177" t="s">
        <v>394</v>
      </c>
      <c r="T1769" s="178" t="s">
        <v>379</v>
      </c>
      <c r="U1769" s="159">
        <v>0</v>
      </c>
      <c r="V1769" s="159">
        <f>ROUND(E1769*U1769,2)</f>
        <v>0</v>
      </c>
      <c r="W1769" s="159"/>
      <c r="X1769" s="159" t="s">
        <v>429</v>
      </c>
      <c r="Y1769" s="159" t="s">
        <v>381</v>
      </c>
      <c r="Z1769" s="214">
        <v>0.32</v>
      </c>
      <c r="AA1769" s="215">
        <f t="shared" ref="AA1769" si="758">G1769*Z1769</f>
        <v>0</v>
      </c>
      <c r="AB1769" s="215">
        <f t="shared" ref="AB1769" si="759">G1769-AA1769</f>
        <v>0</v>
      </c>
      <c r="AC1769" s="148"/>
      <c r="AD1769" s="148"/>
      <c r="AE1769" s="148"/>
      <c r="AF1769" s="148"/>
      <c r="AG1769" s="148" t="s">
        <v>431</v>
      </c>
      <c r="AH1769" s="148"/>
      <c r="AI1769" s="148"/>
      <c r="AJ1769" s="148"/>
      <c r="AK1769" s="148"/>
      <c r="AL1769" s="148"/>
      <c r="AM1769" s="148"/>
      <c r="AN1769" s="148"/>
      <c r="AO1769" s="148"/>
      <c r="AP1769" s="148"/>
      <c r="AQ1769" s="148"/>
      <c r="AR1769" s="148"/>
      <c r="AS1769" s="148"/>
      <c r="AT1769" s="148"/>
      <c r="AU1769" s="148"/>
      <c r="AV1769" s="148"/>
      <c r="AW1769" s="148"/>
      <c r="AX1769" s="148"/>
      <c r="AY1769" s="148"/>
      <c r="AZ1769" s="148"/>
      <c r="BA1769" s="148"/>
      <c r="BB1769" s="148"/>
      <c r="BC1769" s="148"/>
      <c r="BD1769" s="148"/>
      <c r="BE1769" s="148"/>
      <c r="BF1769" s="148"/>
      <c r="BG1769" s="148"/>
      <c r="BH1769" s="148"/>
    </row>
    <row r="1770" spans="1:60" outlineLevel="2" x14ac:dyDescent="0.2">
      <c r="A1770" s="155"/>
      <c r="B1770" s="156"/>
      <c r="C1770" s="194" t="s">
        <v>2418</v>
      </c>
      <c r="D1770" s="185"/>
      <c r="E1770" s="186">
        <v>2</v>
      </c>
      <c r="F1770" s="159"/>
      <c r="G1770" s="159"/>
      <c r="H1770" s="159"/>
      <c r="I1770" s="159"/>
      <c r="J1770" s="159"/>
      <c r="K1770" s="159"/>
      <c r="L1770" s="159"/>
      <c r="M1770" s="159"/>
      <c r="N1770" s="158"/>
      <c r="O1770" s="158"/>
      <c r="P1770" s="158"/>
      <c r="Q1770" s="158"/>
      <c r="R1770" s="159"/>
      <c r="S1770" s="159"/>
      <c r="T1770" s="159"/>
      <c r="U1770" s="159"/>
      <c r="V1770" s="159"/>
      <c r="W1770" s="159"/>
      <c r="X1770" s="159"/>
      <c r="Y1770" s="159"/>
      <c r="Z1770" s="148"/>
      <c r="AA1770" s="148"/>
      <c r="AB1770" s="148"/>
      <c r="AC1770" s="148"/>
      <c r="AD1770" s="148"/>
      <c r="AE1770" s="148"/>
      <c r="AF1770" s="148"/>
      <c r="AG1770" s="148" t="s">
        <v>435</v>
      </c>
      <c r="AH1770" s="148">
        <v>0</v>
      </c>
      <c r="AI1770" s="148"/>
      <c r="AJ1770" s="148"/>
      <c r="AK1770" s="148"/>
      <c r="AL1770" s="148"/>
      <c r="AM1770" s="148"/>
      <c r="AN1770" s="148"/>
      <c r="AO1770" s="148"/>
      <c r="AP1770" s="148"/>
      <c r="AQ1770" s="148"/>
      <c r="AR1770" s="148"/>
      <c r="AS1770" s="148"/>
      <c r="AT1770" s="148"/>
      <c r="AU1770" s="148"/>
      <c r="AV1770" s="148"/>
      <c r="AW1770" s="148"/>
      <c r="AX1770" s="148"/>
      <c r="AY1770" s="148"/>
      <c r="AZ1770" s="148"/>
      <c r="BA1770" s="148"/>
      <c r="BB1770" s="148"/>
      <c r="BC1770" s="148"/>
      <c r="BD1770" s="148"/>
      <c r="BE1770" s="148"/>
      <c r="BF1770" s="148"/>
      <c r="BG1770" s="148"/>
      <c r="BH1770" s="148"/>
    </row>
    <row r="1771" spans="1:60" outlineLevel="1" x14ac:dyDescent="0.2">
      <c r="A1771" s="155">
        <v>386</v>
      </c>
      <c r="B1771" s="156" t="s">
        <v>2419</v>
      </c>
      <c r="C1771" s="197" t="s">
        <v>2420</v>
      </c>
      <c r="D1771" s="157" t="s">
        <v>0</v>
      </c>
      <c r="E1771" s="196"/>
      <c r="F1771" s="160"/>
      <c r="G1771" s="159">
        <f>ROUND(E1771*F1771,2)</f>
        <v>0</v>
      </c>
      <c r="H1771" s="160"/>
      <c r="I1771" s="159">
        <f>ROUND(E1771*H1771,2)</f>
        <v>0</v>
      </c>
      <c r="J1771" s="160"/>
      <c r="K1771" s="159">
        <f>ROUND(E1771*J1771,2)</f>
        <v>0</v>
      </c>
      <c r="L1771" s="159">
        <v>21</v>
      </c>
      <c r="M1771" s="159">
        <f>G1771*(1+L1771/100)</f>
        <v>0</v>
      </c>
      <c r="N1771" s="158">
        <v>0</v>
      </c>
      <c r="O1771" s="158">
        <f>ROUND(E1771*N1771,2)</f>
        <v>0</v>
      </c>
      <c r="P1771" s="158">
        <v>0</v>
      </c>
      <c r="Q1771" s="158">
        <f>ROUND(E1771*P1771,2)</f>
        <v>0</v>
      </c>
      <c r="R1771" s="159" t="s">
        <v>2421</v>
      </c>
      <c r="S1771" s="159" t="s">
        <v>378</v>
      </c>
      <c r="T1771" s="159" t="s">
        <v>378</v>
      </c>
      <c r="U1771" s="159">
        <v>0</v>
      </c>
      <c r="V1771" s="159">
        <f>ROUND(E1771*U1771,2)</f>
        <v>0</v>
      </c>
      <c r="W1771" s="159"/>
      <c r="X1771" s="159" t="s">
        <v>618</v>
      </c>
      <c r="Y1771" s="159" t="s">
        <v>381</v>
      </c>
      <c r="Z1771" s="214">
        <v>0.32</v>
      </c>
      <c r="AA1771" s="215">
        <f t="shared" ref="AA1771" si="760">G1771*Z1771</f>
        <v>0</v>
      </c>
      <c r="AB1771" s="215">
        <f t="shared" ref="AB1771" si="761">G1771-AA1771</f>
        <v>0</v>
      </c>
      <c r="AC1771" s="148"/>
      <c r="AD1771" s="148"/>
      <c r="AE1771" s="148"/>
      <c r="AF1771" s="148"/>
      <c r="AG1771" s="148" t="s">
        <v>619</v>
      </c>
      <c r="AH1771" s="148"/>
      <c r="AI1771" s="148"/>
      <c r="AJ1771" s="148"/>
      <c r="AK1771" s="148"/>
      <c r="AL1771" s="148"/>
      <c r="AM1771" s="148"/>
      <c r="AN1771" s="148"/>
      <c r="AO1771" s="148"/>
      <c r="AP1771" s="148"/>
      <c r="AQ1771" s="148"/>
      <c r="AR1771" s="148"/>
      <c r="AS1771" s="148"/>
      <c r="AT1771" s="148"/>
      <c r="AU1771" s="148"/>
      <c r="AV1771" s="148"/>
      <c r="AW1771" s="148"/>
      <c r="AX1771" s="148"/>
      <c r="AY1771" s="148"/>
      <c r="AZ1771" s="148"/>
      <c r="BA1771" s="148"/>
      <c r="BB1771" s="148"/>
      <c r="BC1771" s="148"/>
      <c r="BD1771" s="148"/>
      <c r="BE1771" s="148"/>
      <c r="BF1771" s="148"/>
      <c r="BG1771" s="148"/>
      <c r="BH1771" s="148"/>
    </row>
    <row r="1772" spans="1:60" outlineLevel="2" x14ac:dyDescent="0.2">
      <c r="A1772" s="155"/>
      <c r="B1772" s="156"/>
      <c r="C1772" s="309" t="s">
        <v>2193</v>
      </c>
      <c r="D1772" s="310"/>
      <c r="E1772" s="310"/>
      <c r="F1772" s="310"/>
      <c r="G1772" s="310"/>
      <c r="H1772" s="159"/>
      <c r="I1772" s="159"/>
      <c r="J1772" s="159"/>
      <c r="K1772" s="159"/>
      <c r="L1772" s="159"/>
      <c r="M1772" s="159"/>
      <c r="N1772" s="158"/>
      <c r="O1772" s="158"/>
      <c r="P1772" s="158"/>
      <c r="Q1772" s="158"/>
      <c r="R1772" s="159"/>
      <c r="S1772" s="159"/>
      <c r="T1772" s="159"/>
      <c r="U1772" s="159"/>
      <c r="V1772" s="159"/>
      <c r="W1772" s="159"/>
      <c r="X1772" s="159"/>
      <c r="Y1772" s="159"/>
      <c r="Z1772" s="148"/>
      <c r="AA1772" s="148"/>
      <c r="AB1772" s="148"/>
      <c r="AC1772" s="148"/>
      <c r="AD1772" s="148"/>
      <c r="AE1772" s="148"/>
      <c r="AF1772" s="148"/>
      <c r="AG1772" s="148" t="s">
        <v>433</v>
      </c>
      <c r="AH1772" s="148"/>
      <c r="AI1772" s="148"/>
      <c r="AJ1772" s="148"/>
      <c r="AK1772" s="148"/>
      <c r="AL1772" s="148"/>
      <c r="AM1772" s="148"/>
      <c r="AN1772" s="148"/>
      <c r="AO1772" s="148"/>
      <c r="AP1772" s="148"/>
      <c r="AQ1772" s="148"/>
      <c r="AR1772" s="148"/>
      <c r="AS1772" s="148"/>
      <c r="AT1772" s="148"/>
      <c r="AU1772" s="148"/>
      <c r="AV1772" s="148"/>
      <c r="AW1772" s="148"/>
      <c r="AX1772" s="148"/>
      <c r="AY1772" s="148"/>
      <c r="AZ1772" s="148"/>
      <c r="BA1772" s="148"/>
      <c r="BB1772" s="148"/>
      <c r="BC1772" s="148"/>
      <c r="BD1772" s="148"/>
      <c r="BE1772" s="148"/>
      <c r="BF1772" s="148"/>
      <c r="BG1772" s="148"/>
      <c r="BH1772" s="148"/>
    </row>
    <row r="1773" spans="1:60" x14ac:dyDescent="0.2">
      <c r="A1773" s="162" t="s">
        <v>373</v>
      </c>
      <c r="B1773" s="163" t="s">
        <v>305</v>
      </c>
      <c r="C1773" s="180" t="s">
        <v>306</v>
      </c>
      <c r="D1773" s="164"/>
      <c r="E1773" s="165"/>
      <c r="F1773" s="166"/>
      <c r="G1773" s="166">
        <f>SUMIF(AG1774:AG1890,"&lt;&gt;NOR",G1774:G1890)</f>
        <v>0</v>
      </c>
      <c r="H1773" s="166"/>
      <c r="I1773" s="166">
        <f>SUM(I1774:I1890)</f>
        <v>0</v>
      </c>
      <c r="J1773" s="166"/>
      <c r="K1773" s="166">
        <f>SUM(K1774:K1890)</f>
        <v>0</v>
      </c>
      <c r="L1773" s="166"/>
      <c r="M1773" s="166">
        <f>SUM(M1774:M1890)</f>
        <v>0</v>
      </c>
      <c r="N1773" s="165"/>
      <c r="O1773" s="165">
        <f>SUM(O1774:O1890)</f>
        <v>62.889999999999993</v>
      </c>
      <c r="P1773" s="165"/>
      <c r="Q1773" s="165">
        <f>SUM(Q1774:Q1890)</f>
        <v>0</v>
      </c>
      <c r="R1773" s="166"/>
      <c r="S1773" s="166"/>
      <c r="T1773" s="167"/>
      <c r="U1773" s="161"/>
      <c r="V1773" s="161">
        <f>SUM(V1774:V1890)</f>
        <v>3740.62</v>
      </c>
      <c r="W1773" s="161"/>
      <c r="X1773" s="161"/>
      <c r="Y1773" s="161"/>
      <c r="Z1773" s="166"/>
      <c r="AA1773" s="166"/>
      <c r="AB1773" s="167"/>
      <c r="AG1773" t="s">
        <v>374</v>
      </c>
    </row>
    <row r="1774" spans="1:60" ht="33.75" outlineLevel="1" x14ac:dyDescent="0.2">
      <c r="A1774" s="172">
        <v>387</v>
      </c>
      <c r="B1774" s="173" t="s">
        <v>2422</v>
      </c>
      <c r="C1774" s="181" t="s">
        <v>2423</v>
      </c>
      <c r="D1774" s="174" t="s">
        <v>492</v>
      </c>
      <c r="E1774" s="175">
        <v>517.84320000000002</v>
      </c>
      <c r="F1774" s="176"/>
      <c r="G1774" s="177">
        <f>ROUND(E1774*F1774,2)</f>
        <v>0</v>
      </c>
      <c r="H1774" s="176"/>
      <c r="I1774" s="177">
        <f>ROUND(E1774*H1774,2)</f>
        <v>0</v>
      </c>
      <c r="J1774" s="176"/>
      <c r="K1774" s="177">
        <f>ROUND(E1774*J1774,2)</f>
        <v>0</v>
      </c>
      <c r="L1774" s="177">
        <v>21</v>
      </c>
      <c r="M1774" s="177">
        <f>G1774*(1+L1774/100)</f>
        <v>0</v>
      </c>
      <c r="N1774" s="175">
        <v>2.1000000000000001E-4</v>
      </c>
      <c r="O1774" s="175">
        <f>ROUND(E1774*N1774,2)</f>
        <v>0.11</v>
      </c>
      <c r="P1774" s="175">
        <v>0</v>
      </c>
      <c r="Q1774" s="175">
        <f>ROUND(E1774*P1774,2)</f>
        <v>0</v>
      </c>
      <c r="R1774" s="177" t="s">
        <v>2424</v>
      </c>
      <c r="S1774" s="177" t="s">
        <v>378</v>
      </c>
      <c r="T1774" s="178" t="s">
        <v>378</v>
      </c>
      <c r="U1774" s="159">
        <v>0.05</v>
      </c>
      <c r="V1774" s="159">
        <f>ROUND(E1774*U1774,2)</f>
        <v>25.89</v>
      </c>
      <c r="W1774" s="159"/>
      <c r="X1774" s="159" t="s">
        <v>429</v>
      </c>
      <c r="Y1774" s="159" t="s">
        <v>381</v>
      </c>
      <c r="Z1774" s="214">
        <v>0.32</v>
      </c>
      <c r="AA1774" s="215">
        <f t="shared" ref="AA1774" si="762">G1774*Z1774</f>
        <v>0</v>
      </c>
      <c r="AB1774" s="215">
        <f t="shared" ref="AB1774" si="763">G1774-AA1774</f>
        <v>0</v>
      </c>
      <c r="AC1774" s="148"/>
      <c r="AD1774" s="148"/>
      <c r="AE1774" s="148"/>
      <c r="AF1774" s="148"/>
      <c r="AG1774" s="148" t="s">
        <v>431</v>
      </c>
      <c r="AH1774" s="148"/>
      <c r="AI1774" s="148"/>
      <c r="AJ1774" s="148"/>
      <c r="AK1774" s="148"/>
      <c r="AL1774" s="148"/>
      <c r="AM1774" s="148"/>
      <c r="AN1774" s="148"/>
      <c r="AO1774" s="148"/>
      <c r="AP1774" s="148"/>
      <c r="AQ1774" s="148"/>
      <c r="AR1774" s="148"/>
      <c r="AS1774" s="148"/>
      <c r="AT1774" s="148"/>
      <c r="AU1774" s="148"/>
      <c r="AV1774" s="148"/>
      <c r="AW1774" s="148"/>
      <c r="AX1774" s="148"/>
      <c r="AY1774" s="148"/>
      <c r="AZ1774" s="148"/>
      <c r="BA1774" s="148"/>
      <c r="BB1774" s="148"/>
      <c r="BC1774" s="148"/>
      <c r="BD1774" s="148"/>
      <c r="BE1774" s="148"/>
      <c r="BF1774" s="148"/>
      <c r="BG1774" s="148"/>
      <c r="BH1774" s="148"/>
    </row>
    <row r="1775" spans="1:60" outlineLevel="2" x14ac:dyDescent="0.2">
      <c r="A1775" s="155"/>
      <c r="B1775" s="156"/>
      <c r="C1775" s="194" t="s">
        <v>2425</v>
      </c>
      <c r="D1775" s="185"/>
      <c r="E1775" s="186"/>
      <c r="F1775" s="159"/>
      <c r="G1775" s="159"/>
      <c r="H1775" s="159"/>
      <c r="I1775" s="159"/>
      <c r="J1775" s="159"/>
      <c r="K1775" s="159"/>
      <c r="L1775" s="159"/>
      <c r="M1775" s="159"/>
      <c r="N1775" s="158"/>
      <c r="O1775" s="158"/>
      <c r="P1775" s="158"/>
      <c r="Q1775" s="158"/>
      <c r="R1775" s="159"/>
      <c r="S1775" s="159"/>
      <c r="T1775" s="159"/>
      <c r="U1775" s="159"/>
      <c r="V1775" s="159"/>
      <c r="W1775" s="159"/>
      <c r="X1775" s="159"/>
      <c r="Y1775" s="159"/>
      <c r="Z1775" s="148"/>
      <c r="AA1775" s="148"/>
      <c r="AB1775" s="148"/>
      <c r="AC1775" s="148"/>
      <c r="AD1775" s="148"/>
      <c r="AE1775" s="148"/>
      <c r="AF1775" s="148"/>
      <c r="AG1775" s="148" t="s">
        <v>435</v>
      </c>
      <c r="AH1775" s="148">
        <v>0</v>
      </c>
      <c r="AI1775" s="148"/>
      <c r="AJ1775" s="148"/>
      <c r="AK1775" s="148"/>
      <c r="AL1775" s="148"/>
      <c r="AM1775" s="148"/>
      <c r="AN1775" s="148"/>
      <c r="AO1775" s="148"/>
      <c r="AP1775" s="148"/>
      <c r="AQ1775" s="148"/>
      <c r="AR1775" s="148"/>
      <c r="AS1775" s="148"/>
      <c r="AT1775" s="148"/>
      <c r="AU1775" s="148"/>
      <c r="AV1775" s="148"/>
      <c r="AW1775" s="148"/>
      <c r="AX1775" s="148"/>
      <c r="AY1775" s="148"/>
      <c r="AZ1775" s="148"/>
      <c r="BA1775" s="148"/>
      <c r="BB1775" s="148"/>
      <c r="BC1775" s="148"/>
      <c r="BD1775" s="148"/>
      <c r="BE1775" s="148"/>
      <c r="BF1775" s="148"/>
      <c r="BG1775" s="148"/>
      <c r="BH1775" s="148"/>
    </row>
    <row r="1776" spans="1:60" outlineLevel="3" x14ac:dyDescent="0.2">
      <c r="A1776" s="155"/>
      <c r="B1776" s="156"/>
      <c r="C1776" s="194" t="s">
        <v>2426</v>
      </c>
      <c r="D1776" s="185"/>
      <c r="E1776" s="186">
        <v>297.52319999999997</v>
      </c>
      <c r="F1776" s="159"/>
      <c r="G1776" s="159"/>
      <c r="H1776" s="159"/>
      <c r="I1776" s="159"/>
      <c r="J1776" s="159"/>
      <c r="K1776" s="159"/>
      <c r="L1776" s="159"/>
      <c r="M1776" s="159"/>
      <c r="N1776" s="158"/>
      <c r="O1776" s="158"/>
      <c r="P1776" s="158"/>
      <c r="Q1776" s="158"/>
      <c r="R1776" s="159"/>
      <c r="S1776" s="159"/>
      <c r="T1776" s="159"/>
      <c r="U1776" s="159"/>
      <c r="V1776" s="159"/>
      <c r="W1776" s="159"/>
      <c r="X1776" s="159"/>
      <c r="Y1776" s="159"/>
      <c r="Z1776" s="148"/>
      <c r="AA1776" s="148"/>
      <c r="AB1776" s="148"/>
      <c r="AC1776" s="148"/>
      <c r="AD1776" s="148"/>
      <c r="AE1776" s="148"/>
      <c r="AF1776" s="148"/>
      <c r="AG1776" s="148" t="s">
        <v>435</v>
      </c>
      <c r="AH1776" s="148">
        <v>0</v>
      </c>
      <c r="AI1776" s="148"/>
      <c r="AJ1776" s="148"/>
      <c r="AK1776" s="148"/>
      <c r="AL1776" s="148"/>
      <c r="AM1776" s="148"/>
      <c r="AN1776" s="148"/>
      <c r="AO1776" s="148"/>
      <c r="AP1776" s="148"/>
      <c r="AQ1776" s="148"/>
      <c r="AR1776" s="148"/>
      <c r="AS1776" s="148"/>
      <c r="AT1776" s="148"/>
      <c r="AU1776" s="148"/>
      <c r="AV1776" s="148"/>
      <c r="AW1776" s="148"/>
      <c r="AX1776" s="148"/>
      <c r="AY1776" s="148"/>
      <c r="AZ1776" s="148"/>
      <c r="BA1776" s="148"/>
      <c r="BB1776" s="148"/>
      <c r="BC1776" s="148"/>
      <c r="BD1776" s="148"/>
      <c r="BE1776" s="148"/>
      <c r="BF1776" s="148"/>
      <c r="BG1776" s="148"/>
      <c r="BH1776" s="148"/>
    </row>
    <row r="1777" spans="1:60" outlineLevel="3" x14ac:dyDescent="0.2">
      <c r="A1777" s="155"/>
      <c r="B1777" s="156"/>
      <c r="C1777" s="194" t="s">
        <v>2427</v>
      </c>
      <c r="D1777" s="185"/>
      <c r="E1777" s="186"/>
      <c r="F1777" s="159"/>
      <c r="G1777" s="159"/>
      <c r="H1777" s="159"/>
      <c r="I1777" s="159"/>
      <c r="J1777" s="159"/>
      <c r="K1777" s="159"/>
      <c r="L1777" s="159"/>
      <c r="M1777" s="159"/>
      <c r="N1777" s="158"/>
      <c r="O1777" s="158"/>
      <c r="P1777" s="158"/>
      <c r="Q1777" s="158"/>
      <c r="R1777" s="159"/>
      <c r="S1777" s="159"/>
      <c r="T1777" s="159"/>
      <c r="U1777" s="159"/>
      <c r="V1777" s="159"/>
      <c r="W1777" s="159"/>
      <c r="X1777" s="159"/>
      <c r="Y1777" s="159"/>
      <c r="Z1777" s="148"/>
      <c r="AA1777" s="148"/>
      <c r="AB1777" s="148"/>
      <c r="AC1777" s="148"/>
      <c r="AD1777" s="148"/>
      <c r="AE1777" s="148"/>
      <c r="AF1777" s="148"/>
      <c r="AG1777" s="148" t="s">
        <v>435</v>
      </c>
      <c r="AH1777" s="148">
        <v>0</v>
      </c>
      <c r="AI1777" s="148"/>
      <c r="AJ1777" s="148"/>
      <c r="AK1777" s="148"/>
      <c r="AL1777" s="148"/>
      <c r="AM1777" s="148"/>
      <c r="AN1777" s="148"/>
      <c r="AO1777" s="148"/>
      <c r="AP1777" s="148"/>
      <c r="AQ1777" s="148"/>
      <c r="AR1777" s="148"/>
      <c r="AS1777" s="148"/>
      <c r="AT1777" s="148"/>
      <c r="AU1777" s="148"/>
      <c r="AV1777" s="148"/>
      <c r="AW1777" s="148"/>
      <c r="AX1777" s="148"/>
      <c r="AY1777" s="148"/>
      <c r="AZ1777" s="148"/>
      <c r="BA1777" s="148"/>
      <c r="BB1777" s="148"/>
      <c r="BC1777" s="148"/>
      <c r="BD1777" s="148"/>
      <c r="BE1777" s="148"/>
      <c r="BF1777" s="148"/>
      <c r="BG1777" s="148"/>
      <c r="BH1777" s="148"/>
    </row>
    <row r="1778" spans="1:60" outlineLevel="3" x14ac:dyDescent="0.2">
      <c r="A1778" s="155"/>
      <c r="B1778" s="156"/>
      <c r="C1778" s="194" t="s">
        <v>2428</v>
      </c>
      <c r="D1778" s="185"/>
      <c r="E1778" s="186">
        <v>121.53</v>
      </c>
      <c r="F1778" s="159"/>
      <c r="G1778" s="159"/>
      <c r="H1778" s="159"/>
      <c r="I1778" s="159"/>
      <c r="J1778" s="159"/>
      <c r="K1778" s="159"/>
      <c r="L1778" s="159"/>
      <c r="M1778" s="159"/>
      <c r="N1778" s="158"/>
      <c r="O1778" s="158"/>
      <c r="P1778" s="158"/>
      <c r="Q1778" s="158"/>
      <c r="R1778" s="159"/>
      <c r="S1778" s="159"/>
      <c r="T1778" s="159"/>
      <c r="U1778" s="159"/>
      <c r="V1778" s="159"/>
      <c r="W1778" s="159"/>
      <c r="X1778" s="159"/>
      <c r="Y1778" s="159"/>
      <c r="Z1778" s="148"/>
      <c r="AA1778" s="148"/>
      <c r="AB1778" s="148"/>
      <c r="AC1778" s="148"/>
      <c r="AD1778" s="148"/>
      <c r="AE1778" s="148"/>
      <c r="AF1778" s="148"/>
      <c r="AG1778" s="148" t="s">
        <v>435</v>
      </c>
      <c r="AH1778" s="148">
        <v>0</v>
      </c>
      <c r="AI1778" s="148"/>
      <c r="AJ1778" s="148"/>
      <c r="AK1778" s="148"/>
      <c r="AL1778" s="148"/>
      <c r="AM1778" s="148"/>
      <c r="AN1778" s="148"/>
      <c r="AO1778" s="148"/>
      <c r="AP1778" s="148"/>
      <c r="AQ1778" s="148"/>
      <c r="AR1778" s="148"/>
      <c r="AS1778" s="148"/>
      <c r="AT1778" s="148"/>
      <c r="AU1778" s="148"/>
      <c r="AV1778" s="148"/>
      <c r="AW1778" s="148"/>
      <c r="AX1778" s="148"/>
      <c r="AY1778" s="148"/>
      <c r="AZ1778" s="148"/>
      <c r="BA1778" s="148"/>
      <c r="BB1778" s="148"/>
      <c r="BC1778" s="148"/>
      <c r="BD1778" s="148"/>
      <c r="BE1778" s="148"/>
      <c r="BF1778" s="148"/>
      <c r="BG1778" s="148"/>
      <c r="BH1778" s="148"/>
    </row>
    <row r="1779" spans="1:60" outlineLevel="3" x14ac:dyDescent="0.2">
      <c r="A1779" s="155"/>
      <c r="B1779" s="156"/>
      <c r="C1779" s="194" t="s">
        <v>2429</v>
      </c>
      <c r="D1779" s="185"/>
      <c r="E1779" s="186"/>
      <c r="F1779" s="159"/>
      <c r="G1779" s="159"/>
      <c r="H1779" s="159"/>
      <c r="I1779" s="159"/>
      <c r="J1779" s="159"/>
      <c r="K1779" s="159"/>
      <c r="L1779" s="159"/>
      <c r="M1779" s="159"/>
      <c r="N1779" s="158"/>
      <c r="O1779" s="158"/>
      <c r="P1779" s="158"/>
      <c r="Q1779" s="158"/>
      <c r="R1779" s="159"/>
      <c r="S1779" s="159"/>
      <c r="T1779" s="159"/>
      <c r="U1779" s="159"/>
      <c r="V1779" s="159"/>
      <c r="W1779" s="159"/>
      <c r="X1779" s="159"/>
      <c r="Y1779" s="159"/>
      <c r="Z1779" s="148"/>
      <c r="AA1779" s="148"/>
      <c r="AB1779" s="148"/>
      <c r="AC1779" s="148"/>
      <c r="AD1779" s="148"/>
      <c r="AE1779" s="148"/>
      <c r="AF1779" s="148"/>
      <c r="AG1779" s="148" t="s">
        <v>435</v>
      </c>
      <c r="AH1779" s="148">
        <v>0</v>
      </c>
      <c r="AI1779" s="148"/>
      <c r="AJ1779" s="148"/>
      <c r="AK1779" s="148"/>
      <c r="AL1779" s="148"/>
      <c r="AM1779" s="148"/>
      <c r="AN1779" s="148"/>
      <c r="AO1779" s="148"/>
      <c r="AP1779" s="148"/>
      <c r="AQ1779" s="148"/>
      <c r="AR1779" s="148"/>
      <c r="AS1779" s="148"/>
      <c r="AT1779" s="148"/>
      <c r="AU1779" s="148"/>
      <c r="AV1779" s="148"/>
      <c r="AW1779" s="148"/>
      <c r="AX1779" s="148"/>
      <c r="AY1779" s="148"/>
      <c r="AZ1779" s="148"/>
      <c r="BA1779" s="148"/>
      <c r="BB1779" s="148"/>
      <c r="BC1779" s="148"/>
      <c r="BD1779" s="148"/>
      <c r="BE1779" s="148"/>
      <c r="BF1779" s="148"/>
      <c r="BG1779" s="148"/>
      <c r="BH1779" s="148"/>
    </row>
    <row r="1780" spans="1:60" outlineLevel="3" x14ac:dyDescent="0.2">
      <c r="A1780" s="155"/>
      <c r="B1780" s="156"/>
      <c r="C1780" s="194" t="s">
        <v>2430</v>
      </c>
      <c r="D1780" s="185"/>
      <c r="E1780" s="186">
        <v>98.79</v>
      </c>
      <c r="F1780" s="159"/>
      <c r="G1780" s="159"/>
      <c r="H1780" s="159"/>
      <c r="I1780" s="159"/>
      <c r="J1780" s="159"/>
      <c r="K1780" s="159"/>
      <c r="L1780" s="159"/>
      <c r="M1780" s="159"/>
      <c r="N1780" s="158"/>
      <c r="O1780" s="158"/>
      <c r="P1780" s="158"/>
      <c r="Q1780" s="158"/>
      <c r="R1780" s="159"/>
      <c r="S1780" s="159"/>
      <c r="T1780" s="159"/>
      <c r="U1780" s="159"/>
      <c r="V1780" s="159"/>
      <c r="W1780" s="159"/>
      <c r="X1780" s="159"/>
      <c r="Y1780" s="159"/>
      <c r="Z1780" s="148"/>
      <c r="AA1780" s="148"/>
      <c r="AB1780" s="148"/>
      <c r="AC1780" s="148"/>
      <c r="AD1780" s="148"/>
      <c r="AE1780" s="148"/>
      <c r="AF1780" s="148"/>
      <c r="AG1780" s="148" t="s">
        <v>435</v>
      </c>
      <c r="AH1780" s="148">
        <v>0</v>
      </c>
      <c r="AI1780" s="148"/>
      <c r="AJ1780" s="148"/>
      <c r="AK1780" s="148"/>
      <c r="AL1780" s="148"/>
      <c r="AM1780" s="148"/>
      <c r="AN1780" s="148"/>
      <c r="AO1780" s="148"/>
      <c r="AP1780" s="148"/>
      <c r="AQ1780" s="148"/>
      <c r="AR1780" s="148"/>
      <c r="AS1780" s="148"/>
      <c r="AT1780" s="148"/>
      <c r="AU1780" s="148"/>
      <c r="AV1780" s="148"/>
      <c r="AW1780" s="148"/>
      <c r="AX1780" s="148"/>
      <c r="AY1780" s="148"/>
      <c r="AZ1780" s="148"/>
      <c r="BA1780" s="148"/>
      <c r="BB1780" s="148"/>
      <c r="BC1780" s="148"/>
      <c r="BD1780" s="148"/>
      <c r="BE1780" s="148"/>
      <c r="BF1780" s="148"/>
      <c r="BG1780" s="148"/>
      <c r="BH1780" s="148"/>
    </row>
    <row r="1781" spans="1:60" ht="22.5" outlineLevel="1" x14ac:dyDescent="0.2">
      <c r="A1781" s="172">
        <v>388</v>
      </c>
      <c r="B1781" s="173" t="s">
        <v>2431</v>
      </c>
      <c r="C1781" s="181" t="s">
        <v>2432</v>
      </c>
      <c r="D1781" s="174" t="s">
        <v>671</v>
      </c>
      <c r="E1781" s="175">
        <v>624</v>
      </c>
      <c r="F1781" s="176"/>
      <c r="G1781" s="177">
        <f>ROUND(E1781*F1781,2)</f>
        <v>0</v>
      </c>
      <c r="H1781" s="176"/>
      <c r="I1781" s="177">
        <f>ROUND(E1781*H1781,2)</f>
        <v>0</v>
      </c>
      <c r="J1781" s="176"/>
      <c r="K1781" s="177">
        <f>ROUND(E1781*J1781,2)</f>
        <v>0</v>
      </c>
      <c r="L1781" s="177">
        <v>21</v>
      </c>
      <c r="M1781" s="177">
        <f>G1781*(1+L1781/100)</f>
        <v>0</v>
      </c>
      <c r="N1781" s="175">
        <v>2.4399999999999999E-3</v>
      </c>
      <c r="O1781" s="175">
        <f>ROUND(E1781*N1781,2)</f>
        <v>1.52</v>
      </c>
      <c r="P1781" s="175">
        <v>0</v>
      </c>
      <c r="Q1781" s="175">
        <f>ROUND(E1781*P1781,2)</f>
        <v>0</v>
      </c>
      <c r="R1781" s="177" t="s">
        <v>2424</v>
      </c>
      <c r="S1781" s="177" t="s">
        <v>378</v>
      </c>
      <c r="T1781" s="178" t="s">
        <v>378</v>
      </c>
      <c r="U1781" s="159">
        <v>0.45600000000000002</v>
      </c>
      <c r="V1781" s="159">
        <f>ROUND(E1781*U1781,2)</f>
        <v>284.54000000000002</v>
      </c>
      <c r="W1781" s="159"/>
      <c r="X1781" s="159" t="s">
        <v>429</v>
      </c>
      <c r="Y1781" s="159" t="s">
        <v>381</v>
      </c>
      <c r="Z1781" s="214">
        <v>0.32</v>
      </c>
      <c r="AA1781" s="215">
        <f t="shared" ref="AA1781" si="764">G1781*Z1781</f>
        <v>0</v>
      </c>
      <c r="AB1781" s="215">
        <f t="shared" ref="AB1781" si="765">G1781-AA1781</f>
        <v>0</v>
      </c>
      <c r="AC1781" s="148"/>
      <c r="AD1781" s="148"/>
      <c r="AE1781" s="148"/>
      <c r="AF1781" s="148"/>
      <c r="AG1781" s="148" t="s">
        <v>431</v>
      </c>
      <c r="AH1781" s="148"/>
      <c r="AI1781" s="148"/>
      <c r="AJ1781" s="148"/>
      <c r="AK1781" s="148"/>
      <c r="AL1781" s="148"/>
      <c r="AM1781" s="148"/>
      <c r="AN1781" s="148"/>
      <c r="AO1781" s="148"/>
      <c r="AP1781" s="148"/>
      <c r="AQ1781" s="148"/>
      <c r="AR1781" s="148"/>
      <c r="AS1781" s="148"/>
      <c r="AT1781" s="148"/>
      <c r="AU1781" s="148"/>
      <c r="AV1781" s="148"/>
      <c r="AW1781" s="148"/>
      <c r="AX1781" s="148"/>
      <c r="AY1781" s="148"/>
      <c r="AZ1781" s="148"/>
      <c r="BA1781" s="148"/>
      <c r="BB1781" s="148"/>
      <c r="BC1781" s="148"/>
      <c r="BD1781" s="148"/>
      <c r="BE1781" s="148"/>
      <c r="BF1781" s="148"/>
      <c r="BG1781" s="148"/>
      <c r="BH1781" s="148"/>
    </row>
    <row r="1782" spans="1:60" outlineLevel="2" x14ac:dyDescent="0.2">
      <c r="A1782" s="155"/>
      <c r="B1782" s="156"/>
      <c r="C1782" s="194" t="s">
        <v>2433</v>
      </c>
      <c r="D1782" s="185"/>
      <c r="E1782" s="186">
        <v>624</v>
      </c>
      <c r="F1782" s="159"/>
      <c r="G1782" s="159"/>
      <c r="H1782" s="159"/>
      <c r="I1782" s="159"/>
      <c r="J1782" s="159"/>
      <c r="K1782" s="159"/>
      <c r="L1782" s="159"/>
      <c r="M1782" s="159"/>
      <c r="N1782" s="158"/>
      <c r="O1782" s="158"/>
      <c r="P1782" s="158"/>
      <c r="Q1782" s="158"/>
      <c r="R1782" s="159"/>
      <c r="S1782" s="159"/>
      <c r="T1782" s="159"/>
      <c r="U1782" s="159"/>
      <c r="V1782" s="159"/>
      <c r="W1782" s="159"/>
      <c r="X1782" s="159"/>
      <c r="Y1782" s="159"/>
      <c r="Z1782" s="148"/>
      <c r="AA1782" s="148"/>
      <c r="AB1782" s="148"/>
      <c r="AC1782" s="148"/>
      <c r="AD1782" s="148"/>
      <c r="AE1782" s="148"/>
      <c r="AF1782" s="148"/>
      <c r="AG1782" s="148" t="s">
        <v>435</v>
      </c>
      <c r="AH1782" s="148">
        <v>0</v>
      </c>
      <c r="AI1782" s="148"/>
      <c r="AJ1782" s="148"/>
      <c r="AK1782" s="148"/>
      <c r="AL1782" s="148"/>
      <c r="AM1782" s="148"/>
      <c r="AN1782" s="148"/>
      <c r="AO1782" s="148"/>
      <c r="AP1782" s="148"/>
      <c r="AQ1782" s="148"/>
      <c r="AR1782" s="148"/>
      <c r="AS1782" s="148"/>
      <c r="AT1782" s="148"/>
      <c r="AU1782" s="148"/>
      <c r="AV1782" s="148"/>
      <c r="AW1782" s="148"/>
      <c r="AX1782" s="148"/>
      <c r="AY1782" s="148"/>
      <c r="AZ1782" s="148"/>
      <c r="BA1782" s="148"/>
      <c r="BB1782" s="148"/>
      <c r="BC1782" s="148"/>
      <c r="BD1782" s="148"/>
      <c r="BE1782" s="148"/>
      <c r="BF1782" s="148"/>
      <c r="BG1782" s="148"/>
      <c r="BH1782" s="148"/>
    </row>
    <row r="1783" spans="1:60" ht="22.5" outlineLevel="1" x14ac:dyDescent="0.2">
      <c r="A1783" s="172">
        <v>389</v>
      </c>
      <c r="B1783" s="173" t="s">
        <v>2434</v>
      </c>
      <c r="C1783" s="181" t="s">
        <v>2435</v>
      </c>
      <c r="D1783" s="174" t="s">
        <v>671</v>
      </c>
      <c r="E1783" s="175">
        <v>624</v>
      </c>
      <c r="F1783" s="176"/>
      <c r="G1783" s="177">
        <f>ROUND(E1783*F1783,2)</f>
        <v>0</v>
      </c>
      <c r="H1783" s="176"/>
      <c r="I1783" s="177">
        <f>ROUND(E1783*H1783,2)</f>
        <v>0</v>
      </c>
      <c r="J1783" s="176"/>
      <c r="K1783" s="177">
        <f>ROUND(E1783*J1783,2)</f>
        <v>0</v>
      </c>
      <c r="L1783" s="177">
        <v>21</v>
      </c>
      <c r="M1783" s="177">
        <f>G1783*(1+L1783/100)</f>
        <v>0</v>
      </c>
      <c r="N1783" s="175">
        <v>2.0200000000000001E-3</v>
      </c>
      <c r="O1783" s="175">
        <f>ROUND(E1783*N1783,2)</f>
        <v>1.26</v>
      </c>
      <c r="P1783" s="175">
        <v>0</v>
      </c>
      <c r="Q1783" s="175">
        <f>ROUND(E1783*P1783,2)</f>
        <v>0</v>
      </c>
      <c r="R1783" s="177" t="s">
        <v>2424</v>
      </c>
      <c r="S1783" s="177" t="s">
        <v>378</v>
      </c>
      <c r="T1783" s="178" t="s">
        <v>378</v>
      </c>
      <c r="U1783" s="159">
        <v>0.23</v>
      </c>
      <c r="V1783" s="159">
        <f>ROUND(E1783*U1783,2)</f>
        <v>143.52000000000001</v>
      </c>
      <c r="W1783" s="159"/>
      <c r="X1783" s="159" t="s">
        <v>429</v>
      </c>
      <c r="Y1783" s="159" t="s">
        <v>381</v>
      </c>
      <c r="Z1783" s="214">
        <v>0.32</v>
      </c>
      <c r="AA1783" s="215">
        <f t="shared" ref="AA1783" si="766">G1783*Z1783</f>
        <v>0</v>
      </c>
      <c r="AB1783" s="215">
        <f t="shared" ref="AB1783" si="767">G1783-AA1783</f>
        <v>0</v>
      </c>
      <c r="AC1783" s="148"/>
      <c r="AD1783" s="148"/>
      <c r="AE1783" s="148"/>
      <c r="AF1783" s="148"/>
      <c r="AG1783" s="148" t="s">
        <v>431</v>
      </c>
      <c r="AH1783" s="148"/>
      <c r="AI1783" s="148"/>
      <c r="AJ1783" s="148"/>
      <c r="AK1783" s="148"/>
      <c r="AL1783" s="148"/>
      <c r="AM1783" s="148"/>
      <c r="AN1783" s="148"/>
      <c r="AO1783" s="148"/>
      <c r="AP1783" s="148"/>
      <c r="AQ1783" s="148"/>
      <c r="AR1783" s="148"/>
      <c r="AS1783" s="148"/>
      <c r="AT1783" s="148"/>
      <c r="AU1783" s="148"/>
      <c r="AV1783" s="148"/>
      <c r="AW1783" s="148"/>
      <c r="AX1783" s="148"/>
      <c r="AY1783" s="148"/>
      <c r="AZ1783" s="148"/>
      <c r="BA1783" s="148"/>
      <c r="BB1783" s="148"/>
      <c r="BC1783" s="148"/>
      <c r="BD1783" s="148"/>
      <c r="BE1783" s="148"/>
      <c r="BF1783" s="148"/>
      <c r="BG1783" s="148"/>
      <c r="BH1783" s="148"/>
    </row>
    <row r="1784" spans="1:60" outlineLevel="2" x14ac:dyDescent="0.2">
      <c r="A1784" s="155"/>
      <c r="B1784" s="156"/>
      <c r="C1784" s="194" t="s">
        <v>2436</v>
      </c>
      <c r="D1784" s="185"/>
      <c r="E1784" s="186">
        <v>624</v>
      </c>
      <c r="F1784" s="159"/>
      <c r="G1784" s="159"/>
      <c r="H1784" s="159"/>
      <c r="I1784" s="159"/>
      <c r="J1784" s="159"/>
      <c r="K1784" s="159"/>
      <c r="L1784" s="159"/>
      <c r="M1784" s="159"/>
      <c r="N1784" s="158"/>
      <c r="O1784" s="158"/>
      <c r="P1784" s="158"/>
      <c r="Q1784" s="158"/>
      <c r="R1784" s="159"/>
      <c r="S1784" s="159"/>
      <c r="T1784" s="159"/>
      <c r="U1784" s="159"/>
      <c r="V1784" s="159"/>
      <c r="W1784" s="159"/>
      <c r="X1784" s="159"/>
      <c r="Y1784" s="159"/>
      <c r="Z1784" s="148"/>
      <c r="AA1784" s="148"/>
      <c r="AB1784" s="148"/>
      <c r="AC1784" s="148"/>
      <c r="AD1784" s="148"/>
      <c r="AE1784" s="148"/>
      <c r="AF1784" s="148"/>
      <c r="AG1784" s="148" t="s">
        <v>435</v>
      </c>
      <c r="AH1784" s="148">
        <v>5</v>
      </c>
      <c r="AI1784" s="148"/>
      <c r="AJ1784" s="148"/>
      <c r="AK1784" s="148"/>
      <c r="AL1784" s="148"/>
      <c r="AM1784" s="148"/>
      <c r="AN1784" s="148"/>
      <c r="AO1784" s="148"/>
      <c r="AP1784" s="148"/>
      <c r="AQ1784" s="148"/>
      <c r="AR1784" s="148"/>
      <c r="AS1784" s="148"/>
      <c r="AT1784" s="148"/>
      <c r="AU1784" s="148"/>
      <c r="AV1784" s="148"/>
      <c r="AW1784" s="148"/>
      <c r="AX1784" s="148"/>
      <c r="AY1784" s="148"/>
      <c r="AZ1784" s="148"/>
      <c r="BA1784" s="148"/>
      <c r="BB1784" s="148"/>
      <c r="BC1784" s="148"/>
      <c r="BD1784" s="148"/>
      <c r="BE1784" s="148"/>
      <c r="BF1784" s="148"/>
      <c r="BG1784" s="148"/>
      <c r="BH1784" s="148"/>
    </row>
    <row r="1785" spans="1:60" outlineLevel="1" x14ac:dyDescent="0.2">
      <c r="A1785" s="172">
        <v>390</v>
      </c>
      <c r="B1785" s="173" t="s">
        <v>2437</v>
      </c>
      <c r="C1785" s="181" t="s">
        <v>2438</v>
      </c>
      <c r="D1785" s="174" t="s">
        <v>492</v>
      </c>
      <c r="E1785" s="175">
        <v>327.27551999999997</v>
      </c>
      <c r="F1785" s="176"/>
      <c r="G1785" s="177">
        <f>ROUND(E1785*F1785,2)</f>
        <v>0</v>
      </c>
      <c r="H1785" s="176"/>
      <c r="I1785" s="177">
        <f>ROUND(E1785*H1785,2)</f>
        <v>0</v>
      </c>
      <c r="J1785" s="176"/>
      <c r="K1785" s="177">
        <f>ROUND(E1785*J1785,2)</f>
        <v>0</v>
      </c>
      <c r="L1785" s="177">
        <v>21</v>
      </c>
      <c r="M1785" s="177">
        <f>G1785*(1+L1785/100)</f>
        <v>0</v>
      </c>
      <c r="N1785" s="175">
        <v>1.9199999999999998E-2</v>
      </c>
      <c r="O1785" s="175">
        <f>ROUND(E1785*N1785,2)</f>
        <v>6.28</v>
      </c>
      <c r="P1785" s="175">
        <v>0</v>
      </c>
      <c r="Q1785" s="175">
        <f>ROUND(E1785*P1785,2)</f>
        <v>0</v>
      </c>
      <c r="R1785" s="177"/>
      <c r="S1785" s="177" t="s">
        <v>394</v>
      </c>
      <c r="T1785" s="178" t="s">
        <v>379</v>
      </c>
      <c r="U1785" s="159">
        <v>0</v>
      </c>
      <c r="V1785" s="159">
        <f>ROUND(E1785*U1785,2)</f>
        <v>0</v>
      </c>
      <c r="W1785" s="159"/>
      <c r="X1785" s="159" t="s">
        <v>614</v>
      </c>
      <c r="Y1785" s="159" t="s">
        <v>381</v>
      </c>
      <c r="Z1785" s="214">
        <v>0.32</v>
      </c>
      <c r="AA1785" s="215">
        <f t="shared" ref="AA1785" si="768">G1785*Z1785</f>
        <v>0</v>
      </c>
      <c r="AB1785" s="215">
        <f t="shared" ref="AB1785" si="769">G1785-AA1785</f>
        <v>0</v>
      </c>
      <c r="AC1785" s="148"/>
      <c r="AD1785" s="148"/>
      <c r="AE1785" s="148"/>
      <c r="AF1785" s="148"/>
      <c r="AG1785" s="148" t="s">
        <v>615</v>
      </c>
      <c r="AH1785" s="148"/>
      <c r="AI1785" s="148"/>
      <c r="AJ1785" s="148"/>
      <c r="AK1785" s="148"/>
      <c r="AL1785" s="148"/>
      <c r="AM1785" s="148"/>
      <c r="AN1785" s="148"/>
      <c r="AO1785" s="148"/>
      <c r="AP1785" s="148"/>
      <c r="AQ1785" s="148"/>
      <c r="AR1785" s="148"/>
      <c r="AS1785" s="148"/>
      <c r="AT1785" s="148"/>
      <c r="AU1785" s="148"/>
      <c r="AV1785" s="148"/>
      <c r="AW1785" s="148"/>
      <c r="AX1785" s="148"/>
      <c r="AY1785" s="148"/>
      <c r="AZ1785" s="148"/>
      <c r="BA1785" s="148"/>
      <c r="BB1785" s="148"/>
      <c r="BC1785" s="148"/>
      <c r="BD1785" s="148"/>
      <c r="BE1785" s="148"/>
      <c r="BF1785" s="148"/>
      <c r="BG1785" s="148"/>
      <c r="BH1785" s="148"/>
    </row>
    <row r="1786" spans="1:60" outlineLevel="2" x14ac:dyDescent="0.2">
      <c r="A1786" s="155"/>
      <c r="B1786" s="156"/>
      <c r="C1786" s="296" t="s">
        <v>2439</v>
      </c>
      <c r="D1786" s="297"/>
      <c r="E1786" s="297"/>
      <c r="F1786" s="297"/>
      <c r="G1786" s="297"/>
      <c r="H1786" s="159"/>
      <c r="I1786" s="159"/>
      <c r="J1786" s="159"/>
      <c r="K1786" s="159"/>
      <c r="L1786" s="159"/>
      <c r="M1786" s="159"/>
      <c r="N1786" s="158"/>
      <c r="O1786" s="158"/>
      <c r="P1786" s="158"/>
      <c r="Q1786" s="158"/>
      <c r="R1786" s="159"/>
      <c r="S1786" s="159"/>
      <c r="T1786" s="159"/>
      <c r="U1786" s="159"/>
      <c r="V1786" s="159"/>
      <c r="W1786" s="159"/>
      <c r="X1786" s="159"/>
      <c r="Y1786" s="159"/>
      <c r="Z1786" s="148"/>
      <c r="AA1786" s="148"/>
      <c r="AB1786" s="148"/>
      <c r="AC1786" s="148"/>
      <c r="AD1786" s="148"/>
      <c r="AE1786" s="148"/>
      <c r="AF1786" s="148"/>
      <c r="AG1786" s="148" t="s">
        <v>383</v>
      </c>
      <c r="AH1786" s="148"/>
      <c r="AI1786" s="148"/>
      <c r="AJ1786" s="148"/>
      <c r="AK1786" s="148"/>
      <c r="AL1786" s="148"/>
      <c r="AM1786" s="148"/>
      <c r="AN1786" s="148"/>
      <c r="AO1786" s="148"/>
      <c r="AP1786" s="148"/>
      <c r="AQ1786" s="148"/>
      <c r="AR1786" s="148"/>
      <c r="AS1786" s="148"/>
      <c r="AT1786" s="148"/>
      <c r="AU1786" s="148"/>
      <c r="AV1786" s="148"/>
      <c r="AW1786" s="148"/>
      <c r="AX1786" s="148"/>
      <c r="AY1786" s="148"/>
      <c r="AZ1786" s="148"/>
      <c r="BA1786" s="148"/>
      <c r="BB1786" s="148"/>
      <c r="BC1786" s="148"/>
      <c r="BD1786" s="148"/>
      <c r="BE1786" s="148"/>
      <c r="BF1786" s="148"/>
      <c r="BG1786" s="148"/>
      <c r="BH1786" s="148"/>
    </row>
    <row r="1787" spans="1:60" outlineLevel="2" x14ac:dyDescent="0.2">
      <c r="A1787" s="155"/>
      <c r="B1787" s="156"/>
      <c r="C1787" s="194" t="s">
        <v>2440</v>
      </c>
      <c r="D1787" s="185"/>
      <c r="E1787" s="186"/>
      <c r="F1787" s="159"/>
      <c r="G1787" s="159"/>
      <c r="H1787" s="159"/>
      <c r="I1787" s="159"/>
      <c r="J1787" s="159"/>
      <c r="K1787" s="159"/>
      <c r="L1787" s="159"/>
      <c r="M1787" s="159"/>
      <c r="N1787" s="158"/>
      <c r="O1787" s="158"/>
      <c r="P1787" s="158"/>
      <c r="Q1787" s="158"/>
      <c r="R1787" s="159"/>
      <c r="S1787" s="159"/>
      <c r="T1787" s="159"/>
      <c r="U1787" s="159"/>
      <c r="V1787" s="159"/>
      <c r="W1787" s="159"/>
      <c r="X1787" s="159"/>
      <c r="Y1787" s="159"/>
      <c r="Z1787" s="148"/>
      <c r="AA1787" s="148"/>
      <c r="AB1787" s="148"/>
      <c r="AC1787" s="148"/>
      <c r="AD1787" s="148"/>
      <c r="AE1787" s="148"/>
      <c r="AF1787" s="148"/>
      <c r="AG1787" s="148" t="s">
        <v>435</v>
      </c>
      <c r="AH1787" s="148">
        <v>0</v>
      </c>
      <c r="AI1787" s="148"/>
      <c r="AJ1787" s="148"/>
      <c r="AK1787" s="148"/>
      <c r="AL1787" s="148"/>
      <c r="AM1787" s="148"/>
      <c r="AN1787" s="148"/>
      <c r="AO1787" s="148"/>
      <c r="AP1787" s="148"/>
      <c r="AQ1787" s="148"/>
      <c r="AR1787" s="148"/>
      <c r="AS1787" s="148"/>
      <c r="AT1787" s="148"/>
      <c r="AU1787" s="148"/>
      <c r="AV1787" s="148"/>
      <c r="AW1787" s="148"/>
      <c r="AX1787" s="148"/>
      <c r="AY1787" s="148"/>
      <c r="AZ1787" s="148"/>
      <c r="BA1787" s="148"/>
      <c r="BB1787" s="148"/>
      <c r="BC1787" s="148"/>
      <c r="BD1787" s="148"/>
      <c r="BE1787" s="148"/>
      <c r="BF1787" s="148"/>
      <c r="BG1787" s="148"/>
      <c r="BH1787" s="148"/>
    </row>
    <row r="1788" spans="1:60" outlineLevel="3" x14ac:dyDescent="0.2">
      <c r="A1788" s="155"/>
      <c r="B1788" s="156"/>
      <c r="C1788" s="194" t="s">
        <v>2441</v>
      </c>
      <c r="D1788" s="185"/>
      <c r="E1788" s="186">
        <v>327.27551999999997</v>
      </c>
      <c r="F1788" s="159"/>
      <c r="G1788" s="159"/>
      <c r="H1788" s="159"/>
      <c r="I1788" s="159"/>
      <c r="J1788" s="159"/>
      <c r="K1788" s="159"/>
      <c r="L1788" s="159"/>
      <c r="M1788" s="159"/>
      <c r="N1788" s="158"/>
      <c r="O1788" s="158"/>
      <c r="P1788" s="158"/>
      <c r="Q1788" s="158"/>
      <c r="R1788" s="159"/>
      <c r="S1788" s="159"/>
      <c r="T1788" s="159"/>
      <c r="U1788" s="159"/>
      <c r="V1788" s="159"/>
      <c r="W1788" s="159"/>
      <c r="X1788" s="159"/>
      <c r="Y1788" s="159"/>
      <c r="Z1788" s="148"/>
      <c r="AA1788" s="148"/>
      <c r="AB1788" s="148"/>
      <c r="AC1788" s="148"/>
      <c r="AD1788" s="148"/>
      <c r="AE1788" s="148"/>
      <c r="AF1788" s="148"/>
      <c r="AG1788" s="148" t="s">
        <v>435</v>
      </c>
      <c r="AH1788" s="148">
        <v>0</v>
      </c>
      <c r="AI1788" s="148"/>
      <c r="AJ1788" s="148"/>
      <c r="AK1788" s="148"/>
      <c r="AL1788" s="148"/>
      <c r="AM1788" s="148"/>
      <c r="AN1788" s="148"/>
      <c r="AO1788" s="148"/>
      <c r="AP1788" s="148"/>
      <c r="AQ1788" s="148"/>
      <c r="AR1788" s="148"/>
      <c r="AS1788" s="148"/>
      <c r="AT1788" s="148"/>
      <c r="AU1788" s="148"/>
      <c r="AV1788" s="148"/>
      <c r="AW1788" s="148"/>
      <c r="AX1788" s="148"/>
      <c r="AY1788" s="148"/>
      <c r="AZ1788" s="148"/>
      <c r="BA1788" s="148"/>
      <c r="BB1788" s="148"/>
      <c r="BC1788" s="148"/>
      <c r="BD1788" s="148"/>
      <c r="BE1788" s="148"/>
      <c r="BF1788" s="148"/>
      <c r="BG1788" s="148"/>
      <c r="BH1788" s="148"/>
    </row>
    <row r="1789" spans="1:60" outlineLevel="1" x14ac:dyDescent="0.2">
      <c r="A1789" s="172">
        <v>391</v>
      </c>
      <c r="B1789" s="173" t="s">
        <v>2442</v>
      </c>
      <c r="C1789" s="181" t="s">
        <v>2443</v>
      </c>
      <c r="D1789" s="174" t="s">
        <v>671</v>
      </c>
      <c r="E1789" s="175">
        <v>444</v>
      </c>
      <c r="F1789" s="176"/>
      <c r="G1789" s="177">
        <f>ROUND(E1789*F1789,2)</f>
        <v>0</v>
      </c>
      <c r="H1789" s="176"/>
      <c r="I1789" s="177">
        <f>ROUND(E1789*H1789,2)</f>
        <v>0</v>
      </c>
      <c r="J1789" s="176"/>
      <c r="K1789" s="177">
        <f>ROUND(E1789*J1789,2)</f>
        <v>0</v>
      </c>
      <c r="L1789" s="177">
        <v>21</v>
      </c>
      <c r="M1789" s="177">
        <f>G1789*(1+L1789/100)</f>
        <v>0</v>
      </c>
      <c r="N1789" s="175">
        <v>4.2000000000000002E-4</v>
      </c>
      <c r="O1789" s="175">
        <f>ROUND(E1789*N1789,2)</f>
        <v>0.19</v>
      </c>
      <c r="P1789" s="175">
        <v>0</v>
      </c>
      <c r="Q1789" s="175">
        <f>ROUND(E1789*P1789,2)</f>
        <v>0</v>
      </c>
      <c r="R1789" s="177"/>
      <c r="S1789" s="177" t="s">
        <v>394</v>
      </c>
      <c r="T1789" s="178" t="s">
        <v>379</v>
      </c>
      <c r="U1789" s="159">
        <v>0.15</v>
      </c>
      <c r="V1789" s="159">
        <f>ROUND(E1789*U1789,2)</f>
        <v>66.599999999999994</v>
      </c>
      <c r="W1789" s="159"/>
      <c r="X1789" s="159" t="s">
        <v>429</v>
      </c>
      <c r="Y1789" s="159" t="s">
        <v>381</v>
      </c>
      <c r="Z1789" s="214">
        <v>0.32</v>
      </c>
      <c r="AA1789" s="215">
        <f t="shared" ref="AA1789" si="770">G1789*Z1789</f>
        <v>0</v>
      </c>
      <c r="AB1789" s="215">
        <f t="shared" ref="AB1789" si="771">G1789-AA1789</f>
        <v>0</v>
      </c>
      <c r="AC1789" s="148"/>
      <c r="AD1789" s="148"/>
      <c r="AE1789" s="148"/>
      <c r="AF1789" s="148"/>
      <c r="AG1789" s="148" t="s">
        <v>431</v>
      </c>
      <c r="AH1789" s="148"/>
      <c r="AI1789" s="148"/>
      <c r="AJ1789" s="148"/>
      <c r="AK1789" s="148"/>
      <c r="AL1789" s="148"/>
      <c r="AM1789" s="148"/>
      <c r="AN1789" s="148"/>
      <c r="AO1789" s="148"/>
      <c r="AP1789" s="148"/>
      <c r="AQ1789" s="148"/>
      <c r="AR1789" s="148"/>
      <c r="AS1789" s="148"/>
      <c r="AT1789" s="148"/>
      <c r="AU1789" s="148"/>
      <c r="AV1789" s="148"/>
      <c r="AW1789" s="148"/>
      <c r="AX1789" s="148"/>
      <c r="AY1789" s="148"/>
      <c r="AZ1789" s="148"/>
      <c r="BA1789" s="148"/>
      <c r="BB1789" s="148"/>
      <c r="BC1789" s="148"/>
      <c r="BD1789" s="148"/>
      <c r="BE1789" s="148"/>
      <c r="BF1789" s="148"/>
      <c r="BG1789" s="148"/>
      <c r="BH1789" s="148"/>
    </row>
    <row r="1790" spans="1:60" outlineLevel="2" x14ac:dyDescent="0.2">
      <c r="A1790" s="155"/>
      <c r="B1790" s="156"/>
      <c r="C1790" s="194" t="s">
        <v>2440</v>
      </c>
      <c r="D1790" s="185"/>
      <c r="E1790" s="186"/>
      <c r="F1790" s="159"/>
      <c r="G1790" s="159"/>
      <c r="H1790" s="159"/>
      <c r="I1790" s="159"/>
      <c r="J1790" s="159"/>
      <c r="K1790" s="159"/>
      <c r="L1790" s="159"/>
      <c r="M1790" s="159"/>
      <c r="N1790" s="158"/>
      <c r="O1790" s="158"/>
      <c r="P1790" s="158"/>
      <c r="Q1790" s="158"/>
      <c r="R1790" s="159"/>
      <c r="S1790" s="159"/>
      <c r="T1790" s="159"/>
      <c r="U1790" s="159"/>
      <c r="V1790" s="159"/>
      <c r="W1790" s="159"/>
      <c r="X1790" s="159"/>
      <c r="Y1790" s="159"/>
      <c r="Z1790" s="148"/>
      <c r="AA1790" s="148"/>
      <c r="AB1790" s="148"/>
      <c r="AC1790" s="148"/>
      <c r="AD1790" s="148"/>
      <c r="AE1790" s="148"/>
      <c r="AF1790" s="148"/>
      <c r="AG1790" s="148" t="s">
        <v>435</v>
      </c>
      <c r="AH1790" s="148">
        <v>0</v>
      </c>
      <c r="AI1790" s="148"/>
      <c r="AJ1790" s="148"/>
      <c r="AK1790" s="148"/>
      <c r="AL1790" s="148"/>
      <c r="AM1790" s="148"/>
      <c r="AN1790" s="148"/>
      <c r="AO1790" s="148"/>
      <c r="AP1790" s="148"/>
      <c r="AQ1790" s="148"/>
      <c r="AR1790" s="148"/>
      <c r="AS1790" s="148"/>
      <c r="AT1790" s="148"/>
      <c r="AU1790" s="148"/>
      <c r="AV1790" s="148"/>
      <c r="AW1790" s="148"/>
      <c r="AX1790" s="148"/>
      <c r="AY1790" s="148"/>
      <c r="AZ1790" s="148"/>
      <c r="BA1790" s="148"/>
      <c r="BB1790" s="148"/>
      <c r="BC1790" s="148"/>
      <c r="BD1790" s="148"/>
      <c r="BE1790" s="148"/>
      <c r="BF1790" s="148"/>
      <c r="BG1790" s="148"/>
      <c r="BH1790" s="148"/>
    </row>
    <row r="1791" spans="1:60" outlineLevel="3" x14ac:dyDescent="0.2">
      <c r="A1791" s="155"/>
      <c r="B1791" s="156"/>
      <c r="C1791" s="194" t="s">
        <v>2444</v>
      </c>
      <c r="D1791" s="185"/>
      <c r="E1791" s="186">
        <v>444</v>
      </c>
      <c r="F1791" s="159"/>
      <c r="G1791" s="159"/>
      <c r="H1791" s="159"/>
      <c r="I1791" s="159"/>
      <c r="J1791" s="159"/>
      <c r="K1791" s="159"/>
      <c r="L1791" s="159"/>
      <c r="M1791" s="159"/>
      <c r="N1791" s="158"/>
      <c r="O1791" s="158"/>
      <c r="P1791" s="158"/>
      <c r="Q1791" s="158"/>
      <c r="R1791" s="159"/>
      <c r="S1791" s="159"/>
      <c r="T1791" s="159"/>
      <c r="U1791" s="159"/>
      <c r="V1791" s="159"/>
      <c r="W1791" s="159"/>
      <c r="X1791" s="159"/>
      <c r="Y1791" s="159"/>
      <c r="Z1791" s="148"/>
      <c r="AA1791" s="148"/>
      <c r="AB1791" s="148"/>
      <c r="AC1791" s="148"/>
      <c r="AD1791" s="148"/>
      <c r="AE1791" s="148"/>
      <c r="AF1791" s="148"/>
      <c r="AG1791" s="148" t="s">
        <v>435</v>
      </c>
      <c r="AH1791" s="148">
        <v>0</v>
      </c>
      <c r="AI1791" s="148"/>
      <c r="AJ1791" s="148"/>
      <c r="AK1791" s="148"/>
      <c r="AL1791" s="148"/>
      <c r="AM1791" s="148"/>
      <c r="AN1791" s="148"/>
      <c r="AO1791" s="148"/>
      <c r="AP1791" s="148"/>
      <c r="AQ1791" s="148"/>
      <c r="AR1791" s="148"/>
      <c r="AS1791" s="148"/>
      <c r="AT1791" s="148"/>
      <c r="AU1791" s="148"/>
      <c r="AV1791" s="148"/>
      <c r="AW1791" s="148"/>
      <c r="AX1791" s="148"/>
      <c r="AY1791" s="148"/>
      <c r="AZ1791" s="148"/>
      <c r="BA1791" s="148"/>
      <c r="BB1791" s="148"/>
      <c r="BC1791" s="148"/>
      <c r="BD1791" s="148"/>
      <c r="BE1791" s="148"/>
      <c r="BF1791" s="148"/>
      <c r="BG1791" s="148"/>
      <c r="BH1791" s="148"/>
    </row>
    <row r="1792" spans="1:60" outlineLevel="1" x14ac:dyDescent="0.2">
      <c r="A1792" s="172">
        <v>392</v>
      </c>
      <c r="B1792" s="173" t="s">
        <v>2445</v>
      </c>
      <c r="C1792" s="181" t="s">
        <v>2446</v>
      </c>
      <c r="D1792" s="174" t="s">
        <v>671</v>
      </c>
      <c r="E1792" s="175">
        <v>180</v>
      </c>
      <c r="F1792" s="176"/>
      <c r="G1792" s="177">
        <f>ROUND(E1792*F1792,2)</f>
        <v>0</v>
      </c>
      <c r="H1792" s="176"/>
      <c r="I1792" s="177">
        <f>ROUND(E1792*H1792,2)</f>
        <v>0</v>
      </c>
      <c r="J1792" s="176"/>
      <c r="K1792" s="177">
        <f>ROUND(E1792*J1792,2)</f>
        <v>0</v>
      </c>
      <c r="L1792" s="177">
        <v>21</v>
      </c>
      <c r="M1792" s="177">
        <f>G1792*(1+L1792/100)</f>
        <v>0</v>
      </c>
      <c r="N1792" s="175">
        <v>4.2000000000000002E-4</v>
      </c>
      <c r="O1792" s="175">
        <f>ROUND(E1792*N1792,2)</f>
        <v>0.08</v>
      </c>
      <c r="P1792" s="175">
        <v>0</v>
      </c>
      <c r="Q1792" s="175">
        <f>ROUND(E1792*P1792,2)</f>
        <v>0</v>
      </c>
      <c r="R1792" s="177"/>
      <c r="S1792" s="177" t="s">
        <v>394</v>
      </c>
      <c r="T1792" s="178" t="s">
        <v>379</v>
      </c>
      <c r="U1792" s="159">
        <v>0.15</v>
      </c>
      <c r="V1792" s="159">
        <f>ROUND(E1792*U1792,2)</f>
        <v>27</v>
      </c>
      <c r="W1792" s="159"/>
      <c r="X1792" s="159" t="s">
        <v>429</v>
      </c>
      <c r="Y1792" s="159" t="s">
        <v>381</v>
      </c>
      <c r="Z1792" s="214">
        <v>0.32</v>
      </c>
      <c r="AA1792" s="215">
        <f t="shared" ref="AA1792" si="772">G1792*Z1792</f>
        <v>0</v>
      </c>
      <c r="AB1792" s="215">
        <f t="shared" ref="AB1792" si="773">G1792-AA1792</f>
        <v>0</v>
      </c>
      <c r="AC1792" s="148"/>
      <c r="AD1792" s="148"/>
      <c r="AE1792" s="148"/>
      <c r="AF1792" s="148"/>
      <c r="AG1792" s="148" t="s">
        <v>431</v>
      </c>
      <c r="AH1792" s="148"/>
      <c r="AI1792" s="148"/>
      <c r="AJ1792" s="148"/>
      <c r="AK1792" s="148"/>
      <c r="AL1792" s="148"/>
      <c r="AM1792" s="148"/>
      <c r="AN1792" s="148"/>
      <c r="AO1792" s="148"/>
      <c r="AP1792" s="148"/>
      <c r="AQ1792" s="148"/>
      <c r="AR1792" s="148"/>
      <c r="AS1792" s="148"/>
      <c r="AT1792" s="148"/>
      <c r="AU1792" s="148"/>
      <c r="AV1792" s="148"/>
      <c r="AW1792" s="148"/>
      <c r="AX1792" s="148"/>
      <c r="AY1792" s="148"/>
      <c r="AZ1792" s="148"/>
      <c r="BA1792" s="148"/>
      <c r="BB1792" s="148"/>
      <c r="BC1792" s="148"/>
      <c r="BD1792" s="148"/>
      <c r="BE1792" s="148"/>
      <c r="BF1792" s="148"/>
      <c r="BG1792" s="148"/>
      <c r="BH1792" s="148"/>
    </row>
    <row r="1793" spans="1:60" outlineLevel="2" x14ac:dyDescent="0.2">
      <c r="A1793" s="155"/>
      <c r="B1793" s="156"/>
      <c r="C1793" s="194" t="s">
        <v>2440</v>
      </c>
      <c r="D1793" s="185"/>
      <c r="E1793" s="186"/>
      <c r="F1793" s="159"/>
      <c r="G1793" s="159"/>
      <c r="H1793" s="159"/>
      <c r="I1793" s="159"/>
      <c r="J1793" s="159"/>
      <c r="K1793" s="159"/>
      <c r="L1793" s="159"/>
      <c r="M1793" s="159"/>
      <c r="N1793" s="158"/>
      <c r="O1793" s="158"/>
      <c r="P1793" s="158"/>
      <c r="Q1793" s="158"/>
      <c r="R1793" s="159"/>
      <c r="S1793" s="159"/>
      <c r="T1793" s="159"/>
      <c r="U1793" s="159"/>
      <c r="V1793" s="159"/>
      <c r="W1793" s="159"/>
      <c r="X1793" s="159"/>
      <c r="Y1793" s="159"/>
      <c r="Z1793" s="148"/>
      <c r="AA1793" s="148"/>
      <c r="AB1793" s="148"/>
      <c r="AC1793" s="148"/>
      <c r="AD1793" s="148"/>
      <c r="AE1793" s="148"/>
      <c r="AF1793" s="148"/>
      <c r="AG1793" s="148" t="s">
        <v>435</v>
      </c>
      <c r="AH1793" s="148">
        <v>0</v>
      </c>
      <c r="AI1793" s="148"/>
      <c r="AJ1793" s="148"/>
      <c r="AK1793" s="148"/>
      <c r="AL1793" s="148"/>
      <c r="AM1793" s="148"/>
      <c r="AN1793" s="148"/>
      <c r="AO1793" s="148"/>
      <c r="AP1793" s="148"/>
      <c r="AQ1793" s="148"/>
      <c r="AR1793" s="148"/>
      <c r="AS1793" s="148"/>
      <c r="AT1793" s="148"/>
      <c r="AU1793" s="148"/>
      <c r="AV1793" s="148"/>
      <c r="AW1793" s="148"/>
      <c r="AX1793" s="148"/>
      <c r="AY1793" s="148"/>
      <c r="AZ1793" s="148"/>
      <c r="BA1793" s="148"/>
      <c r="BB1793" s="148"/>
      <c r="BC1793" s="148"/>
      <c r="BD1793" s="148"/>
      <c r="BE1793" s="148"/>
      <c r="BF1793" s="148"/>
      <c r="BG1793" s="148"/>
      <c r="BH1793" s="148"/>
    </row>
    <row r="1794" spans="1:60" outlineLevel="3" x14ac:dyDescent="0.2">
      <c r="A1794" s="155"/>
      <c r="B1794" s="156"/>
      <c r="C1794" s="194" t="s">
        <v>2447</v>
      </c>
      <c r="D1794" s="185"/>
      <c r="E1794" s="186">
        <v>180</v>
      </c>
      <c r="F1794" s="159"/>
      <c r="G1794" s="159"/>
      <c r="H1794" s="159"/>
      <c r="I1794" s="159"/>
      <c r="J1794" s="159"/>
      <c r="K1794" s="159"/>
      <c r="L1794" s="159"/>
      <c r="M1794" s="159"/>
      <c r="N1794" s="158"/>
      <c r="O1794" s="158"/>
      <c r="P1794" s="158"/>
      <c r="Q1794" s="158"/>
      <c r="R1794" s="159"/>
      <c r="S1794" s="159"/>
      <c r="T1794" s="159"/>
      <c r="U1794" s="159"/>
      <c r="V1794" s="159"/>
      <c r="W1794" s="159"/>
      <c r="X1794" s="159"/>
      <c r="Y1794" s="159"/>
      <c r="Z1794" s="148"/>
      <c r="AA1794" s="148"/>
      <c r="AB1794" s="148"/>
      <c r="AC1794" s="148"/>
      <c r="AD1794" s="148"/>
      <c r="AE1794" s="148"/>
      <c r="AF1794" s="148"/>
      <c r="AG1794" s="148" t="s">
        <v>435</v>
      </c>
      <c r="AH1794" s="148">
        <v>0</v>
      </c>
      <c r="AI1794" s="148"/>
      <c r="AJ1794" s="148"/>
      <c r="AK1794" s="148"/>
      <c r="AL1794" s="148"/>
      <c r="AM1794" s="148"/>
      <c r="AN1794" s="148"/>
      <c r="AO1794" s="148"/>
      <c r="AP1794" s="148"/>
      <c r="AQ1794" s="148"/>
      <c r="AR1794" s="148"/>
      <c r="AS1794" s="148"/>
      <c r="AT1794" s="148"/>
      <c r="AU1794" s="148"/>
      <c r="AV1794" s="148"/>
      <c r="AW1794" s="148"/>
      <c r="AX1794" s="148"/>
      <c r="AY1794" s="148"/>
      <c r="AZ1794" s="148"/>
      <c r="BA1794" s="148"/>
      <c r="BB1794" s="148"/>
      <c r="BC1794" s="148"/>
      <c r="BD1794" s="148"/>
      <c r="BE1794" s="148"/>
      <c r="BF1794" s="148"/>
      <c r="BG1794" s="148"/>
      <c r="BH1794" s="148"/>
    </row>
    <row r="1795" spans="1:60" ht="22.5" outlineLevel="1" x14ac:dyDescent="0.2">
      <c r="A1795" s="172">
        <v>393</v>
      </c>
      <c r="B1795" s="173" t="s">
        <v>2448</v>
      </c>
      <c r="C1795" s="181" t="s">
        <v>2449</v>
      </c>
      <c r="D1795" s="174" t="s">
        <v>671</v>
      </c>
      <c r="E1795" s="175">
        <v>940.87599999999998</v>
      </c>
      <c r="F1795" s="176"/>
      <c r="G1795" s="177">
        <f>ROUND(E1795*F1795,2)</f>
        <v>0</v>
      </c>
      <c r="H1795" s="176"/>
      <c r="I1795" s="177">
        <f>ROUND(E1795*H1795,2)</f>
        <v>0</v>
      </c>
      <c r="J1795" s="176"/>
      <c r="K1795" s="177">
        <f>ROUND(E1795*J1795,2)</f>
        <v>0</v>
      </c>
      <c r="L1795" s="177">
        <v>21</v>
      </c>
      <c r="M1795" s="177">
        <f>G1795*(1+L1795/100)</f>
        <v>0</v>
      </c>
      <c r="N1795" s="175">
        <v>3.2000000000000003E-4</v>
      </c>
      <c r="O1795" s="175">
        <f>ROUND(E1795*N1795,2)</f>
        <v>0.3</v>
      </c>
      <c r="P1795" s="175">
        <v>0</v>
      </c>
      <c r="Q1795" s="175">
        <f>ROUND(E1795*P1795,2)</f>
        <v>0</v>
      </c>
      <c r="R1795" s="177" t="s">
        <v>2424</v>
      </c>
      <c r="S1795" s="177" t="s">
        <v>378</v>
      </c>
      <c r="T1795" s="178" t="s">
        <v>378</v>
      </c>
      <c r="U1795" s="159">
        <v>0.23599999999999999</v>
      </c>
      <c r="V1795" s="159">
        <f>ROUND(E1795*U1795,2)</f>
        <v>222.05</v>
      </c>
      <c r="W1795" s="159"/>
      <c r="X1795" s="159" t="s">
        <v>429</v>
      </c>
      <c r="Y1795" s="159" t="s">
        <v>381</v>
      </c>
      <c r="Z1795" s="214">
        <v>0.32</v>
      </c>
      <c r="AA1795" s="215">
        <f t="shared" ref="AA1795" si="774">G1795*Z1795</f>
        <v>0</v>
      </c>
      <c r="AB1795" s="215">
        <f t="shared" ref="AB1795" si="775">G1795-AA1795</f>
        <v>0</v>
      </c>
      <c r="AC1795" s="148"/>
      <c r="AD1795" s="148"/>
      <c r="AE1795" s="148"/>
      <c r="AF1795" s="148"/>
      <c r="AG1795" s="148" t="s">
        <v>431</v>
      </c>
      <c r="AH1795" s="148"/>
      <c r="AI1795" s="148"/>
      <c r="AJ1795" s="148"/>
      <c r="AK1795" s="148"/>
      <c r="AL1795" s="148"/>
      <c r="AM1795" s="148"/>
      <c r="AN1795" s="148"/>
      <c r="AO1795" s="148"/>
      <c r="AP1795" s="148"/>
      <c r="AQ1795" s="148"/>
      <c r="AR1795" s="148"/>
      <c r="AS1795" s="148"/>
      <c r="AT1795" s="148"/>
      <c r="AU1795" s="148"/>
      <c r="AV1795" s="148"/>
      <c r="AW1795" s="148"/>
      <c r="AX1795" s="148"/>
      <c r="AY1795" s="148"/>
      <c r="AZ1795" s="148"/>
      <c r="BA1795" s="148"/>
      <c r="BB1795" s="148"/>
      <c r="BC1795" s="148"/>
      <c r="BD1795" s="148"/>
      <c r="BE1795" s="148"/>
      <c r="BF1795" s="148"/>
      <c r="BG1795" s="148"/>
      <c r="BH1795" s="148"/>
    </row>
    <row r="1796" spans="1:60" outlineLevel="2" x14ac:dyDescent="0.2">
      <c r="A1796" s="155"/>
      <c r="B1796" s="156"/>
      <c r="C1796" s="194" t="s">
        <v>2440</v>
      </c>
      <c r="D1796" s="185"/>
      <c r="E1796" s="186"/>
      <c r="F1796" s="159"/>
      <c r="G1796" s="159"/>
      <c r="H1796" s="159"/>
      <c r="I1796" s="159"/>
      <c r="J1796" s="159"/>
      <c r="K1796" s="159"/>
      <c r="L1796" s="159"/>
      <c r="M1796" s="159"/>
      <c r="N1796" s="158"/>
      <c r="O1796" s="158"/>
      <c r="P1796" s="158"/>
      <c r="Q1796" s="158"/>
      <c r="R1796" s="159"/>
      <c r="S1796" s="159"/>
      <c r="T1796" s="159"/>
      <c r="U1796" s="159"/>
      <c r="V1796" s="159"/>
      <c r="W1796" s="159"/>
      <c r="X1796" s="159"/>
      <c r="Y1796" s="159"/>
      <c r="Z1796" s="148"/>
      <c r="AA1796" s="148"/>
      <c r="AB1796" s="148"/>
      <c r="AC1796" s="148"/>
      <c r="AD1796" s="148"/>
      <c r="AE1796" s="148"/>
      <c r="AF1796" s="148"/>
      <c r="AG1796" s="148" t="s">
        <v>435</v>
      </c>
      <c r="AH1796" s="148">
        <v>0</v>
      </c>
      <c r="AI1796" s="148"/>
      <c r="AJ1796" s="148"/>
      <c r="AK1796" s="148"/>
      <c r="AL1796" s="148"/>
      <c r="AM1796" s="148"/>
      <c r="AN1796" s="148"/>
      <c r="AO1796" s="148"/>
      <c r="AP1796" s="148"/>
      <c r="AQ1796" s="148"/>
      <c r="AR1796" s="148"/>
      <c r="AS1796" s="148"/>
      <c r="AT1796" s="148"/>
      <c r="AU1796" s="148"/>
      <c r="AV1796" s="148"/>
      <c r="AW1796" s="148"/>
      <c r="AX1796" s="148"/>
      <c r="AY1796" s="148"/>
      <c r="AZ1796" s="148"/>
      <c r="BA1796" s="148"/>
      <c r="BB1796" s="148"/>
      <c r="BC1796" s="148"/>
      <c r="BD1796" s="148"/>
      <c r="BE1796" s="148"/>
      <c r="BF1796" s="148"/>
      <c r="BG1796" s="148"/>
      <c r="BH1796" s="148"/>
    </row>
    <row r="1797" spans="1:60" outlineLevel="3" x14ac:dyDescent="0.2">
      <c r="A1797" s="155"/>
      <c r="B1797" s="156"/>
      <c r="C1797" s="194" t="s">
        <v>2450</v>
      </c>
      <c r="D1797" s="185"/>
      <c r="E1797" s="186">
        <v>128.88</v>
      </c>
      <c r="F1797" s="159"/>
      <c r="G1797" s="159"/>
      <c r="H1797" s="159"/>
      <c r="I1797" s="159"/>
      <c r="J1797" s="159"/>
      <c r="K1797" s="159"/>
      <c r="L1797" s="159"/>
      <c r="M1797" s="159"/>
      <c r="N1797" s="158"/>
      <c r="O1797" s="158"/>
      <c r="P1797" s="158"/>
      <c r="Q1797" s="158"/>
      <c r="R1797" s="159"/>
      <c r="S1797" s="159"/>
      <c r="T1797" s="159"/>
      <c r="U1797" s="159"/>
      <c r="V1797" s="159"/>
      <c r="W1797" s="159"/>
      <c r="X1797" s="159"/>
      <c r="Y1797" s="159"/>
      <c r="Z1797" s="148"/>
      <c r="AA1797" s="148"/>
      <c r="AB1797" s="148"/>
      <c r="AC1797" s="148"/>
      <c r="AD1797" s="148"/>
      <c r="AE1797" s="148"/>
      <c r="AF1797" s="148"/>
      <c r="AG1797" s="148" t="s">
        <v>435</v>
      </c>
      <c r="AH1797" s="148">
        <v>0</v>
      </c>
      <c r="AI1797" s="148"/>
      <c r="AJ1797" s="148"/>
      <c r="AK1797" s="148"/>
      <c r="AL1797" s="148"/>
      <c r="AM1797" s="148"/>
      <c r="AN1797" s="148"/>
      <c r="AO1797" s="148"/>
      <c r="AP1797" s="148"/>
      <c r="AQ1797" s="148"/>
      <c r="AR1797" s="148"/>
      <c r="AS1797" s="148"/>
      <c r="AT1797" s="148"/>
      <c r="AU1797" s="148"/>
      <c r="AV1797" s="148"/>
      <c r="AW1797" s="148"/>
      <c r="AX1797" s="148"/>
      <c r="AY1797" s="148"/>
      <c r="AZ1797" s="148"/>
      <c r="BA1797" s="148"/>
      <c r="BB1797" s="148"/>
      <c r="BC1797" s="148"/>
      <c r="BD1797" s="148"/>
      <c r="BE1797" s="148"/>
      <c r="BF1797" s="148"/>
      <c r="BG1797" s="148"/>
      <c r="BH1797" s="148"/>
    </row>
    <row r="1798" spans="1:60" outlineLevel="3" x14ac:dyDescent="0.2">
      <c r="A1798" s="155"/>
      <c r="B1798" s="156"/>
      <c r="C1798" s="194" t="s">
        <v>2451</v>
      </c>
      <c r="D1798" s="185"/>
      <c r="E1798" s="186">
        <v>388.16</v>
      </c>
      <c r="F1798" s="159"/>
      <c r="G1798" s="159"/>
      <c r="H1798" s="159"/>
      <c r="I1798" s="159"/>
      <c r="J1798" s="159"/>
      <c r="K1798" s="159"/>
      <c r="L1798" s="159"/>
      <c r="M1798" s="159"/>
      <c r="N1798" s="158"/>
      <c r="O1798" s="158"/>
      <c r="P1798" s="158"/>
      <c r="Q1798" s="158"/>
      <c r="R1798" s="159"/>
      <c r="S1798" s="159"/>
      <c r="T1798" s="159"/>
      <c r="U1798" s="159"/>
      <c r="V1798" s="159"/>
      <c r="W1798" s="159"/>
      <c r="X1798" s="159"/>
      <c r="Y1798" s="159"/>
      <c r="Z1798" s="148"/>
      <c r="AA1798" s="148"/>
      <c r="AB1798" s="148"/>
      <c r="AC1798" s="148"/>
      <c r="AD1798" s="148"/>
      <c r="AE1798" s="148"/>
      <c r="AF1798" s="148"/>
      <c r="AG1798" s="148" t="s">
        <v>435</v>
      </c>
      <c r="AH1798" s="148">
        <v>0</v>
      </c>
      <c r="AI1798" s="148"/>
      <c r="AJ1798" s="148"/>
      <c r="AK1798" s="148"/>
      <c r="AL1798" s="148"/>
      <c r="AM1798" s="148"/>
      <c r="AN1798" s="148"/>
      <c r="AO1798" s="148"/>
      <c r="AP1798" s="148"/>
      <c r="AQ1798" s="148"/>
      <c r="AR1798" s="148"/>
      <c r="AS1798" s="148"/>
      <c r="AT1798" s="148"/>
      <c r="AU1798" s="148"/>
      <c r="AV1798" s="148"/>
      <c r="AW1798" s="148"/>
      <c r="AX1798" s="148"/>
      <c r="AY1798" s="148"/>
      <c r="AZ1798" s="148"/>
      <c r="BA1798" s="148"/>
      <c r="BB1798" s="148"/>
      <c r="BC1798" s="148"/>
      <c r="BD1798" s="148"/>
      <c r="BE1798" s="148"/>
      <c r="BF1798" s="148"/>
      <c r="BG1798" s="148"/>
      <c r="BH1798" s="148"/>
    </row>
    <row r="1799" spans="1:60" outlineLevel="3" x14ac:dyDescent="0.2">
      <c r="A1799" s="155"/>
      <c r="B1799" s="156"/>
      <c r="C1799" s="194" t="s">
        <v>789</v>
      </c>
      <c r="D1799" s="185"/>
      <c r="E1799" s="186"/>
      <c r="F1799" s="159"/>
      <c r="G1799" s="159"/>
      <c r="H1799" s="159"/>
      <c r="I1799" s="159"/>
      <c r="J1799" s="159"/>
      <c r="K1799" s="159"/>
      <c r="L1799" s="159"/>
      <c r="M1799" s="159"/>
      <c r="N1799" s="158"/>
      <c r="O1799" s="158"/>
      <c r="P1799" s="158"/>
      <c r="Q1799" s="158"/>
      <c r="R1799" s="159"/>
      <c r="S1799" s="159"/>
      <c r="T1799" s="159"/>
      <c r="U1799" s="159"/>
      <c r="V1799" s="159"/>
      <c r="W1799" s="159"/>
      <c r="X1799" s="159"/>
      <c r="Y1799" s="159"/>
      <c r="Z1799" s="148"/>
      <c r="AA1799" s="148"/>
      <c r="AB1799" s="148"/>
      <c r="AC1799" s="148"/>
      <c r="AD1799" s="148"/>
      <c r="AE1799" s="148"/>
      <c r="AF1799" s="148"/>
      <c r="AG1799" s="148" t="s">
        <v>435</v>
      </c>
      <c r="AH1799" s="148">
        <v>0</v>
      </c>
      <c r="AI1799" s="148"/>
      <c r="AJ1799" s="148"/>
      <c r="AK1799" s="148"/>
      <c r="AL1799" s="148"/>
      <c r="AM1799" s="148"/>
      <c r="AN1799" s="148"/>
      <c r="AO1799" s="148"/>
      <c r="AP1799" s="148"/>
      <c r="AQ1799" s="148"/>
      <c r="AR1799" s="148"/>
      <c r="AS1799" s="148"/>
      <c r="AT1799" s="148"/>
      <c r="AU1799" s="148"/>
      <c r="AV1799" s="148"/>
      <c r="AW1799" s="148"/>
      <c r="AX1799" s="148"/>
      <c r="AY1799" s="148"/>
      <c r="AZ1799" s="148"/>
      <c r="BA1799" s="148"/>
      <c r="BB1799" s="148"/>
      <c r="BC1799" s="148"/>
      <c r="BD1799" s="148"/>
      <c r="BE1799" s="148"/>
      <c r="BF1799" s="148"/>
      <c r="BG1799" s="148"/>
      <c r="BH1799" s="148"/>
    </row>
    <row r="1800" spans="1:60" outlineLevel="3" x14ac:dyDescent="0.2">
      <c r="A1800" s="155"/>
      <c r="B1800" s="156"/>
      <c r="C1800" s="194" t="s">
        <v>2452</v>
      </c>
      <c r="D1800" s="185"/>
      <c r="E1800" s="186">
        <v>34.6</v>
      </c>
      <c r="F1800" s="159"/>
      <c r="G1800" s="159"/>
      <c r="H1800" s="159"/>
      <c r="I1800" s="159"/>
      <c r="J1800" s="159"/>
      <c r="K1800" s="159"/>
      <c r="L1800" s="159"/>
      <c r="M1800" s="159"/>
      <c r="N1800" s="158"/>
      <c r="O1800" s="158"/>
      <c r="P1800" s="158"/>
      <c r="Q1800" s="158"/>
      <c r="R1800" s="159"/>
      <c r="S1800" s="159"/>
      <c r="T1800" s="159"/>
      <c r="U1800" s="159"/>
      <c r="V1800" s="159"/>
      <c r="W1800" s="159"/>
      <c r="X1800" s="159"/>
      <c r="Y1800" s="159"/>
      <c r="Z1800" s="148"/>
      <c r="AA1800" s="148"/>
      <c r="AB1800" s="148"/>
      <c r="AC1800" s="148"/>
      <c r="AD1800" s="148"/>
      <c r="AE1800" s="148"/>
      <c r="AF1800" s="148"/>
      <c r="AG1800" s="148" t="s">
        <v>435</v>
      </c>
      <c r="AH1800" s="148">
        <v>0</v>
      </c>
      <c r="AI1800" s="148"/>
      <c r="AJ1800" s="148"/>
      <c r="AK1800" s="148"/>
      <c r="AL1800" s="148"/>
      <c r="AM1800" s="148"/>
      <c r="AN1800" s="148"/>
      <c r="AO1800" s="148"/>
      <c r="AP1800" s="148"/>
      <c r="AQ1800" s="148"/>
      <c r="AR1800" s="148"/>
      <c r="AS1800" s="148"/>
      <c r="AT1800" s="148"/>
      <c r="AU1800" s="148"/>
      <c r="AV1800" s="148"/>
      <c r="AW1800" s="148"/>
      <c r="AX1800" s="148"/>
      <c r="AY1800" s="148"/>
      <c r="AZ1800" s="148"/>
      <c r="BA1800" s="148"/>
      <c r="BB1800" s="148"/>
      <c r="BC1800" s="148"/>
      <c r="BD1800" s="148"/>
      <c r="BE1800" s="148"/>
      <c r="BF1800" s="148"/>
      <c r="BG1800" s="148"/>
      <c r="BH1800" s="148"/>
    </row>
    <row r="1801" spans="1:60" outlineLevel="3" x14ac:dyDescent="0.2">
      <c r="A1801" s="155"/>
      <c r="B1801" s="156"/>
      <c r="C1801" s="194" t="s">
        <v>2453</v>
      </c>
      <c r="D1801" s="185"/>
      <c r="E1801" s="186">
        <v>8.6999999999999993</v>
      </c>
      <c r="F1801" s="159"/>
      <c r="G1801" s="159"/>
      <c r="H1801" s="159"/>
      <c r="I1801" s="159"/>
      <c r="J1801" s="159"/>
      <c r="K1801" s="159"/>
      <c r="L1801" s="159"/>
      <c r="M1801" s="159"/>
      <c r="N1801" s="158"/>
      <c r="O1801" s="158"/>
      <c r="P1801" s="158"/>
      <c r="Q1801" s="158"/>
      <c r="R1801" s="159"/>
      <c r="S1801" s="159"/>
      <c r="T1801" s="159"/>
      <c r="U1801" s="159"/>
      <c r="V1801" s="159"/>
      <c r="W1801" s="159"/>
      <c r="X1801" s="159"/>
      <c r="Y1801" s="159"/>
      <c r="Z1801" s="148"/>
      <c r="AA1801" s="148"/>
      <c r="AB1801" s="148"/>
      <c r="AC1801" s="148"/>
      <c r="AD1801" s="148"/>
      <c r="AE1801" s="148"/>
      <c r="AF1801" s="148"/>
      <c r="AG1801" s="148" t="s">
        <v>435</v>
      </c>
      <c r="AH1801" s="148">
        <v>0</v>
      </c>
      <c r="AI1801" s="148"/>
      <c r="AJ1801" s="148"/>
      <c r="AK1801" s="148"/>
      <c r="AL1801" s="148"/>
      <c r="AM1801" s="148"/>
      <c r="AN1801" s="148"/>
      <c r="AO1801" s="148"/>
      <c r="AP1801" s="148"/>
      <c r="AQ1801" s="148"/>
      <c r="AR1801" s="148"/>
      <c r="AS1801" s="148"/>
      <c r="AT1801" s="148"/>
      <c r="AU1801" s="148"/>
      <c r="AV1801" s="148"/>
      <c r="AW1801" s="148"/>
      <c r="AX1801" s="148"/>
      <c r="AY1801" s="148"/>
      <c r="AZ1801" s="148"/>
      <c r="BA1801" s="148"/>
      <c r="BB1801" s="148"/>
      <c r="BC1801" s="148"/>
      <c r="BD1801" s="148"/>
      <c r="BE1801" s="148"/>
      <c r="BF1801" s="148"/>
      <c r="BG1801" s="148"/>
      <c r="BH1801" s="148"/>
    </row>
    <row r="1802" spans="1:60" outlineLevel="3" x14ac:dyDescent="0.2">
      <c r="A1802" s="155"/>
      <c r="B1802" s="156"/>
      <c r="C1802" s="194" t="s">
        <v>2454</v>
      </c>
      <c r="D1802" s="185"/>
      <c r="E1802" s="186">
        <v>16.5</v>
      </c>
      <c r="F1802" s="159"/>
      <c r="G1802" s="159"/>
      <c r="H1802" s="159"/>
      <c r="I1802" s="159"/>
      <c r="J1802" s="159"/>
      <c r="K1802" s="159"/>
      <c r="L1802" s="159"/>
      <c r="M1802" s="159"/>
      <c r="N1802" s="158"/>
      <c r="O1802" s="158"/>
      <c r="P1802" s="158"/>
      <c r="Q1802" s="158"/>
      <c r="R1802" s="159"/>
      <c r="S1802" s="159"/>
      <c r="T1802" s="159"/>
      <c r="U1802" s="159"/>
      <c r="V1802" s="159"/>
      <c r="W1802" s="159"/>
      <c r="X1802" s="159"/>
      <c r="Y1802" s="159"/>
      <c r="Z1802" s="148"/>
      <c r="AA1802" s="148"/>
      <c r="AB1802" s="148"/>
      <c r="AC1802" s="148"/>
      <c r="AD1802" s="148"/>
      <c r="AE1802" s="148"/>
      <c r="AF1802" s="148"/>
      <c r="AG1802" s="148" t="s">
        <v>435</v>
      </c>
      <c r="AH1802" s="148">
        <v>0</v>
      </c>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row>
    <row r="1803" spans="1:60" outlineLevel="3" x14ac:dyDescent="0.2">
      <c r="A1803" s="155"/>
      <c r="B1803" s="156"/>
      <c r="C1803" s="194" t="s">
        <v>2455</v>
      </c>
      <c r="D1803" s="185"/>
      <c r="E1803" s="186">
        <v>22.3</v>
      </c>
      <c r="F1803" s="159"/>
      <c r="G1803" s="159"/>
      <c r="H1803" s="159"/>
      <c r="I1803" s="159"/>
      <c r="J1803" s="159"/>
      <c r="K1803" s="159"/>
      <c r="L1803" s="159"/>
      <c r="M1803" s="159"/>
      <c r="N1803" s="158"/>
      <c r="O1803" s="158"/>
      <c r="P1803" s="158"/>
      <c r="Q1803" s="158"/>
      <c r="R1803" s="159"/>
      <c r="S1803" s="159"/>
      <c r="T1803" s="159"/>
      <c r="U1803" s="159"/>
      <c r="V1803" s="159"/>
      <c r="W1803" s="159"/>
      <c r="X1803" s="159"/>
      <c r="Y1803" s="159"/>
      <c r="Z1803" s="148"/>
      <c r="AA1803" s="148"/>
      <c r="AB1803" s="148"/>
      <c r="AC1803" s="148"/>
      <c r="AD1803" s="148"/>
      <c r="AE1803" s="148"/>
      <c r="AF1803" s="148"/>
      <c r="AG1803" s="148" t="s">
        <v>435</v>
      </c>
      <c r="AH1803" s="148">
        <v>0</v>
      </c>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row>
    <row r="1804" spans="1:60" outlineLevel="3" x14ac:dyDescent="0.2">
      <c r="A1804" s="155"/>
      <c r="B1804" s="156"/>
      <c r="C1804" s="194" t="s">
        <v>2456</v>
      </c>
      <c r="D1804" s="185"/>
      <c r="E1804" s="186">
        <v>11.5</v>
      </c>
      <c r="F1804" s="159"/>
      <c r="G1804" s="159"/>
      <c r="H1804" s="159"/>
      <c r="I1804" s="159"/>
      <c r="J1804" s="159"/>
      <c r="K1804" s="159"/>
      <c r="L1804" s="159"/>
      <c r="M1804" s="159"/>
      <c r="N1804" s="158"/>
      <c r="O1804" s="158"/>
      <c r="P1804" s="158"/>
      <c r="Q1804" s="158"/>
      <c r="R1804" s="159"/>
      <c r="S1804" s="159"/>
      <c r="T1804" s="159"/>
      <c r="U1804" s="159"/>
      <c r="V1804" s="159"/>
      <c r="W1804" s="159"/>
      <c r="X1804" s="159"/>
      <c r="Y1804" s="159"/>
      <c r="Z1804" s="148"/>
      <c r="AA1804" s="148"/>
      <c r="AB1804" s="148"/>
      <c r="AC1804" s="148"/>
      <c r="AD1804" s="148"/>
      <c r="AE1804" s="148"/>
      <c r="AF1804" s="148"/>
      <c r="AG1804" s="148" t="s">
        <v>435</v>
      </c>
      <c r="AH1804" s="148">
        <v>0</v>
      </c>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row>
    <row r="1805" spans="1:60" outlineLevel="3" x14ac:dyDescent="0.2">
      <c r="A1805" s="155"/>
      <c r="B1805" s="156"/>
      <c r="C1805" s="194" t="s">
        <v>2457</v>
      </c>
      <c r="D1805" s="185"/>
      <c r="E1805" s="186">
        <v>8.8000000000000007</v>
      </c>
      <c r="F1805" s="159"/>
      <c r="G1805" s="159"/>
      <c r="H1805" s="159"/>
      <c r="I1805" s="159"/>
      <c r="J1805" s="159"/>
      <c r="K1805" s="159"/>
      <c r="L1805" s="159"/>
      <c r="M1805" s="159"/>
      <c r="N1805" s="158"/>
      <c r="O1805" s="158"/>
      <c r="P1805" s="158"/>
      <c r="Q1805" s="158"/>
      <c r="R1805" s="159"/>
      <c r="S1805" s="159"/>
      <c r="T1805" s="159"/>
      <c r="U1805" s="159"/>
      <c r="V1805" s="159"/>
      <c r="W1805" s="159"/>
      <c r="X1805" s="159"/>
      <c r="Y1805" s="159"/>
      <c r="Z1805" s="148"/>
      <c r="AA1805" s="148"/>
      <c r="AB1805" s="148"/>
      <c r="AC1805" s="148"/>
      <c r="AD1805" s="148"/>
      <c r="AE1805" s="148"/>
      <c r="AF1805" s="148"/>
      <c r="AG1805" s="148" t="s">
        <v>435</v>
      </c>
      <c r="AH1805" s="148">
        <v>0</v>
      </c>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row>
    <row r="1806" spans="1:60" outlineLevel="3" x14ac:dyDescent="0.2">
      <c r="A1806" s="155"/>
      <c r="B1806" s="156"/>
      <c r="C1806" s="194" t="s">
        <v>794</v>
      </c>
      <c r="D1806" s="185"/>
      <c r="E1806" s="186"/>
      <c r="F1806" s="159"/>
      <c r="G1806" s="159"/>
      <c r="H1806" s="159"/>
      <c r="I1806" s="159"/>
      <c r="J1806" s="159"/>
      <c r="K1806" s="159"/>
      <c r="L1806" s="159"/>
      <c r="M1806" s="159"/>
      <c r="N1806" s="158"/>
      <c r="O1806" s="158"/>
      <c r="P1806" s="158"/>
      <c r="Q1806" s="158"/>
      <c r="R1806" s="159"/>
      <c r="S1806" s="159"/>
      <c r="T1806" s="159"/>
      <c r="U1806" s="159"/>
      <c r="V1806" s="159"/>
      <c r="W1806" s="159"/>
      <c r="X1806" s="159"/>
      <c r="Y1806" s="159"/>
      <c r="Z1806" s="148"/>
      <c r="AA1806" s="148"/>
      <c r="AB1806" s="148"/>
      <c r="AC1806" s="148"/>
      <c r="AD1806" s="148"/>
      <c r="AE1806" s="148"/>
      <c r="AF1806" s="148"/>
      <c r="AG1806" s="148" t="s">
        <v>435</v>
      </c>
      <c r="AH1806" s="148">
        <v>0</v>
      </c>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row>
    <row r="1807" spans="1:60" outlineLevel="3" x14ac:dyDescent="0.2">
      <c r="A1807" s="155"/>
      <c r="B1807" s="156"/>
      <c r="C1807" s="194" t="s">
        <v>2458</v>
      </c>
      <c r="D1807" s="185"/>
      <c r="E1807" s="186">
        <v>21.762</v>
      </c>
      <c r="F1807" s="159"/>
      <c r="G1807" s="159"/>
      <c r="H1807" s="159"/>
      <c r="I1807" s="159"/>
      <c r="J1807" s="159"/>
      <c r="K1807" s="159"/>
      <c r="L1807" s="159"/>
      <c r="M1807" s="159"/>
      <c r="N1807" s="158"/>
      <c r="O1807" s="158"/>
      <c r="P1807" s="158"/>
      <c r="Q1807" s="158"/>
      <c r="R1807" s="159"/>
      <c r="S1807" s="159"/>
      <c r="T1807" s="159"/>
      <c r="U1807" s="159"/>
      <c r="V1807" s="159"/>
      <c r="W1807" s="159"/>
      <c r="X1807" s="159"/>
      <c r="Y1807" s="159"/>
      <c r="Z1807" s="148"/>
      <c r="AA1807" s="148"/>
      <c r="AB1807" s="148"/>
      <c r="AC1807" s="148"/>
      <c r="AD1807" s="148"/>
      <c r="AE1807" s="148"/>
      <c r="AF1807" s="148"/>
      <c r="AG1807" s="148" t="s">
        <v>435</v>
      </c>
      <c r="AH1807" s="148">
        <v>0</v>
      </c>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row>
    <row r="1808" spans="1:60" outlineLevel="3" x14ac:dyDescent="0.2">
      <c r="A1808" s="155"/>
      <c r="B1808" s="156"/>
      <c r="C1808" s="194" t="s">
        <v>2459</v>
      </c>
      <c r="D1808" s="185"/>
      <c r="E1808" s="186">
        <v>16.577999999999999</v>
      </c>
      <c r="F1808" s="159"/>
      <c r="G1808" s="159"/>
      <c r="H1808" s="159"/>
      <c r="I1808" s="159"/>
      <c r="J1808" s="159"/>
      <c r="K1808" s="159"/>
      <c r="L1808" s="159"/>
      <c r="M1808" s="159"/>
      <c r="N1808" s="158"/>
      <c r="O1808" s="158"/>
      <c r="P1808" s="158"/>
      <c r="Q1808" s="158"/>
      <c r="R1808" s="159"/>
      <c r="S1808" s="159"/>
      <c r="T1808" s="159"/>
      <c r="U1808" s="159"/>
      <c r="V1808" s="159"/>
      <c r="W1808" s="159"/>
      <c r="X1808" s="159"/>
      <c r="Y1808" s="159"/>
      <c r="Z1808" s="148"/>
      <c r="AA1808" s="148"/>
      <c r="AB1808" s="148"/>
      <c r="AC1808" s="148"/>
      <c r="AD1808" s="148"/>
      <c r="AE1808" s="148"/>
      <c r="AF1808" s="148"/>
      <c r="AG1808" s="148" t="s">
        <v>435</v>
      </c>
      <c r="AH1808" s="148">
        <v>0</v>
      </c>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row>
    <row r="1809" spans="1:60" outlineLevel="3" x14ac:dyDescent="0.2">
      <c r="A1809" s="155"/>
      <c r="B1809" s="156"/>
      <c r="C1809" s="194" t="s">
        <v>2460</v>
      </c>
      <c r="D1809" s="185"/>
      <c r="E1809" s="186">
        <v>11.8</v>
      </c>
      <c r="F1809" s="159"/>
      <c r="G1809" s="159"/>
      <c r="H1809" s="159"/>
      <c r="I1809" s="159"/>
      <c r="J1809" s="159"/>
      <c r="K1809" s="159"/>
      <c r="L1809" s="159"/>
      <c r="M1809" s="159"/>
      <c r="N1809" s="158"/>
      <c r="O1809" s="158"/>
      <c r="P1809" s="158"/>
      <c r="Q1809" s="158"/>
      <c r="R1809" s="159"/>
      <c r="S1809" s="159"/>
      <c r="T1809" s="159"/>
      <c r="U1809" s="159"/>
      <c r="V1809" s="159"/>
      <c r="W1809" s="159"/>
      <c r="X1809" s="159"/>
      <c r="Y1809" s="159"/>
      <c r="Z1809" s="148"/>
      <c r="AA1809" s="148"/>
      <c r="AB1809" s="148"/>
      <c r="AC1809" s="148"/>
      <c r="AD1809" s="148"/>
      <c r="AE1809" s="148"/>
      <c r="AF1809" s="148"/>
      <c r="AG1809" s="148" t="s">
        <v>435</v>
      </c>
      <c r="AH1809" s="148">
        <v>0</v>
      </c>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row>
    <row r="1810" spans="1:60" outlineLevel="3" x14ac:dyDescent="0.2">
      <c r="A1810" s="155"/>
      <c r="B1810" s="156"/>
      <c r="C1810" s="194" t="s">
        <v>2461</v>
      </c>
      <c r="D1810" s="185"/>
      <c r="E1810" s="186">
        <v>25.038</v>
      </c>
      <c r="F1810" s="159"/>
      <c r="G1810" s="159"/>
      <c r="H1810" s="159"/>
      <c r="I1810" s="159"/>
      <c r="J1810" s="159"/>
      <c r="K1810" s="159"/>
      <c r="L1810" s="159"/>
      <c r="M1810" s="159"/>
      <c r="N1810" s="158"/>
      <c r="O1810" s="158"/>
      <c r="P1810" s="158"/>
      <c r="Q1810" s="158"/>
      <c r="R1810" s="159"/>
      <c r="S1810" s="159"/>
      <c r="T1810" s="159"/>
      <c r="U1810" s="159"/>
      <c r="V1810" s="159"/>
      <c r="W1810" s="159"/>
      <c r="X1810" s="159"/>
      <c r="Y1810" s="159"/>
      <c r="Z1810" s="148"/>
      <c r="AA1810" s="148"/>
      <c r="AB1810" s="148"/>
      <c r="AC1810" s="148"/>
      <c r="AD1810" s="148"/>
      <c r="AE1810" s="148"/>
      <c r="AF1810" s="148"/>
      <c r="AG1810" s="148" t="s">
        <v>435</v>
      </c>
      <c r="AH1810" s="148">
        <v>0</v>
      </c>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row>
    <row r="1811" spans="1:60" outlineLevel="3" x14ac:dyDescent="0.2">
      <c r="A1811" s="155"/>
      <c r="B1811" s="156"/>
      <c r="C1811" s="194" t="s">
        <v>2462</v>
      </c>
      <c r="D1811" s="185"/>
      <c r="E1811" s="186">
        <v>25.2</v>
      </c>
      <c r="F1811" s="159"/>
      <c r="G1811" s="159"/>
      <c r="H1811" s="159"/>
      <c r="I1811" s="159"/>
      <c r="J1811" s="159"/>
      <c r="K1811" s="159"/>
      <c r="L1811" s="159"/>
      <c r="M1811" s="159"/>
      <c r="N1811" s="158"/>
      <c r="O1811" s="158"/>
      <c r="P1811" s="158"/>
      <c r="Q1811" s="158"/>
      <c r="R1811" s="159"/>
      <c r="S1811" s="159"/>
      <c r="T1811" s="159"/>
      <c r="U1811" s="159"/>
      <c r="V1811" s="159"/>
      <c r="W1811" s="159"/>
      <c r="X1811" s="159"/>
      <c r="Y1811" s="159"/>
      <c r="Z1811" s="148"/>
      <c r="AA1811" s="148"/>
      <c r="AB1811" s="148"/>
      <c r="AC1811" s="148"/>
      <c r="AD1811" s="148"/>
      <c r="AE1811" s="148"/>
      <c r="AF1811" s="148"/>
      <c r="AG1811" s="148" t="s">
        <v>435</v>
      </c>
      <c r="AH1811" s="148">
        <v>0</v>
      </c>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row>
    <row r="1812" spans="1:60" outlineLevel="3" x14ac:dyDescent="0.2">
      <c r="A1812" s="155"/>
      <c r="B1812" s="156"/>
      <c r="C1812" s="194" t="s">
        <v>2463</v>
      </c>
      <c r="D1812" s="185"/>
      <c r="E1812" s="186">
        <v>17</v>
      </c>
      <c r="F1812" s="159"/>
      <c r="G1812" s="159"/>
      <c r="H1812" s="159"/>
      <c r="I1812" s="159"/>
      <c r="J1812" s="159"/>
      <c r="K1812" s="159"/>
      <c r="L1812" s="159"/>
      <c r="M1812" s="159"/>
      <c r="N1812" s="158"/>
      <c r="O1812" s="158"/>
      <c r="P1812" s="158"/>
      <c r="Q1812" s="158"/>
      <c r="R1812" s="159"/>
      <c r="S1812" s="159"/>
      <c r="T1812" s="159"/>
      <c r="U1812" s="159"/>
      <c r="V1812" s="159"/>
      <c r="W1812" s="159"/>
      <c r="X1812" s="159"/>
      <c r="Y1812" s="159"/>
      <c r="Z1812" s="148"/>
      <c r="AA1812" s="148"/>
      <c r="AB1812" s="148"/>
      <c r="AC1812" s="148"/>
      <c r="AD1812" s="148"/>
      <c r="AE1812" s="148"/>
      <c r="AF1812" s="148"/>
      <c r="AG1812" s="148" t="s">
        <v>435</v>
      </c>
      <c r="AH1812" s="148">
        <v>0</v>
      </c>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row>
    <row r="1813" spans="1:60" outlineLevel="3" x14ac:dyDescent="0.2">
      <c r="A1813" s="155"/>
      <c r="B1813" s="156"/>
      <c r="C1813" s="194" t="s">
        <v>2464</v>
      </c>
      <c r="D1813" s="185"/>
      <c r="E1813" s="186">
        <v>11.9</v>
      </c>
      <c r="F1813" s="159"/>
      <c r="G1813" s="159"/>
      <c r="H1813" s="159"/>
      <c r="I1813" s="159"/>
      <c r="J1813" s="159"/>
      <c r="K1813" s="159"/>
      <c r="L1813" s="159"/>
      <c r="M1813" s="159"/>
      <c r="N1813" s="158"/>
      <c r="O1813" s="158"/>
      <c r="P1813" s="158"/>
      <c r="Q1813" s="158"/>
      <c r="R1813" s="159"/>
      <c r="S1813" s="159"/>
      <c r="T1813" s="159"/>
      <c r="U1813" s="159"/>
      <c r="V1813" s="159"/>
      <c r="W1813" s="159"/>
      <c r="X1813" s="159"/>
      <c r="Y1813" s="159"/>
      <c r="Z1813" s="148"/>
      <c r="AA1813" s="148"/>
      <c r="AB1813" s="148"/>
      <c r="AC1813" s="148"/>
      <c r="AD1813" s="148"/>
      <c r="AE1813" s="148"/>
      <c r="AF1813" s="148"/>
      <c r="AG1813" s="148" t="s">
        <v>435</v>
      </c>
      <c r="AH1813" s="148">
        <v>0</v>
      </c>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row>
    <row r="1814" spans="1:60" outlineLevel="3" x14ac:dyDescent="0.2">
      <c r="A1814" s="155"/>
      <c r="B1814" s="156"/>
      <c r="C1814" s="194" t="s">
        <v>2465</v>
      </c>
      <c r="D1814" s="185"/>
      <c r="E1814" s="186">
        <v>9.4</v>
      </c>
      <c r="F1814" s="159"/>
      <c r="G1814" s="159"/>
      <c r="H1814" s="159"/>
      <c r="I1814" s="159"/>
      <c r="J1814" s="159"/>
      <c r="K1814" s="159"/>
      <c r="L1814" s="159"/>
      <c r="M1814" s="159"/>
      <c r="N1814" s="158"/>
      <c r="O1814" s="158"/>
      <c r="P1814" s="158"/>
      <c r="Q1814" s="158"/>
      <c r="R1814" s="159"/>
      <c r="S1814" s="159"/>
      <c r="T1814" s="159"/>
      <c r="U1814" s="159"/>
      <c r="V1814" s="159"/>
      <c r="W1814" s="159"/>
      <c r="X1814" s="159"/>
      <c r="Y1814" s="159"/>
      <c r="Z1814" s="148"/>
      <c r="AA1814" s="148"/>
      <c r="AB1814" s="148"/>
      <c r="AC1814" s="148"/>
      <c r="AD1814" s="148"/>
      <c r="AE1814" s="148"/>
      <c r="AF1814" s="148"/>
      <c r="AG1814" s="148" t="s">
        <v>435</v>
      </c>
      <c r="AH1814" s="148">
        <v>0</v>
      </c>
      <c r="AI1814" s="148"/>
      <c r="AJ1814" s="148"/>
      <c r="AK1814" s="148"/>
      <c r="AL1814" s="148"/>
      <c r="AM1814" s="148"/>
      <c r="AN1814" s="148"/>
      <c r="AO1814" s="148"/>
      <c r="AP1814" s="148"/>
      <c r="AQ1814" s="148"/>
      <c r="AR1814" s="148"/>
      <c r="AS1814" s="148"/>
      <c r="AT1814" s="148"/>
      <c r="AU1814" s="148"/>
      <c r="AV1814" s="148"/>
      <c r="AW1814" s="148"/>
      <c r="AX1814" s="148"/>
      <c r="AY1814" s="148"/>
      <c r="AZ1814" s="148"/>
      <c r="BA1814" s="148"/>
      <c r="BB1814" s="148"/>
      <c r="BC1814" s="148"/>
      <c r="BD1814" s="148"/>
      <c r="BE1814" s="148"/>
      <c r="BF1814" s="148"/>
      <c r="BG1814" s="148"/>
      <c r="BH1814" s="148"/>
    </row>
    <row r="1815" spans="1:60" outlineLevel="3" x14ac:dyDescent="0.2">
      <c r="A1815" s="155"/>
      <c r="B1815" s="156"/>
      <c r="C1815" s="194" t="s">
        <v>2466</v>
      </c>
      <c r="D1815" s="185"/>
      <c r="E1815" s="186">
        <v>13.52</v>
      </c>
      <c r="F1815" s="159"/>
      <c r="G1815" s="159"/>
      <c r="H1815" s="159"/>
      <c r="I1815" s="159"/>
      <c r="J1815" s="159"/>
      <c r="K1815" s="159"/>
      <c r="L1815" s="159"/>
      <c r="M1815" s="159"/>
      <c r="N1815" s="158"/>
      <c r="O1815" s="158"/>
      <c r="P1815" s="158"/>
      <c r="Q1815" s="158"/>
      <c r="R1815" s="159"/>
      <c r="S1815" s="159"/>
      <c r="T1815" s="159"/>
      <c r="U1815" s="159"/>
      <c r="V1815" s="159"/>
      <c r="W1815" s="159"/>
      <c r="X1815" s="159"/>
      <c r="Y1815" s="159"/>
      <c r="Z1815" s="148"/>
      <c r="AA1815" s="148"/>
      <c r="AB1815" s="148"/>
      <c r="AC1815" s="148"/>
      <c r="AD1815" s="148"/>
      <c r="AE1815" s="148"/>
      <c r="AF1815" s="148"/>
      <c r="AG1815" s="148" t="s">
        <v>435</v>
      </c>
      <c r="AH1815" s="148">
        <v>0</v>
      </c>
      <c r="AI1815" s="148"/>
      <c r="AJ1815" s="148"/>
      <c r="AK1815" s="148"/>
      <c r="AL1815" s="148"/>
      <c r="AM1815" s="148"/>
      <c r="AN1815" s="148"/>
      <c r="AO1815" s="148"/>
      <c r="AP1815" s="148"/>
      <c r="AQ1815" s="148"/>
      <c r="AR1815" s="148"/>
      <c r="AS1815" s="148"/>
      <c r="AT1815" s="148"/>
      <c r="AU1815" s="148"/>
      <c r="AV1815" s="148"/>
      <c r="AW1815" s="148"/>
      <c r="AX1815" s="148"/>
      <c r="AY1815" s="148"/>
      <c r="AZ1815" s="148"/>
      <c r="BA1815" s="148"/>
      <c r="BB1815" s="148"/>
      <c r="BC1815" s="148"/>
      <c r="BD1815" s="148"/>
      <c r="BE1815" s="148"/>
      <c r="BF1815" s="148"/>
      <c r="BG1815" s="148"/>
      <c r="BH1815" s="148"/>
    </row>
    <row r="1816" spans="1:60" outlineLevel="3" x14ac:dyDescent="0.2">
      <c r="A1816" s="155"/>
      <c r="B1816" s="156"/>
      <c r="C1816" s="194" t="s">
        <v>2467</v>
      </c>
      <c r="D1816" s="185"/>
      <c r="E1816" s="186">
        <v>4.0999999999999996</v>
      </c>
      <c r="F1816" s="159"/>
      <c r="G1816" s="159"/>
      <c r="H1816" s="159"/>
      <c r="I1816" s="159"/>
      <c r="J1816" s="159"/>
      <c r="K1816" s="159"/>
      <c r="L1816" s="159"/>
      <c r="M1816" s="159"/>
      <c r="N1816" s="158"/>
      <c r="O1816" s="158"/>
      <c r="P1816" s="158"/>
      <c r="Q1816" s="158"/>
      <c r="R1816" s="159"/>
      <c r="S1816" s="159"/>
      <c r="T1816" s="159"/>
      <c r="U1816" s="159"/>
      <c r="V1816" s="159"/>
      <c r="W1816" s="159"/>
      <c r="X1816" s="159"/>
      <c r="Y1816" s="159"/>
      <c r="Z1816" s="148"/>
      <c r="AA1816" s="148"/>
      <c r="AB1816" s="148"/>
      <c r="AC1816" s="148"/>
      <c r="AD1816" s="148"/>
      <c r="AE1816" s="148"/>
      <c r="AF1816" s="148"/>
      <c r="AG1816" s="148" t="s">
        <v>435</v>
      </c>
      <c r="AH1816" s="148">
        <v>0</v>
      </c>
      <c r="AI1816" s="148"/>
      <c r="AJ1816" s="148"/>
      <c r="AK1816" s="148"/>
      <c r="AL1816" s="148"/>
      <c r="AM1816" s="148"/>
      <c r="AN1816" s="148"/>
      <c r="AO1816" s="148"/>
      <c r="AP1816" s="148"/>
      <c r="AQ1816" s="148"/>
      <c r="AR1816" s="148"/>
      <c r="AS1816" s="148"/>
      <c r="AT1816" s="148"/>
      <c r="AU1816" s="148"/>
      <c r="AV1816" s="148"/>
      <c r="AW1816" s="148"/>
      <c r="AX1816" s="148"/>
      <c r="AY1816" s="148"/>
      <c r="AZ1816" s="148"/>
      <c r="BA1816" s="148"/>
      <c r="BB1816" s="148"/>
      <c r="BC1816" s="148"/>
      <c r="BD1816" s="148"/>
      <c r="BE1816" s="148"/>
      <c r="BF1816" s="148"/>
      <c r="BG1816" s="148"/>
      <c r="BH1816" s="148"/>
    </row>
    <row r="1817" spans="1:60" outlineLevel="3" x14ac:dyDescent="0.2">
      <c r="A1817" s="155"/>
      <c r="B1817" s="156"/>
      <c r="C1817" s="194" t="s">
        <v>2468</v>
      </c>
      <c r="D1817" s="185"/>
      <c r="E1817" s="186">
        <v>8.44</v>
      </c>
      <c r="F1817" s="159"/>
      <c r="G1817" s="159"/>
      <c r="H1817" s="159"/>
      <c r="I1817" s="159"/>
      <c r="J1817" s="159"/>
      <c r="K1817" s="159"/>
      <c r="L1817" s="159"/>
      <c r="M1817" s="159"/>
      <c r="N1817" s="158"/>
      <c r="O1817" s="158"/>
      <c r="P1817" s="158"/>
      <c r="Q1817" s="158"/>
      <c r="R1817" s="159"/>
      <c r="S1817" s="159"/>
      <c r="T1817" s="159"/>
      <c r="U1817" s="159"/>
      <c r="V1817" s="159"/>
      <c r="W1817" s="159"/>
      <c r="X1817" s="159"/>
      <c r="Y1817" s="159"/>
      <c r="Z1817" s="148"/>
      <c r="AA1817" s="148"/>
      <c r="AB1817" s="148"/>
      <c r="AC1817" s="148"/>
      <c r="AD1817" s="148"/>
      <c r="AE1817" s="148"/>
      <c r="AF1817" s="148"/>
      <c r="AG1817" s="148" t="s">
        <v>435</v>
      </c>
      <c r="AH1817" s="148">
        <v>0</v>
      </c>
      <c r="AI1817" s="148"/>
      <c r="AJ1817" s="148"/>
      <c r="AK1817" s="148"/>
      <c r="AL1817" s="148"/>
      <c r="AM1817" s="148"/>
      <c r="AN1817" s="148"/>
      <c r="AO1817" s="148"/>
      <c r="AP1817" s="148"/>
      <c r="AQ1817" s="148"/>
      <c r="AR1817" s="148"/>
      <c r="AS1817" s="148"/>
      <c r="AT1817" s="148"/>
      <c r="AU1817" s="148"/>
      <c r="AV1817" s="148"/>
      <c r="AW1817" s="148"/>
      <c r="AX1817" s="148"/>
      <c r="AY1817" s="148"/>
      <c r="AZ1817" s="148"/>
      <c r="BA1817" s="148"/>
      <c r="BB1817" s="148"/>
      <c r="BC1817" s="148"/>
      <c r="BD1817" s="148"/>
      <c r="BE1817" s="148"/>
      <c r="BF1817" s="148"/>
      <c r="BG1817" s="148"/>
      <c r="BH1817" s="148"/>
    </row>
    <row r="1818" spans="1:60" outlineLevel="3" x14ac:dyDescent="0.2">
      <c r="A1818" s="155"/>
      <c r="B1818" s="156"/>
      <c r="C1818" s="194" t="s">
        <v>2469</v>
      </c>
      <c r="D1818" s="185"/>
      <c r="E1818" s="186">
        <v>43.88</v>
      </c>
      <c r="F1818" s="159"/>
      <c r="G1818" s="159"/>
      <c r="H1818" s="159"/>
      <c r="I1818" s="159"/>
      <c r="J1818" s="159"/>
      <c r="K1818" s="159"/>
      <c r="L1818" s="159"/>
      <c r="M1818" s="159"/>
      <c r="N1818" s="158"/>
      <c r="O1818" s="158"/>
      <c r="P1818" s="158"/>
      <c r="Q1818" s="158"/>
      <c r="R1818" s="159"/>
      <c r="S1818" s="159"/>
      <c r="T1818" s="159"/>
      <c r="U1818" s="159"/>
      <c r="V1818" s="159"/>
      <c r="W1818" s="159"/>
      <c r="X1818" s="159"/>
      <c r="Y1818" s="159"/>
      <c r="Z1818" s="148"/>
      <c r="AA1818" s="148"/>
      <c r="AB1818" s="148"/>
      <c r="AC1818" s="148"/>
      <c r="AD1818" s="148"/>
      <c r="AE1818" s="148"/>
      <c r="AF1818" s="148"/>
      <c r="AG1818" s="148" t="s">
        <v>435</v>
      </c>
      <c r="AH1818" s="148">
        <v>0</v>
      </c>
      <c r="AI1818" s="148"/>
      <c r="AJ1818" s="148"/>
      <c r="AK1818" s="148"/>
      <c r="AL1818" s="148"/>
      <c r="AM1818" s="148"/>
      <c r="AN1818" s="148"/>
      <c r="AO1818" s="148"/>
      <c r="AP1818" s="148"/>
      <c r="AQ1818" s="148"/>
      <c r="AR1818" s="148"/>
      <c r="AS1818" s="148"/>
      <c r="AT1818" s="148"/>
      <c r="AU1818" s="148"/>
      <c r="AV1818" s="148"/>
      <c r="AW1818" s="148"/>
      <c r="AX1818" s="148"/>
      <c r="AY1818" s="148"/>
      <c r="AZ1818" s="148"/>
      <c r="BA1818" s="148"/>
      <c r="BB1818" s="148"/>
      <c r="BC1818" s="148"/>
      <c r="BD1818" s="148"/>
      <c r="BE1818" s="148"/>
      <c r="BF1818" s="148"/>
      <c r="BG1818" s="148"/>
      <c r="BH1818" s="148"/>
    </row>
    <row r="1819" spans="1:60" outlineLevel="3" x14ac:dyDescent="0.2">
      <c r="A1819" s="155"/>
      <c r="B1819" s="156"/>
      <c r="C1819" s="194" t="s">
        <v>2470</v>
      </c>
      <c r="D1819" s="185"/>
      <c r="E1819" s="186">
        <v>13.02</v>
      </c>
      <c r="F1819" s="159"/>
      <c r="G1819" s="159"/>
      <c r="H1819" s="159"/>
      <c r="I1819" s="159"/>
      <c r="J1819" s="159"/>
      <c r="K1819" s="159"/>
      <c r="L1819" s="159"/>
      <c r="M1819" s="159"/>
      <c r="N1819" s="158"/>
      <c r="O1819" s="158"/>
      <c r="P1819" s="158"/>
      <c r="Q1819" s="158"/>
      <c r="R1819" s="159"/>
      <c r="S1819" s="159"/>
      <c r="T1819" s="159"/>
      <c r="U1819" s="159"/>
      <c r="V1819" s="159"/>
      <c r="W1819" s="159"/>
      <c r="X1819" s="159"/>
      <c r="Y1819" s="159"/>
      <c r="Z1819" s="148"/>
      <c r="AA1819" s="148"/>
      <c r="AB1819" s="148"/>
      <c r="AC1819" s="148"/>
      <c r="AD1819" s="148"/>
      <c r="AE1819" s="148"/>
      <c r="AF1819" s="148"/>
      <c r="AG1819" s="148" t="s">
        <v>435</v>
      </c>
      <c r="AH1819" s="148">
        <v>0</v>
      </c>
      <c r="AI1819" s="148"/>
      <c r="AJ1819" s="148"/>
      <c r="AK1819" s="148"/>
      <c r="AL1819" s="148"/>
      <c r="AM1819" s="148"/>
      <c r="AN1819" s="148"/>
      <c r="AO1819" s="148"/>
      <c r="AP1819" s="148"/>
      <c r="AQ1819" s="148"/>
      <c r="AR1819" s="148"/>
      <c r="AS1819" s="148"/>
      <c r="AT1819" s="148"/>
      <c r="AU1819" s="148"/>
      <c r="AV1819" s="148"/>
      <c r="AW1819" s="148"/>
      <c r="AX1819" s="148"/>
      <c r="AY1819" s="148"/>
      <c r="AZ1819" s="148"/>
      <c r="BA1819" s="148"/>
      <c r="BB1819" s="148"/>
      <c r="BC1819" s="148"/>
      <c r="BD1819" s="148"/>
      <c r="BE1819" s="148"/>
      <c r="BF1819" s="148"/>
      <c r="BG1819" s="148"/>
      <c r="BH1819" s="148"/>
    </row>
    <row r="1820" spans="1:60" outlineLevel="3" x14ac:dyDescent="0.2">
      <c r="A1820" s="155"/>
      <c r="B1820" s="156"/>
      <c r="C1820" s="194" t="s">
        <v>2471</v>
      </c>
      <c r="D1820" s="185"/>
      <c r="E1820" s="186">
        <v>12.54</v>
      </c>
      <c r="F1820" s="159"/>
      <c r="G1820" s="159"/>
      <c r="H1820" s="159"/>
      <c r="I1820" s="159"/>
      <c r="J1820" s="159"/>
      <c r="K1820" s="159"/>
      <c r="L1820" s="159"/>
      <c r="M1820" s="159"/>
      <c r="N1820" s="158"/>
      <c r="O1820" s="158"/>
      <c r="P1820" s="158"/>
      <c r="Q1820" s="158"/>
      <c r="R1820" s="159"/>
      <c r="S1820" s="159"/>
      <c r="T1820" s="159"/>
      <c r="U1820" s="159"/>
      <c r="V1820" s="159"/>
      <c r="W1820" s="159"/>
      <c r="X1820" s="159"/>
      <c r="Y1820" s="159"/>
      <c r="Z1820" s="148"/>
      <c r="AA1820" s="148"/>
      <c r="AB1820" s="148"/>
      <c r="AC1820" s="148"/>
      <c r="AD1820" s="148"/>
      <c r="AE1820" s="148"/>
      <c r="AF1820" s="148"/>
      <c r="AG1820" s="148" t="s">
        <v>435</v>
      </c>
      <c r="AH1820" s="148">
        <v>0</v>
      </c>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row>
    <row r="1821" spans="1:60" outlineLevel="3" x14ac:dyDescent="0.2">
      <c r="A1821" s="155"/>
      <c r="B1821" s="156"/>
      <c r="C1821" s="194" t="s">
        <v>2472</v>
      </c>
      <c r="D1821" s="185"/>
      <c r="E1821" s="186">
        <v>10.06</v>
      </c>
      <c r="F1821" s="159"/>
      <c r="G1821" s="159"/>
      <c r="H1821" s="159"/>
      <c r="I1821" s="159"/>
      <c r="J1821" s="159"/>
      <c r="K1821" s="159"/>
      <c r="L1821" s="159"/>
      <c r="M1821" s="159"/>
      <c r="N1821" s="158"/>
      <c r="O1821" s="158"/>
      <c r="P1821" s="158"/>
      <c r="Q1821" s="158"/>
      <c r="R1821" s="159"/>
      <c r="S1821" s="159"/>
      <c r="T1821" s="159"/>
      <c r="U1821" s="159"/>
      <c r="V1821" s="159"/>
      <c r="W1821" s="159"/>
      <c r="X1821" s="159"/>
      <c r="Y1821" s="159"/>
      <c r="Z1821" s="148"/>
      <c r="AA1821" s="148"/>
      <c r="AB1821" s="148"/>
      <c r="AC1821" s="148"/>
      <c r="AD1821" s="148"/>
      <c r="AE1821" s="148"/>
      <c r="AF1821" s="148"/>
      <c r="AG1821" s="148" t="s">
        <v>435</v>
      </c>
      <c r="AH1821" s="148">
        <v>0</v>
      </c>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row>
    <row r="1822" spans="1:60" outlineLevel="3" x14ac:dyDescent="0.2">
      <c r="A1822" s="155"/>
      <c r="B1822" s="156"/>
      <c r="C1822" s="194" t="s">
        <v>2473</v>
      </c>
      <c r="D1822" s="185"/>
      <c r="E1822" s="186">
        <v>7.8979999999999997</v>
      </c>
      <c r="F1822" s="159"/>
      <c r="G1822" s="159"/>
      <c r="H1822" s="159"/>
      <c r="I1822" s="159"/>
      <c r="J1822" s="159"/>
      <c r="K1822" s="159"/>
      <c r="L1822" s="159"/>
      <c r="M1822" s="159"/>
      <c r="N1822" s="158"/>
      <c r="O1822" s="158"/>
      <c r="P1822" s="158"/>
      <c r="Q1822" s="158"/>
      <c r="R1822" s="159"/>
      <c r="S1822" s="159"/>
      <c r="T1822" s="159"/>
      <c r="U1822" s="159"/>
      <c r="V1822" s="159"/>
      <c r="W1822" s="159"/>
      <c r="X1822" s="159"/>
      <c r="Y1822" s="159"/>
      <c r="Z1822" s="148"/>
      <c r="AA1822" s="148"/>
      <c r="AB1822" s="148"/>
      <c r="AC1822" s="148"/>
      <c r="AD1822" s="148"/>
      <c r="AE1822" s="148"/>
      <c r="AF1822" s="148"/>
      <c r="AG1822" s="148" t="s">
        <v>435</v>
      </c>
      <c r="AH1822" s="148">
        <v>0</v>
      </c>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row>
    <row r="1823" spans="1:60" outlineLevel="3" x14ac:dyDescent="0.2">
      <c r="A1823" s="155"/>
      <c r="B1823" s="156"/>
      <c r="C1823" s="194" t="s">
        <v>1367</v>
      </c>
      <c r="D1823" s="185"/>
      <c r="E1823" s="186"/>
      <c r="F1823" s="159"/>
      <c r="G1823" s="159"/>
      <c r="H1823" s="159"/>
      <c r="I1823" s="159"/>
      <c r="J1823" s="159"/>
      <c r="K1823" s="159"/>
      <c r="L1823" s="159"/>
      <c r="M1823" s="159"/>
      <c r="N1823" s="158"/>
      <c r="O1823" s="158"/>
      <c r="P1823" s="158"/>
      <c r="Q1823" s="158"/>
      <c r="R1823" s="159"/>
      <c r="S1823" s="159"/>
      <c r="T1823" s="159"/>
      <c r="U1823" s="159"/>
      <c r="V1823" s="159"/>
      <c r="W1823" s="159"/>
      <c r="X1823" s="159"/>
      <c r="Y1823" s="159"/>
      <c r="Z1823" s="148"/>
      <c r="AA1823" s="148"/>
      <c r="AB1823" s="148"/>
      <c r="AC1823" s="148"/>
      <c r="AD1823" s="148"/>
      <c r="AE1823" s="148"/>
      <c r="AF1823" s="148"/>
      <c r="AG1823" s="148" t="s">
        <v>435</v>
      </c>
      <c r="AH1823" s="148">
        <v>0</v>
      </c>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row>
    <row r="1824" spans="1:60" outlineLevel="3" x14ac:dyDescent="0.2">
      <c r="A1824" s="155"/>
      <c r="B1824" s="156"/>
      <c r="C1824" s="194" t="s">
        <v>2474</v>
      </c>
      <c r="D1824" s="185"/>
      <c r="E1824" s="186">
        <v>5.73</v>
      </c>
      <c r="F1824" s="159"/>
      <c r="G1824" s="159"/>
      <c r="H1824" s="159"/>
      <c r="I1824" s="159"/>
      <c r="J1824" s="159"/>
      <c r="K1824" s="159"/>
      <c r="L1824" s="159"/>
      <c r="M1824" s="159"/>
      <c r="N1824" s="158"/>
      <c r="O1824" s="158"/>
      <c r="P1824" s="158"/>
      <c r="Q1824" s="158"/>
      <c r="R1824" s="159"/>
      <c r="S1824" s="159"/>
      <c r="T1824" s="159"/>
      <c r="U1824" s="159"/>
      <c r="V1824" s="159"/>
      <c r="W1824" s="159"/>
      <c r="X1824" s="159"/>
      <c r="Y1824" s="159"/>
      <c r="Z1824" s="148"/>
      <c r="AA1824" s="148"/>
      <c r="AB1824" s="148"/>
      <c r="AC1824" s="148"/>
      <c r="AD1824" s="148"/>
      <c r="AE1824" s="148"/>
      <c r="AF1824" s="148"/>
      <c r="AG1824" s="148" t="s">
        <v>435</v>
      </c>
      <c r="AH1824" s="148">
        <v>0</v>
      </c>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row>
    <row r="1825" spans="1:60" outlineLevel="3" x14ac:dyDescent="0.2">
      <c r="A1825" s="155"/>
      <c r="B1825" s="156"/>
      <c r="C1825" s="194" t="s">
        <v>2475</v>
      </c>
      <c r="D1825" s="185"/>
      <c r="E1825" s="186">
        <v>15.06</v>
      </c>
      <c r="F1825" s="159"/>
      <c r="G1825" s="159"/>
      <c r="H1825" s="159"/>
      <c r="I1825" s="159"/>
      <c r="J1825" s="159"/>
      <c r="K1825" s="159"/>
      <c r="L1825" s="159"/>
      <c r="M1825" s="159"/>
      <c r="N1825" s="158"/>
      <c r="O1825" s="158"/>
      <c r="P1825" s="158"/>
      <c r="Q1825" s="158"/>
      <c r="R1825" s="159"/>
      <c r="S1825" s="159"/>
      <c r="T1825" s="159"/>
      <c r="U1825" s="159"/>
      <c r="V1825" s="159"/>
      <c r="W1825" s="159"/>
      <c r="X1825" s="159"/>
      <c r="Y1825" s="159"/>
      <c r="Z1825" s="148"/>
      <c r="AA1825" s="148"/>
      <c r="AB1825" s="148"/>
      <c r="AC1825" s="148"/>
      <c r="AD1825" s="148"/>
      <c r="AE1825" s="148"/>
      <c r="AF1825" s="148"/>
      <c r="AG1825" s="148" t="s">
        <v>435</v>
      </c>
      <c r="AH1825" s="148">
        <v>0</v>
      </c>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row>
    <row r="1826" spans="1:60" outlineLevel="3" x14ac:dyDescent="0.2">
      <c r="A1826" s="155"/>
      <c r="B1826" s="156"/>
      <c r="C1826" s="194" t="s">
        <v>1396</v>
      </c>
      <c r="D1826" s="185"/>
      <c r="E1826" s="186"/>
      <c r="F1826" s="159"/>
      <c r="G1826" s="159"/>
      <c r="H1826" s="159"/>
      <c r="I1826" s="159"/>
      <c r="J1826" s="159"/>
      <c r="K1826" s="159"/>
      <c r="L1826" s="159"/>
      <c r="M1826" s="159"/>
      <c r="N1826" s="158"/>
      <c r="O1826" s="158"/>
      <c r="P1826" s="158"/>
      <c r="Q1826" s="158"/>
      <c r="R1826" s="159"/>
      <c r="S1826" s="159"/>
      <c r="T1826" s="159"/>
      <c r="U1826" s="159"/>
      <c r="V1826" s="159"/>
      <c r="W1826" s="159"/>
      <c r="X1826" s="159"/>
      <c r="Y1826" s="159"/>
      <c r="Z1826" s="148"/>
      <c r="AA1826" s="148"/>
      <c r="AB1826" s="148"/>
      <c r="AC1826" s="148"/>
      <c r="AD1826" s="148"/>
      <c r="AE1826" s="148"/>
      <c r="AF1826" s="148"/>
      <c r="AG1826" s="148" t="s">
        <v>435</v>
      </c>
      <c r="AH1826" s="148">
        <v>0</v>
      </c>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row>
    <row r="1827" spans="1:60" outlineLevel="3" x14ac:dyDescent="0.2">
      <c r="A1827" s="155"/>
      <c r="B1827" s="156"/>
      <c r="C1827" s="194" t="s">
        <v>2476</v>
      </c>
      <c r="D1827" s="185"/>
      <c r="E1827" s="186">
        <v>5.73</v>
      </c>
      <c r="F1827" s="159"/>
      <c r="G1827" s="159"/>
      <c r="H1827" s="159"/>
      <c r="I1827" s="159"/>
      <c r="J1827" s="159"/>
      <c r="K1827" s="159"/>
      <c r="L1827" s="159"/>
      <c r="M1827" s="159"/>
      <c r="N1827" s="158"/>
      <c r="O1827" s="158"/>
      <c r="P1827" s="158"/>
      <c r="Q1827" s="158"/>
      <c r="R1827" s="159"/>
      <c r="S1827" s="159"/>
      <c r="T1827" s="159"/>
      <c r="U1827" s="159"/>
      <c r="V1827" s="159"/>
      <c r="W1827" s="159"/>
      <c r="X1827" s="159"/>
      <c r="Y1827" s="159"/>
      <c r="Z1827" s="148"/>
      <c r="AA1827" s="148"/>
      <c r="AB1827" s="148"/>
      <c r="AC1827" s="148"/>
      <c r="AD1827" s="148"/>
      <c r="AE1827" s="148"/>
      <c r="AF1827" s="148"/>
      <c r="AG1827" s="148" t="s">
        <v>435</v>
      </c>
      <c r="AH1827" s="148">
        <v>0</v>
      </c>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row>
    <row r="1828" spans="1:60" outlineLevel="3" x14ac:dyDescent="0.2">
      <c r="A1828" s="155"/>
      <c r="B1828" s="156"/>
      <c r="C1828" s="194" t="s">
        <v>2477</v>
      </c>
      <c r="D1828" s="185"/>
      <c r="E1828" s="186">
        <v>15.06</v>
      </c>
      <c r="F1828" s="159"/>
      <c r="G1828" s="159"/>
      <c r="H1828" s="159"/>
      <c r="I1828" s="159"/>
      <c r="J1828" s="159"/>
      <c r="K1828" s="159"/>
      <c r="L1828" s="159"/>
      <c r="M1828" s="159"/>
      <c r="N1828" s="158"/>
      <c r="O1828" s="158"/>
      <c r="P1828" s="158"/>
      <c r="Q1828" s="158"/>
      <c r="R1828" s="159"/>
      <c r="S1828" s="159"/>
      <c r="T1828" s="159"/>
      <c r="U1828" s="159"/>
      <c r="V1828" s="159"/>
      <c r="W1828" s="159"/>
      <c r="X1828" s="159"/>
      <c r="Y1828" s="159"/>
      <c r="Z1828" s="148"/>
      <c r="AA1828" s="148"/>
      <c r="AB1828" s="148"/>
      <c r="AC1828" s="148"/>
      <c r="AD1828" s="148"/>
      <c r="AE1828" s="148"/>
      <c r="AF1828" s="148"/>
      <c r="AG1828" s="148" t="s">
        <v>435</v>
      </c>
      <c r="AH1828" s="148">
        <v>0</v>
      </c>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row>
    <row r="1829" spans="1:60" outlineLevel="3" x14ac:dyDescent="0.2">
      <c r="A1829" s="155"/>
      <c r="B1829" s="156"/>
      <c r="C1829" s="194" t="s">
        <v>1414</v>
      </c>
      <c r="D1829" s="185"/>
      <c r="E1829" s="186"/>
      <c r="F1829" s="159"/>
      <c r="G1829" s="159"/>
      <c r="H1829" s="159"/>
      <c r="I1829" s="159"/>
      <c r="J1829" s="159"/>
      <c r="K1829" s="159"/>
      <c r="L1829" s="159"/>
      <c r="M1829" s="159"/>
      <c r="N1829" s="158"/>
      <c r="O1829" s="158"/>
      <c r="P1829" s="158"/>
      <c r="Q1829" s="158"/>
      <c r="R1829" s="159"/>
      <c r="S1829" s="159"/>
      <c r="T1829" s="159"/>
      <c r="U1829" s="159"/>
      <c r="V1829" s="159"/>
      <c r="W1829" s="159"/>
      <c r="X1829" s="159"/>
      <c r="Y1829" s="159"/>
      <c r="Z1829" s="148"/>
      <c r="AA1829" s="148"/>
      <c r="AB1829" s="148"/>
      <c r="AC1829" s="148"/>
      <c r="AD1829" s="148"/>
      <c r="AE1829" s="148"/>
      <c r="AF1829" s="148"/>
      <c r="AG1829" s="148" t="s">
        <v>435</v>
      </c>
      <c r="AH1829" s="148">
        <v>0</v>
      </c>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row>
    <row r="1830" spans="1:60" outlineLevel="3" x14ac:dyDescent="0.2">
      <c r="A1830" s="155"/>
      <c r="B1830" s="156"/>
      <c r="C1830" s="194" t="s">
        <v>2478</v>
      </c>
      <c r="D1830" s="185"/>
      <c r="E1830" s="186">
        <v>7.64</v>
      </c>
      <c r="F1830" s="159"/>
      <c r="G1830" s="159"/>
      <c r="H1830" s="159"/>
      <c r="I1830" s="159"/>
      <c r="J1830" s="159"/>
      <c r="K1830" s="159"/>
      <c r="L1830" s="159"/>
      <c r="M1830" s="159"/>
      <c r="N1830" s="158"/>
      <c r="O1830" s="158"/>
      <c r="P1830" s="158"/>
      <c r="Q1830" s="158"/>
      <c r="R1830" s="159"/>
      <c r="S1830" s="159"/>
      <c r="T1830" s="159"/>
      <c r="U1830" s="159"/>
      <c r="V1830" s="159"/>
      <c r="W1830" s="159"/>
      <c r="X1830" s="159"/>
      <c r="Y1830" s="159"/>
      <c r="Z1830" s="148"/>
      <c r="AA1830" s="148"/>
      <c r="AB1830" s="148"/>
      <c r="AC1830" s="148"/>
      <c r="AD1830" s="148"/>
      <c r="AE1830" s="148"/>
      <c r="AF1830" s="148"/>
      <c r="AG1830" s="148" t="s">
        <v>435</v>
      </c>
      <c r="AH1830" s="148">
        <v>0</v>
      </c>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row>
    <row r="1831" spans="1:60" outlineLevel="3" x14ac:dyDescent="0.2">
      <c r="A1831" s="155"/>
      <c r="B1831" s="156"/>
      <c r="C1831" s="194" t="s">
        <v>2479</v>
      </c>
      <c r="D1831" s="185"/>
      <c r="E1831" s="186">
        <v>20.079999999999998</v>
      </c>
      <c r="F1831" s="159"/>
      <c r="G1831" s="159"/>
      <c r="H1831" s="159"/>
      <c r="I1831" s="159"/>
      <c r="J1831" s="159"/>
      <c r="K1831" s="159"/>
      <c r="L1831" s="159"/>
      <c r="M1831" s="159"/>
      <c r="N1831" s="158"/>
      <c r="O1831" s="158"/>
      <c r="P1831" s="158"/>
      <c r="Q1831" s="158"/>
      <c r="R1831" s="159"/>
      <c r="S1831" s="159"/>
      <c r="T1831" s="159"/>
      <c r="U1831" s="159"/>
      <c r="V1831" s="159"/>
      <c r="W1831" s="159"/>
      <c r="X1831" s="159"/>
      <c r="Y1831" s="159"/>
      <c r="Z1831" s="148"/>
      <c r="AA1831" s="148"/>
      <c r="AB1831" s="148"/>
      <c r="AC1831" s="148"/>
      <c r="AD1831" s="148"/>
      <c r="AE1831" s="148"/>
      <c r="AF1831" s="148"/>
      <c r="AG1831" s="148" t="s">
        <v>435</v>
      </c>
      <c r="AH1831" s="148">
        <v>0</v>
      </c>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row>
    <row r="1832" spans="1:60" ht="22.5" outlineLevel="1" x14ac:dyDescent="0.2">
      <c r="A1832" s="172">
        <v>394</v>
      </c>
      <c r="B1832" s="173" t="s">
        <v>2480</v>
      </c>
      <c r="C1832" s="181" t="s">
        <v>2481</v>
      </c>
      <c r="D1832" s="174" t="s">
        <v>671</v>
      </c>
      <c r="E1832" s="175">
        <v>396.69760000000002</v>
      </c>
      <c r="F1832" s="176"/>
      <c r="G1832" s="177">
        <f>ROUND(E1832*F1832,2)</f>
        <v>0</v>
      </c>
      <c r="H1832" s="176"/>
      <c r="I1832" s="177">
        <f>ROUND(E1832*H1832,2)</f>
        <v>0</v>
      </c>
      <c r="J1832" s="176"/>
      <c r="K1832" s="177">
        <f>ROUND(E1832*J1832,2)</f>
        <v>0</v>
      </c>
      <c r="L1832" s="177">
        <v>21</v>
      </c>
      <c r="M1832" s="177">
        <f>G1832*(1+L1832/100)</f>
        <v>0</v>
      </c>
      <c r="N1832" s="175">
        <v>3.2000000000000003E-4</v>
      </c>
      <c r="O1832" s="175">
        <f>ROUND(E1832*N1832,2)</f>
        <v>0.13</v>
      </c>
      <c r="P1832" s="175">
        <v>0</v>
      </c>
      <c r="Q1832" s="175">
        <f>ROUND(E1832*P1832,2)</f>
        <v>0</v>
      </c>
      <c r="R1832" s="177" t="s">
        <v>2424</v>
      </c>
      <c r="S1832" s="177" t="s">
        <v>378</v>
      </c>
      <c r="T1832" s="178" t="s">
        <v>378</v>
      </c>
      <c r="U1832" s="159">
        <v>0.377</v>
      </c>
      <c r="V1832" s="159">
        <f>ROUND(E1832*U1832,2)</f>
        <v>149.55000000000001</v>
      </c>
      <c r="W1832" s="159"/>
      <c r="X1832" s="159" t="s">
        <v>429</v>
      </c>
      <c r="Y1832" s="159" t="s">
        <v>381</v>
      </c>
      <c r="Z1832" s="214">
        <v>0.32</v>
      </c>
      <c r="AA1832" s="215">
        <f t="shared" ref="AA1832" si="776">G1832*Z1832</f>
        <v>0</v>
      </c>
      <c r="AB1832" s="215">
        <f t="shared" ref="AB1832" si="777">G1832-AA1832</f>
        <v>0</v>
      </c>
      <c r="AC1832" s="148"/>
      <c r="AD1832" s="148"/>
      <c r="AE1832" s="148"/>
      <c r="AF1832" s="148"/>
      <c r="AG1832" s="148" t="s">
        <v>431</v>
      </c>
      <c r="AH1832" s="148"/>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row>
    <row r="1833" spans="1:60" outlineLevel="2" x14ac:dyDescent="0.2">
      <c r="A1833" s="155"/>
      <c r="B1833" s="156"/>
      <c r="C1833" s="194" t="s">
        <v>2440</v>
      </c>
      <c r="D1833" s="185"/>
      <c r="E1833" s="186"/>
      <c r="F1833" s="159"/>
      <c r="G1833" s="159"/>
      <c r="H1833" s="159"/>
      <c r="I1833" s="159"/>
      <c r="J1833" s="159"/>
      <c r="K1833" s="159"/>
      <c r="L1833" s="159"/>
      <c r="M1833" s="159"/>
      <c r="N1833" s="158"/>
      <c r="O1833" s="158"/>
      <c r="P1833" s="158"/>
      <c r="Q1833" s="158"/>
      <c r="R1833" s="159"/>
      <c r="S1833" s="159"/>
      <c r="T1833" s="159"/>
      <c r="U1833" s="159"/>
      <c r="V1833" s="159"/>
      <c r="W1833" s="159"/>
      <c r="X1833" s="159"/>
      <c r="Y1833" s="159"/>
      <c r="Z1833" s="148"/>
      <c r="AA1833" s="148"/>
      <c r="AB1833" s="148"/>
      <c r="AC1833" s="148"/>
      <c r="AD1833" s="148"/>
      <c r="AE1833" s="148"/>
      <c r="AF1833" s="148"/>
      <c r="AG1833" s="148" t="s">
        <v>435</v>
      </c>
      <c r="AH1833" s="148">
        <v>0</v>
      </c>
      <c r="AI1833" s="148"/>
      <c r="AJ1833" s="148"/>
      <c r="AK1833" s="148"/>
      <c r="AL1833" s="148"/>
      <c r="AM1833" s="148"/>
      <c r="AN1833" s="148"/>
      <c r="AO1833" s="148"/>
      <c r="AP1833" s="148"/>
      <c r="AQ1833" s="148"/>
      <c r="AR1833" s="148"/>
      <c r="AS1833" s="148"/>
      <c r="AT1833" s="148"/>
      <c r="AU1833" s="148"/>
      <c r="AV1833" s="148"/>
      <c r="AW1833" s="148"/>
      <c r="AX1833" s="148"/>
      <c r="AY1833" s="148"/>
      <c r="AZ1833" s="148"/>
      <c r="BA1833" s="148"/>
      <c r="BB1833" s="148"/>
      <c r="BC1833" s="148"/>
      <c r="BD1833" s="148"/>
      <c r="BE1833" s="148"/>
      <c r="BF1833" s="148"/>
      <c r="BG1833" s="148"/>
      <c r="BH1833" s="148"/>
    </row>
    <row r="1834" spans="1:60" outlineLevel="3" x14ac:dyDescent="0.2">
      <c r="A1834" s="155"/>
      <c r="B1834" s="156"/>
      <c r="C1834" s="194" t="s">
        <v>2482</v>
      </c>
      <c r="D1834" s="185"/>
      <c r="E1834" s="186">
        <v>396.69760000000002</v>
      </c>
      <c r="F1834" s="159"/>
      <c r="G1834" s="159"/>
      <c r="H1834" s="159"/>
      <c r="I1834" s="159"/>
      <c r="J1834" s="159"/>
      <c r="K1834" s="159"/>
      <c r="L1834" s="159"/>
      <c r="M1834" s="159"/>
      <c r="N1834" s="158"/>
      <c r="O1834" s="158"/>
      <c r="P1834" s="158"/>
      <c r="Q1834" s="158"/>
      <c r="R1834" s="159"/>
      <c r="S1834" s="159"/>
      <c r="T1834" s="159"/>
      <c r="U1834" s="159"/>
      <c r="V1834" s="159"/>
      <c r="W1834" s="159"/>
      <c r="X1834" s="159"/>
      <c r="Y1834" s="159"/>
      <c r="Z1834" s="148"/>
      <c r="AA1834" s="148"/>
      <c r="AB1834" s="148"/>
      <c r="AC1834" s="148"/>
      <c r="AD1834" s="148"/>
      <c r="AE1834" s="148"/>
      <c r="AF1834" s="148"/>
      <c r="AG1834" s="148" t="s">
        <v>435</v>
      </c>
      <c r="AH1834" s="148">
        <v>0</v>
      </c>
      <c r="AI1834" s="148"/>
      <c r="AJ1834" s="148"/>
      <c r="AK1834" s="148"/>
      <c r="AL1834" s="148"/>
      <c r="AM1834" s="148"/>
      <c r="AN1834" s="148"/>
      <c r="AO1834" s="148"/>
      <c r="AP1834" s="148"/>
      <c r="AQ1834" s="148"/>
      <c r="AR1834" s="148"/>
      <c r="AS1834" s="148"/>
      <c r="AT1834" s="148"/>
      <c r="AU1834" s="148"/>
      <c r="AV1834" s="148"/>
      <c r="AW1834" s="148"/>
      <c r="AX1834" s="148"/>
      <c r="AY1834" s="148"/>
      <c r="AZ1834" s="148"/>
      <c r="BA1834" s="148"/>
      <c r="BB1834" s="148"/>
      <c r="BC1834" s="148"/>
      <c r="BD1834" s="148"/>
      <c r="BE1834" s="148"/>
      <c r="BF1834" s="148"/>
      <c r="BG1834" s="148"/>
      <c r="BH1834" s="148"/>
    </row>
    <row r="1835" spans="1:60" outlineLevel="1" x14ac:dyDescent="0.2">
      <c r="A1835" s="172">
        <v>395</v>
      </c>
      <c r="B1835" s="173" t="s">
        <v>2483</v>
      </c>
      <c r="C1835" s="181" t="s">
        <v>2484</v>
      </c>
      <c r="D1835" s="174" t="s">
        <v>515</v>
      </c>
      <c r="E1835" s="175">
        <v>4681.5075999999999</v>
      </c>
      <c r="F1835" s="176"/>
      <c r="G1835" s="177">
        <f>ROUND(E1835*F1835,2)</f>
        <v>0</v>
      </c>
      <c r="H1835" s="176"/>
      <c r="I1835" s="177">
        <f>ROUND(E1835*H1835,2)</f>
        <v>0</v>
      </c>
      <c r="J1835" s="176"/>
      <c r="K1835" s="177">
        <f>ROUND(E1835*J1835,2)</f>
        <v>0</v>
      </c>
      <c r="L1835" s="177">
        <v>21</v>
      </c>
      <c r="M1835" s="177">
        <f>G1835*(1+L1835/100)</f>
        <v>0</v>
      </c>
      <c r="N1835" s="175">
        <v>4.4999999999999999E-4</v>
      </c>
      <c r="O1835" s="175">
        <f>ROUND(E1835*N1835,2)</f>
        <v>2.11</v>
      </c>
      <c r="P1835" s="175">
        <v>0</v>
      </c>
      <c r="Q1835" s="175">
        <f>ROUND(E1835*P1835,2)</f>
        <v>0</v>
      </c>
      <c r="R1835" s="177"/>
      <c r="S1835" s="177" t="s">
        <v>394</v>
      </c>
      <c r="T1835" s="178" t="s">
        <v>378</v>
      </c>
      <c r="U1835" s="159">
        <v>0</v>
      </c>
      <c r="V1835" s="159">
        <f>ROUND(E1835*U1835,2)</f>
        <v>0</v>
      </c>
      <c r="W1835" s="159"/>
      <c r="X1835" s="159" t="s">
        <v>614</v>
      </c>
      <c r="Y1835" s="159" t="s">
        <v>381</v>
      </c>
      <c r="Z1835" s="214">
        <v>0.32</v>
      </c>
      <c r="AA1835" s="215">
        <f t="shared" ref="AA1835" si="778">G1835*Z1835</f>
        <v>0</v>
      </c>
      <c r="AB1835" s="215">
        <f t="shared" ref="AB1835" si="779">G1835-AA1835</f>
        <v>0</v>
      </c>
      <c r="AC1835" s="148"/>
      <c r="AD1835" s="148"/>
      <c r="AE1835" s="148"/>
      <c r="AF1835" s="148"/>
      <c r="AG1835" s="148" t="s">
        <v>615</v>
      </c>
      <c r="AH1835" s="148"/>
      <c r="AI1835" s="148"/>
      <c r="AJ1835" s="148"/>
      <c r="AK1835" s="148"/>
      <c r="AL1835" s="148"/>
      <c r="AM1835" s="148"/>
      <c r="AN1835" s="148"/>
      <c r="AO1835" s="148"/>
      <c r="AP1835" s="148"/>
      <c r="AQ1835" s="148"/>
      <c r="AR1835" s="148"/>
      <c r="AS1835" s="148"/>
      <c r="AT1835" s="148"/>
      <c r="AU1835" s="148"/>
      <c r="AV1835" s="148"/>
      <c r="AW1835" s="148"/>
      <c r="AX1835" s="148"/>
      <c r="AY1835" s="148"/>
      <c r="AZ1835" s="148"/>
      <c r="BA1835" s="148"/>
      <c r="BB1835" s="148"/>
      <c r="BC1835" s="148"/>
      <c r="BD1835" s="148"/>
      <c r="BE1835" s="148"/>
      <c r="BF1835" s="148"/>
      <c r="BG1835" s="148"/>
      <c r="BH1835" s="148"/>
    </row>
    <row r="1836" spans="1:60" outlineLevel="2" x14ac:dyDescent="0.2">
      <c r="A1836" s="155"/>
      <c r="B1836" s="156"/>
      <c r="C1836" s="296" t="s">
        <v>2439</v>
      </c>
      <c r="D1836" s="297"/>
      <c r="E1836" s="297"/>
      <c r="F1836" s="297"/>
      <c r="G1836" s="297"/>
      <c r="H1836" s="159"/>
      <c r="I1836" s="159"/>
      <c r="J1836" s="159"/>
      <c r="K1836" s="159"/>
      <c r="L1836" s="159"/>
      <c r="M1836" s="159"/>
      <c r="N1836" s="158"/>
      <c r="O1836" s="158"/>
      <c r="P1836" s="158"/>
      <c r="Q1836" s="158"/>
      <c r="R1836" s="159"/>
      <c r="S1836" s="159"/>
      <c r="T1836" s="159"/>
      <c r="U1836" s="159"/>
      <c r="V1836" s="159"/>
      <c r="W1836" s="159"/>
      <c r="X1836" s="159"/>
      <c r="Y1836" s="159"/>
      <c r="Z1836" s="148"/>
      <c r="AA1836" s="148"/>
      <c r="AB1836" s="148"/>
      <c r="AC1836" s="148"/>
      <c r="AD1836" s="148"/>
      <c r="AE1836" s="148"/>
      <c r="AF1836" s="148"/>
      <c r="AG1836" s="148" t="s">
        <v>383</v>
      </c>
      <c r="AH1836" s="148"/>
      <c r="AI1836" s="148"/>
      <c r="AJ1836" s="148"/>
      <c r="AK1836" s="148"/>
      <c r="AL1836" s="148"/>
      <c r="AM1836" s="148"/>
      <c r="AN1836" s="148"/>
      <c r="AO1836" s="148"/>
      <c r="AP1836" s="148"/>
      <c r="AQ1836" s="148"/>
      <c r="AR1836" s="148"/>
      <c r="AS1836" s="148"/>
      <c r="AT1836" s="148"/>
      <c r="AU1836" s="148"/>
      <c r="AV1836" s="148"/>
      <c r="AW1836" s="148"/>
      <c r="AX1836" s="148"/>
      <c r="AY1836" s="148"/>
      <c r="AZ1836" s="148"/>
      <c r="BA1836" s="148"/>
      <c r="BB1836" s="148"/>
      <c r="BC1836" s="148"/>
      <c r="BD1836" s="148"/>
      <c r="BE1836" s="148"/>
      <c r="BF1836" s="148"/>
      <c r="BG1836" s="148"/>
      <c r="BH1836" s="148"/>
    </row>
    <row r="1837" spans="1:60" outlineLevel="2" x14ac:dyDescent="0.2">
      <c r="A1837" s="155"/>
      <c r="B1837" s="156"/>
      <c r="C1837" s="194" t="s">
        <v>2485</v>
      </c>
      <c r="D1837" s="185"/>
      <c r="E1837" s="186">
        <v>3293.0659999999998</v>
      </c>
      <c r="F1837" s="159"/>
      <c r="G1837" s="159"/>
      <c r="H1837" s="159"/>
      <c r="I1837" s="159"/>
      <c r="J1837" s="159"/>
      <c r="K1837" s="159"/>
      <c r="L1837" s="159"/>
      <c r="M1837" s="159"/>
      <c r="N1837" s="158"/>
      <c r="O1837" s="158"/>
      <c r="P1837" s="158"/>
      <c r="Q1837" s="158"/>
      <c r="R1837" s="159"/>
      <c r="S1837" s="159"/>
      <c r="T1837" s="159"/>
      <c r="U1837" s="159"/>
      <c r="V1837" s="159"/>
      <c r="W1837" s="159"/>
      <c r="X1837" s="159"/>
      <c r="Y1837" s="159"/>
      <c r="Z1837" s="148"/>
      <c r="AA1837" s="148"/>
      <c r="AB1837" s="148"/>
      <c r="AC1837" s="148"/>
      <c r="AD1837" s="148"/>
      <c r="AE1837" s="148"/>
      <c r="AF1837" s="148"/>
      <c r="AG1837" s="148" t="s">
        <v>435</v>
      </c>
      <c r="AH1837" s="148">
        <v>5</v>
      </c>
      <c r="AI1837" s="148"/>
      <c r="AJ1837" s="148"/>
      <c r="AK1837" s="148"/>
      <c r="AL1837" s="148"/>
      <c r="AM1837" s="148"/>
      <c r="AN1837" s="148"/>
      <c r="AO1837" s="148"/>
      <c r="AP1837" s="148"/>
      <c r="AQ1837" s="148"/>
      <c r="AR1837" s="148"/>
      <c r="AS1837" s="148"/>
      <c r="AT1837" s="148"/>
      <c r="AU1837" s="148"/>
      <c r="AV1837" s="148"/>
      <c r="AW1837" s="148"/>
      <c r="AX1837" s="148"/>
      <c r="AY1837" s="148"/>
      <c r="AZ1837" s="148"/>
      <c r="BA1837" s="148"/>
      <c r="BB1837" s="148"/>
      <c r="BC1837" s="148"/>
      <c r="BD1837" s="148"/>
      <c r="BE1837" s="148"/>
      <c r="BF1837" s="148"/>
      <c r="BG1837" s="148"/>
      <c r="BH1837" s="148"/>
    </row>
    <row r="1838" spans="1:60" outlineLevel="3" x14ac:dyDescent="0.2">
      <c r="A1838" s="155"/>
      <c r="B1838" s="156"/>
      <c r="C1838" s="194" t="s">
        <v>2486</v>
      </c>
      <c r="D1838" s="185"/>
      <c r="E1838" s="186">
        <v>1388.4416000000001</v>
      </c>
      <c r="F1838" s="159"/>
      <c r="G1838" s="159"/>
      <c r="H1838" s="159"/>
      <c r="I1838" s="159"/>
      <c r="J1838" s="159"/>
      <c r="K1838" s="159"/>
      <c r="L1838" s="159"/>
      <c r="M1838" s="159"/>
      <c r="N1838" s="158"/>
      <c r="O1838" s="158"/>
      <c r="P1838" s="158"/>
      <c r="Q1838" s="158"/>
      <c r="R1838" s="159"/>
      <c r="S1838" s="159"/>
      <c r="T1838" s="159"/>
      <c r="U1838" s="159"/>
      <c r="V1838" s="159"/>
      <c r="W1838" s="159"/>
      <c r="X1838" s="159"/>
      <c r="Y1838" s="159"/>
      <c r="Z1838" s="148"/>
      <c r="AA1838" s="148"/>
      <c r="AB1838" s="148"/>
      <c r="AC1838" s="148"/>
      <c r="AD1838" s="148"/>
      <c r="AE1838" s="148"/>
      <c r="AF1838" s="148"/>
      <c r="AG1838" s="148" t="s">
        <v>435</v>
      </c>
      <c r="AH1838" s="148">
        <v>5</v>
      </c>
      <c r="AI1838" s="148"/>
      <c r="AJ1838" s="148"/>
      <c r="AK1838" s="148"/>
      <c r="AL1838" s="148"/>
      <c r="AM1838" s="148"/>
      <c r="AN1838" s="148"/>
      <c r="AO1838" s="148"/>
      <c r="AP1838" s="148"/>
      <c r="AQ1838" s="148"/>
      <c r="AR1838" s="148"/>
      <c r="AS1838" s="148"/>
      <c r="AT1838" s="148"/>
      <c r="AU1838" s="148"/>
      <c r="AV1838" s="148"/>
      <c r="AW1838" s="148"/>
      <c r="AX1838" s="148"/>
      <c r="AY1838" s="148"/>
      <c r="AZ1838" s="148"/>
      <c r="BA1838" s="148"/>
      <c r="BB1838" s="148"/>
      <c r="BC1838" s="148"/>
      <c r="BD1838" s="148"/>
      <c r="BE1838" s="148"/>
      <c r="BF1838" s="148"/>
      <c r="BG1838" s="148"/>
      <c r="BH1838" s="148"/>
    </row>
    <row r="1839" spans="1:60" outlineLevel="1" x14ac:dyDescent="0.2">
      <c r="A1839" s="172">
        <v>396</v>
      </c>
      <c r="B1839" s="173" t="s">
        <v>2487</v>
      </c>
      <c r="C1839" s="181" t="s">
        <v>2488</v>
      </c>
      <c r="D1839" s="174" t="s">
        <v>671</v>
      </c>
      <c r="E1839" s="175">
        <v>56</v>
      </c>
      <c r="F1839" s="176"/>
      <c r="G1839" s="177">
        <f>ROUND(E1839*F1839,2)</f>
        <v>0</v>
      </c>
      <c r="H1839" s="176"/>
      <c r="I1839" s="177">
        <f>ROUND(E1839*H1839,2)</f>
        <v>0</v>
      </c>
      <c r="J1839" s="176"/>
      <c r="K1839" s="177">
        <f>ROUND(E1839*J1839,2)</f>
        <v>0</v>
      </c>
      <c r="L1839" s="177">
        <v>21</v>
      </c>
      <c r="M1839" s="177">
        <f>G1839*(1+L1839/100)</f>
        <v>0</v>
      </c>
      <c r="N1839" s="175">
        <v>3.2000000000000003E-4</v>
      </c>
      <c r="O1839" s="175">
        <f>ROUND(E1839*N1839,2)</f>
        <v>0.02</v>
      </c>
      <c r="P1839" s="175">
        <v>0</v>
      </c>
      <c r="Q1839" s="175">
        <f>ROUND(E1839*P1839,2)</f>
        <v>0</v>
      </c>
      <c r="R1839" s="177"/>
      <c r="S1839" s="177" t="s">
        <v>394</v>
      </c>
      <c r="T1839" s="178" t="s">
        <v>378</v>
      </c>
      <c r="U1839" s="159">
        <v>0.23599999999999999</v>
      </c>
      <c r="V1839" s="159">
        <f>ROUND(E1839*U1839,2)</f>
        <v>13.22</v>
      </c>
      <c r="W1839" s="159"/>
      <c r="X1839" s="159" t="s">
        <v>429</v>
      </c>
      <c r="Y1839" s="159" t="s">
        <v>381</v>
      </c>
      <c r="Z1839" s="214">
        <v>0.32</v>
      </c>
      <c r="AA1839" s="215">
        <f t="shared" ref="AA1839" si="780">G1839*Z1839</f>
        <v>0</v>
      </c>
      <c r="AB1839" s="215">
        <f t="shared" ref="AB1839" si="781">G1839-AA1839</f>
        <v>0</v>
      </c>
      <c r="AC1839" s="148"/>
      <c r="AD1839" s="148"/>
      <c r="AE1839" s="148"/>
      <c r="AF1839" s="148"/>
      <c r="AG1839" s="148" t="s">
        <v>431</v>
      </c>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row>
    <row r="1840" spans="1:60" outlineLevel="2" x14ac:dyDescent="0.2">
      <c r="A1840" s="155"/>
      <c r="B1840" s="156"/>
      <c r="C1840" s="194" t="s">
        <v>2489</v>
      </c>
      <c r="D1840" s="185"/>
      <c r="E1840" s="186">
        <v>56</v>
      </c>
      <c r="F1840" s="159"/>
      <c r="G1840" s="159"/>
      <c r="H1840" s="159"/>
      <c r="I1840" s="159"/>
      <c r="J1840" s="159"/>
      <c r="K1840" s="159"/>
      <c r="L1840" s="159"/>
      <c r="M1840" s="159"/>
      <c r="N1840" s="158"/>
      <c r="O1840" s="158"/>
      <c r="P1840" s="158"/>
      <c r="Q1840" s="158"/>
      <c r="R1840" s="159"/>
      <c r="S1840" s="159"/>
      <c r="T1840" s="159"/>
      <c r="U1840" s="159"/>
      <c r="V1840" s="159"/>
      <c r="W1840" s="159"/>
      <c r="X1840" s="159"/>
      <c r="Y1840" s="159"/>
      <c r="Z1840" s="148"/>
      <c r="AA1840" s="148"/>
      <c r="AB1840" s="148"/>
      <c r="AC1840" s="148"/>
      <c r="AD1840" s="148"/>
      <c r="AE1840" s="148"/>
      <c r="AF1840" s="148"/>
      <c r="AG1840" s="148" t="s">
        <v>435</v>
      </c>
      <c r="AH1840" s="148">
        <v>0</v>
      </c>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row>
    <row r="1841" spans="1:60" outlineLevel="1" x14ac:dyDescent="0.2">
      <c r="A1841" s="172">
        <v>397</v>
      </c>
      <c r="B1841" s="173" t="s">
        <v>2490</v>
      </c>
      <c r="C1841" s="181" t="s">
        <v>2491</v>
      </c>
      <c r="D1841" s="174" t="s">
        <v>671</v>
      </c>
      <c r="E1841" s="175">
        <v>56</v>
      </c>
      <c r="F1841" s="176"/>
      <c r="G1841" s="177">
        <f>ROUND(E1841*F1841,2)</f>
        <v>0</v>
      </c>
      <c r="H1841" s="176"/>
      <c r="I1841" s="177">
        <f>ROUND(E1841*H1841,2)</f>
        <v>0</v>
      </c>
      <c r="J1841" s="176"/>
      <c r="K1841" s="177">
        <f>ROUND(E1841*J1841,2)</f>
        <v>0</v>
      </c>
      <c r="L1841" s="177">
        <v>21</v>
      </c>
      <c r="M1841" s="177">
        <f>G1841*(1+L1841/100)</f>
        <v>0</v>
      </c>
      <c r="N1841" s="175">
        <v>0</v>
      </c>
      <c r="O1841" s="175">
        <f>ROUND(E1841*N1841,2)</f>
        <v>0</v>
      </c>
      <c r="P1841" s="175">
        <v>0</v>
      </c>
      <c r="Q1841" s="175">
        <f>ROUND(E1841*P1841,2)</f>
        <v>0</v>
      </c>
      <c r="R1841" s="177" t="s">
        <v>2424</v>
      </c>
      <c r="S1841" s="177" t="s">
        <v>378</v>
      </c>
      <c r="T1841" s="178" t="s">
        <v>378</v>
      </c>
      <c r="U1841" s="159">
        <v>0.154</v>
      </c>
      <c r="V1841" s="159">
        <f>ROUND(E1841*U1841,2)</f>
        <v>8.6199999999999992</v>
      </c>
      <c r="W1841" s="159"/>
      <c r="X1841" s="159" t="s">
        <v>429</v>
      </c>
      <c r="Y1841" s="159" t="s">
        <v>381</v>
      </c>
      <c r="Z1841" s="214">
        <v>0.32</v>
      </c>
      <c r="AA1841" s="215">
        <f t="shared" ref="AA1841" si="782">G1841*Z1841</f>
        <v>0</v>
      </c>
      <c r="AB1841" s="215">
        <f t="shared" ref="AB1841" si="783">G1841-AA1841</f>
        <v>0</v>
      </c>
      <c r="AC1841" s="148"/>
      <c r="AD1841" s="148"/>
      <c r="AE1841" s="148"/>
      <c r="AF1841" s="148"/>
      <c r="AG1841" s="148" t="s">
        <v>431</v>
      </c>
      <c r="AH1841" s="148"/>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row>
    <row r="1842" spans="1:60" outlineLevel="2" x14ac:dyDescent="0.2">
      <c r="A1842" s="155"/>
      <c r="B1842" s="156"/>
      <c r="C1842" s="194" t="s">
        <v>2492</v>
      </c>
      <c r="D1842" s="185"/>
      <c r="E1842" s="186">
        <v>56</v>
      </c>
      <c r="F1842" s="159"/>
      <c r="G1842" s="159"/>
      <c r="H1842" s="159"/>
      <c r="I1842" s="159"/>
      <c r="J1842" s="159"/>
      <c r="K1842" s="159"/>
      <c r="L1842" s="159"/>
      <c r="M1842" s="159"/>
      <c r="N1842" s="158"/>
      <c r="O1842" s="158"/>
      <c r="P1842" s="158"/>
      <c r="Q1842" s="158"/>
      <c r="R1842" s="159"/>
      <c r="S1842" s="159"/>
      <c r="T1842" s="159"/>
      <c r="U1842" s="159"/>
      <c r="V1842" s="159"/>
      <c r="W1842" s="159"/>
      <c r="X1842" s="159"/>
      <c r="Y1842" s="159"/>
      <c r="Z1842" s="148"/>
      <c r="AA1842" s="148"/>
      <c r="AB1842" s="148"/>
      <c r="AC1842" s="148"/>
      <c r="AD1842" s="148"/>
      <c r="AE1842" s="148"/>
      <c r="AF1842" s="148"/>
      <c r="AG1842" s="148" t="s">
        <v>435</v>
      </c>
      <c r="AH1842" s="148">
        <v>5</v>
      </c>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row>
    <row r="1843" spans="1:60" outlineLevel="1" x14ac:dyDescent="0.2">
      <c r="A1843" s="172">
        <v>398</v>
      </c>
      <c r="B1843" s="173" t="s">
        <v>2493</v>
      </c>
      <c r="C1843" s="181" t="s">
        <v>2494</v>
      </c>
      <c r="D1843" s="174" t="s">
        <v>492</v>
      </c>
      <c r="E1843" s="175">
        <v>8.82</v>
      </c>
      <c r="F1843" s="176"/>
      <c r="G1843" s="177">
        <f>ROUND(E1843*F1843,2)</f>
        <v>0</v>
      </c>
      <c r="H1843" s="176"/>
      <c r="I1843" s="177">
        <f>ROUND(E1843*H1843,2)</f>
        <v>0</v>
      </c>
      <c r="J1843" s="176"/>
      <c r="K1843" s="177">
        <f>ROUND(E1843*J1843,2)</f>
        <v>0</v>
      </c>
      <c r="L1843" s="177">
        <v>21</v>
      </c>
      <c r="M1843" s="177">
        <f>G1843*(1+L1843/100)</f>
        <v>0</v>
      </c>
      <c r="N1843" s="175">
        <v>1.9199999999999998E-2</v>
      </c>
      <c r="O1843" s="175">
        <f>ROUND(E1843*N1843,2)</f>
        <v>0.17</v>
      </c>
      <c r="P1843" s="175">
        <v>0</v>
      </c>
      <c r="Q1843" s="175">
        <f>ROUND(E1843*P1843,2)</f>
        <v>0</v>
      </c>
      <c r="R1843" s="177"/>
      <c r="S1843" s="177" t="s">
        <v>394</v>
      </c>
      <c r="T1843" s="178" t="s">
        <v>379</v>
      </c>
      <c r="U1843" s="159">
        <v>0</v>
      </c>
      <c r="V1843" s="159">
        <f>ROUND(E1843*U1843,2)</f>
        <v>0</v>
      </c>
      <c r="W1843" s="159"/>
      <c r="X1843" s="159" t="s">
        <v>614</v>
      </c>
      <c r="Y1843" s="159" t="s">
        <v>381</v>
      </c>
      <c r="Z1843" s="214">
        <v>0.32</v>
      </c>
      <c r="AA1843" s="215">
        <f t="shared" ref="AA1843" si="784">G1843*Z1843</f>
        <v>0</v>
      </c>
      <c r="AB1843" s="215">
        <f t="shared" ref="AB1843" si="785">G1843-AA1843</f>
        <v>0</v>
      </c>
      <c r="AC1843" s="148"/>
      <c r="AD1843" s="148"/>
      <c r="AE1843" s="148"/>
      <c r="AF1843" s="148"/>
      <c r="AG1843" s="148" t="s">
        <v>615</v>
      </c>
      <c r="AH1843" s="148"/>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row>
    <row r="1844" spans="1:60" outlineLevel="2" x14ac:dyDescent="0.2">
      <c r="A1844" s="155"/>
      <c r="B1844" s="156"/>
      <c r="C1844" s="296" t="s">
        <v>2439</v>
      </c>
      <c r="D1844" s="297"/>
      <c r="E1844" s="297"/>
      <c r="F1844" s="297"/>
      <c r="G1844" s="297"/>
      <c r="H1844" s="159"/>
      <c r="I1844" s="159"/>
      <c r="J1844" s="159"/>
      <c r="K1844" s="159"/>
      <c r="L1844" s="159"/>
      <c r="M1844" s="159"/>
      <c r="N1844" s="158"/>
      <c r="O1844" s="158"/>
      <c r="P1844" s="158"/>
      <c r="Q1844" s="158"/>
      <c r="R1844" s="159"/>
      <c r="S1844" s="159"/>
      <c r="T1844" s="159"/>
      <c r="U1844" s="159"/>
      <c r="V1844" s="159"/>
      <c r="W1844" s="159"/>
      <c r="X1844" s="159"/>
      <c r="Y1844" s="159"/>
      <c r="Z1844" s="148"/>
      <c r="AA1844" s="148"/>
      <c r="AB1844" s="148"/>
      <c r="AC1844" s="148"/>
      <c r="AD1844" s="148"/>
      <c r="AE1844" s="148"/>
      <c r="AF1844" s="148"/>
      <c r="AG1844" s="148" t="s">
        <v>383</v>
      </c>
      <c r="AH1844" s="148"/>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row>
    <row r="1845" spans="1:60" outlineLevel="2" x14ac:dyDescent="0.2">
      <c r="A1845" s="155"/>
      <c r="B1845" s="156"/>
      <c r="C1845" s="194" t="s">
        <v>2495</v>
      </c>
      <c r="D1845" s="185"/>
      <c r="E1845" s="186">
        <v>8.82</v>
      </c>
      <c r="F1845" s="159"/>
      <c r="G1845" s="159"/>
      <c r="H1845" s="159"/>
      <c r="I1845" s="159"/>
      <c r="J1845" s="159"/>
      <c r="K1845" s="159"/>
      <c r="L1845" s="159"/>
      <c r="M1845" s="159"/>
      <c r="N1845" s="158"/>
      <c r="O1845" s="158"/>
      <c r="P1845" s="158"/>
      <c r="Q1845" s="158"/>
      <c r="R1845" s="159"/>
      <c r="S1845" s="159"/>
      <c r="T1845" s="159"/>
      <c r="U1845" s="159"/>
      <c r="V1845" s="159"/>
      <c r="W1845" s="159"/>
      <c r="X1845" s="159"/>
      <c r="Y1845" s="159"/>
      <c r="Z1845" s="148"/>
      <c r="AA1845" s="148"/>
      <c r="AB1845" s="148"/>
      <c r="AC1845" s="148"/>
      <c r="AD1845" s="148"/>
      <c r="AE1845" s="148"/>
      <c r="AF1845" s="148"/>
      <c r="AG1845" s="148" t="s">
        <v>435</v>
      </c>
      <c r="AH1845" s="148">
        <v>5</v>
      </c>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row>
    <row r="1846" spans="1:60" ht="22.5" outlineLevel="1" x14ac:dyDescent="0.2">
      <c r="A1846" s="172">
        <v>399</v>
      </c>
      <c r="B1846" s="173" t="s">
        <v>2496</v>
      </c>
      <c r="C1846" s="181" t="s">
        <v>2497</v>
      </c>
      <c r="D1846" s="174" t="s">
        <v>492</v>
      </c>
      <c r="E1846" s="175">
        <v>218.38</v>
      </c>
      <c r="F1846" s="176"/>
      <c r="G1846" s="177">
        <f>ROUND(E1846*F1846,2)</f>
        <v>0</v>
      </c>
      <c r="H1846" s="176"/>
      <c r="I1846" s="177">
        <f>ROUND(E1846*H1846,2)</f>
        <v>0</v>
      </c>
      <c r="J1846" s="176"/>
      <c r="K1846" s="177">
        <f>ROUND(E1846*J1846,2)</f>
        <v>0</v>
      </c>
      <c r="L1846" s="177">
        <v>21</v>
      </c>
      <c r="M1846" s="177">
        <f>G1846*(1+L1846/100)</f>
        <v>0</v>
      </c>
      <c r="N1846" s="175">
        <v>5.0400000000000002E-3</v>
      </c>
      <c r="O1846" s="175">
        <f>ROUND(E1846*N1846,2)</f>
        <v>1.1000000000000001</v>
      </c>
      <c r="P1846" s="175">
        <v>0</v>
      </c>
      <c r="Q1846" s="175">
        <f>ROUND(E1846*P1846,2)</f>
        <v>0</v>
      </c>
      <c r="R1846" s="177" t="s">
        <v>2424</v>
      </c>
      <c r="S1846" s="177" t="s">
        <v>378</v>
      </c>
      <c r="T1846" s="178" t="s">
        <v>378</v>
      </c>
      <c r="U1846" s="159">
        <v>0.97799999999999998</v>
      </c>
      <c r="V1846" s="159">
        <f>ROUND(E1846*U1846,2)</f>
        <v>213.58</v>
      </c>
      <c r="W1846" s="159"/>
      <c r="X1846" s="159" t="s">
        <v>429</v>
      </c>
      <c r="Y1846" s="159" t="s">
        <v>381</v>
      </c>
      <c r="Z1846" s="214">
        <v>0.32</v>
      </c>
      <c r="AA1846" s="215">
        <f t="shared" ref="AA1846" si="786">G1846*Z1846</f>
        <v>0</v>
      </c>
      <c r="AB1846" s="215">
        <f t="shared" ref="AB1846" si="787">G1846-AA1846</f>
        <v>0</v>
      </c>
      <c r="AC1846" s="148"/>
      <c r="AD1846" s="148"/>
      <c r="AE1846" s="148"/>
      <c r="AF1846" s="148"/>
      <c r="AG1846" s="148" t="s">
        <v>431</v>
      </c>
      <c r="AH1846" s="148"/>
      <c r="AI1846" s="148"/>
      <c r="AJ1846" s="148"/>
      <c r="AK1846" s="148"/>
      <c r="AL1846" s="148"/>
      <c r="AM1846" s="148"/>
      <c r="AN1846" s="148"/>
      <c r="AO1846" s="148"/>
      <c r="AP1846" s="148"/>
      <c r="AQ1846" s="148"/>
      <c r="AR1846" s="148"/>
      <c r="AS1846" s="148"/>
      <c r="AT1846" s="148"/>
      <c r="AU1846" s="148"/>
      <c r="AV1846" s="148"/>
      <c r="AW1846" s="148"/>
      <c r="AX1846" s="148"/>
      <c r="AY1846" s="148"/>
      <c r="AZ1846" s="148"/>
      <c r="BA1846" s="148"/>
      <c r="BB1846" s="148"/>
      <c r="BC1846" s="148"/>
      <c r="BD1846" s="148"/>
      <c r="BE1846" s="148"/>
      <c r="BF1846" s="148"/>
      <c r="BG1846" s="148"/>
      <c r="BH1846" s="148"/>
    </row>
    <row r="1847" spans="1:60" outlineLevel="2" x14ac:dyDescent="0.2">
      <c r="A1847" s="155"/>
      <c r="B1847" s="156"/>
      <c r="C1847" s="194" t="s">
        <v>2427</v>
      </c>
      <c r="D1847" s="185"/>
      <c r="E1847" s="186"/>
      <c r="F1847" s="159"/>
      <c r="G1847" s="159"/>
      <c r="H1847" s="159"/>
      <c r="I1847" s="159"/>
      <c r="J1847" s="159"/>
      <c r="K1847" s="159"/>
      <c r="L1847" s="159"/>
      <c r="M1847" s="159"/>
      <c r="N1847" s="158"/>
      <c r="O1847" s="158"/>
      <c r="P1847" s="158"/>
      <c r="Q1847" s="158"/>
      <c r="R1847" s="159"/>
      <c r="S1847" s="159"/>
      <c r="T1847" s="159"/>
      <c r="U1847" s="159"/>
      <c r="V1847" s="159"/>
      <c r="W1847" s="159"/>
      <c r="X1847" s="159"/>
      <c r="Y1847" s="159"/>
      <c r="Z1847" s="148"/>
      <c r="AA1847" s="148"/>
      <c r="AB1847" s="148"/>
      <c r="AC1847" s="148"/>
      <c r="AD1847" s="148"/>
      <c r="AE1847" s="148"/>
      <c r="AF1847" s="148"/>
      <c r="AG1847" s="148" t="s">
        <v>435</v>
      </c>
      <c r="AH1847" s="148">
        <v>0</v>
      </c>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row>
    <row r="1848" spans="1:60" outlineLevel="3" x14ac:dyDescent="0.2">
      <c r="A1848" s="155"/>
      <c r="B1848" s="156"/>
      <c r="C1848" s="194" t="s">
        <v>2428</v>
      </c>
      <c r="D1848" s="185"/>
      <c r="E1848" s="186">
        <v>121.53</v>
      </c>
      <c r="F1848" s="159"/>
      <c r="G1848" s="159"/>
      <c r="H1848" s="159"/>
      <c r="I1848" s="159"/>
      <c r="J1848" s="159"/>
      <c r="K1848" s="159"/>
      <c r="L1848" s="159"/>
      <c r="M1848" s="159"/>
      <c r="N1848" s="158"/>
      <c r="O1848" s="158"/>
      <c r="P1848" s="158"/>
      <c r="Q1848" s="158"/>
      <c r="R1848" s="159"/>
      <c r="S1848" s="159"/>
      <c r="T1848" s="159"/>
      <c r="U1848" s="159"/>
      <c r="V1848" s="159"/>
      <c r="W1848" s="159"/>
      <c r="X1848" s="159"/>
      <c r="Y1848" s="159"/>
      <c r="Z1848" s="148"/>
      <c r="AA1848" s="148"/>
      <c r="AB1848" s="148"/>
      <c r="AC1848" s="148"/>
      <c r="AD1848" s="148"/>
      <c r="AE1848" s="148"/>
      <c r="AF1848" s="148"/>
      <c r="AG1848" s="148" t="s">
        <v>435</v>
      </c>
      <c r="AH1848" s="148">
        <v>0</v>
      </c>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row>
    <row r="1849" spans="1:60" outlineLevel="3" x14ac:dyDescent="0.2">
      <c r="A1849" s="155"/>
      <c r="B1849" s="156"/>
      <c r="C1849" s="194" t="s">
        <v>1722</v>
      </c>
      <c r="D1849" s="185"/>
      <c r="E1849" s="186"/>
      <c r="F1849" s="159"/>
      <c r="G1849" s="159"/>
      <c r="H1849" s="159"/>
      <c r="I1849" s="159"/>
      <c r="J1849" s="159"/>
      <c r="K1849" s="159"/>
      <c r="L1849" s="159"/>
      <c r="M1849" s="159"/>
      <c r="N1849" s="158"/>
      <c r="O1849" s="158"/>
      <c r="P1849" s="158"/>
      <c r="Q1849" s="158"/>
      <c r="R1849" s="159"/>
      <c r="S1849" s="159"/>
      <c r="T1849" s="159"/>
      <c r="U1849" s="159"/>
      <c r="V1849" s="159"/>
      <c r="W1849" s="159"/>
      <c r="X1849" s="159"/>
      <c r="Y1849" s="159"/>
      <c r="Z1849" s="148"/>
      <c r="AA1849" s="148"/>
      <c r="AB1849" s="148"/>
      <c r="AC1849" s="148"/>
      <c r="AD1849" s="148"/>
      <c r="AE1849" s="148"/>
      <c r="AF1849" s="148"/>
      <c r="AG1849" s="148" t="s">
        <v>435</v>
      </c>
      <c r="AH1849" s="148">
        <v>0</v>
      </c>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row>
    <row r="1850" spans="1:60" outlineLevel="3" x14ac:dyDescent="0.2">
      <c r="A1850" s="155"/>
      <c r="B1850" s="156"/>
      <c r="C1850" s="194" t="s">
        <v>2498</v>
      </c>
      <c r="D1850" s="185"/>
      <c r="E1850" s="186">
        <v>96.85</v>
      </c>
      <c r="F1850" s="159"/>
      <c r="G1850" s="159"/>
      <c r="H1850" s="159"/>
      <c r="I1850" s="159"/>
      <c r="J1850" s="159"/>
      <c r="K1850" s="159"/>
      <c r="L1850" s="159"/>
      <c r="M1850" s="159"/>
      <c r="N1850" s="158"/>
      <c r="O1850" s="158"/>
      <c r="P1850" s="158"/>
      <c r="Q1850" s="158"/>
      <c r="R1850" s="159"/>
      <c r="S1850" s="159"/>
      <c r="T1850" s="159"/>
      <c r="U1850" s="159"/>
      <c r="V1850" s="159"/>
      <c r="W1850" s="159"/>
      <c r="X1850" s="159"/>
      <c r="Y1850" s="159"/>
      <c r="Z1850" s="148"/>
      <c r="AA1850" s="148"/>
      <c r="AB1850" s="148"/>
      <c r="AC1850" s="148"/>
      <c r="AD1850" s="148"/>
      <c r="AE1850" s="148"/>
      <c r="AF1850" s="148"/>
      <c r="AG1850" s="148" t="s">
        <v>435</v>
      </c>
      <c r="AH1850" s="148">
        <v>0</v>
      </c>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row>
    <row r="1851" spans="1:60" outlineLevel="1" x14ac:dyDescent="0.2">
      <c r="A1851" s="172">
        <v>400</v>
      </c>
      <c r="B1851" s="173" t="s">
        <v>2499</v>
      </c>
      <c r="C1851" s="181" t="s">
        <v>2500</v>
      </c>
      <c r="D1851" s="174" t="s">
        <v>492</v>
      </c>
      <c r="E1851" s="175">
        <v>229.29900000000001</v>
      </c>
      <c r="F1851" s="176"/>
      <c r="G1851" s="177">
        <f>ROUND(E1851*F1851,2)</f>
        <v>0</v>
      </c>
      <c r="H1851" s="176"/>
      <c r="I1851" s="177">
        <f>ROUND(E1851*H1851,2)</f>
        <v>0</v>
      </c>
      <c r="J1851" s="176"/>
      <c r="K1851" s="177">
        <f>ROUND(E1851*J1851,2)</f>
        <v>0</v>
      </c>
      <c r="L1851" s="177">
        <v>21</v>
      </c>
      <c r="M1851" s="177">
        <f>G1851*(1+L1851/100)</f>
        <v>0</v>
      </c>
      <c r="N1851" s="175">
        <v>1.9199999999999998E-2</v>
      </c>
      <c r="O1851" s="175">
        <f>ROUND(E1851*N1851,2)</f>
        <v>4.4000000000000004</v>
      </c>
      <c r="P1851" s="175">
        <v>0</v>
      </c>
      <c r="Q1851" s="175">
        <f>ROUND(E1851*P1851,2)</f>
        <v>0</v>
      </c>
      <c r="R1851" s="177"/>
      <c r="S1851" s="177" t="s">
        <v>394</v>
      </c>
      <c r="T1851" s="178" t="s">
        <v>378</v>
      </c>
      <c r="U1851" s="159">
        <v>0</v>
      </c>
      <c r="V1851" s="159">
        <f>ROUND(E1851*U1851,2)</f>
        <v>0</v>
      </c>
      <c r="W1851" s="159"/>
      <c r="X1851" s="159" t="s">
        <v>614</v>
      </c>
      <c r="Y1851" s="159" t="s">
        <v>381</v>
      </c>
      <c r="Z1851" s="214">
        <v>0.32</v>
      </c>
      <c r="AA1851" s="215">
        <f t="shared" ref="AA1851" si="788">G1851*Z1851</f>
        <v>0</v>
      </c>
      <c r="AB1851" s="215">
        <f t="shared" ref="AB1851" si="789">G1851-AA1851</f>
        <v>0</v>
      </c>
      <c r="AC1851" s="148"/>
      <c r="AD1851" s="148"/>
      <c r="AE1851" s="148"/>
      <c r="AF1851" s="148"/>
      <c r="AG1851" s="148" t="s">
        <v>615</v>
      </c>
      <c r="AH1851" s="148"/>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row>
    <row r="1852" spans="1:60" outlineLevel="2" x14ac:dyDescent="0.2">
      <c r="A1852" s="155"/>
      <c r="B1852" s="156"/>
      <c r="C1852" s="296" t="s">
        <v>2439</v>
      </c>
      <c r="D1852" s="297"/>
      <c r="E1852" s="297"/>
      <c r="F1852" s="297"/>
      <c r="G1852" s="297"/>
      <c r="H1852" s="159"/>
      <c r="I1852" s="159"/>
      <c r="J1852" s="159"/>
      <c r="K1852" s="159"/>
      <c r="L1852" s="159"/>
      <c r="M1852" s="159"/>
      <c r="N1852" s="158"/>
      <c r="O1852" s="158"/>
      <c r="P1852" s="158"/>
      <c r="Q1852" s="158"/>
      <c r="R1852" s="159"/>
      <c r="S1852" s="159"/>
      <c r="T1852" s="159"/>
      <c r="U1852" s="159"/>
      <c r="V1852" s="159"/>
      <c r="W1852" s="159"/>
      <c r="X1852" s="159"/>
      <c r="Y1852" s="159"/>
      <c r="Z1852" s="148"/>
      <c r="AA1852" s="148"/>
      <c r="AB1852" s="148"/>
      <c r="AC1852" s="148"/>
      <c r="AD1852" s="148"/>
      <c r="AE1852" s="148"/>
      <c r="AF1852" s="148"/>
      <c r="AG1852" s="148" t="s">
        <v>383</v>
      </c>
      <c r="AH1852" s="148"/>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row>
    <row r="1853" spans="1:60" outlineLevel="2" x14ac:dyDescent="0.2">
      <c r="A1853" s="155"/>
      <c r="B1853" s="156"/>
      <c r="C1853" s="194" t="s">
        <v>2501</v>
      </c>
      <c r="D1853" s="185"/>
      <c r="E1853" s="186">
        <v>229.29900000000001</v>
      </c>
      <c r="F1853" s="159"/>
      <c r="G1853" s="159"/>
      <c r="H1853" s="159"/>
      <c r="I1853" s="159"/>
      <c r="J1853" s="159"/>
      <c r="K1853" s="159"/>
      <c r="L1853" s="159"/>
      <c r="M1853" s="159"/>
      <c r="N1853" s="158"/>
      <c r="O1853" s="158"/>
      <c r="P1853" s="158"/>
      <c r="Q1853" s="158"/>
      <c r="R1853" s="159"/>
      <c r="S1853" s="159"/>
      <c r="T1853" s="159"/>
      <c r="U1853" s="159"/>
      <c r="V1853" s="159"/>
      <c r="W1853" s="159"/>
      <c r="X1853" s="159"/>
      <c r="Y1853" s="159"/>
      <c r="Z1853" s="148"/>
      <c r="AA1853" s="148"/>
      <c r="AB1853" s="148"/>
      <c r="AC1853" s="148"/>
      <c r="AD1853" s="148"/>
      <c r="AE1853" s="148"/>
      <c r="AF1853" s="148"/>
      <c r="AG1853" s="148" t="s">
        <v>435</v>
      </c>
      <c r="AH1853" s="148">
        <v>5</v>
      </c>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row>
    <row r="1854" spans="1:60" ht="22.5" outlineLevel="1" x14ac:dyDescent="0.2">
      <c r="A1854" s="172">
        <v>401</v>
      </c>
      <c r="B1854" s="173" t="s">
        <v>2502</v>
      </c>
      <c r="C1854" s="181" t="s">
        <v>2503</v>
      </c>
      <c r="D1854" s="174" t="s">
        <v>492</v>
      </c>
      <c r="E1854" s="175">
        <v>1129.4860000000001</v>
      </c>
      <c r="F1854" s="176"/>
      <c r="G1854" s="177">
        <f>ROUND(E1854*F1854,2)</f>
        <v>0</v>
      </c>
      <c r="H1854" s="176"/>
      <c r="I1854" s="177">
        <f>ROUND(E1854*H1854,2)</f>
        <v>0</v>
      </c>
      <c r="J1854" s="176"/>
      <c r="K1854" s="177">
        <f>ROUND(E1854*J1854,2)</f>
        <v>0</v>
      </c>
      <c r="L1854" s="177">
        <v>21</v>
      </c>
      <c r="M1854" s="177">
        <f>G1854*(1+L1854/100)</f>
        <v>0</v>
      </c>
      <c r="N1854" s="175">
        <v>6.9300000000000004E-3</v>
      </c>
      <c r="O1854" s="175">
        <f>ROUND(E1854*N1854,2)</f>
        <v>7.83</v>
      </c>
      <c r="P1854" s="175">
        <v>0</v>
      </c>
      <c r="Q1854" s="175">
        <f>ROUND(E1854*P1854,2)</f>
        <v>0</v>
      </c>
      <c r="R1854" s="177" t="s">
        <v>2424</v>
      </c>
      <c r="S1854" s="177" t="s">
        <v>378</v>
      </c>
      <c r="T1854" s="178" t="s">
        <v>378</v>
      </c>
      <c r="U1854" s="159">
        <v>1.3466</v>
      </c>
      <c r="V1854" s="159">
        <f>ROUND(E1854*U1854,2)</f>
        <v>1520.97</v>
      </c>
      <c r="W1854" s="159"/>
      <c r="X1854" s="159" t="s">
        <v>429</v>
      </c>
      <c r="Y1854" s="159" t="s">
        <v>381</v>
      </c>
      <c r="Z1854" s="214">
        <v>0.32</v>
      </c>
      <c r="AA1854" s="215">
        <f t="shared" ref="AA1854" si="790">G1854*Z1854</f>
        <v>0</v>
      </c>
      <c r="AB1854" s="215">
        <f t="shared" ref="AB1854" si="791">G1854-AA1854</f>
        <v>0</v>
      </c>
      <c r="AC1854" s="148"/>
      <c r="AD1854" s="148"/>
      <c r="AE1854" s="148"/>
      <c r="AF1854" s="148"/>
      <c r="AG1854" s="148" t="s">
        <v>431</v>
      </c>
      <c r="AH1854" s="148"/>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row>
    <row r="1855" spans="1:60" outlineLevel="2" x14ac:dyDescent="0.2">
      <c r="A1855" s="155"/>
      <c r="B1855" s="156"/>
      <c r="C1855" s="194" t="s">
        <v>2429</v>
      </c>
      <c r="D1855" s="185"/>
      <c r="E1855" s="186"/>
      <c r="F1855" s="159"/>
      <c r="G1855" s="159"/>
      <c r="H1855" s="159"/>
      <c r="I1855" s="159"/>
      <c r="J1855" s="159"/>
      <c r="K1855" s="159"/>
      <c r="L1855" s="159"/>
      <c r="M1855" s="159"/>
      <c r="N1855" s="158"/>
      <c r="O1855" s="158"/>
      <c r="P1855" s="158"/>
      <c r="Q1855" s="158"/>
      <c r="R1855" s="159"/>
      <c r="S1855" s="159"/>
      <c r="T1855" s="159"/>
      <c r="U1855" s="159"/>
      <c r="V1855" s="159"/>
      <c r="W1855" s="159"/>
      <c r="X1855" s="159"/>
      <c r="Y1855" s="159"/>
      <c r="Z1855" s="148"/>
      <c r="AA1855" s="148"/>
      <c r="AB1855" s="148"/>
      <c r="AC1855" s="148"/>
      <c r="AD1855" s="148"/>
      <c r="AE1855" s="148"/>
      <c r="AF1855" s="148"/>
      <c r="AG1855" s="148" t="s">
        <v>435</v>
      </c>
      <c r="AH1855" s="148">
        <v>0</v>
      </c>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row>
    <row r="1856" spans="1:60" outlineLevel="3" x14ac:dyDescent="0.2">
      <c r="A1856" s="155"/>
      <c r="B1856" s="156"/>
      <c r="C1856" s="194" t="s">
        <v>2430</v>
      </c>
      <c r="D1856" s="185"/>
      <c r="E1856" s="186">
        <v>98.79</v>
      </c>
      <c r="F1856" s="159"/>
      <c r="G1856" s="159"/>
      <c r="H1856" s="159"/>
      <c r="I1856" s="159"/>
      <c r="J1856" s="159"/>
      <c r="K1856" s="159"/>
      <c r="L1856" s="159"/>
      <c r="M1856" s="159"/>
      <c r="N1856" s="158"/>
      <c r="O1856" s="158"/>
      <c r="P1856" s="158"/>
      <c r="Q1856" s="158"/>
      <c r="R1856" s="159"/>
      <c r="S1856" s="159"/>
      <c r="T1856" s="159"/>
      <c r="U1856" s="159"/>
      <c r="V1856" s="159"/>
      <c r="W1856" s="159"/>
      <c r="X1856" s="159"/>
      <c r="Y1856" s="159"/>
      <c r="Z1856" s="148"/>
      <c r="AA1856" s="148"/>
      <c r="AB1856" s="148"/>
      <c r="AC1856" s="148"/>
      <c r="AD1856" s="148"/>
      <c r="AE1856" s="148"/>
      <c r="AF1856" s="148"/>
      <c r="AG1856" s="148" t="s">
        <v>435</v>
      </c>
      <c r="AH1856" s="148">
        <v>0</v>
      </c>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row>
    <row r="1857" spans="1:60" outlineLevel="3" x14ac:dyDescent="0.2">
      <c r="A1857" s="155"/>
      <c r="B1857" s="156"/>
      <c r="C1857" s="194" t="s">
        <v>1722</v>
      </c>
      <c r="D1857" s="185"/>
      <c r="E1857" s="186"/>
      <c r="F1857" s="159"/>
      <c r="G1857" s="159"/>
      <c r="H1857" s="159"/>
      <c r="I1857" s="159"/>
      <c r="J1857" s="159"/>
      <c r="K1857" s="159"/>
      <c r="L1857" s="159"/>
      <c r="M1857" s="159"/>
      <c r="N1857" s="158"/>
      <c r="O1857" s="158"/>
      <c r="P1857" s="158"/>
      <c r="Q1857" s="158"/>
      <c r="R1857" s="159"/>
      <c r="S1857" s="159"/>
      <c r="T1857" s="159"/>
      <c r="U1857" s="159"/>
      <c r="V1857" s="159"/>
      <c r="W1857" s="159"/>
      <c r="X1857" s="159"/>
      <c r="Y1857" s="159"/>
      <c r="Z1857" s="148"/>
      <c r="AA1857" s="148"/>
      <c r="AB1857" s="148"/>
      <c r="AC1857" s="148"/>
      <c r="AD1857" s="148"/>
      <c r="AE1857" s="148"/>
      <c r="AF1857" s="148"/>
      <c r="AG1857" s="148" t="s">
        <v>435</v>
      </c>
      <c r="AH1857" s="148">
        <v>0</v>
      </c>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row>
    <row r="1858" spans="1:60" outlineLevel="3" x14ac:dyDescent="0.2">
      <c r="A1858" s="155"/>
      <c r="B1858" s="156"/>
      <c r="C1858" s="194" t="s">
        <v>1723</v>
      </c>
      <c r="D1858" s="185"/>
      <c r="E1858" s="186">
        <v>185.12</v>
      </c>
      <c r="F1858" s="159"/>
      <c r="G1858" s="159"/>
      <c r="H1858" s="159"/>
      <c r="I1858" s="159"/>
      <c r="J1858" s="159"/>
      <c r="K1858" s="159"/>
      <c r="L1858" s="159"/>
      <c r="M1858" s="159"/>
      <c r="N1858" s="158"/>
      <c r="O1858" s="158"/>
      <c r="P1858" s="158"/>
      <c r="Q1858" s="158"/>
      <c r="R1858" s="159"/>
      <c r="S1858" s="159"/>
      <c r="T1858" s="159"/>
      <c r="U1858" s="159"/>
      <c r="V1858" s="159"/>
      <c r="W1858" s="159"/>
      <c r="X1858" s="159"/>
      <c r="Y1858" s="159"/>
      <c r="Z1858" s="148"/>
      <c r="AA1858" s="148"/>
      <c r="AB1858" s="148"/>
      <c r="AC1858" s="148"/>
      <c r="AD1858" s="148"/>
      <c r="AE1858" s="148"/>
      <c r="AF1858" s="148"/>
      <c r="AG1858" s="148" t="s">
        <v>435</v>
      </c>
      <c r="AH1858" s="148">
        <v>0</v>
      </c>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row>
    <row r="1859" spans="1:60" outlineLevel="3" x14ac:dyDescent="0.2">
      <c r="A1859" s="155"/>
      <c r="B1859" s="156"/>
      <c r="C1859" s="194" t="s">
        <v>2504</v>
      </c>
      <c r="D1859" s="185"/>
      <c r="E1859" s="186">
        <v>136.72999999999999</v>
      </c>
      <c r="F1859" s="159"/>
      <c r="G1859" s="159"/>
      <c r="H1859" s="159"/>
      <c r="I1859" s="159"/>
      <c r="J1859" s="159"/>
      <c r="K1859" s="159"/>
      <c r="L1859" s="159"/>
      <c r="M1859" s="159"/>
      <c r="N1859" s="158"/>
      <c r="O1859" s="158"/>
      <c r="P1859" s="158"/>
      <c r="Q1859" s="158"/>
      <c r="R1859" s="159"/>
      <c r="S1859" s="159"/>
      <c r="T1859" s="159"/>
      <c r="U1859" s="159"/>
      <c r="V1859" s="159"/>
      <c r="W1859" s="159"/>
      <c r="X1859" s="159"/>
      <c r="Y1859" s="159"/>
      <c r="Z1859" s="148"/>
      <c r="AA1859" s="148"/>
      <c r="AB1859" s="148"/>
      <c r="AC1859" s="148"/>
      <c r="AD1859" s="148"/>
      <c r="AE1859" s="148"/>
      <c r="AF1859" s="148"/>
      <c r="AG1859" s="148" t="s">
        <v>435</v>
      </c>
      <c r="AH1859" s="148">
        <v>0</v>
      </c>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row>
    <row r="1860" spans="1:60" outlineLevel="3" x14ac:dyDescent="0.2">
      <c r="A1860" s="155"/>
      <c r="B1860" s="156"/>
      <c r="C1860" s="194" t="s">
        <v>1725</v>
      </c>
      <c r="D1860" s="185"/>
      <c r="E1860" s="186">
        <v>70.400000000000006</v>
      </c>
      <c r="F1860" s="159"/>
      <c r="G1860" s="159"/>
      <c r="H1860" s="159"/>
      <c r="I1860" s="159"/>
      <c r="J1860" s="159"/>
      <c r="K1860" s="159"/>
      <c r="L1860" s="159"/>
      <c r="M1860" s="159"/>
      <c r="N1860" s="158"/>
      <c r="O1860" s="158"/>
      <c r="P1860" s="158"/>
      <c r="Q1860" s="158"/>
      <c r="R1860" s="159"/>
      <c r="S1860" s="159"/>
      <c r="T1860" s="159"/>
      <c r="U1860" s="159"/>
      <c r="V1860" s="159"/>
      <c r="W1860" s="159"/>
      <c r="X1860" s="159"/>
      <c r="Y1860" s="159"/>
      <c r="Z1860" s="148"/>
      <c r="AA1860" s="148"/>
      <c r="AB1860" s="148"/>
      <c r="AC1860" s="148"/>
      <c r="AD1860" s="148"/>
      <c r="AE1860" s="148"/>
      <c r="AF1860" s="148"/>
      <c r="AG1860" s="148" t="s">
        <v>435</v>
      </c>
      <c r="AH1860" s="148">
        <v>0</v>
      </c>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row>
    <row r="1861" spans="1:60" outlineLevel="3" x14ac:dyDescent="0.2">
      <c r="A1861" s="155"/>
      <c r="B1861" s="156"/>
      <c r="C1861" s="194" t="s">
        <v>1726</v>
      </c>
      <c r="D1861" s="185"/>
      <c r="E1861" s="186">
        <v>7.92</v>
      </c>
      <c r="F1861" s="159"/>
      <c r="G1861" s="159"/>
      <c r="H1861" s="159"/>
      <c r="I1861" s="159"/>
      <c r="J1861" s="159"/>
      <c r="K1861" s="159"/>
      <c r="L1861" s="159"/>
      <c r="M1861" s="159"/>
      <c r="N1861" s="158"/>
      <c r="O1861" s="158"/>
      <c r="P1861" s="158"/>
      <c r="Q1861" s="158"/>
      <c r="R1861" s="159"/>
      <c r="S1861" s="159"/>
      <c r="T1861" s="159"/>
      <c r="U1861" s="159"/>
      <c r="V1861" s="159"/>
      <c r="W1861" s="159"/>
      <c r="X1861" s="159"/>
      <c r="Y1861" s="159"/>
      <c r="Z1861" s="148"/>
      <c r="AA1861" s="148"/>
      <c r="AB1861" s="148"/>
      <c r="AC1861" s="148"/>
      <c r="AD1861" s="148"/>
      <c r="AE1861" s="148"/>
      <c r="AF1861" s="148"/>
      <c r="AG1861" s="148" t="s">
        <v>435</v>
      </c>
      <c r="AH1861" s="148">
        <v>0</v>
      </c>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row>
    <row r="1862" spans="1:60" outlineLevel="3" x14ac:dyDescent="0.2">
      <c r="A1862" s="155"/>
      <c r="B1862" s="156"/>
      <c r="C1862" s="194" t="s">
        <v>1725</v>
      </c>
      <c r="D1862" s="185"/>
      <c r="E1862" s="186">
        <v>70.400000000000006</v>
      </c>
      <c r="F1862" s="159"/>
      <c r="G1862" s="159"/>
      <c r="H1862" s="159"/>
      <c r="I1862" s="159"/>
      <c r="J1862" s="159"/>
      <c r="K1862" s="159"/>
      <c r="L1862" s="159"/>
      <c r="M1862" s="159"/>
      <c r="N1862" s="158"/>
      <c r="O1862" s="158"/>
      <c r="P1862" s="158"/>
      <c r="Q1862" s="158"/>
      <c r="R1862" s="159"/>
      <c r="S1862" s="159"/>
      <c r="T1862" s="159"/>
      <c r="U1862" s="159"/>
      <c r="V1862" s="159"/>
      <c r="W1862" s="159"/>
      <c r="X1862" s="159"/>
      <c r="Y1862" s="159"/>
      <c r="Z1862" s="148"/>
      <c r="AA1862" s="148"/>
      <c r="AB1862" s="148"/>
      <c r="AC1862" s="148"/>
      <c r="AD1862" s="148"/>
      <c r="AE1862" s="148"/>
      <c r="AF1862" s="148"/>
      <c r="AG1862" s="148" t="s">
        <v>435</v>
      </c>
      <c r="AH1862" s="148">
        <v>0</v>
      </c>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row>
    <row r="1863" spans="1:60" outlineLevel="3" x14ac:dyDescent="0.2">
      <c r="A1863" s="155"/>
      <c r="B1863" s="156"/>
      <c r="C1863" s="194" t="s">
        <v>1727</v>
      </c>
      <c r="D1863" s="185"/>
      <c r="E1863" s="186">
        <v>4.25</v>
      </c>
      <c r="F1863" s="159"/>
      <c r="G1863" s="159"/>
      <c r="H1863" s="159"/>
      <c r="I1863" s="159"/>
      <c r="J1863" s="159"/>
      <c r="K1863" s="159"/>
      <c r="L1863" s="159"/>
      <c r="M1863" s="159"/>
      <c r="N1863" s="158"/>
      <c r="O1863" s="158"/>
      <c r="P1863" s="158"/>
      <c r="Q1863" s="158"/>
      <c r="R1863" s="159"/>
      <c r="S1863" s="159"/>
      <c r="T1863" s="159"/>
      <c r="U1863" s="159"/>
      <c r="V1863" s="159"/>
      <c r="W1863" s="159"/>
      <c r="X1863" s="159"/>
      <c r="Y1863" s="159"/>
      <c r="Z1863" s="148"/>
      <c r="AA1863" s="148"/>
      <c r="AB1863" s="148"/>
      <c r="AC1863" s="148"/>
      <c r="AD1863" s="148"/>
      <c r="AE1863" s="148"/>
      <c r="AF1863" s="148"/>
      <c r="AG1863" s="148" t="s">
        <v>435</v>
      </c>
      <c r="AH1863" s="148">
        <v>0</v>
      </c>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row>
    <row r="1864" spans="1:60" outlineLevel="3" x14ac:dyDescent="0.2">
      <c r="A1864" s="155"/>
      <c r="B1864" s="156"/>
      <c r="C1864" s="194" t="s">
        <v>1728</v>
      </c>
      <c r="D1864" s="185"/>
      <c r="E1864" s="186">
        <v>35.200000000000003</v>
      </c>
      <c r="F1864" s="159"/>
      <c r="G1864" s="159"/>
      <c r="H1864" s="159"/>
      <c r="I1864" s="159"/>
      <c r="J1864" s="159"/>
      <c r="K1864" s="159"/>
      <c r="L1864" s="159"/>
      <c r="M1864" s="159"/>
      <c r="N1864" s="158"/>
      <c r="O1864" s="158"/>
      <c r="P1864" s="158"/>
      <c r="Q1864" s="158"/>
      <c r="R1864" s="159"/>
      <c r="S1864" s="159"/>
      <c r="T1864" s="159"/>
      <c r="U1864" s="159"/>
      <c r="V1864" s="159"/>
      <c r="W1864" s="159"/>
      <c r="X1864" s="159"/>
      <c r="Y1864" s="159"/>
      <c r="Z1864" s="148"/>
      <c r="AA1864" s="148"/>
      <c r="AB1864" s="148"/>
      <c r="AC1864" s="148"/>
      <c r="AD1864" s="148"/>
      <c r="AE1864" s="148"/>
      <c r="AF1864" s="148"/>
      <c r="AG1864" s="148" t="s">
        <v>435</v>
      </c>
      <c r="AH1864" s="148">
        <v>0</v>
      </c>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row>
    <row r="1865" spans="1:60" outlineLevel="3" x14ac:dyDescent="0.2">
      <c r="A1865" s="155"/>
      <c r="B1865" s="156"/>
      <c r="C1865" s="194" t="s">
        <v>1729</v>
      </c>
      <c r="D1865" s="185"/>
      <c r="E1865" s="186">
        <v>21.2</v>
      </c>
      <c r="F1865" s="159"/>
      <c r="G1865" s="159"/>
      <c r="H1865" s="159"/>
      <c r="I1865" s="159"/>
      <c r="J1865" s="159"/>
      <c r="K1865" s="159"/>
      <c r="L1865" s="159"/>
      <c r="M1865" s="159"/>
      <c r="N1865" s="158"/>
      <c r="O1865" s="158"/>
      <c r="P1865" s="158"/>
      <c r="Q1865" s="158"/>
      <c r="R1865" s="159"/>
      <c r="S1865" s="159"/>
      <c r="T1865" s="159"/>
      <c r="U1865" s="159"/>
      <c r="V1865" s="159"/>
      <c r="W1865" s="159"/>
      <c r="X1865" s="159"/>
      <c r="Y1865" s="159"/>
      <c r="Z1865" s="148"/>
      <c r="AA1865" s="148"/>
      <c r="AB1865" s="148"/>
      <c r="AC1865" s="148"/>
      <c r="AD1865" s="148"/>
      <c r="AE1865" s="148"/>
      <c r="AF1865" s="148"/>
      <c r="AG1865" s="148" t="s">
        <v>435</v>
      </c>
      <c r="AH1865" s="148">
        <v>0</v>
      </c>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row>
    <row r="1866" spans="1:60" outlineLevel="3" x14ac:dyDescent="0.2">
      <c r="A1866" s="155"/>
      <c r="B1866" s="156"/>
      <c r="C1866" s="194" t="s">
        <v>2084</v>
      </c>
      <c r="D1866" s="185"/>
      <c r="E1866" s="186"/>
      <c r="F1866" s="159"/>
      <c r="G1866" s="159"/>
      <c r="H1866" s="159"/>
      <c r="I1866" s="159"/>
      <c r="J1866" s="159"/>
      <c r="K1866" s="159"/>
      <c r="L1866" s="159"/>
      <c r="M1866" s="159"/>
      <c r="N1866" s="158"/>
      <c r="O1866" s="158"/>
      <c r="P1866" s="158"/>
      <c r="Q1866" s="158"/>
      <c r="R1866" s="159"/>
      <c r="S1866" s="159"/>
      <c r="T1866" s="159"/>
      <c r="U1866" s="159"/>
      <c r="V1866" s="159"/>
      <c r="W1866" s="159"/>
      <c r="X1866" s="159"/>
      <c r="Y1866" s="159"/>
      <c r="Z1866" s="148"/>
      <c r="AA1866" s="148"/>
      <c r="AB1866" s="148"/>
      <c r="AC1866" s="148"/>
      <c r="AD1866" s="148"/>
      <c r="AE1866" s="148"/>
      <c r="AF1866" s="148"/>
      <c r="AG1866" s="148" t="s">
        <v>435</v>
      </c>
      <c r="AH1866" s="148">
        <v>0</v>
      </c>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row>
    <row r="1867" spans="1:60" outlineLevel="3" x14ac:dyDescent="0.2">
      <c r="A1867" s="155"/>
      <c r="B1867" s="156"/>
      <c r="C1867" s="194" t="s">
        <v>1731</v>
      </c>
      <c r="D1867" s="185"/>
      <c r="E1867" s="186">
        <v>30.78</v>
      </c>
      <c r="F1867" s="159"/>
      <c r="G1867" s="159"/>
      <c r="H1867" s="159"/>
      <c r="I1867" s="159"/>
      <c r="J1867" s="159"/>
      <c r="K1867" s="159"/>
      <c r="L1867" s="159"/>
      <c r="M1867" s="159"/>
      <c r="N1867" s="158"/>
      <c r="O1867" s="158"/>
      <c r="P1867" s="158"/>
      <c r="Q1867" s="158"/>
      <c r="R1867" s="159"/>
      <c r="S1867" s="159"/>
      <c r="T1867" s="159"/>
      <c r="U1867" s="159"/>
      <c r="V1867" s="159"/>
      <c r="W1867" s="159"/>
      <c r="X1867" s="159"/>
      <c r="Y1867" s="159"/>
      <c r="Z1867" s="148"/>
      <c r="AA1867" s="148"/>
      <c r="AB1867" s="148"/>
      <c r="AC1867" s="148"/>
      <c r="AD1867" s="148"/>
      <c r="AE1867" s="148"/>
      <c r="AF1867" s="148"/>
      <c r="AG1867" s="148" t="s">
        <v>435</v>
      </c>
      <c r="AH1867" s="148">
        <v>0</v>
      </c>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row>
    <row r="1868" spans="1:60" outlineLevel="3" x14ac:dyDescent="0.2">
      <c r="A1868" s="155"/>
      <c r="B1868" s="156"/>
      <c r="C1868" s="194" t="s">
        <v>1731</v>
      </c>
      <c r="D1868" s="185"/>
      <c r="E1868" s="186">
        <v>30.78</v>
      </c>
      <c r="F1868" s="159"/>
      <c r="G1868" s="159"/>
      <c r="H1868" s="159"/>
      <c r="I1868" s="159"/>
      <c r="J1868" s="159"/>
      <c r="K1868" s="159"/>
      <c r="L1868" s="159"/>
      <c r="M1868" s="159"/>
      <c r="N1868" s="158"/>
      <c r="O1868" s="158"/>
      <c r="P1868" s="158"/>
      <c r="Q1868" s="158"/>
      <c r="R1868" s="159"/>
      <c r="S1868" s="159"/>
      <c r="T1868" s="159"/>
      <c r="U1868" s="159"/>
      <c r="V1868" s="159"/>
      <c r="W1868" s="159"/>
      <c r="X1868" s="159"/>
      <c r="Y1868" s="159"/>
      <c r="Z1868" s="148"/>
      <c r="AA1868" s="148"/>
      <c r="AB1868" s="148"/>
      <c r="AC1868" s="148"/>
      <c r="AD1868" s="148"/>
      <c r="AE1868" s="148"/>
      <c r="AF1868" s="148"/>
      <c r="AG1868" s="148" t="s">
        <v>435</v>
      </c>
      <c r="AH1868" s="148">
        <v>0</v>
      </c>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row>
    <row r="1869" spans="1:60" outlineLevel="3" x14ac:dyDescent="0.2">
      <c r="A1869" s="155"/>
      <c r="B1869" s="156"/>
      <c r="C1869" s="194" t="s">
        <v>1732</v>
      </c>
      <c r="D1869" s="185"/>
      <c r="E1869" s="186">
        <v>20.52</v>
      </c>
      <c r="F1869" s="159"/>
      <c r="G1869" s="159"/>
      <c r="H1869" s="159"/>
      <c r="I1869" s="159"/>
      <c r="J1869" s="159"/>
      <c r="K1869" s="159"/>
      <c r="L1869" s="159"/>
      <c r="M1869" s="159"/>
      <c r="N1869" s="158"/>
      <c r="O1869" s="158"/>
      <c r="P1869" s="158"/>
      <c r="Q1869" s="158"/>
      <c r="R1869" s="159"/>
      <c r="S1869" s="159"/>
      <c r="T1869" s="159"/>
      <c r="U1869" s="159"/>
      <c r="V1869" s="159"/>
      <c r="W1869" s="159"/>
      <c r="X1869" s="159"/>
      <c r="Y1869" s="159"/>
      <c r="Z1869" s="148"/>
      <c r="AA1869" s="148"/>
      <c r="AB1869" s="148"/>
      <c r="AC1869" s="148"/>
      <c r="AD1869" s="148"/>
      <c r="AE1869" s="148"/>
      <c r="AF1869" s="148"/>
      <c r="AG1869" s="148" t="s">
        <v>435</v>
      </c>
      <c r="AH1869" s="148">
        <v>0</v>
      </c>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row>
    <row r="1870" spans="1:60" outlineLevel="3" x14ac:dyDescent="0.2">
      <c r="A1870" s="155"/>
      <c r="B1870" s="156"/>
      <c r="C1870" s="194" t="s">
        <v>1732</v>
      </c>
      <c r="D1870" s="185"/>
      <c r="E1870" s="186">
        <v>20.52</v>
      </c>
      <c r="F1870" s="159"/>
      <c r="G1870" s="159"/>
      <c r="H1870" s="159"/>
      <c r="I1870" s="159"/>
      <c r="J1870" s="159"/>
      <c r="K1870" s="159"/>
      <c r="L1870" s="159"/>
      <c r="M1870" s="159"/>
      <c r="N1870" s="158"/>
      <c r="O1870" s="158"/>
      <c r="P1870" s="158"/>
      <c r="Q1870" s="158"/>
      <c r="R1870" s="159"/>
      <c r="S1870" s="159"/>
      <c r="T1870" s="159"/>
      <c r="U1870" s="159"/>
      <c r="V1870" s="159"/>
      <c r="W1870" s="159"/>
      <c r="X1870" s="159"/>
      <c r="Y1870" s="159"/>
      <c r="Z1870" s="148"/>
      <c r="AA1870" s="148"/>
      <c r="AB1870" s="148"/>
      <c r="AC1870" s="148"/>
      <c r="AD1870" s="148"/>
      <c r="AE1870" s="148"/>
      <c r="AF1870" s="148"/>
      <c r="AG1870" s="148" t="s">
        <v>435</v>
      </c>
      <c r="AH1870" s="148">
        <v>0</v>
      </c>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row>
    <row r="1871" spans="1:60" outlineLevel="3" x14ac:dyDescent="0.2">
      <c r="A1871" s="155"/>
      <c r="B1871" s="156"/>
      <c r="C1871" s="194" t="s">
        <v>2505</v>
      </c>
      <c r="D1871" s="185"/>
      <c r="E1871" s="186"/>
      <c r="F1871" s="159"/>
      <c r="G1871" s="159"/>
      <c r="H1871" s="159"/>
      <c r="I1871" s="159"/>
      <c r="J1871" s="159"/>
      <c r="K1871" s="159"/>
      <c r="L1871" s="159"/>
      <c r="M1871" s="159"/>
      <c r="N1871" s="158"/>
      <c r="O1871" s="158"/>
      <c r="P1871" s="158"/>
      <c r="Q1871" s="158"/>
      <c r="R1871" s="159"/>
      <c r="S1871" s="159"/>
      <c r="T1871" s="159"/>
      <c r="U1871" s="159"/>
      <c r="V1871" s="159"/>
      <c r="W1871" s="159"/>
      <c r="X1871" s="159"/>
      <c r="Y1871" s="159"/>
      <c r="Z1871" s="148"/>
      <c r="AA1871" s="148"/>
      <c r="AB1871" s="148"/>
      <c r="AC1871" s="148"/>
      <c r="AD1871" s="148"/>
      <c r="AE1871" s="148"/>
      <c r="AF1871" s="148"/>
      <c r="AG1871" s="148" t="s">
        <v>435</v>
      </c>
      <c r="AH1871" s="148">
        <v>0</v>
      </c>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row>
    <row r="1872" spans="1:60" outlineLevel="3" x14ac:dyDescent="0.2">
      <c r="A1872" s="155"/>
      <c r="B1872" s="156"/>
      <c r="C1872" s="194" t="s">
        <v>2506</v>
      </c>
      <c r="D1872" s="185"/>
      <c r="E1872" s="186">
        <v>396.87599999999998</v>
      </c>
      <c r="F1872" s="159"/>
      <c r="G1872" s="159"/>
      <c r="H1872" s="159"/>
      <c r="I1872" s="159"/>
      <c r="J1872" s="159"/>
      <c r="K1872" s="159"/>
      <c r="L1872" s="159"/>
      <c r="M1872" s="159"/>
      <c r="N1872" s="158"/>
      <c r="O1872" s="158"/>
      <c r="P1872" s="158"/>
      <c r="Q1872" s="158"/>
      <c r="R1872" s="159"/>
      <c r="S1872" s="159"/>
      <c r="T1872" s="159"/>
      <c r="U1872" s="159"/>
      <c r="V1872" s="159"/>
      <c r="W1872" s="159"/>
      <c r="X1872" s="159"/>
      <c r="Y1872" s="159"/>
      <c r="Z1872" s="148"/>
      <c r="AA1872" s="148"/>
      <c r="AB1872" s="148"/>
      <c r="AC1872" s="148"/>
      <c r="AD1872" s="148"/>
      <c r="AE1872" s="148"/>
      <c r="AF1872" s="148"/>
      <c r="AG1872" s="148" t="s">
        <v>435</v>
      </c>
      <c r="AH1872" s="148">
        <v>0</v>
      </c>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row>
    <row r="1873" spans="1:60" outlineLevel="1" x14ac:dyDescent="0.2">
      <c r="A1873" s="172">
        <v>402</v>
      </c>
      <c r="B1873" s="173" t="s">
        <v>2507</v>
      </c>
      <c r="C1873" s="181" t="s">
        <v>2508</v>
      </c>
      <c r="D1873" s="174" t="s">
        <v>492</v>
      </c>
      <c r="E1873" s="175">
        <v>1185.9603</v>
      </c>
      <c r="F1873" s="176"/>
      <c r="G1873" s="177">
        <f>ROUND(E1873*F1873,2)</f>
        <v>0</v>
      </c>
      <c r="H1873" s="176"/>
      <c r="I1873" s="177">
        <f>ROUND(E1873*H1873,2)</f>
        <v>0</v>
      </c>
      <c r="J1873" s="176"/>
      <c r="K1873" s="177">
        <f>ROUND(E1873*J1873,2)</f>
        <v>0</v>
      </c>
      <c r="L1873" s="177">
        <v>21</v>
      </c>
      <c r="M1873" s="177">
        <f>G1873*(1+L1873/100)</f>
        <v>0</v>
      </c>
      <c r="N1873" s="175">
        <v>1.9199999999999998E-2</v>
      </c>
      <c r="O1873" s="175">
        <f>ROUND(E1873*N1873,2)</f>
        <v>22.77</v>
      </c>
      <c r="P1873" s="175">
        <v>0</v>
      </c>
      <c r="Q1873" s="175">
        <f>ROUND(E1873*P1873,2)</f>
        <v>0</v>
      </c>
      <c r="R1873" s="177"/>
      <c r="S1873" s="177" t="s">
        <v>394</v>
      </c>
      <c r="T1873" s="178" t="s">
        <v>379</v>
      </c>
      <c r="U1873" s="159">
        <v>0</v>
      </c>
      <c r="V1873" s="159">
        <f>ROUND(E1873*U1873,2)</f>
        <v>0</v>
      </c>
      <c r="W1873" s="159"/>
      <c r="X1873" s="159" t="s">
        <v>614</v>
      </c>
      <c r="Y1873" s="159" t="s">
        <v>381</v>
      </c>
      <c r="Z1873" s="214">
        <v>0.32</v>
      </c>
      <c r="AA1873" s="215">
        <f t="shared" ref="AA1873" si="792">G1873*Z1873</f>
        <v>0</v>
      </c>
      <c r="AB1873" s="215">
        <f t="shared" ref="AB1873" si="793">G1873-AA1873</f>
        <v>0</v>
      </c>
      <c r="AC1873" s="148"/>
      <c r="AD1873" s="148"/>
      <c r="AE1873" s="148"/>
      <c r="AF1873" s="148"/>
      <c r="AG1873" s="148" t="s">
        <v>615</v>
      </c>
      <c r="AH1873" s="148"/>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row>
    <row r="1874" spans="1:60" outlineLevel="2" x14ac:dyDescent="0.2">
      <c r="A1874" s="155"/>
      <c r="B1874" s="156"/>
      <c r="C1874" s="296" t="s">
        <v>2439</v>
      </c>
      <c r="D1874" s="297"/>
      <c r="E1874" s="297"/>
      <c r="F1874" s="297"/>
      <c r="G1874" s="297"/>
      <c r="H1874" s="159"/>
      <c r="I1874" s="159"/>
      <c r="J1874" s="159"/>
      <c r="K1874" s="159"/>
      <c r="L1874" s="159"/>
      <c r="M1874" s="159"/>
      <c r="N1874" s="158"/>
      <c r="O1874" s="158"/>
      <c r="P1874" s="158"/>
      <c r="Q1874" s="158"/>
      <c r="R1874" s="159"/>
      <c r="S1874" s="159"/>
      <c r="T1874" s="159"/>
      <c r="U1874" s="159"/>
      <c r="V1874" s="159"/>
      <c r="W1874" s="159"/>
      <c r="X1874" s="159"/>
      <c r="Y1874" s="159"/>
      <c r="Z1874" s="148"/>
      <c r="AA1874" s="148"/>
      <c r="AB1874" s="148"/>
      <c r="AC1874" s="148"/>
      <c r="AD1874" s="148"/>
      <c r="AE1874" s="148"/>
      <c r="AF1874" s="148"/>
      <c r="AG1874" s="148" t="s">
        <v>383</v>
      </c>
      <c r="AH1874" s="148"/>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row>
    <row r="1875" spans="1:60" outlineLevel="2" x14ac:dyDescent="0.2">
      <c r="A1875" s="155"/>
      <c r="B1875" s="156"/>
      <c r="C1875" s="194" t="s">
        <v>2509</v>
      </c>
      <c r="D1875" s="185"/>
      <c r="E1875" s="186">
        <v>1185.9603</v>
      </c>
      <c r="F1875" s="159"/>
      <c r="G1875" s="159"/>
      <c r="H1875" s="159"/>
      <c r="I1875" s="159"/>
      <c r="J1875" s="159"/>
      <c r="K1875" s="159"/>
      <c r="L1875" s="159"/>
      <c r="M1875" s="159"/>
      <c r="N1875" s="158"/>
      <c r="O1875" s="158"/>
      <c r="P1875" s="158"/>
      <c r="Q1875" s="158"/>
      <c r="R1875" s="159"/>
      <c r="S1875" s="159"/>
      <c r="T1875" s="159"/>
      <c r="U1875" s="159"/>
      <c r="V1875" s="159"/>
      <c r="W1875" s="159"/>
      <c r="X1875" s="159"/>
      <c r="Y1875" s="159"/>
      <c r="Z1875" s="148"/>
      <c r="AA1875" s="148"/>
      <c r="AB1875" s="148"/>
      <c r="AC1875" s="148"/>
      <c r="AD1875" s="148"/>
      <c r="AE1875" s="148"/>
      <c r="AF1875" s="148"/>
      <c r="AG1875" s="148" t="s">
        <v>435</v>
      </c>
      <c r="AH1875" s="148">
        <v>5</v>
      </c>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row>
    <row r="1876" spans="1:60" ht="22.5" outlineLevel="1" x14ac:dyDescent="0.2">
      <c r="A1876" s="172">
        <v>403</v>
      </c>
      <c r="B1876" s="173" t="s">
        <v>2502</v>
      </c>
      <c r="C1876" s="181" t="s">
        <v>2503</v>
      </c>
      <c r="D1876" s="174" t="s">
        <v>492</v>
      </c>
      <c r="E1876" s="175">
        <v>80</v>
      </c>
      <c r="F1876" s="176"/>
      <c r="G1876" s="177">
        <f>ROUND(E1876*F1876,2)</f>
        <v>0</v>
      </c>
      <c r="H1876" s="176"/>
      <c r="I1876" s="177">
        <f>ROUND(E1876*H1876,2)</f>
        <v>0</v>
      </c>
      <c r="J1876" s="176"/>
      <c r="K1876" s="177">
        <f>ROUND(E1876*J1876,2)</f>
        <v>0</v>
      </c>
      <c r="L1876" s="177">
        <v>21</v>
      </c>
      <c r="M1876" s="177">
        <f>G1876*(1+L1876/100)</f>
        <v>0</v>
      </c>
      <c r="N1876" s="175">
        <v>6.9300000000000004E-3</v>
      </c>
      <c r="O1876" s="175">
        <f>ROUND(E1876*N1876,2)</f>
        <v>0.55000000000000004</v>
      </c>
      <c r="P1876" s="175">
        <v>0</v>
      </c>
      <c r="Q1876" s="175">
        <f>ROUND(E1876*P1876,2)</f>
        <v>0</v>
      </c>
      <c r="R1876" s="177" t="s">
        <v>2424</v>
      </c>
      <c r="S1876" s="177" t="s">
        <v>378</v>
      </c>
      <c r="T1876" s="178" t="s">
        <v>378</v>
      </c>
      <c r="U1876" s="159">
        <v>1.3466</v>
      </c>
      <c r="V1876" s="159">
        <f>ROUND(E1876*U1876,2)</f>
        <v>107.73</v>
      </c>
      <c r="W1876" s="159"/>
      <c r="X1876" s="159" t="s">
        <v>429</v>
      </c>
      <c r="Y1876" s="159" t="s">
        <v>381</v>
      </c>
      <c r="Z1876" s="214">
        <v>0.32</v>
      </c>
      <c r="AA1876" s="215">
        <f t="shared" ref="AA1876" si="794">G1876*Z1876</f>
        <v>0</v>
      </c>
      <c r="AB1876" s="215">
        <f t="shared" ref="AB1876" si="795">G1876-AA1876</f>
        <v>0</v>
      </c>
      <c r="AC1876" s="148"/>
      <c r="AD1876" s="148"/>
      <c r="AE1876" s="148"/>
      <c r="AF1876" s="148"/>
      <c r="AG1876" s="148" t="s">
        <v>431</v>
      </c>
      <c r="AH1876" s="148"/>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row>
    <row r="1877" spans="1:60" outlineLevel="2" x14ac:dyDescent="0.2">
      <c r="A1877" s="155"/>
      <c r="B1877" s="156"/>
      <c r="C1877" s="194" t="s">
        <v>2510</v>
      </c>
      <c r="D1877" s="185"/>
      <c r="E1877" s="186">
        <v>80</v>
      </c>
      <c r="F1877" s="159"/>
      <c r="G1877" s="159"/>
      <c r="H1877" s="159"/>
      <c r="I1877" s="159"/>
      <c r="J1877" s="159"/>
      <c r="K1877" s="159"/>
      <c r="L1877" s="159"/>
      <c r="M1877" s="159"/>
      <c r="N1877" s="158"/>
      <c r="O1877" s="158"/>
      <c r="P1877" s="158"/>
      <c r="Q1877" s="158"/>
      <c r="R1877" s="159"/>
      <c r="S1877" s="159"/>
      <c r="T1877" s="159"/>
      <c r="U1877" s="159"/>
      <c r="V1877" s="159"/>
      <c r="W1877" s="159"/>
      <c r="X1877" s="159"/>
      <c r="Y1877" s="159"/>
      <c r="Z1877" s="148"/>
      <c r="AA1877" s="148"/>
      <c r="AB1877" s="148"/>
      <c r="AC1877" s="148"/>
      <c r="AD1877" s="148"/>
      <c r="AE1877" s="148"/>
      <c r="AF1877" s="148"/>
      <c r="AG1877" s="148" t="s">
        <v>435</v>
      </c>
      <c r="AH1877" s="148">
        <v>0</v>
      </c>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row>
    <row r="1878" spans="1:60" outlineLevel="1" x14ac:dyDescent="0.2">
      <c r="A1878" s="172">
        <v>404</v>
      </c>
      <c r="B1878" s="173" t="s">
        <v>2511</v>
      </c>
      <c r="C1878" s="181" t="s">
        <v>2508</v>
      </c>
      <c r="D1878" s="174" t="s">
        <v>492</v>
      </c>
      <c r="E1878" s="175">
        <v>84</v>
      </c>
      <c r="F1878" s="176"/>
      <c r="G1878" s="177">
        <f>ROUND(E1878*F1878,2)</f>
        <v>0</v>
      </c>
      <c r="H1878" s="176"/>
      <c r="I1878" s="177">
        <f>ROUND(E1878*H1878,2)</f>
        <v>0</v>
      </c>
      <c r="J1878" s="176"/>
      <c r="K1878" s="177">
        <f>ROUND(E1878*J1878,2)</f>
        <v>0</v>
      </c>
      <c r="L1878" s="177">
        <v>21</v>
      </c>
      <c r="M1878" s="177">
        <f>G1878*(1+L1878/100)</f>
        <v>0</v>
      </c>
      <c r="N1878" s="175">
        <v>1.9199999999999998E-2</v>
      </c>
      <c r="O1878" s="175">
        <f>ROUND(E1878*N1878,2)</f>
        <v>1.61</v>
      </c>
      <c r="P1878" s="175">
        <v>0</v>
      </c>
      <c r="Q1878" s="175">
        <f>ROUND(E1878*P1878,2)</f>
        <v>0</v>
      </c>
      <c r="R1878" s="177"/>
      <c r="S1878" s="177" t="s">
        <v>394</v>
      </c>
      <c r="T1878" s="178" t="s">
        <v>379</v>
      </c>
      <c r="U1878" s="159">
        <v>0</v>
      </c>
      <c r="V1878" s="159">
        <f>ROUND(E1878*U1878,2)</f>
        <v>0</v>
      </c>
      <c r="W1878" s="159"/>
      <c r="X1878" s="159" t="s">
        <v>614</v>
      </c>
      <c r="Y1878" s="159" t="s">
        <v>381</v>
      </c>
      <c r="Z1878" s="214">
        <v>0.32</v>
      </c>
      <c r="AA1878" s="215">
        <f t="shared" ref="AA1878" si="796">G1878*Z1878</f>
        <v>0</v>
      </c>
      <c r="AB1878" s="215">
        <f t="shared" ref="AB1878" si="797">G1878-AA1878</f>
        <v>0</v>
      </c>
      <c r="AC1878" s="148"/>
      <c r="AD1878" s="148"/>
      <c r="AE1878" s="148"/>
      <c r="AF1878" s="148"/>
      <c r="AG1878" s="148" t="s">
        <v>615</v>
      </c>
      <c r="AH1878" s="148"/>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row>
    <row r="1879" spans="1:60" outlineLevel="2" x14ac:dyDescent="0.2">
      <c r="A1879" s="155"/>
      <c r="B1879" s="156"/>
      <c r="C1879" s="296" t="s">
        <v>2439</v>
      </c>
      <c r="D1879" s="297"/>
      <c r="E1879" s="297"/>
      <c r="F1879" s="297"/>
      <c r="G1879" s="297"/>
      <c r="H1879" s="159"/>
      <c r="I1879" s="159"/>
      <c r="J1879" s="159"/>
      <c r="K1879" s="159"/>
      <c r="L1879" s="159"/>
      <c r="M1879" s="159"/>
      <c r="N1879" s="158"/>
      <c r="O1879" s="158"/>
      <c r="P1879" s="158"/>
      <c r="Q1879" s="158"/>
      <c r="R1879" s="159"/>
      <c r="S1879" s="159"/>
      <c r="T1879" s="159"/>
      <c r="U1879" s="159"/>
      <c r="V1879" s="159"/>
      <c r="W1879" s="159"/>
      <c r="X1879" s="159"/>
      <c r="Y1879" s="159"/>
      <c r="Z1879" s="148"/>
      <c r="AA1879" s="148"/>
      <c r="AB1879" s="148"/>
      <c r="AC1879" s="148"/>
      <c r="AD1879" s="148"/>
      <c r="AE1879" s="148"/>
      <c r="AF1879" s="148"/>
      <c r="AG1879" s="148" t="s">
        <v>383</v>
      </c>
      <c r="AH1879" s="148"/>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row>
    <row r="1880" spans="1:60" outlineLevel="2" x14ac:dyDescent="0.2">
      <c r="A1880" s="155"/>
      <c r="B1880" s="156"/>
      <c r="C1880" s="194" t="s">
        <v>2512</v>
      </c>
      <c r="D1880" s="185"/>
      <c r="E1880" s="186">
        <v>84</v>
      </c>
      <c r="F1880" s="159"/>
      <c r="G1880" s="159"/>
      <c r="H1880" s="159"/>
      <c r="I1880" s="159"/>
      <c r="J1880" s="159"/>
      <c r="K1880" s="159"/>
      <c r="L1880" s="159"/>
      <c r="M1880" s="159"/>
      <c r="N1880" s="158"/>
      <c r="O1880" s="158"/>
      <c r="P1880" s="158"/>
      <c r="Q1880" s="158"/>
      <c r="R1880" s="159"/>
      <c r="S1880" s="159"/>
      <c r="T1880" s="159"/>
      <c r="U1880" s="159"/>
      <c r="V1880" s="159"/>
      <c r="W1880" s="159"/>
      <c r="X1880" s="159"/>
      <c r="Y1880" s="159"/>
      <c r="Z1880" s="148"/>
      <c r="AA1880" s="148"/>
      <c r="AB1880" s="148"/>
      <c r="AC1880" s="148"/>
      <c r="AD1880" s="148"/>
      <c r="AE1880" s="148"/>
      <c r="AF1880" s="148"/>
      <c r="AG1880" s="148" t="s">
        <v>435</v>
      </c>
      <c r="AH1880" s="148">
        <v>5</v>
      </c>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row>
    <row r="1881" spans="1:60" ht="22.5" outlineLevel="1" x14ac:dyDescent="0.2">
      <c r="A1881" s="172">
        <v>405</v>
      </c>
      <c r="B1881" s="173" t="s">
        <v>2513</v>
      </c>
      <c r="C1881" s="181" t="s">
        <v>2514</v>
      </c>
      <c r="D1881" s="174" t="s">
        <v>492</v>
      </c>
      <c r="E1881" s="175">
        <v>433.81</v>
      </c>
      <c r="F1881" s="176"/>
      <c r="G1881" s="177">
        <f>ROUND(E1881*F1881,2)</f>
        <v>0</v>
      </c>
      <c r="H1881" s="176"/>
      <c r="I1881" s="177">
        <f>ROUND(E1881*H1881,2)</f>
        <v>0</v>
      </c>
      <c r="J1881" s="176"/>
      <c r="K1881" s="177">
        <f>ROUND(E1881*J1881,2)</f>
        <v>0</v>
      </c>
      <c r="L1881" s="177">
        <v>21</v>
      </c>
      <c r="M1881" s="177">
        <f>G1881*(1+L1881/100)</f>
        <v>0</v>
      </c>
      <c r="N1881" s="175">
        <v>8.5100000000000002E-3</v>
      </c>
      <c r="O1881" s="175">
        <f>ROUND(E1881*N1881,2)</f>
        <v>3.69</v>
      </c>
      <c r="P1881" s="175">
        <v>0</v>
      </c>
      <c r="Q1881" s="175">
        <f>ROUND(E1881*P1881,2)</f>
        <v>0</v>
      </c>
      <c r="R1881" s="177" t="s">
        <v>2424</v>
      </c>
      <c r="S1881" s="177" t="s">
        <v>378</v>
      </c>
      <c r="T1881" s="178" t="s">
        <v>378</v>
      </c>
      <c r="U1881" s="159">
        <v>2.14</v>
      </c>
      <c r="V1881" s="159">
        <f>ROUND(E1881*U1881,2)</f>
        <v>928.35</v>
      </c>
      <c r="W1881" s="159"/>
      <c r="X1881" s="159" t="s">
        <v>429</v>
      </c>
      <c r="Y1881" s="159" t="s">
        <v>381</v>
      </c>
      <c r="Z1881" s="214">
        <v>0.32</v>
      </c>
      <c r="AA1881" s="215">
        <f t="shared" ref="AA1881" si="798">G1881*Z1881</f>
        <v>0</v>
      </c>
      <c r="AB1881" s="215">
        <f t="shared" ref="AB1881" si="799">G1881-AA1881</f>
        <v>0</v>
      </c>
      <c r="AC1881" s="148"/>
      <c r="AD1881" s="148"/>
      <c r="AE1881" s="148"/>
      <c r="AF1881" s="148"/>
      <c r="AG1881" s="148" t="s">
        <v>431</v>
      </c>
      <c r="AH1881" s="148"/>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row>
    <row r="1882" spans="1:60" outlineLevel="2" x14ac:dyDescent="0.2">
      <c r="A1882" s="155"/>
      <c r="B1882" s="156"/>
      <c r="C1882" s="194" t="s">
        <v>1722</v>
      </c>
      <c r="D1882" s="185"/>
      <c r="E1882" s="186"/>
      <c r="F1882" s="159"/>
      <c r="G1882" s="159"/>
      <c r="H1882" s="159"/>
      <c r="I1882" s="159"/>
      <c r="J1882" s="159"/>
      <c r="K1882" s="159"/>
      <c r="L1882" s="159"/>
      <c r="M1882" s="159"/>
      <c r="N1882" s="158"/>
      <c r="O1882" s="158"/>
      <c r="P1882" s="158"/>
      <c r="Q1882" s="158"/>
      <c r="R1882" s="159"/>
      <c r="S1882" s="159"/>
      <c r="T1882" s="159"/>
      <c r="U1882" s="159"/>
      <c r="V1882" s="159"/>
      <c r="W1882" s="159"/>
      <c r="X1882" s="159"/>
      <c r="Y1882" s="159"/>
      <c r="Z1882" s="148"/>
      <c r="AA1882" s="148"/>
      <c r="AB1882" s="148"/>
      <c r="AC1882" s="148"/>
      <c r="AD1882" s="148"/>
      <c r="AE1882" s="148"/>
      <c r="AF1882" s="148"/>
      <c r="AG1882" s="148" t="s">
        <v>435</v>
      </c>
      <c r="AH1882" s="148">
        <v>0</v>
      </c>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row>
    <row r="1883" spans="1:60" outlineLevel="3" x14ac:dyDescent="0.2">
      <c r="A1883" s="155"/>
      <c r="B1883" s="156"/>
      <c r="C1883" s="194" t="s">
        <v>2515</v>
      </c>
      <c r="D1883" s="185"/>
      <c r="E1883" s="186">
        <v>433.81</v>
      </c>
      <c r="F1883" s="159"/>
      <c r="G1883" s="159"/>
      <c r="H1883" s="159"/>
      <c r="I1883" s="159"/>
      <c r="J1883" s="159"/>
      <c r="K1883" s="159"/>
      <c r="L1883" s="159"/>
      <c r="M1883" s="159"/>
      <c r="N1883" s="158"/>
      <c r="O1883" s="158"/>
      <c r="P1883" s="158"/>
      <c r="Q1883" s="158"/>
      <c r="R1883" s="159"/>
      <c r="S1883" s="159"/>
      <c r="T1883" s="159"/>
      <c r="U1883" s="159"/>
      <c r="V1883" s="159"/>
      <c r="W1883" s="159"/>
      <c r="X1883" s="159"/>
      <c r="Y1883" s="159"/>
      <c r="Z1883" s="148"/>
      <c r="AA1883" s="148"/>
      <c r="AB1883" s="148"/>
      <c r="AC1883" s="148"/>
      <c r="AD1883" s="148"/>
      <c r="AE1883" s="148"/>
      <c r="AF1883" s="148"/>
      <c r="AG1883" s="148" t="s">
        <v>435</v>
      </c>
      <c r="AH1883" s="148">
        <v>0</v>
      </c>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row>
    <row r="1884" spans="1:60" outlineLevel="1" x14ac:dyDescent="0.2">
      <c r="A1884" s="172">
        <v>406</v>
      </c>
      <c r="B1884" s="173" t="s">
        <v>2516</v>
      </c>
      <c r="C1884" s="181" t="s">
        <v>2517</v>
      </c>
      <c r="D1884" s="174" t="s">
        <v>492</v>
      </c>
      <c r="E1884" s="175">
        <v>455.50049999999999</v>
      </c>
      <c r="F1884" s="176"/>
      <c r="G1884" s="177">
        <f>ROUND(E1884*F1884,2)</f>
        <v>0</v>
      </c>
      <c r="H1884" s="176"/>
      <c r="I1884" s="177">
        <f>ROUND(E1884*H1884,2)</f>
        <v>0</v>
      </c>
      <c r="J1884" s="176"/>
      <c r="K1884" s="177">
        <f>ROUND(E1884*J1884,2)</f>
        <v>0</v>
      </c>
      <c r="L1884" s="177">
        <v>21</v>
      </c>
      <c r="M1884" s="177">
        <f>G1884*(1+L1884/100)</f>
        <v>0</v>
      </c>
      <c r="N1884" s="175">
        <v>1.9199999999999998E-2</v>
      </c>
      <c r="O1884" s="175">
        <f>ROUND(E1884*N1884,2)</f>
        <v>8.75</v>
      </c>
      <c r="P1884" s="175">
        <v>0</v>
      </c>
      <c r="Q1884" s="175">
        <f>ROUND(E1884*P1884,2)</f>
        <v>0</v>
      </c>
      <c r="R1884" s="177"/>
      <c r="S1884" s="177" t="s">
        <v>394</v>
      </c>
      <c r="T1884" s="178" t="s">
        <v>379</v>
      </c>
      <c r="U1884" s="159">
        <v>0</v>
      </c>
      <c r="V1884" s="159">
        <f>ROUND(E1884*U1884,2)</f>
        <v>0</v>
      </c>
      <c r="W1884" s="159"/>
      <c r="X1884" s="159" t="s">
        <v>614</v>
      </c>
      <c r="Y1884" s="159" t="s">
        <v>381</v>
      </c>
      <c r="Z1884" s="214">
        <v>0.32</v>
      </c>
      <c r="AA1884" s="215">
        <f t="shared" ref="AA1884" si="800">G1884*Z1884</f>
        <v>0</v>
      </c>
      <c r="AB1884" s="215">
        <f t="shared" ref="AB1884" si="801">G1884-AA1884</f>
        <v>0</v>
      </c>
      <c r="AC1884" s="148"/>
      <c r="AD1884" s="148"/>
      <c r="AE1884" s="148"/>
      <c r="AF1884" s="148"/>
      <c r="AG1884" s="148" t="s">
        <v>615</v>
      </c>
      <c r="AH1884" s="148"/>
      <c r="AI1884" s="148"/>
      <c r="AJ1884" s="148"/>
      <c r="AK1884" s="148"/>
      <c r="AL1884" s="148"/>
      <c r="AM1884" s="148"/>
      <c r="AN1884" s="148"/>
      <c r="AO1884" s="148"/>
      <c r="AP1884" s="148"/>
      <c r="AQ1884" s="148"/>
      <c r="AR1884" s="148"/>
      <c r="AS1884" s="148"/>
      <c r="AT1884" s="148"/>
      <c r="AU1884" s="148"/>
      <c r="AV1884" s="148"/>
      <c r="AW1884" s="148"/>
      <c r="AX1884" s="148"/>
      <c r="AY1884" s="148"/>
      <c r="AZ1884" s="148"/>
      <c r="BA1884" s="148"/>
      <c r="BB1884" s="148"/>
      <c r="BC1884" s="148"/>
      <c r="BD1884" s="148"/>
      <c r="BE1884" s="148"/>
      <c r="BF1884" s="148"/>
      <c r="BG1884" s="148"/>
      <c r="BH1884" s="148"/>
    </row>
    <row r="1885" spans="1:60" outlineLevel="2" x14ac:dyDescent="0.2">
      <c r="A1885" s="155"/>
      <c r="B1885" s="156"/>
      <c r="C1885" s="296" t="s">
        <v>2439</v>
      </c>
      <c r="D1885" s="297"/>
      <c r="E1885" s="297"/>
      <c r="F1885" s="297"/>
      <c r="G1885" s="297"/>
      <c r="H1885" s="159"/>
      <c r="I1885" s="159"/>
      <c r="J1885" s="159"/>
      <c r="K1885" s="159"/>
      <c r="L1885" s="159"/>
      <c r="M1885" s="159"/>
      <c r="N1885" s="158"/>
      <c r="O1885" s="158"/>
      <c r="P1885" s="158"/>
      <c r="Q1885" s="158"/>
      <c r="R1885" s="159"/>
      <c r="S1885" s="159"/>
      <c r="T1885" s="159"/>
      <c r="U1885" s="159"/>
      <c r="V1885" s="159"/>
      <c r="W1885" s="159"/>
      <c r="X1885" s="159"/>
      <c r="Y1885" s="159"/>
      <c r="Z1885" s="148"/>
      <c r="AA1885" s="148"/>
      <c r="AB1885" s="148"/>
      <c r="AC1885" s="148"/>
      <c r="AD1885" s="148"/>
      <c r="AE1885" s="148"/>
      <c r="AF1885" s="148"/>
      <c r="AG1885" s="148" t="s">
        <v>383</v>
      </c>
      <c r="AH1885" s="148"/>
      <c r="AI1885" s="148"/>
      <c r="AJ1885" s="148"/>
      <c r="AK1885" s="148"/>
      <c r="AL1885" s="148"/>
      <c r="AM1885" s="148"/>
      <c r="AN1885" s="148"/>
      <c r="AO1885" s="148"/>
      <c r="AP1885" s="148"/>
      <c r="AQ1885" s="148"/>
      <c r="AR1885" s="148"/>
      <c r="AS1885" s="148"/>
      <c r="AT1885" s="148"/>
      <c r="AU1885" s="148"/>
      <c r="AV1885" s="148"/>
      <c r="AW1885" s="148"/>
      <c r="AX1885" s="148"/>
      <c r="AY1885" s="148"/>
      <c r="AZ1885" s="148"/>
      <c r="BA1885" s="148"/>
      <c r="BB1885" s="148"/>
      <c r="BC1885" s="148"/>
      <c r="BD1885" s="148"/>
      <c r="BE1885" s="148"/>
      <c r="BF1885" s="148"/>
      <c r="BG1885" s="148"/>
      <c r="BH1885" s="148"/>
    </row>
    <row r="1886" spans="1:60" outlineLevel="2" x14ac:dyDescent="0.2">
      <c r="A1886" s="155"/>
      <c r="B1886" s="156"/>
      <c r="C1886" s="194" t="s">
        <v>2518</v>
      </c>
      <c r="D1886" s="185"/>
      <c r="E1886" s="186">
        <v>455.50049999999999</v>
      </c>
      <c r="F1886" s="159"/>
      <c r="G1886" s="159"/>
      <c r="H1886" s="159"/>
      <c r="I1886" s="159"/>
      <c r="J1886" s="159"/>
      <c r="K1886" s="159"/>
      <c r="L1886" s="159"/>
      <c r="M1886" s="159"/>
      <c r="N1886" s="158"/>
      <c r="O1886" s="158"/>
      <c r="P1886" s="158"/>
      <c r="Q1886" s="158"/>
      <c r="R1886" s="159"/>
      <c r="S1886" s="159"/>
      <c r="T1886" s="159"/>
      <c r="U1886" s="159"/>
      <c r="V1886" s="159"/>
      <c r="W1886" s="159"/>
      <c r="X1886" s="159"/>
      <c r="Y1886" s="159"/>
      <c r="Z1886" s="148"/>
      <c r="AA1886" s="148"/>
      <c r="AB1886" s="148"/>
      <c r="AC1886" s="148"/>
      <c r="AD1886" s="148"/>
      <c r="AE1886" s="148"/>
      <c r="AF1886" s="148"/>
      <c r="AG1886" s="148" t="s">
        <v>435</v>
      </c>
      <c r="AH1886" s="148">
        <v>5</v>
      </c>
      <c r="AI1886" s="148"/>
      <c r="AJ1886" s="148"/>
      <c r="AK1886" s="148"/>
      <c r="AL1886" s="148"/>
      <c r="AM1886" s="148"/>
      <c r="AN1886" s="148"/>
      <c r="AO1886" s="148"/>
      <c r="AP1886" s="148"/>
      <c r="AQ1886" s="148"/>
      <c r="AR1886" s="148"/>
      <c r="AS1886" s="148"/>
      <c r="AT1886" s="148"/>
      <c r="AU1886" s="148"/>
      <c r="AV1886" s="148"/>
      <c r="AW1886" s="148"/>
      <c r="AX1886" s="148"/>
      <c r="AY1886" s="148"/>
      <c r="AZ1886" s="148"/>
      <c r="BA1886" s="148"/>
      <c r="BB1886" s="148"/>
      <c r="BC1886" s="148"/>
      <c r="BD1886" s="148"/>
      <c r="BE1886" s="148"/>
      <c r="BF1886" s="148"/>
      <c r="BG1886" s="148"/>
      <c r="BH1886" s="148"/>
    </row>
    <row r="1887" spans="1:60" ht="22.5" outlineLevel="1" x14ac:dyDescent="0.2">
      <c r="A1887" s="187">
        <v>407</v>
      </c>
      <c r="B1887" s="188" t="s">
        <v>2519</v>
      </c>
      <c r="C1887" s="195" t="s">
        <v>2520</v>
      </c>
      <c r="D1887" s="189" t="s">
        <v>492</v>
      </c>
      <c r="E1887" s="190">
        <v>386.64</v>
      </c>
      <c r="F1887" s="191"/>
      <c r="G1887" s="192">
        <f>ROUND(E1887*F1887,2)</f>
        <v>0</v>
      </c>
      <c r="H1887" s="191"/>
      <c r="I1887" s="192">
        <f>ROUND(E1887*H1887,2)</f>
        <v>0</v>
      </c>
      <c r="J1887" s="191"/>
      <c r="K1887" s="192">
        <f>ROUND(E1887*J1887,2)</f>
        <v>0</v>
      </c>
      <c r="L1887" s="192">
        <v>21</v>
      </c>
      <c r="M1887" s="192">
        <f>G1887*(1+L1887/100)</f>
        <v>0</v>
      </c>
      <c r="N1887" s="190">
        <v>0</v>
      </c>
      <c r="O1887" s="190">
        <f>ROUND(E1887*N1887,2)</f>
        <v>0</v>
      </c>
      <c r="P1887" s="190">
        <v>0</v>
      </c>
      <c r="Q1887" s="190">
        <f>ROUND(E1887*P1887,2)</f>
        <v>0</v>
      </c>
      <c r="R1887" s="192" t="s">
        <v>2424</v>
      </c>
      <c r="S1887" s="192" t="s">
        <v>378</v>
      </c>
      <c r="T1887" s="193" t="s">
        <v>378</v>
      </c>
      <c r="U1887" s="159">
        <v>0.03</v>
      </c>
      <c r="V1887" s="159">
        <f>ROUND(E1887*U1887,2)</f>
        <v>11.6</v>
      </c>
      <c r="W1887" s="159"/>
      <c r="X1887" s="159" t="s">
        <v>429</v>
      </c>
      <c r="Y1887" s="159" t="s">
        <v>381</v>
      </c>
      <c r="Z1887" s="214">
        <v>0.32</v>
      </c>
      <c r="AA1887" s="215">
        <f t="shared" ref="AA1887:AA1889" si="802">G1887*Z1887</f>
        <v>0</v>
      </c>
      <c r="AB1887" s="215">
        <f t="shared" ref="AB1887:AB1889" si="803">G1887-AA1887</f>
        <v>0</v>
      </c>
      <c r="AC1887" s="148"/>
      <c r="AD1887" s="148"/>
      <c r="AE1887" s="148"/>
      <c r="AF1887" s="148"/>
      <c r="AG1887" s="148" t="s">
        <v>431</v>
      </c>
      <c r="AH1887" s="148"/>
      <c r="AI1887" s="148"/>
      <c r="AJ1887" s="148"/>
      <c r="AK1887" s="148"/>
      <c r="AL1887" s="148"/>
      <c r="AM1887" s="148"/>
      <c r="AN1887" s="148"/>
      <c r="AO1887" s="148"/>
      <c r="AP1887" s="148"/>
      <c r="AQ1887" s="148"/>
      <c r="AR1887" s="148"/>
      <c r="AS1887" s="148"/>
      <c r="AT1887" s="148"/>
      <c r="AU1887" s="148"/>
      <c r="AV1887" s="148"/>
      <c r="AW1887" s="148"/>
      <c r="AX1887" s="148"/>
      <c r="AY1887" s="148"/>
      <c r="AZ1887" s="148"/>
      <c r="BA1887" s="148"/>
      <c r="BB1887" s="148"/>
      <c r="BC1887" s="148"/>
      <c r="BD1887" s="148"/>
      <c r="BE1887" s="148"/>
      <c r="BF1887" s="148"/>
      <c r="BG1887" s="148"/>
      <c r="BH1887" s="148"/>
    </row>
    <row r="1888" spans="1:60" ht="33.75" outlineLevel="1" x14ac:dyDescent="0.2">
      <c r="A1888" s="172">
        <v>408</v>
      </c>
      <c r="B1888" s="173" t="s">
        <v>2521</v>
      </c>
      <c r="C1888" s="181" t="s">
        <v>2522</v>
      </c>
      <c r="D1888" s="174" t="s">
        <v>671</v>
      </c>
      <c r="E1888" s="175">
        <v>116</v>
      </c>
      <c r="F1888" s="176"/>
      <c r="G1888" s="177">
        <f>ROUND(E1888*F1888,2)</f>
        <v>0</v>
      </c>
      <c r="H1888" s="176"/>
      <c r="I1888" s="177">
        <f>ROUND(E1888*H1888,2)</f>
        <v>0</v>
      </c>
      <c r="J1888" s="176"/>
      <c r="K1888" s="177">
        <f>ROUND(E1888*J1888,2)</f>
        <v>0</v>
      </c>
      <c r="L1888" s="177">
        <v>21</v>
      </c>
      <c r="M1888" s="177">
        <f>G1888*(1+L1888/100)</f>
        <v>0</v>
      </c>
      <c r="N1888" s="175">
        <v>1.3999999999999999E-4</v>
      </c>
      <c r="O1888" s="175">
        <f>ROUND(E1888*N1888,2)</f>
        <v>0.02</v>
      </c>
      <c r="P1888" s="175">
        <v>0</v>
      </c>
      <c r="Q1888" s="175">
        <f>ROUND(E1888*P1888,2)</f>
        <v>0</v>
      </c>
      <c r="R1888" s="177" t="s">
        <v>2424</v>
      </c>
      <c r="S1888" s="177" t="s">
        <v>378</v>
      </c>
      <c r="T1888" s="178" t="s">
        <v>378</v>
      </c>
      <c r="U1888" s="159">
        <v>0.15</v>
      </c>
      <c r="V1888" s="159">
        <f>ROUND(E1888*U1888,2)</f>
        <v>17.399999999999999</v>
      </c>
      <c r="W1888" s="159"/>
      <c r="X1888" s="159" t="s">
        <v>429</v>
      </c>
      <c r="Y1888" s="159" t="s">
        <v>381</v>
      </c>
      <c r="Z1888" s="214">
        <v>0.32</v>
      </c>
      <c r="AA1888" s="215">
        <f t="shared" si="802"/>
        <v>0</v>
      </c>
      <c r="AB1888" s="215">
        <f t="shared" si="803"/>
        <v>0</v>
      </c>
      <c r="AC1888" s="148"/>
      <c r="AD1888" s="148"/>
      <c r="AE1888" s="148"/>
      <c r="AF1888" s="148"/>
      <c r="AG1888" s="148" t="s">
        <v>431</v>
      </c>
      <c r="AH1888" s="148"/>
      <c r="AI1888" s="148"/>
      <c r="AJ1888" s="148"/>
      <c r="AK1888" s="148"/>
      <c r="AL1888" s="148"/>
      <c r="AM1888" s="148"/>
      <c r="AN1888" s="148"/>
      <c r="AO1888" s="148"/>
      <c r="AP1888" s="148"/>
      <c r="AQ1888" s="148"/>
      <c r="AR1888" s="148"/>
      <c r="AS1888" s="148"/>
      <c r="AT1888" s="148"/>
      <c r="AU1888" s="148"/>
      <c r="AV1888" s="148"/>
      <c r="AW1888" s="148"/>
      <c r="AX1888" s="148"/>
      <c r="AY1888" s="148"/>
      <c r="AZ1888" s="148"/>
      <c r="BA1888" s="148"/>
      <c r="BB1888" s="148"/>
      <c r="BC1888" s="148"/>
      <c r="BD1888" s="148"/>
      <c r="BE1888" s="148"/>
      <c r="BF1888" s="148"/>
      <c r="BG1888" s="148"/>
      <c r="BH1888" s="148"/>
    </row>
    <row r="1889" spans="1:60" outlineLevel="1" x14ac:dyDescent="0.2">
      <c r="A1889" s="155">
        <v>409</v>
      </c>
      <c r="B1889" s="156" t="s">
        <v>2523</v>
      </c>
      <c r="C1889" s="197" t="s">
        <v>2524</v>
      </c>
      <c r="D1889" s="157" t="s">
        <v>0</v>
      </c>
      <c r="E1889" s="196"/>
      <c r="F1889" s="160"/>
      <c r="G1889" s="159">
        <f>ROUND(E1889*F1889,2)</f>
        <v>0</v>
      </c>
      <c r="H1889" s="160"/>
      <c r="I1889" s="159">
        <f>ROUND(E1889*H1889,2)</f>
        <v>0</v>
      </c>
      <c r="J1889" s="160"/>
      <c r="K1889" s="159">
        <f>ROUND(E1889*J1889,2)</f>
        <v>0</v>
      </c>
      <c r="L1889" s="159">
        <v>21</v>
      </c>
      <c r="M1889" s="159">
        <f>G1889*(1+L1889/100)</f>
        <v>0</v>
      </c>
      <c r="N1889" s="158">
        <v>0</v>
      </c>
      <c r="O1889" s="158">
        <f>ROUND(E1889*N1889,2)</f>
        <v>0</v>
      </c>
      <c r="P1889" s="158">
        <v>0</v>
      </c>
      <c r="Q1889" s="158">
        <f>ROUND(E1889*P1889,2)</f>
        <v>0</v>
      </c>
      <c r="R1889" s="159" t="s">
        <v>2424</v>
      </c>
      <c r="S1889" s="159" t="s">
        <v>378</v>
      </c>
      <c r="T1889" s="159" t="s">
        <v>378</v>
      </c>
      <c r="U1889" s="159">
        <v>0</v>
      </c>
      <c r="V1889" s="159">
        <f>ROUND(E1889*U1889,2)</f>
        <v>0</v>
      </c>
      <c r="W1889" s="159"/>
      <c r="X1889" s="159" t="s">
        <v>618</v>
      </c>
      <c r="Y1889" s="159" t="s">
        <v>381</v>
      </c>
      <c r="Z1889" s="214">
        <v>0.32</v>
      </c>
      <c r="AA1889" s="215">
        <f t="shared" si="802"/>
        <v>0</v>
      </c>
      <c r="AB1889" s="215">
        <f t="shared" si="803"/>
        <v>0</v>
      </c>
      <c r="AC1889" s="148"/>
      <c r="AD1889" s="148"/>
      <c r="AE1889" s="148"/>
      <c r="AF1889" s="148"/>
      <c r="AG1889" s="148" t="s">
        <v>619</v>
      </c>
      <c r="AH1889" s="148"/>
      <c r="AI1889" s="148"/>
      <c r="AJ1889" s="148"/>
      <c r="AK1889" s="148"/>
      <c r="AL1889" s="148"/>
      <c r="AM1889" s="148"/>
      <c r="AN1889" s="148"/>
      <c r="AO1889" s="148"/>
      <c r="AP1889" s="148"/>
      <c r="AQ1889" s="148"/>
      <c r="AR1889" s="148"/>
      <c r="AS1889" s="148"/>
      <c r="AT1889" s="148"/>
      <c r="AU1889" s="148"/>
      <c r="AV1889" s="148"/>
      <c r="AW1889" s="148"/>
      <c r="AX1889" s="148"/>
      <c r="AY1889" s="148"/>
      <c r="AZ1889" s="148"/>
      <c r="BA1889" s="148"/>
      <c r="BB1889" s="148"/>
      <c r="BC1889" s="148"/>
      <c r="BD1889" s="148"/>
      <c r="BE1889" s="148"/>
      <c r="BF1889" s="148"/>
      <c r="BG1889" s="148"/>
      <c r="BH1889" s="148"/>
    </row>
    <row r="1890" spans="1:60" outlineLevel="2" x14ac:dyDescent="0.2">
      <c r="A1890" s="155"/>
      <c r="B1890" s="156"/>
      <c r="C1890" s="309" t="s">
        <v>2193</v>
      </c>
      <c r="D1890" s="310"/>
      <c r="E1890" s="310"/>
      <c r="F1890" s="310"/>
      <c r="G1890" s="310"/>
      <c r="H1890" s="159"/>
      <c r="I1890" s="159"/>
      <c r="J1890" s="159"/>
      <c r="K1890" s="159"/>
      <c r="L1890" s="159"/>
      <c r="M1890" s="159"/>
      <c r="N1890" s="158"/>
      <c r="O1890" s="158"/>
      <c r="P1890" s="158"/>
      <c r="Q1890" s="158"/>
      <c r="R1890" s="159"/>
      <c r="S1890" s="159"/>
      <c r="T1890" s="159"/>
      <c r="U1890" s="159"/>
      <c r="V1890" s="159"/>
      <c r="W1890" s="159"/>
      <c r="X1890" s="159"/>
      <c r="Y1890" s="159"/>
      <c r="Z1890" s="148"/>
      <c r="AA1890" s="148"/>
      <c r="AB1890" s="148"/>
      <c r="AC1890" s="148"/>
      <c r="AD1890" s="148"/>
      <c r="AE1890" s="148"/>
      <c r="AF1890" s="148"/>
      <c r="AG1890" s="148" t="s">
        <v>433</v>
      </c>
      <c r="AH1890" s="148"/>
      <c r="AI1890" s="148"/>
      <c r="AJ1890" s="148"/>
      <c r="AK1890" s="148"/>
      <c r="AL1890" s="148"/>
      <c r="AM1890" s="148"/>
      <c r="AN1890" s="148"/>
      <c r="AO1890" s="148"/>
      <c r="AP1890" s="148"/>
      <c r="AQ1890" s="148"/>
      <c r="AR1890" s="148"/>
      <c r="AS1890" s="148"/>
      <c r="AT1890" s="148"/>
      <c r="AU1890" s="148"/>
      <c r="AV1890" s="148"/>
      <c r="AW1890" s="148"/>
      <c r="AX1890" s="148"/>
      <c r="AY1890" s="148"/>
      <c r="AZ1890" s="148"/>
      <c r="BA1890" s="148"/>
      <c r="BB1890" s="148"/>
      <c r="BC1890" s="148"/>
      <c r="BD1890" s="148"/>
      <c r="BE1890" s="148"/>
      <c r="BF1890" s="148"/>
      <c r="BG1890" s="148"/>
      <c r="BH1890" s="148"/>
    </row>
    <row r="1891" spans="1:60" x14ac:dyDescent="0.2">
      <c r="A1891" s="162" t="s">
        <v>373</v>
      </c>
      <c r="B1891" s="163" t="s">
        <v>307</v>
      </c>
      <c r="C1891" s="180" t="s">
        <v>308</v>
      </c>
      <c r="D1891" s="164"/>
      <c r="E1891" s="165"/>
      <c r="F1891" s="166"/>
      <c r="G1891" s="166">
        <f>SUMIF(AG1892:AG1914,"&lt;&gt;NOR",G1892:G1914)</f>
        <v>0</v>
      </c>
      <c r="H1891" s="166"/>
      <c r="I1891" s="166">
        <f>SUM(I1892:I1914)</f>
        <v>0</v>
      </c>
      <c r="J1891" s="166"/>
      <c r="K1891" s="166">
        <f>SUM(K1892:K1914)</f>
        <v>0</v>
      </c>
      <c r="L1891" s="166"/>
      <c r="M1891" s="166">
        <f>SUM(M1892:M1914)</f>
        <v>0</v>
      </c>
      <c r="N1891" s="165"/>
      <c r="O1891" s="165">
        <f>SUM(O1892:O1914)</f>
        <v>5.8599999999999994</v>
      </c>
      <c r="P1891" s="165"/>
      <c r="Q1891" s="165">
        <f>SUM(Q1892:Q1914)</f>
        <v>0</v>
      </c>
      <c r="R1891" s="166"/>
      <c r="S1891" s="166"/>
      <c r="T1891" s="167"/>
      <c r="U1891" s="161"/>
      <c r="V1891" s="161">
        <f>SUM(V1892:V1914)</f>
        <v>316.96000000000004</v>
      </c>
      <c r="W1891" s="161"/>
      <c r="X1891" s="161"/>
      <c r="Y1891" s="161"/>
      <c r="Z1891" s="166"/>
      <c r="AA1891" s="166"/>
      <c r="AB1891" s="167"/>
      <c r="AG1891" t="s">
        <v>374</v>
      </c>
    </row>
    <row r="1892" spans="1:60" ht="22.5" outlineLevel="1" x14ac:dyDescent="0.2">
      <c r="A1892" s="172">
        <v>410</v>
      </c>
      <c r="B1892" s="173" t="s">
        <v>2431</v>
      </c>
      <c r="C1892" s="181" t="s">
        <v>2432</v>
      </c>
      <c r="D1892" s="174" t="s">
        <v>671</v>
      </c>
      <c r="E1892" s="175">
        <v>244.75</v>
      </c>
      <c r="F1892" s="176"/>
      <c r="G1892" s="177">
        <f>ROUND(E1892*F1892,2)</f>
        <v>0</v>
      </c>
      <c r="H1892" s="176"/>
      <c r="I1892" s="177">
        <f>ROUND(E1892*H1892,2)</f>
        <v>0</v>
      </c>
      <c r="J1892" s="176"/>
      <c r="K1892" s="177">
        <f>ROUND(E1892*J1892,2)</f>
        <v>0</v>
      </c>
      <c r="L1892" s="177">
        <v>21</v>
      </c>
      <c r="M1892" s="177">
        <f>G1892*(1+L1892/100)</f>
        <v>0</v>
      </c>
      <c r="N1892" s="175">
        <v>2.4399999999999999E-3</v>
      </c>
      <c r="O1892" s="175">
        <f>ROUND(E1892*N1892,2)</f>
        <v>0.6</v>
      </c>
      <c r="P1892" s="175">
        <v>0</v>
      </c>
      <c r="Q1892" s="175">
        <f>ROUND(E1892*P1892,2)</f>
        <v>0</v>
      </c>
      <c r="R1892" s="177" t="s">
        <v>2424</v>
      </c>
      <c r="S1892" s="177" t="s">
        <v>378</v>
      </c>
      <c r="T1892" s="178" t="s">
        <v>378</v>
      </c>
      <c r="U1892" s="159">
        <v>0.45600000000000002</v>
      </c>
      <c r="V1892" s="159">
        <f>ROUND(E1892*U1892,2)</f>
        <v>111.61</v>
      </c>
      <c r="W1892" s="159"/>
      <c r="X1892" s="159" t="s">
        <v>429</v>
      </c>
      <c r="Y1892" s="159" t="s">
        <v>381</v>
      </c>
      <c r="Z1892" s="214">
        <v>0.32</v>
      </c>
      <c r="AA1892" s="215">
        <f t="shared" ref="AA1892" si="804">G1892*Z1892</f>
        <v>0</v>
      </c>
      <c r="AB1892" s="215">
        <f t="shared" ref="AB1892" si="805">G1892-AA1892</f>
        <v>0</v>
      </c>
      <c r="AC1892" s="148"/>
      <c r="AD1892" s="148"/>
      <c r="AE1892" s="148"/>
      <c r="AF1892" s="148"/>
      <c r="AG1892" s="148" t="s">
        <v>431</v>
      </c>
      <c r="AH1892" s="148"/>
      <c r="AI1892" s="148"/>
      <c r="AJ1892" s="148"/>
      <c r="AK1892" s="148"/>
      <c r="AL1892" s="148"/>
      <c r="AM1892" s="148"/>
      <c r="AN1892" s="148"/>
      <c r="AO1892" s="148"/>
      <c r="AP1892" s="148"/>
      <c r="AQ1892" s="148"/>
      <c r="AR1892" s="148"/>
      <c r="AS1892" s="148"/>
      <c r="AT1892" s="148"/>
      <c r="AU1892" s="148"/>
      <c r="AV1892" s="148"/>
      <c r="AW1892" s="148"/>
      <c r="AX1892" s="148"/>
      <c r="AY1892" s="148"/>
      <c r="AZ1892" s="148"/>
      <c r="BA1892" s="148"/>
      <c r="BB1892" s="148"/>
      <c r="BC1892" s="148"/>
      <c r="BD1892" s="148"/>
      <c r="BE1892" s="148"/>
      <c r="BF1892" s="148"/>
      <c r="BG1892" s="148"/>
      <c r="BH1892" s="148"/>
    </row>
    <row r="1893" spans="1:60" outlineLevel="2" x14ac:dyDescent="0.2">
      <c r="A1893" s="155"/>
      <c r="B1893" s="156"/>
      <c r="C1893" s="194" t="s">
        <v>2525</v>
      </c>
      <c r="D1893" s="185"/>
      <c r="E1893" s="186">
        <v>220</v>
      </c>
      <c r="F1893" s="159"/>
      <c r="G1893" s="159"/>
      <c r="H1893" s="159"/>
      <c r="I1893" s="159"/>
      <c r="J1893" s="159"/>
      <c r="K1893" s="159"/>
      <c r="L1893" s="159"/>
      <c r="M1893" s="159"/>
      <c r="N1893" s="158"/>
      <c r="O1893" s="158"/>
      <c r="P1893" s="158"/>
      <c r="Q1893" s="158"/>
      <c r="R1893" s="159"/>
      <c r="S1893" s="159"/>
      <c r="T1893" s="159"/>
      <c r="U1893" s="159"/>
      <c r="V1893" s="159"/>
      <c r="W1893" s="159"/>
      <c r="X1893" s="159"/>
      <c r="Y1893" s="159"/>
      <c r="Z1893" s="148"/>
      <c r="AA1893" s="148"/>
      <c r="AB1893" s="148"/>
      <c r="AC1893" s="148"/>
      <c r="AD1893" s="148"/>
      <c r="AE1893" s="148"/>
      <c r="AF1893" s="148"/>
      <c r="AG1893" s="148" t="s">
        <v>435</v>
      </c>
      <c r="AH1893" s="148">
        <v>0</v>
      </c>
      <c r="AI1893" s="148"/>
      <c r="AJ1893" s="148"/>
      <c r="AK1893" s="148"/>
      <c r="AL1893" s="148"/>
      <c r="AM1893" s="148"/>
      <c r="AN1893" s="148"/>
      <c r="AO1893" s="148"/>
      <c r="AP1893" s="148"/>
      <c r="AQ1893" s="148"/>
      <c r="AR1893" s="148"/>
      <c r="AS1893" s="148"/>
      <c r="AT1893" s="148"/>
      <c r="AU1893" s="148"/>
      <c r="AV1893" s="148"/>
      <c r="AW1893" s="148"/>
      <c r="AX1893" s="148"/>
      <c r="AY1893" s="148"/>
      <c r="AZ1893" s="148"/>
      <c r="BA1893" s="148"/>
      <c r="BB1893" s="148"/>
      <c r="BC1893" s="148"/>
      <c r="BD1893" s="148"/>
      <c r="BE1893" s="148"/>
      <c r="BF1893" s="148"/>
      <c r="BG1893" s="148"/>
      <c r="BH1893" s="148"/>
    </row>
    <row r="1894" spans="1:60" outlineLevel="3" x14ac:dyDescent="0.2">
      <c r="A1894" s="155"/>
      <c r="B1894" s="156"/>
      <c r="C1894" s="194" t="s">
        <v>2526</v>
      </c>
      <c r="D1894" s="185"/>
      <c r="E1894" s="186">
        <v>24.75</v>
      </c>
      <c r="F1894" s="159"/>
      <c r="G1894" s="159"/>
      <c r="H1894" s="159"/>
      <c r="I1894" s="159"/>
      <c r="J1894" s="159"/>
      <c r="K1894" s="159"/>
      <c r="L1894" s="159"/>
      <c r="M1894" s="159"/>
      <c r="N1894" s="158"/>
      <c r="O1894" s="158"/>
      <c r="P1894" s="158"/>
      <c r="Q1894" s="158"/>
      <c r="R1894" s="159"/>
      <c r="S1894" s="159"/>
      <c r="T1894" s="159"/>
      <c r="U1894" s="159"/>
      <c r="V1894" s="159"/>
      <c r="W1894" s="159"/>
      <c r="X1894" s="159"/>
      <c r="Y1894" s="159"/>
      <c r="Z1894" s="148"/>
      <c r="AA1894" s="148"/>
      <c r="AB1894" s="148"/>
      <c r="AC1894" s="148"/>
      <c r="AD1894" s="148"/>
      <c r="AE1894" s="148"/>
      <c r="AF1894" s="148"/>
      <c r="AG1894" s="148" t="s">
        <v>435</v>
      </c>
      <c r="AH1894" s="148">
        <v>0</v>
      </c>
      <c r="AI1894" s="148"/>
      <c r="AJ1894" s="148"/>
      <c r="AK1894" s="148"/>
      <c r="AL1894" s="148"/>
      <c r="AM1894" s="148"/>
      <c r="AN1894" s="148"/>
      <c r="AO1894" s="148"/>
      <c r="AP1894" s="148"/>
      <c r="AQ1894" s="148"/>
      <c r="AR1894" s="148"/>
      <c r="AS1894" s="148"/>
      <c r="AT1894" s="148"/>
      <c r="AU1894" s="148"/>
      <c r="AV1894" s="148"/>
      <c r="AW1894" s="148"/>
      <c r="AX1894" s="148"/>
      <c r="AY1894" s="148"/>
      <c r="AZ1894" s="148"/>
      <c r="BA1894" s="148"/>
      <c r="BB1894" s="148"/>
      <c r="BC1894" s="148"/>
      <c r="BD1894" s="148"/>
      <c r="BE1894" s="148"/>
      <c r="BF1894" s="148"/>
      <c r="BG1894" s="148"/>
      <c r="BH1894" s="148"/>
    </row>
    <row r="1895" spans="1:60" ht="22.5" outlineLevel="1" x14ac:dyDescent="0.2">
      <c r="A1895" s="172">
        <v>411</v>
      </c>
      <c r="B1895" s="173" t="s">
        <v>2434</v>
      </c>
      <c r="C1895" s="181" t="s">
        <v>2435</v>
      </c>
      <c r="D1895" s="174" t="s">
        <v>671</v>
      </c>
      <c r="E1895" s="175">
        <v>244.75</v>
      </c>
      <c r="F1895" s="176"/>
      <c r="G1895" s="177">
        <f>ROUND(E1895*F1895,2)</f>
        <v>0</v>
      </c>
      <c r="H1895" s="176"/>
      <c r="I1895" s="177">
        <f>ROUND(E1895*H1895,2)</f>
        <v>0</v>
      </c>
      <c r="J1895" s="176"/>
      <c r="K1895" s="177">
        <f>ROUND(E1895*J1895,2)</f>
        <v>0</v>
      </c>
      <c r="L1895" s="177">
        <v>21</v>
      </c>
      <c r="M1895" s="177">
        <f>G1895*(1+L1895/100)</f>
        <v>0</v>
      </c>
      <c r="N1895" s="175">
        <v>2.0200000000000001E-3</v>
      </c>
      <c r="O1895" s="175">
        <f>ROUND(E1895*N1895,2)</f>
        <v>0.49</v>
      </c>
      <c r="P1895" s="175">
        <v>0</v>
      </c>
      <c r="Q1895" s="175">
        <f>ROUND(E1895*P1895,2)</f>
        <v>0</v>
      </c>
      <c r="R1895" s="177" t="s">
        <v>2424</v>
      </c>
      <c r="S1895" s="177" t="s">
        <v>378</v>
      </c>
      <c r="T1895" s="178" t="s">
        <v>378</v>
      </c>
      <c r="U1895" s="159">
        <v>0.23</v>
      </c>
      <c r="V1895" s="159">
        <f>ROUND(E1895*U1895,2)</f>
        <v>56.29</v>
      </c>
      <c r="W1895" s="159"/>
      <c r="X1895" s="159" t="s">
        <v>429</v>
      </c>
      <c r="Y1895" s="159" t="s">
        <v>381</v>
      </c>
      <c r="Z1895" s="214">
        <v>0.32</v>
      </c>
      <c r="AA1895" s="215">
        <f t="shared" ref="AA1895" si="806">G1895*Z1895</f>
        <v>0</v>
      </c>
      <c r="AB1895" s="215">
        <f t="shared" ref="AB1895" si="807">G1895-AA1895</f>
        <v>0</v>
      </c>
      <c r="AC1895" s="148"/>
      <c r="AD1895" s="148"/>
      <c r="AE1895" s="148"/>
      <c r="AF1895" s="148"/>
      <c r="AG1895" s="148" t="s">
        <v>431</v>
      </c>
      <c r="AH1895" s="148"/>
      <c r="AI1895" s="148"/>
      <c r="AJ1895" s="148"/>
      <c r="AK1895" s="148"/>
      <c r="AL1895" s="148"/>
      <c r="AM1895" s="148"/>
      <c r="AN1895" s="148"/>
      <c r="AO1895" s="148"/>
      <c r="AP1895" s="148"/>
      <c r="AQ1895" s="148"/>
      <c r="AR1895" s="148"/>
      <c r="AS1895" s="148"/>
      <c r="AT1895" s="148"/>
      <c r="AU1895" s="148"/>
      <c r="AV1895" s="148"/>
      <c r="AW1895" s="148"/>
      <c r="AX1895" s="148"/>
      <c r="AY1895" s="148"/>
      <c r="AZ1895" s="148"/>
      <c r="BA1895" s="148"/>
      <c r="BB1895" s="148"/>
      <c r="BC1895" s="148"/>
      <c r="BD1895" s="148"/>
      <c r="BE1895" s="148"/>
      <c r="BF1895" s="148"/>
      <c r="BG1895" s="148"/>
      <c r="BH1895" s="148"/>
    </row>
    <row r="1896" spans="1:60" outlineLevel="2" x14ac:dyDescent="0.2">
      <c r="A1896" s="155"/>
      <c r="B1896" s="156"/>
      <c r="C1896" s="194" t="s">
        <v>2527</v>
      </c>
      <c r="D1896" s="185"/>
      <c r="E1896" s="186">
        <v>244.75</v>
      </c>
      <c r="F1896" s="159"/>
      <c r="G1896" s="159"/>
      <c r="H1896" s="159"/>
      <c r="I1896" s="159"/>
      <c r="J1896" s="159"/>
      <c r="K1896" s="159"/>
      <c r="L1896" s="159"/>
      <c r="M1896" s="159"/>
      <c r="N1896" s="158"/>
      <c r="O1896" s="158"/>
      <c r="P1896" s="158"/>
      <c r="Q1896" s="158"/>
      <c r="R1896" s="159"/>
      <c r="S1896" s="159"/>
      <c r="T1896" s="159"/>
      <c r="U1896" s="159"/>
      <c r="V1896" s="159"/>
      <c r="W1896" s="159"/>
      <c r="X1896" s="159"/>
      <c r="Y1896" s="159"/>
      <c r="Z1896" s="148"/>
      <c r="AA1896" s="148"/>
      <c r="AB1896" s="148"/>
      <c r="AC1896" s="148"/>
      <c r="AD1896" s="148"/>
      <c r="AE1896" s="148"/>
      <c r="AF1896" s="148"/>
      <c r="AG1896" s="148" t="s">
        <v>435</v>
      </c>
      <c r="AH1896" s="148">
        <v>5</v>
      </c>
      <c r="AI1896" s="148"/>
      <c r="AJ1896" s="148"/>
      <c r="AK1896" s="148"/>
      <c r="AL1896" s="148"/>
      <c r="AM1896" s="148"/>
      <c r="AN1896" s="148"/>
      <c r="AO1896" s="148"/>
      <c r="AP1896" s="148"/>
      <c r="AQ1896" s="148"/>
      <c r="AR1896" s="148"/>
      <c r="AS1896" s="148"/>
      <c r="AT1896" s="148"/>
      <c r="AU1896" s="148"/>
      <c r="AV1896" s="148"/>
      <c r="AW1896" s="148"/>
      <c r="AX1896" s="148"/>
      <c r="AY1896" s="148"/>
      <c r="AZ1896" s="148"/>
      <c r="BA1896" s="148"/>
      <c r="BB1896" s="148"/>
      <c r="BC1896" s="148"/>
      <c r="BD1896" s="148"/>
      <c r="BE1896" s="148"/>
      <c r="BF1896" s="148"/>
      <c r="BG1896" s="148"/>
      <c r="BH1896" s="148"/>
    </row>
    <row r="1897" spans="1:60" outlineLevel="1" x14ac:dyDescent="0.2">
      <c r="A1897" s="172">
        <v>412</v>
      </c>
      <c r="B1897" s="173" t="s">
        <v>2528</v>
      </c>
      <c r="C1897" s="181" t="s">
        <v>2529</v>
      </c>
      <c r="D1897" s="174" t="s">
        <v>492</v>
      </c>
      <c r="E1897" s="175">
        <v>125.7069</v>
      </c>
      <c r="F1897" s="176"/>
      <c r="G1897" s="177">
        <f>ROUND(E1897*F1897,2)</f>
        <v>0</v>
      </c>
      <c r="H1897" s="176"/>
      <c r="I1897" s="177">
        <f>ROUND(E1897*H1897,2)</f>
        <v>0</v>
      </c>
      <c r="J1897" s="176"/>
      <c r="K1897" s="177">
        <f>ROUND(E1897*J1897,2)</f>
        <v>0</v>
      </c>
      <c r="L1897" s="177">
        <v>21</v>
      </c>
      <c r="M1897" s="177">
        <f>G1897*(1+L1897/100)</f>
        <v>0</v>
      </c>
      <c r="N1897" s="175">
        <v>1.9199999999999998E-2</v>
      </c>
      <c r="O1897" s="175">
        <f>ROUND(E1897*N1897,2)</f>
        <v>2.41</v>
      </c>
      <c r="P1897" s="175">
        <v>0</v>
      </c>
      <c r="Q1897" s="175">
        <f>ROUND(E1897*P1897,2)</f>
        <v>0</v>
      </c>
      <c r="R1897" s="177"/>
      <c r="S1897" s="177" t="s">
        <v>394</v>
      </c>
      <c r="T1897" s="178" t="s">
        <v>379</v>
      </c>
      <c r="U1897" s="159">
        <v>0</v>
      </c>
      <c r="V1897" s="159">
        <f>ROUND(E1897*U1897,2)</f>
        <v>0</v>
      </c>
      <c r="W1897" s="159"/>
      <c r="X1897" s="159" t="s">
        <v>614</v>
      </c>
      <c r="Y1897" s="159" t="s">
        <v>381</v>
      </c>
      <c r="Z1897" s="214">
        <v>0.32</v>
      </c>
      <c r="AA1897" s="215">
        <f t="shared" ref="AA1897" si="808">G1897*Z1897</f>
        <v>0</v>
      </c>
      <c r="AB1897" s="215">
        <f t="shared" ref="AB1897" si="809">G1897-AA1897</f>
        <v>0</v>
      </c>
      <c r="AC1897" s="148"/>
      <c r="AD1897" s="148"/>
      <c r="AE1897" s="148"/>
      <c r="AF1897" s="148"/>
      <c r="AG1897" s="148" t="s">
        <v>615</v>
      </c>
      <c r="AH1897" s="148"/>
      <c r="AI1897" s="148"/>
      <c r="AJ1897" s="148"/>
      <c r="AK1897" s="148"/>
      <c r="AL1897" s="148"/>
      <c r="AM1897" s="148"/>
      <c r="AN1897" s="148"/>
      <c r="AO1897" s="148"/>
      <c r="AP1897" s="148"/>
      <c r="AQ1897" s="148"/>
      <c r="AR1897" s="148"/>
      <c r="AS1897" s="148"/>
      <c r="AT1897" s="148"/>
      <c r="AU1897" s="148"/>
      <c r="AV1897" s="148"/>
      <c r="AW1897" s="148"/>
      <c r="AX1897" s="148"/>
      <c r="AY1897" s="148"/>
      <c r="AZ1897" s="148"/>
      <c r="BA1897" s="148"/>
      <c r="BB1897" s="148"/>
      <c r="BC1897" s="148"/>
      <c r="BD1897" s="148"/>
      <c r="BE1897" s="148"/>
      <c r="BF1897" s="148"/>
      <c r="BG1897" s="148"/>
      <c r="BH1897" s="148"/>
    </row>
    <row r="1898" spans="1:60" outlineLevel="2" x14ac:dyDescent="0.2">
      <c r="A1898" s="155"/>
      <c r="B1898" s="156"/>
      <c r="C1898" s="296" t="s">
        <v>2530</v>
      </c>
      <c r="D1898" s="297"/>
      <c r="E1898" s="297"/>
      <c r="F1898" s="297"/>
      <c r="G1898" s="297"/>
      <c r="H1898" s="159"/>
      <c r="I1898" s="159"/>
      <c r="J1898" s="159"/>
      <c r="K1898" s="159"/>
      <c r="L1898" s="159"/>
      <c r="M1898" s="159"/>
      <c r="N1898" s="158"/>
      <c r="O1898" s="158"/>
      <c r="P1898" s="158"/>
      <c r="Q1898" s="158"/>
      <c r="R1898" s="159"/>
      <c r="S1898" s="159"/>
      <c r="T1898" s="159"/>
      <c r="U1898" s="159"/>
      <c r="V1898" s="159"/>
      <c r="W1898" s="159"/>
      <c r="X1898" s="159"/>
      <c r="Y1898" s="159"/>
      <c r="Z1898" s="148"/>
      <c r="AA1898" s="148"/>
      <c r="AB1898" s="148"/>
      <c r="AC1898" s="148"/>
      <c r="AD1898" s="148"/>
      <c r="AE1898" s="148"/>
      <c r="AF1898" s="148"/>
      <c r="AG1898" s="148" t="s">
        <v>383</v>
      </c>
      <c r="AH1898" s="148"/>
      <c r="AI1898" s="148"/>
      <c r="AJ1898" s="148"/>
      <c r="AK1898" s="148"/>
      <c r="AL1898" s="148"/>
      <c r="AM1898" s="148"/>
      <c r="AN1898" s="148"/>
      <c r="AO1898" s="148"/>
      <c r="AP1898" s="148"/>
      <c r="AQ1898" s="148"/>
      <c r="AR1898" s="148"/>
      <c r="AS1898" s="148"/>
      <c r="AT1898" s="148"/>
      <c r="AU1898" s="148"/>
      <c r="AV1898" s="148"/>
      <c r="AW1898" s="148"/>
      <c r="AX1898" s="148"/>
      <c r="AY1898" s="148"/>
      <c r="AZ1898" s="148"/>
      <c r="BA1898" s="148"/>
      <c r="BB1898" s="148"/>
      <c r="BC1898" s="148"/>
      <c r="BD1898" s="148"/>
      <c r="BE1898" s="148"/>
      <c r="BF1898" s="148"/>
      <c r="BG1898" s="148"/>
      <c r="BH1898" s="148"/>
    </row>
    <row r="1899" spans="1:60" outlineLevel="2" x14ac:dyDescent="0.2">
      <c r="A1899" s="155"/>
      <c r="B1899" s="156"/>
      <c r="C1899" s="194" t="s">
        <v>2531</v>
      </c>
      <c r="D1899" s="185"/>
      <c r="E1899" s="186"/>
      <c r="F1899" s="159"/>
      <c r="G1899" s="159"/>
      <c r="H1899" s="159"/>
      <c r="I1899" s="159"/>
      <c r="J1899" s="159"/>
      <c r="K1899" s="159"/>
      <c r="L1899" s="159"/>
      <c r="M1899" s="159"/>
      <c r="N1899" s="158"/>
      <c r="O1899" s="158"/>
      <c r="P1899" s="158"/>
      <c r="Q1899" s="158"/>
      <c r="R1899" s="159"/>
      <c r="S1899" s="159"/>
      <c r="T1899" s="159"/>
      <c r="U1899" s="159"/>
      <c r="V1899" s="159"/>
      <c r="W1899" s="159"/>
      <c r="X1899" s="159"/>
      <c r="Y1899" s="159"/>
      <c r="Z1899" s="148"/>
      <c r="AA1899" s="148"/>
      <c r="AB1899" s="148"/>
      <c r="AC1899" s="148"/>
      <c r="AD1899" s="148"/>
      <c r="AE1899" s="148"/>
      <c r="AF1899" s="148"/>
      <c r="AG1899" s="148" t="s">
        <v>435</v>
      </c>
      <c r="AH1899" s="148">
        <v>0</v>
      </c>
      <c r="AI1899" s="148"/>
      <c r="AJ1899" s="148"/>
      <c r="AK1899" s="148"/>
      <c r="AL1899" s="148"/>
      <c r="AM1899" s="148"/>
      <c r="AN1899" s="148"/>
      <c r="AO1899" s="148"/>
      <c r="AP1899" s="148"/>
      <c r="AQ1899" s="148"/>
      <c r="AR1899" s="148"/>
      <c r="AS1899" s="148"/>
      <c r="AT1899" s="148"/>
      <c r="AU1899" s="148"/>
      <c r="AV1899" s="148"/>
      <c r="AW1899" s="148"/>
      <c r="AX1899" s="148"/>
      <c r="AY1899" s="148"/>
      <c r="AZ1899" s="148"/>
      <c r="BA1899" s="148"/>
      <c r="BB1899" s="148"/>
      <c r="BC1899" s="148"/>
      <c r="BD1899" s="148"/>
      <c r="BE1899" s="148"/>
      <c r="BF1899" s="148"/>
      <c r="BG1899" s="148"/>
      <c r="BH1899" s="148"/>
    </row>
    <row r="1900" spans="1:60" outlineLevel="3" x14ac:dyDescent="0.2">
      <c r="A1900" s="155"/>
      <c r="B1900" s="156"/>
      <c r="C1900" s="194" t="s">
        <v>2532</v>
      </c>
      <c r="D1900" s="185"/>
      <c r="E1900" s="186">
        <v>62.250869999999999</v>
      </c>
      <c r="F1900" s="159"/>
      <c r="G1900" s="159"/>
      <c r="H1900" s="159"/>
      <c r="I1900" s="159"/>
      <c r="J1900" s="159"/>
      <c r="K1900" s="159"/>
      <c r="L1900" s="159"/>
      <c r="M1900" s="159"/>
      <c r="N1900" s="158"/>
      <c r="O1900" s="158"/>
      <c r="P1900" s="158"/>
      <c r="Q1900" s="158"/>
      <c r="R1900" s="159"/>
      <c r="S1900" s="159"/>
      <c r="T1900" s="159"/>
      <c r="U1900" s="159"/>
      <c r="V1900" s="159"/>
      <c r="W1900" s="159"/>
      <c r="X1900" s="159"/>
      <c r="Y1900" s="159"/>
      <c r="Z1900" s="148"/>
      <c r="AA1900" s="148"/>
      <c r="AB1900" s="148"/>
      <c r="AC1900" s="148"/>
      <c r="AD1900" s="148"/>
      <c r="AE1900" s="148"/>
      <c r="AF1900" s="148"/>
      <c r="AG1900" s="148" t="s">
        <v>435</v>
      </c>
      <c r="AH1900" s="148">
        <v>0</v>
      </c>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row>
    <row r="1901" spans="1:60" outlineLevel="3" x14ac:dyDescent="0.2">
      <c r="A1901" s="155"/>
      <c r="B1901" s="156"/>
      <c r="C1901" s="194" t="s">
        <v>2533</v>
      </c>
      <c r="D1901" s="185"/>
      <c r="E1901" s="186">
        <v>50.93253</v>
      </c>
      <c r="F1901" s="159"/>
      <c r="G1901" s="159"/>
      <c r="H1901" s="159"/>
      <c r="I1901" s="159"/>
      <c r="J1901" s="159"/>
      <c r="K1901" s="159"/>
      <c r="L1901" s="159"/>
      <c r="M1901" s="159"/>
      <c r="N1901" s="158"/>
      <c r="O1901" s="158"/>
      <c r="P1901" s="158"/>
      <c r="Q1901" s="158"/>
      <c r="R1901" s="159"/>
      <c r="S1901" s="159"/>
      <c r="T1901" s="159"/>
      <c r="U1901" s="159"/>
      <c r="V1901" s="159"/>
      <c r="W1901" s="159"/>
      <c r="X1901" s="159"/>
      <c r="Y1901" s="159"/>
      <c r="Z1901" s="148"/>
      <c r="AA1901" s="148"/>
      <c r="AB1901" s="148"/>
      <c r="AC1901" s="148"/>
      <c r="AD1901" s="148"/>
      <c r="AE1901" s="148"/>
      <c r="AF1901" s="148"/>
      <c r="AG1901" s="148" t="s">
        <v>435</v>
      </c>
      <c r="AH1901" s="148">
        <v>0</v>
      </c>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row>
    <row r="1902" spans="1:60" outlineLevel="3" x14ac:dyDescent="0.2">
      <c r="A1902" s="155"/>
      <c r="B1902" s="156"/>
      <c r="C1902" s="194" t="s">
        <v>2534</v>
      </c>
      <c r="D1902" s="185"/>
      <c r="E1902" s="186"/>
      <c r="F1902" s="159"/>
      <c r="G1902" s="159"/>
      <c r="H1902" s="159"/>
      <c r="I1902" s="159"/>
      <c r="J1902" s="159"/>
      <c r="K1902" s="159"/>
      <c r="L1902" s="159"/>
      <c r="M1902" s="159"/>
      <c r="N1902" s="158"/>
      <c r="O1902" s="158"/>
      <c r="P1902" s="158"/>
      <c r="Q1902" s="158"/>
      <c r="R1902" s="159"/>
      <c r="S1902" s="159"/>
      <c r="T1902" s="159"/>
      <c r="U1902" s="159"/>
      <c r="V1902" s="159"/>
      <c r="W1902" s="159"/>
      <c r="X1902" s="159"/>
      <c r="Y1902" s="159"/>
      <c r="Z1902" s="148"/>
      <c r="AA1902" s="148"/>
      <c r="AB1902" s="148"/>
      <c r="AC1902" s="148"/>
      <c r="AD1902" s="148"/>
      <c r="AE1902" s="148"/>
      <c r="AF1902" s="148"/>
      <c r="AG1902" s="148" t="s">
        <v>435</v>
      </c>
      <c r="AH1902" s="148">
        <v>0</v>
      </c>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row>
    <row r="1903" spans="1:60" outlineLevel="3" x14ac:dyDescent="0.2">
      <c r="A1903" s="155"/>
      <c r="B1903" s="156"/>
      <c r="C1903" s="194" t="s">
        <v>2535</v>
      </c>
      <c r="D1903" s="185"/>
      <c r="E1903" s="186">
        <v>12.5235</v>
      </c>
      <c r="F1903" s="159"/>
      <c r="G1903" s="159"/>
      <c r="H1903" s="159"/>
      <c r="I1903" s="159"/>
      <c r="J1903" s="159"/>
      <c r="K1903" s="159"/>
      <c r="L1903" s="159"/>
      <c r="M1903" s="159"/>
      <c r="N1903" s="158"/>
      <c r="O1903" s="158"/>
      <c r="P1903" s="158"/>
      <c r="Q1903" s="158"/>
      <c r="R1903" s="159"/>
      <c r="S1903" s="159"/>
      <c r="T1903" s="159"/>
      <c r="U1903" s="159"/>
      <c r="V1903" s="159"/>
      <c r="W1903" s="159"/>
      <c r="X1903" s="159"/>
      <c r="Y1903" s="159"/>
      <c r="Z1903" s="148"/>
      <c r="AA1903" s="148"/>
      <c r="AB1903" s="148"/>
      <c r="AC1903" s="148"/>
      <c r="AD1903" s="148"/>
      <c r="AE1903" s="148"/>
      <c r="AF1903" s="148"/>
      <c r="AG1903" s="148" t="s">
        <v>435</v>
      </c>
      <c r="AH1903" s="148">
        <v>0</v>
      </c>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row>
    <row r="1904" spans="1:60" outlineLevel="1" x14ac:dyDescent="0.2">
      <c r="A1904" s="172">
        <v>413</v>
      </c>
      <c r="B1904" s="173" t="s">
        <v>2536</v>
      </c>
      <c r="C1904" s="181" t="s">
        <v>2537</v>
      </c>
      <c r="D1904" s="174" t="s">
        <v>671</v>
      </c>
      <c r="E1904" s="175">
        <v>244.75</v>
      </c>
      <c r="F1904" s="176"/>
      <c r="G1904" s="177">
        <f>ROUND(E1904*F1904,2)</f>
        <v>0</v>
      </c>
      <c r="H1904" s="176"/>
      <c r="I1904" s="177">
        <f>ROUND(E1904*H1904,2)</f>
        <v>0</v>
      </c>
      <c r="J1904" s="176"/>
      <c r="K1904" s="177">
        <f>ROUND(E1904*J1904,2)</f>
        <v>0</v>
      </c>
      <c r="L1904" s="177">
        <v>21</v>
      </c>
      <c r="M1904" s="177">
        <f>G1904*(1+L1904/100)</f>
        <v>0</v>
      </c>
      <c r="N1904" s="175">
        <v>4.2000000000000002E-4</v>
      </c>
      <c r="O1904" s="175">
        <f>ROUND(E1904*N1904,2)</f>
        <v>0.1</v>
      </c>
      <c r="P1904" s="175">
        <v>0</v>
      </c>
      <c r="Q1904" s="175">
        <f>ROUND(E1904*P1904,2)</f>
        <v>0</v>
      </c>
      <c r="R1904" s="177"/>
      <c r="S1904" s="177" t="s">
        <v>394</v>
      </c>
      <c r="T1904" s="178" t="s">
        <v>379</v>
      </c>
      <c r="U1904" s="159">
        <v>0.15</v>
      </c>
      <c r="V1904" s="159">
        <f>ROUND(E1904*U1904,2)</f>
        <v>36.71</v>
      </c>
      <c r="W1904" s="159"/>
      <c r="X1904" s="159" t="s">
        <v>429</v>
      </c>
      <c r="Y1904" s="159" t="s">
        <v>381</v>
      </c>
      <c r="Z1904" s="214">
        <v>0.32</v>
      </c>
      <c r="AA1904" s="215">
        <f t="shared" ref="AA1904" si="810">G1904*Z1904</f>
        <v>0</v>
      </c>
      <c r="AB1904" s="215">
        <f t="shared" ref="AB1904" si="811">G1904-AA1904</f>
        <v>0</v>
      </c>
      <c r="AC1904" s="148"/>
      <c r="AD1904" s="148"/>
      <c r="AE1904" s="148"/>
      <c r="AF1904" s="148"/>
      <c r="AG1904" s="148" t="s">
        <v>431</v>
      </c>
      <c r="AH1904" s="148"/>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row>
    <row r="1905" spans="1:60" outlineLevel="2" x14ac:dyDescent="0.2">
      <c r="A1905" s="155"/>
      <c r="B1905" s="156"/>
      <c r="C1905" s="194" t="s">
        <v>2525</v>
      </c>
      <c r="D1905" s="185"/>
      <c r="E1905" s="186">
        <v>220</v>
      </c>
      <c r="F1905" s="159"/>
      <c r="G1905" s="159"/>
      <c r="H1905" s="159"/>
      <c r="I1905" s="159"/>
      <c r="J1905" s="159"/>
      <c r="K1905" s="159"/>
      <c r="L1905" s="159"/>
      <c r="M1905" s="159"/>
      <c r="N1905" s="158"/>
      <c r="O1905" s="158"/>
      <c r="P1905" s="158"/>
      <c r="Q1905" s="158"/>
      <c r="R1905" s="159"/>
      <c r="S1905" s="159"/>
      <c r="T1905" s="159"/>
      <c r="U1905" s="159"/>
      <c r="V1905" s="159"/>
      <c r="W1905" s="159"/>
      <c r="X1905" s="159"/>
      <c r="Y1905" s="159"/>
      <c r="Z1905" s="148"/>
      <c r="AA1905" s="148"/>
      <c r="AB1905" s="148"/>
      <c r="AC1905" s="148"/>
      <c r="AD1905" s="148"/>
      <c r="AE1905" s="148"/>
      <c r="AF1905" s="148"/>
      <c r="AG1905" s="148" t="s">
        <v>435</v>
      </c>
      <c r="AH1905" s="148">
        <v>0</v>
      </c>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row>
    <row r="1906" spans="1:60" outlineLevel="3" x14ac:dyDescent="0.2">
      <c r="A1906" s="155"/>
      <c r="B1906" s="156"/>
      <c r="C1906" s="194" t="s">
        <v>2526</v>
      </c>
      <c r="D1906" s="185"/>
      <c r="E1906" s="186">
        <v>24.75</v>
      </c>
      <c r="F1906" s="159"/>
      <c r="G1906" s="159"/>
      <c r="H1906" s="159"/>
      <c r="I1906" s="159"/>
      <c r="J1906" s="159"/>
      <c r="K1906" s="159"/>
      <c r="L1906" s="159"/>
      <c r="M1906" s="159"/>
      <c r="N1906" s="158"/>
      <c r="O1906" s="158"/>
      <c r="P1906" s="158"/>
      <c r="Q1906" s="158"/>
      <c r="R1906" s="159"/>
      <c r="S1906" s="159"/>
      <c r="T1906" s="159"/>
      <c r="U1906" s="159"/>
      <c r="V1906" s="159"/>
      <c r="W1906" s="159"/>
      <c r="X1906" s="159"/>
      <c r="Y1906" s="159"/>
      <c r="Z1906" s="148"/>
      <c r="AA1906" s="148"/>
      <c r="AB1906" s="148"/>
      <c r="AC1906" s="148"/>
      <c r="AD1906" s="148"/>
      <c r="AE1906" s="148"/>
      <c r="AF1906" s="148"/>
      <c r="AG1906" s="148" t="s">
        <v>435</v>
      </c>
      <c r="AH1906" s="148">
        <v>0</v>
      </c>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row>
    <row r="1907" spans="1:60" ht="22.5" outlineLevel="1" x14ac:dyDescent="0.2">
      <c r="A1907" s="172">
        <v>414</v>
      </c>
      <c r="B1907" s="173" t="s">
        <v>2502</v>
      </c>
      <c r="C1907" s="181" t="s">
        <v>2503</v>
      </c>
      <c r="D1907" s="174" t="s">
        <v>492</v>
      </c>
      <c r="E1907" s="175">
        <v>83.435000000000002</v>
      </c>
      <c r="F1907" s="176"/>
      <c r="G1907" s="177">
        <f>ROUND(E1907*F1907,2)</f>
        <v>0</v>
      </c>
      <c r="H1907" s="176"/>
      <c r="I1907" s="177">
        <f>ROUND(E1907*H1907,2)</f>
        <v>0</v>
      </c>
      <c r="J1907" s="176"/>
      <c r="K1907" s="177">
        <f>ROUND(E1907*J1907,2)</f>
        <v>0</v>
      </c>
      <c r="L1907" s="177">
        <v>21</v>
      </c>
      <c r="M1907" s="177">
        <f>G1907*(1+L1907/100)</f>
        <v>0</v>
      </c>
      <c r="N1907" s="175">
        <v>6.9300000000000004E-3</v>
      </c>
      <c r="O1907" s="175">
        <f>ROUND(E1907*N1907,2)</f>
        <v>0.57999999999999996</v>
      </c>
      <c r="P1907" s="175">
        <v>0</v>
      </c>
      <c r="Q1907" s="175">
        <f>ROUND(E1907*P1907,2)</f>
        <v>0</v>
      </c>
      <c r="R1907" s="177" t="s">
        <v>2424</v>
      </c>
      <c r="S1907" s="177" t="s">
        <v>378</v>
      </c>
      <c r="T1907" s="178" t="s">
        <v>378</v>
      </c>
      <c r="U1907" s="159">
        <v>1.3466</v>
      </c>
      <c r="V1907" s="159">
        <f>ROUND(E1907*U1907,2)</f>
        <v>112.35</v>
      </c>
      <c r="W1907" s="159"/>
      <c r="X1907" s="159" t="s">
        <v>429</v>
      </c>
      <c r="Y1907" s="159" t="s">
        <v>381</v>
      </c>
      <c r="Z1907" s="214">
        <v>0.32</v>
      </c>
      <c r="AA1907" s="215">
        <f t="shared" ref="AA1907" si="812">G1907*Z1907</f>
        <v>0</v>
      </c>
      <c r="AB1907" s="215">
        <f t="shared" ref="AB1907" si="813">G1907-AA1907</f>
        <v>0</v>
      </c>
      <c r="AC1907" s="148"/>
      <c r="AD1907" s="148"/>
      <c r="AE1907" s="148"/>
      <c r="AF1907" s="148"/>
      <c r="AG1907" s="148" t="s">
        <v>431</v>
      </c>
      <c r="AH1907" s="148"/>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row>
    <row r="1908" spans="1:60" outlineLevel="2" x14ac:dyDescent="0.2">
      <c r="A1908" s="155"/>
      <c r="B1908" s="156"/>
      <c r="C1908" s="194" t="s">
        <v>2538</v>
      </c>
      <c r="D1908" s="185"/>
      <c r="E1908" s="186">
        <v>27.61</v>
      </c>
      <c r="F1908" s="159"/>
      <c r="G1908" s="159"/>
      <c r="H1908" s="159"/>
      <c r="I1908" s="159"/>
      <c r="J1908" s="159"/>
      <c r="K1908" s="159"/>
      <c r="L1908" s="159"/>
      <c r="M1908" s="159"/>
      <c r="N1908" s="158"/>
      <c r="O1908" s="158"/>
      <c r="P1908" s="158"/>
      <c r="Q1908" s="158"/>
      <c r="R1908" s="159"/>
      <c r="S1908" s="159"/>
      <c r="T1908" s="159"/>
      <c r="U1908" s="159"/>
      <c r="V1908" s="159"/>
      <c r="W1908" s="159"/>
      <c r="X1908" s="159"/>
      <c r="Y1908" s="159"/>
      <c r="Z1908" s="148"/>
      <c r="AA1908" s="148"/>
      <c r="AB1908" s="148"/>
      <c r="AC1908" s="148"/>
      <c r="AD1908" s="148"/>
      <c r="AE1908" s="148"/>
      <c r="AF1908" s="148"/>
      <c r="AG1908" s="148" t="s">
        <v>435</v>
      </c>
      <c r="AH1908" s="148">
        <v>0</v>
      </c>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row>
    <row r="1909" spans="1:60" outlineLevel="3" x14ac:dyDescent="0.2">
      <c r="A1909" s="155"/>
      <c r="B1909" s="156"/>
      <c r="C1909" s="194" t="s">
        <v>2539</v>
      </c>
      <c r="D1909" s="185"/>
      <c r="E1909" s="186">
        <v>55.825000000000003</v>
      </c>
      <c r="F1909" s="159"/>
      <c r="G1909" s="159"/>
      <c r="H1909" s="159"/>
      <c r="I1909" s="159"/>
      <c r="J1909" s="159"/>
      <c r="K1909" s="159"/>
      <c r="L1909" s="159"/>
      <c r="M1909" s="159"/>
      <c r="N1909" s="158"/>
      <c r="O1909" s="158"/>
      <c r="P1909" s="158"/>
      <c r="Q1909" s="158"/>
      <c r="R1909" s="159"/>
      <c r="S1909" s="159"/>
      <c r="T1909" s="159"/>
      <c r="U1909" s="159"/>
      <c r="V1909" s="159"/>
      <c r="W1909" s="159"/>
      <c r="X1909" s="159"/>
      <c r="Y1909" s="159"/>
      <c r="Z1909" s="148"/>
      <c r="AA1909" s="148"/>
      <c r="AB1909" s="148"/>
      <c r="AC1909" s="148"/>
      <c r="AD1909" s="148"/>
      <c r="AE1909" s="148"/>
      <c r="AF1909" s="148"/>
      <c r="AG1909" s="148" t="s">
        <v>435</v>
      </c>
      <c r="AH1909" s="148">
        <v>0</v>
      </c>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row>
    <row r="1910" spans="1:60" outlineLevel="1" x14ac:dyDescent="0.2">
      <c r="A1910" s="172">
        <v>415</v>
      </c>
      <c r="B1910" s="173" t="s">
        <v>2540</v>
      </c>
      <c r="C1910" s="181" t="s">
        <v>2508</v>
      </c>
      <c r="D1910" s="174" t="s">
        <v>492</v>
      </c>
      <c r="E1910" s="175">
        <v>87.606750000000005</v>
      </c>
      <c r="F1910" s="176"/>
      <c r="G1910" s="177">
        <f>ROUND(E1910*F1910,2)</f>
        <v>0</v>
      </c>
      <c r="H1910" s="176"/>
      <c r="I1910" s="177">
        <f>ROUND(E1910*H1910,2)</f>
        <v>0</v>
      </c>
      <c r="J1910" s="176"/>
      <c r="K1910" s="177">
        <f>ROUND(E1910*J1910,2)</f>
        <v>0</v>
      </c>
      <c r="L1910" s="177">
        <v>21</v>
      </c>
      <c r="M1910" s="177">
        <f>G1910*(1+L1910/100)</f>
        <v>0</v>
      </c>
      <c r="N1910" s="175">
        <v>1.9199999999999998E-2</v>
      </c>
      <c r="O1910" s="175">
        <f>ROUND(E1910*N1910,2)</f>
        <v>1.68</v>
      </c>
      <c r="P1910" s="175">
        <v>0</v>
      </c>
      <c r="Q1910" s="175">
        <f>ROUND(E1910*P1910,2)</f>
        <v>0</v>
      </c>
      <c r="R1910" s="177"/>
      <c r="S1910" s="177" t="s">
        <v>394</v>
      </c>
      <c r="T1910" s="178" t="s">
        <v>379</v>
      </c>
      <c r="U1910" s="159">
        <v>0</v>
      </c>
      <c r="V1910" s="159">
        <f>ROUND(E1910*U1910,2)</f>
        <v>0</v>
      </c>
      <c r="W1910" s="159"/>
      <c r="X1910" s="159" t="s">
        <v>614</v>
      </c>
      <c r="Y1910" s="159" t="s">
        <v>381</v>
      </c>
      <c r="Z1910" s="214">
        <v>0.32</v>
      </c>
      <c r="AA1910" s="215">
        <f t="shared" ref="AA1910" si="814">G1910*Z1910</f>
        <v>0</v>
      </c>
      <c r="AB1910" s="215">
        <f t="shared" ref="AB1910" si="815">G1910-AA1910</f>
        <v>0</v>
      </c>
      <c r="AC1910" s="148"/>
      <c r="AD1910" s="148"/>
      <c r="AE1910" s="148"/>
      <c r="AF1910" s="148"/>
      <c r="AG1910" s="148" t="s">
        <v>615</v>
      </c>
      <c r="AH1910" s="148"/>
      <c r="AI1910" s="148"/>
      <c r="AJ1910" s="148"/>
      <c r="AK1910" s="148"/>
      <c r="AL1910" s="148"/>
      <c r="AM1910" s="148"/>
      <c r="AN1910" s="148"/>
      <c r="AO1910" s="148"/>
      <c r="AP1910" s="148"/>
      <c r="AQ1910" s="148"/>
      <c r="AR1910" s="148"/>
      <c r="AS1910" s="148"/>
      <c r="AT1910" s="148"/>
      <c r="AU1910" s="148"/>
      <c r="AV1910" s="148"/>
      <c r="AW1910" s="148"/>
      <c r="AX1910" s="148"/>
      <c r="AY1910" s="148"/>
      <c r="AZ1910" s="148"/>
      <c r="BA1910" s="148"/>
      <c r="BB1910" s="148"/>
      <c r="BC1910" s="148"/>
      <c r="BD1910" s="148"/>
      <c r="BE1910" s="148"/>
      <c r="BF1910" s="148"/>
      <c r="BG1910" s="148"/>
      <c r="BH1910" s="148"/>
    </row>
    <row r="1911" spans="1:60" outlineLevel="2" x14ac:dyDescent="0.2">
      <c r="A1911" s="155"/>
      <c r="B1911" s="156"/>
      <c r="C1911" s="296" t="s">
        <v>2530</v>
      </c>
      <c r="D1911" s="297"/>
      <c r="E1911" s="297"/>
      <c r="F1911" s="297"/>
      <c r="G1911" s="297"/>
      <c r="H1911" s="159"/>
      <c r="I1911" s="159"/>
      <c r="J1911" s="159"/>
      <c r="K1911" s="159"/>
      <c r="L1911" s="159"/>
      <c r="M1911" s="159"/>
      <c r="N1911" s="158"/>
      <c r="O1911" s="158"/>
      <c r="P1911" s="158"/>
      <c r="Q1911" s="158"/>
      <c r="R1911" s="159"/>
      <c r="S1911" s="159"/>
      <c r="T1911" s="159"/>
      <c r="U1911" s="159"/>
      <c r="V1911" s="159"/>
      <c r="W1911" s="159"/>
      <c r="X1911" s="159"/>
      <c r="Y1911" s="159"/>
      <c r="Z1911" s="148"/>
      <c r="AA1911" s="148"/>
      <c r="AB1911" s="148"/>
      <c r="AC1911" s="148"/>
      <c r="AD1911" s="148"/>
      <c r="AE1911" s="148"/>
      <c r="AF1911" s="148"/>
      <c r="AG1911" s="148" t="s">
        <v>383</v>
      </c>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row>
    <row r="1912" spans="1:60" outlineLevel="2" x14ac:dyDescent="0.2">
      <c r="A1912" s="155"/>
      <c r="B1912" s="156"/>
      <c r="C1912" s="194" t="s">
        <v>2541</v>
      </c>
      <c r="D1912" s="185"/>
      <c r="E1912" s="186">
        <v>87.606750000000005</v>
      </c>
      <c r="F1912" s="159"/>
      <c r="G1912" s="159"/>
      <c r="H1912" s="159"/>
      <c r="I1912" s="159"/>
      <c r="J1912" s="159"/>
      <c r="K1912" s="159"/>
      <c r="L1912" s="159"/>
      <c r="M1912" s="159"/>
      <c r="N1912" s="158"/>
      <c r="O1912" s="158"/>
      <c r="P1912" s="158"/>
      <c r="Q1912" s="158"/>
      <c r="R1912" s="159"/>
      <c r="S1912" s="159"/>
      <c r="T1912" s="159"/>
      <c r="U1912" s="159"/>
      <c r="V1912" s="159"/>
      <c r="W1912" s="159"/>
      <c r="X1912" s="159"/>
      <c r="Y1912" s="159"/>
      <c r="Z1912" s="148"/>
      <c r="AA1912" s="148"/>
      <c r="AB1912" s="148"/>
      <c r="AC1912" s="148"/>
      <c r="AD1912" s="148"/>
      <c r="AE1912" s="148"/>
      <c r="AF1912" s="148"/>
      <c r="AG1912" s="148" t="s">
        <v>435</v>
      </c>
      <c r="AH1912" s="148">
        <v>5</v>
      </c>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row>
    <row r="1913" spans="1:60" outlineLevel="1" x14ac:dyDescent="0.2">
      <c r="A1913" s="155">
        <v>416</v>
      </c>
      <c r="B1913" s="156" t="s">
        <v>2523</v>
      </c>
      <c r="C1913" s="197" t="s">
        <v>2524</v>
      </c>
      <c r="D1913" s="157" t="s">
        <v>0</v>
      </c>
      <c r="E1913" s="196"/>
      <c r="F1913" s="160"/>
      <c r="G1913" s="159">
        <f>ROUND(E1913*F1913,2)</f>
        <v>0</v>
      </c>
      <c r="H1913" s="160"/>
      <c r="I1913" s="159">
        <f>ROUND(E1913*H1913,2)</f>
        <v>0</v>
      </c>
      <c r="J1913" s="160"/>
      <c r="K1913" s="159">
        <f>ROUND(E1913*J1913,2)</f>
        <v>0</v>
      </c>
      <c r="L1913" s="159">
        <v>21</v>
      </c>
      <c r="M1913" s="159">
        <f>G1913*(1+L1913/100)</f>
        <v>0</v>
      </c>
      <c r="N1913" s="158">
        <v>0</v>
      </c>
      <c r="O1913" s="158">
        <f>ROUND(E1913*N1913,2)</f>
        <v>0</v>
      </c>
      <c r="P1913" s="158">
        <v>0</v>
      </c>
      <c r="Q1913" s="158">
        <f>ROUND(E1913*P1913,2)</f>
        <v>0</v>
      </c>
      <c r="R1913" s="159" t="s">
        <v>2424</v>
      </c>
      <c r="S1913" s="159" t="s">
        <v>378</v>
      </c>
      <c r="T1913" s="159" t="s">
        <v>378</v>
      </c>
      <c r="U1913" s="159">
        <v>0</v>
      </c>
      <c r="V1913" s="159">
        <f>ROUND(E1913*U1913,2)</f>
        <v>0</v>
      </c>
      <c r="W1913" s="159"/>
      <c r="X1913" s="159" t="s">
        <v>618</v>
      </c>
      <c r="Y1913" s="159" t="s">
        <v>381</v>
      </c>
      <c r="Z1913" s="214">
        <v>0.32</v>
      </c>
      <c r="AA1913" s="215">
        <f t="shared" ref="AA1913" si="816">G1913*Z1913</f>
        <v>0</v>
      </c>
      <c r="AB1913" s="215">
        <f t="shared" ref="AB1913" si="817">G1913-AA1913</f>
        <v>0</v>
      </c>
      <c r="AC1913" s="148"/>
      <c r="AD1913" s="148"/>
      <c r="AE1913" s="148"/>
      <c r="AF1913" s="148"/>
      <c r="AG1913" s="148" t="s">
        <v>619</v>
      </c>
      <c r="AH1913" s="148"/>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row>
    <row r="1914" spans="1:60" outlineLevel="2" x14ac:dyDescent="0.2">
      <c r="A1914" s="155"/>
      <c r="B1914" s="156"/>
      <c r="C1914" s="309" t="s">
        <v>2193</v>
      </c>
      <c r="D1914" s="310"/>
      <c r="E1914" s="310"/>
      <c r="F1914" s="310"/>
      <c r="G1914" s="310"/>
      <c r="H1914" s="159"/>
      <c r="I1914" s="159"/>
      <c r="J1914" s="159"/>
      <c r="K1914" s="159"/>
      <c r="L1914" s="159"/>
      <c r="M1914" s="159"/>
      <c r="N1914" s="158"/>
      <c r="O1914" s="158"/>
      <c r="P1914" s="158"/>
      <c r="Q1914" s="158"/>
      <c r="R1914" s="159"/>
      <c r="S1914" s="159"/>
      <c r="T1914" s="159"/>
      <c r="U1914" s="159"/>
      <c r="V1914" s="159"/>
      <c r="W1914" s="159"/>
      <c r="X1914" s="159"/>
      <c r="Y1914" s="159"/>
      <c r="Z1914" s="148"/>
      <c r="AA1914" s="148"/>
      <c r="AB1914" s="148"/>
      <c r="AC1914" s="148"/>
      <c r="AD1914" s="148"/>
      <c r="AE1914" s="148"/>
      <c r="AF1914" s="148"/>
      <c r="AG1914" s="148" t="s">
        <v>433</v>
      </c>
      <c r="AH1914" s="148"/>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row>
    <row r="1915" spans="1:60" x14ac:dyDescent="0.2">
      <c r="A1915" s="162" t="s">
        <v>373</v>
      </c>
      <c r="B1915" s="163" t="s">
        <v>309</v>
      </c>
      <c r="C1915" s="180" t="s">
        <v>310</v>
      </c>
      <c r="D1915" s="164"/>
      <c r="E1915" s="165"/>
      <c r="F1915" s="166"/>
      <c r="G1915" s="166">
        <f>SUMIF(AG1916:AG1930,"&lt;&gt;NOR",G1916:G1930)</f>
        <v>0</v>
      </c>
      <c r="H1915" s="166"/>
      <c r="I1915" s="166">
        <f>SUM(I1916:I1930)</f>
        <v>0</v>
      </c>
      <c r="J1915" s="166"/>
      <c r="K1915" s="166">
        <f>SUM(K1916:K1930)</f>
        <v>0</v>
      </c>
      <c r="L1915" s="166"/>
      <c r="M1915" s="166">
        <f>SUM(M1916:M1930)</f>
        <v>0</v>
      </c>
      <c r="N1915" s="165"/>
      <c r="O1915" s="165">
        <f>SUM(O1916:O1930)</f>
        <v>8.23</v>
      </c>
      <c r="P1915" s="165"/>
      <c r="Q1915" s="165">
        <f>SUM(Q1916:Q1930)</f>
        <v>0</v>
      </c>
      <c r="R1915" s="166"/>
      <c r="S1915" s="166"/>
      <c r="T1915" s="167"/>
      <c r="U1915" s="161"/>
      <c r="V1915" s="161">
        <f>SUM(V1916:V1930)</f>
        <v>633.20000000000005</v>
      </c>
      <c r="W1915" s="161"/>
      <c r="X1915" s="161"/>
      <c r="Y1915" s="161"/>
      <c r="Z1915" s="166"/>
      <c r="AA1915" s="166"/>
      <c r="AB1915" s="167"/>
      <c r="AG1915" t="s">
        <v>374</v>
      </c>
    </row>
    <row r="1916" spans="1:60" ht="22.5" outlineLevel="1" x14ac:dyDescent="0.2">
      <c r="A1916" s="172">
        <v>417</v>
      </c>
      <c r="B1916" s="173" t="s">
        <v>2542</v>
      </c>
      <c r="C1916" s="181" t="s">
        <v>2543</v>
      </c>
      <c r="D1916" s="174" t="s">
        <v>492</v>
      </c>
      <c r="E1916" s="175">
        <v>461.31</v>
      </c>
      <c r="F1916" s="176"/>
      <c r="G1916" s="177">
        <f>ROUND(E1916*F1916,2)</f>
        <v>0</v>
      </c>
      <c r="H1916" s="176"/>
      <c r="I1916" s="177">
        <f>ROUND(E1916*H1916,2)</f>
        <v>0</v>
      </c>
      <c r="J1916" s="176"/>
      <c r="K1916" s="177">
        <f>ROUND(E1916*J1916,2)</f>
        <v>0</v>
      </c>
      <c r="L1916" s="177">
        <v>21</v>
      </c>
      <c r="M1916" s="177">
        <f>G1916*(1+L1916/100)</f>
        <v>0</v>
      </c>
      <c r="N1916" s="175">
        <v>0</v>
      </c>
      <c r="O1916" s="175">
        <f>ROUND(E1916*N1916,2)</f>
        <v>0</v>
      </c>
      <c r="P1916" s="175">
        <v>0</v>
      </c>
      <c r="Q1916" s="175">
        <f>ROUND(E1916*P1916,2)</f>
        <v>0</v>
      </c>
      <c r="R1916" s="177" t="s">
        <v>2544</v>
      </c>
      <c r="S1916" s="177" t="s">
        <v>378</v>
      </c>
      <c r="T1916" s="178" t="s">
        <v>378</v>
      </c>
      <c r="U1916" s="159">
        <v>1.6E-2</v>
      </c>
      <c r="V1916" s="159">
        <f>ROUND(E1916*U1916,2)</f>
        <v>7.38</v>
      </c>
      <c r="W1916" s="159"/>
      <c r="X1916" s="159" t="s">
        <v>429</v>
      </c>
      <c r="Y1916" s="159" t="s">
        <v>381</v>
      </c>
      <c r="Z1916" s="214">
        <v>0.32</v>
      </c>
      <c r="AA1916" s="215">
        <f t="shared" ref="AA1916" si="818">G1916*Z1916</f>
        <v>0</v>
      </c>
      <c r="AB1916" s="215">
        <f t="shared" ref="AB1916" si="819">G1916-AA1916</f>
        <v>0</v>
      </c>
      <c r="AC1916" s="148"/>
      <c r="AD1916" s="148"/>
      <c r="AE1916" s="148"/>
      <c r="AF1916" s="148"/>
      <c r="AG1916" s="148" t="s">
        <v>431</v>
      </c>
      <c r="AH1916" s="148"/>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row>
    <row r="1917" spans="1:60" outlineLevel="2" x14ac:dyDescent="0.2">
      <c r="A1917" s="155"/>
      <c r="B1917" s="156"/>
      <c r="C1917" s="194" t="s">
        <v>2545</v>
      </c>
      <c r="D1917" s="185"/>
      <c r="E1917" s="186">
        <v>461.31</v>
      </c>
      <c r="F1917" s="159"/>
      <c r="G1917" s="159"/>
      <c r="H1917" s="159"/>
      <c r="I1917" s="159"/>
      <c r="J1917" s="159"/>
      <c r="K1917" s="159"/>
      <c r="L1917" s="159"/>
      <c r="M1917" s="159"/>
      <c r="N1917" s="158"/>
      <c r="O1917" s="158"/>
      <c r="P1917" s="158"/>
      <c r="Q1917" s="158"/>
      <c r="R1917" s="159"/>
      <c r="S1917" s="159"/>
      <c r="T1917" s="159"/>
      <c r="U1917" s="159"/>
      <c r="V1917" s="159"/>
      <c r="W1917" s="159"/>
      <c r="X1917" s="159"/>
      <c r="Y1917" s="159"/>
      <c r="Z1917" s="148"/>
      <c r="AA1917" s="148"/>
      <c r="AB1917" s="148"/>
      <c r="AC1917" s="148"/>
      <c r="AD1917" s="148"/>
      <c r="AE1917" s="148"/>
      <c r="AF1917" s="148"/>
      <c r="AG1917" s="148" t="s">
        <v>435</v>
      </c>
      <c r="AH1917" s="148">
        <v>5</v>
      </c>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row>
    <row r="1918" spans="1:60" ht="22.5" outlineLevel="1" x14ac:dyDescent="0.2">
      <c r="A1918" s="172">
        <v>418</v>
      </c>
      <c r="B1918" s="173" t="s">
        <v>2546</v>
      </c>
      <c r="C1918" s="181" t="s">
        <v>2547</v>
      </c>
      <c r="D1918" s="174" t="s">
        <v>492</v>
      </c>
      <c r="E1918" s="175">
        <v>461.31</v>
      </c>
      <c r="F1918" s="176"/>
      <c r="G1918" s="177">
        <f>ROUND(E1918*F1918,2)</f>
        <v>0</v>
      </c>
      <c r="H1918" s="176"/>
      <c r="I1918" s="177">
        <f>ROUND(E1918*H1918,2)</f>
        <v>0</v>
      </c>
      <c r="J1918" s="176"/>
      <c r="K1918" s="177">
        <f>ROUND(E1918*J1918,2)</f>
        <v>0</v>
      </c>
      <c r="L1918" s="177">
        <v>21</v>
      </c>
      <c r="M1918" s="177">
        <f>G1918*(1+L1918/100)</f>
        <v>0</v>
      </c>
      <c r="N1918" s="175">
        <v>0</v>
      </c>
      <c r="O1918" s="175">
        <f>ROUND(E1918*N1918,2)</f>
        <v>0</v>
      </c>
      <c r="P1918" s="175">
        <v>0</v>
      </c>
      <c r="Q1918" s="175">
        <f>ROUND(E1918*P1918,2)</f>
        <v>0</v>
      </c>
      <c r="R1918" s="177"/>
      <c r="S1918" s="177" t="s">
        <v>394</v>
      </c>
      <c r="T1918" s="178" t="s">
        <v>379</v>
      </c>
      <c r="U1918" s="159">
        <v>4.5999999999999999E-2</v>
      </c>
      <c r="V1918" s="159">
        <f>ROUND(E1918*U1918,2)</f>
        <v>21.22</v>
      </c>
      <c r="W1918" s="159"/>
      <c r="X1918" s="159" t="s">
        <v>429</v>
      </c>
      <c r="Y1918" s="159" t="s">
        <v>381</v>
      </c>
      <c r="Z1918" s="214">
        <v>0.32</v>
      </c>
      <c r="AA1918" s="215">
        <f t="shared" ref="AA1918" si="820">G1918*Z1918</f>
        <v>0</v>
      </c>
      <c r="AB1918" s="215">
        <f t="shared" ref="AB1918" si="821">G1918-AA1918</f>
        <v>0</v>
      </c>
      <c r="AC1918" s="148"/>
      <c r="AD1918" s="148"/>
      <c r="AE1918" s="148"/>
      <c r="AF1918" s="148"/>
      <c r="AG1918" s="148" t="s">
        <v>431</v>
      </c>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row>
    <row r="1919" spans="1:60" outlineLevel="2" x14ac:dyDescent="0.2">
      <c r="A1919" s="155"/>
      <c r="B1919" s="156"/>
      <c r="C1919" s="194" t="s">
        <v>2545</v>
      </c>
      <c r="D1919" s="185"/>
      <c r="E1919" s="186">
        <v>461.31</v>
      </c>
      <c r="F1919" s="159"/>
      <c r="G1919" s="159"/>
      <c r="H1919" s="159"/>
      <c r="I1919" s="159"/>
      <c r="J1919" s="159"/>
      <c r="K1919" s="159"/>
      <c r="L1919" s="159"/>
      <c r="M1919" s="159"/>
      <c r="N1919" s="158"/>
      <c r="O1919" s="158"/>
      <c r="P1919" s="158"/>
      <c r="Q1919" s="158"/>
      <c r="R1919" s="159"/>
      <c r="S1919" s="159"/>
      <c r="T1919" s="159"/>
      <c r="U1919" s="159"/>
      <c r="V1919" s="159"/>
      <c r="W1919" s="159"/>
      <c r="X1919" s="159"/>
      <c r="Y1919" s="159"/>
      <c r="Z1919" s="148"/>
      <c r="AA1919" s="148"/>
      <c r="AB1919" s="148"/>
      <c r="AC1919" s="148"/>
      <c r="AD1919" s="148"/>
      <c r="AE1919" s="148"/>
      <c r="AF1919" s="148"/>
      <c r="AG1919" s="148" t="s">
        <v>435</v>
      </c>
      <c r="AH1919" s="148">
        <v>5</v>
      </c>
      <c r="AI1919" s="148"/>
      <c r="AJ1919" s="148"/>
      <c r="AK1919" s="148"/>
      <c r="AL1919" s="148"/>
      <c r="AM1919" s="148"/>
      <c r="AN1919" s="148"/>
      <c r="AO1919" s="148"/>
      <c r="AP1919" s="148"/>
      <c r="AQ1919" s="148"/>
      <c r="AR1919" s="148"/>
      <c r="AS1919" s="148"/>
      <c r="AT1919" s="148"/>
      <c r="AU1919" s="148"/>
      <c r="AV1919" s="148"/>
      <c r="AW1919" s="148"/>
      <c r="AX1919" s="148"/>
      <c r="AY1919" s="148"/>
      <c r="AZ1919" s="148"/>
      <c r="BA1919" s="148"/>
      <c r="BB1919" s="148"/>
      <c r="BC1919" s="148"/>
      <c r="BD1919" s="148"/>
      <c r="BE1919" s="148"/>
      <c r="BF1919" s="148"/>
      <c r="BG1919" s="148"/>
      <c r="BH1919" s="148"/>
    </row>
    <row r="1920" spans="1:60" ht="22.5" outlineLevel="1" x14ac:dyDescent="0.2">
      <c r="A1920" s="172">
        <v>419</v>
      </c>
      <c r="B1920" s="173" t="s">
        <v>2548</v>
      </c>
      <c r="C1920" s="181" t="s">
        <v>2549</v>
      </c>
      <c r="D1920" s="174" t="s">
        <v>492</v>
      </c>
      <c r="E1920" s="175">
        <v>461.31</v>
      </c>
      <c r="F1920" s="176"/>
      <c r="G1920" s="177">
        <f>ROUND(E1920*F1920,2)</f>
        <v>0</v>
      </c>
      <c r="H1920" s="176"/>
      <c r="I1920" s="177">
        <f>ROUND(E1920*H1920,2)</f>
        <v>0</v>
      </c>
      <c r="J1920" s="176"/>
      <c r="K1920" s="177">
        <f>ROUND(E1920*J1920,2)</f>
        <v>0</v>
      </c>
      <c r="L1920" s="177">
        <v>21</v>
      </c>
      <c r="M1920" s="177">
        <f>G1920*(1+L1920/100)</f>
        <v>0</v>
      </c>
      <c r="N1920" s="175">
        <v>1.7850000000000001E-2</v>
      </c>
      <c r="O1920" s="175">
        <f>ROUND(E1920*N1920,2)</f>
        <v>8.23</v>
      </c>
      <c r="P1920" s="175">
        <v>0</v>
      </c>
      <c r="Q1920" s="175">
        <f>ROUND(E1920*P1920,2)</f>
        <v>0</v>
      </c>
      <c r="R1920" s="177"/>
      <c r="S1920" s="177" t="s">
        <v>394</v>
      </c>
      <c r="T1920" s="178" t="s">
        <v>379</v>
      </c>
      <c r="U1920" s="159">
        <v>1.27695</v>
      </c>
      <c r="V1920" s="159">
        <f>ROUND(E1920*U1920,2)</f>
        <v>589.07000000000005</v>
      </c>
      <c r="W1920" s="159"/>
      <c r="X1920" s="159" t="s">
        <v>429</v>
      </c>
      <c r="Y1920" s="159" t="s">
        <v>381</v>
      </c>
      <c r="Z1920" s="214">
        <v>0.32</v>
      </c>
      <c r="AA1920" s="215">
        <f t="shared" ref="AA1920" si="822">G1920*Z1920</f>
        <v>0</v>
      </c>
      <c r="AB1920" s="215">
        <f t="shared" ref="AB1920" si="823">G1920-AA1920</f>
        <v>0</v>
      </c>
      <c r="AC1920" s="148"/>
      <c r="AD1920" s="148"/>
      <c r="AE1920" s="148"/>
      <c r="AF1920" s="148"/>
      <c r="AG1920" s="148" t="s">
        <v>431</v>
      </c>
      <c r="AH1920" s="148"/>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row>
    <row r="1921" spans="1:60" outlineLevel="2" x14ac:dyDescent="0.2">
      <c r="A1921" s="155"/>
      <c r="B1921" s="156"/>
      <c r="C1921" s="194" t="s">
        <v>1733</v>
      </c>
      <c r="D1921" s="185"/>
      <c r="E1921" s="186"/>
      <c r="F1921" s="159"/>
      <c r="G1921" s="159"/>
      <c r="H1921" s="159"/>
      <c r="I1921" s="159"/>
      <c r="J1921" s="159"/>
      <c r="K1921" s="159"/>
      <c r="L1921" s="159"/>
      <c r="M1921" s="159"/>
      <c r="N1921" s="158"/>
      <c r="O1921" s="158"/>
      <c r="P1921" s="158"/>
      <c r="Q1921" s="158"/>
      <c r="R1921" s="159"/>
      <c r="S1921" s="159"/>
      <c r="T1921" s="159"/>
      <c r="U1921" s="159"/>
      <c r="V1921" s="159"/>
      <c r="W1921" s="159"/>
      <c r="X1921" s="159"/>
      <c r="Y1921" s="159"/>
      <c r="Z1921" s="148"/>
      <c r="AA1921" s="148"/>
      <c r="AB1921" s="148"/>
      <c r="AC1921" s="148"/>
      <c r="AD1921" s="148"/>
      <c r="AE1921" s="148"/>
      <c r="AF1921" s="148"/>
      <c r="AG1921" s="148" t="s">
        <v>435</v>
      </c>
      <c r="AH1921" s="148">
        <v>0</v>
      </c>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row>
    <row r="1922" spans="1:60" outlineLevel="3" x14ac:dyDescent="0.2">
      <c r="A1922" s="155"/>
      <c r="B1922" s="156"/>
      <c r="C1922" s="194" t="s">
        <v>1734</v>
      </c>
      <c r="D1922" s="185"/>
      <c r="E1922" s="186">
        <v>461.31</v>
      </c>
      <c r="F1922" s="159"/>
      <c r="G1922" s="159"/>
      <c r="H1922" s="159"/>
      <c r="I1922" s="159"/>
      <c r="J1922" s="159"/>
      <c r="K1922" s="159"/>
      <c r="L1922" s="159"/>
      <c r="M1922" s="159"/>
      <c r="N1922" s="158"/>
      <c r="O1922" s="158"/>
      <c r="P1922" s="158"/>
      <c r="Q1922" s="158"/>
      <c r="R1922" s="159"/>
      <c r="S1922" s="159"/>
      <c r="T1922" s="159"/>
      <c r="U1922" s="159"/>
      <c r="V1922" s="159"/>
      <c r="W1922" s="159"/>
      <c r="X1922" s="159"/>
      <c r="Y1922" s="159"/>
      <c r="Z1922" s="148"/>
      <c r="AA1922" s="148"/>
      <c r="AB1922" s="148"/>
      <c r="AC1922" s="148"/>
      <c r="AD1922" s="148"/>
      <c r="AE1922" s="148"/>
      <c r="AF1922" s="148"/>
      <c r="AG1922" s="148" t="s">
        <v>435</v>
      </c>
      <c r="AH1922" s="148">
        <v>0</v>
      </c>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row>
    <row r="1923" spans="1:60" outlineLevel="1" x14ac:dyDescent="0.2">
      <c r="A1923" s="172">
        <v>420</v>
      </c>
      <c r="B1923" s="173" t="s">
        <v>2550</v>
      </c>
      <c r="C1923" s="181" t="s">
        <v>2551</v>
      </c>
      <c r="D1923" s="174" t="s">
        <v>671</v>
      </c>
      <c r="E1923" s="175">
        <v>85.8</v>
      </c>
      <c r="F1923" s="176"/>
      <c r="G1923" s="177">
        <f>ROUND(E1923*F1923,2)</f>
        <v>0</v>
      </c>
      <c r="H1923" s="176"/>
      <c r="I1923" s="177">
        <f>ROUND(E1923*H1923,2)</f>
        <v>0</v>
      </c>
      <c r="J1923" s="176"/>
      <c r="K1923" s="177">
        <f>ROUND(E1923*J1923,2)</f>
        <v>0</v>
      </c>
      <c r="L1923" s="177">
        <v>21</v>
      </c>
      <c r="M1923" s="177">
        <f>G1923*(1+L1923/100)</f>
        <v>0</v>
      </c>
      <c r="N1923" s="175">
        <v>0</v>
      </c>
      <c r="O1923" s="175">
        <f>ROUND(E1923*N1923,2)</f>
        <v>0</v>
      </c>
      <c r="P1923" s="175">
        <v>0</v>
      </c>
      <c r="Q1923" s="175">
        <f>ROUND(E1923*P1923,2)</f>
        <v>0</v>
      </c>
      <c r="R1923" s="177"/>
      <c r="S1923" s="177" t="s">
        <v>394</v>
      </c>
      <c r="T1923" s="178" t="s">
        <v>379</v>
      </c>
      <c r="U1923" s="159">
        <v>0.18099999999999999</v>
      </c>
      <c r="V1923" s="159">
        <f>ROUND(E1923*U1923,2)</f>
        <v>15.53</v>
      </c>
      <c r="W1923" s="159"/>
      <c r="X1923" s="159" t="s">
        <v>429</v>
      </c>
      <c r="Y1923" s="159" t="s">
        <v>381</v>
      </c>
      <c r="Z1923" s="214">
        <v>0.32</v>
      </c>
      <c r="AA1923" s="215">
        <f t="shared" ref="AA1923" si="824">G1923*Z1923</f>
        <v>0</v>
      </c>
      <c r="AB1923" s="215">
        <f t="shared" ref="AB1923" si="825">G1923-AA1923</f>
        <v>0</v>
      </c>
      <c r="AC1923" s="148"/>
      <c r="AD1923" s="148"/>
      <c r="AE1923" s="148"/>
      <c r="AF1923" s="148"/>
      <c r="AG1923" s="148" t="s">
        <v>431</v>
      </c>
      <c r="AH1923" s="148"/>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row>
    <row r="1924" spans="1:60" outlineLevel="2" x14ac:dyDescent="0.2">
      <c r="A1924" s="155"/>
      <c r="B1924" s="156"/>
      <c r="C1924" s="296" t="s">
        <v>2552</v>
      </c>
      <c r="D1924" s="297"/>
      <c r="E1924" s="297"/>
      <c r="F1924" s="297"/>
      <c r="G1924" s="297"/>
      <c r="H1924" s="159"/>
      <c r="I1924" s="159"/>
      <c r="J1924" s="159"/>
      <c r="K1924" s="159"/>
      <c r="L1924" s="159"/>
      <c r="M1924" s="159"/>
      <c r="N1924" s="158"/>
      <c r="O1924" s="158"/>
      <c r="P1924" s="158"/>
      <c r="Q1924" s="158"/>
      <c r="R1924" s="159"/>
      <c r="S1924" s="159"/>
      <c r="T1924" s="159"/>
      <c r="U1924" s="159"/>
      <c r="V1924" s="159"/>
      <c r="W1924" s="159"/>
      <c r="X1924" s="159"/>
      <c r="Y1924" s="159"/>
      <c r="Z1924" s="148"/>
      <c r="AA1924" s="148"/>
      <c r="AB1924" s="148"/>
      <c r="AC1924" s="148"/>
      <c r="AD1924" s="148"/>
      <c r="AE1924" s="148"/>
      <c r="AF1924" s="148"/>
      <c r="AG1924" s="148" t="s">
        <v>383</v>
      </c>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row>
    <row r="1925" spans="1:60" outlineLevel="2" x14ac:dyDescent="0.2">
      <c r="A1925" s="155"/>
      <c r="B1925" s="156"/>
      <c r="C1925" s="194" t="s">
        <v>2553</v>
      </c>
      <c r="D1925" s="185"/>
      <c r="E1925" s="186"/>
      <c r="F1925" s="159"/>
      <c r="G1925" s="159"/>
      <c r="H1925" s="159"/>
      <c r="I1925" s="159"/>
      <c r="J1925" s="159"/>
      <c r="K1925" s="159"/>
      <c r="L1925" s="159"/>
      <c r="M1925" s="159"/>
      <c r="N1925" s="158"/>
      <c r="O1925" s="158"/>
      <c r="P1925" s="158"/>
      <c r="Q1925" s="158"/>
      <c r="R1925" s="159"/>
      <c r="S1925" s="159"/>
      <c r="T1925" s="159"/>
      <c r="U1925" s="159"/>
      <c r="V1925" s="159"/>
      <c r="W1925" s="159"/>
      <c r="X1925" s="159"/>
      <c r="Y1925" s="159"/>
      <c r="Z1925" s="148"/>
      <c r="AA1925" s="148"/>
      <c r="AB1925" s="148"/>
      <c r="AC1925" s="148"/>
      <c r="AD1925" s="148"/>
      <c r="AE1925" s="148"/>
      <c r="AF1925" s="148"/>
      <c r="AG1925" s="148" t="s">
        <v>435</v>
      </c>
      <c r="AH1925" s="148">
        <v>0</v>
      </c>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row>
    <row r="1926" spans="1:60" outlineLevel="3" x14ac:dyDescent="0.2">
      <c r="A1926" s="155"/>
      <c r="B1926" s="156"/>
      <c r="C1926" s="194" t="s">
        <v>2554</v>
      </c>
      <c r="D1926" s="185"/>
      <c r="E1926" s="186">
        <v>44.1</v>
      </c>
      <c r="F1926" s="159"/>
      <c r="G1926" s="159"/>
      <c r="H1926" s="159"/>
      <c r="I1926" s="159"/>
      <c r="J1926" s="159"/>
      <c r="K1926" s="159"/>
      <c r="L1926" s="159"/>
      <c r="M1926" s="159"/>
      <c r="N1926" s="158"/>
      <c r="O1926" s="158"/>
      <c r="P1926" s="158"/>
      <c r="Q1926" s="158"/>
      <c r="R1926" s="159"/>
      <c r="S1926" s="159"/>
      <c r="T1926" s="159"/>
      <c r="U1926" s="159"/>
      <c r="V1926" s="159"/>
      <c r="W1926" s="159"/>
      <c r="X1926" s="159"/>
      <c r="Y1926" s="159"/>
      <c r="Z1926" s="148"/>
      <c r="AA1926" s="148"/>
      <c r="AB1926" s="148"/>
      <c r="AC1926" s="148"/>
      <c r="AD1926" s="148"/>
      <c r="AE1926" s="148"/>
      <c r="AF1926" s="148"/>
      <c r="AG1926" s="148" t="s">
        <v>435</v>
      </c>
      <c r="AH1926" s="148">
        <v>0</v>
      </c>
      <c r="AI1926" s="148"/>
      <c r="AJ1926" s="148"/>
      <c r="AK1926" s="148"/>
      <c r="AL1926" s="148"/>
      <c r="AM1926" s="148"/>
      <c r="AN1926" s="148"/>
      <c r="AO1926" s="148"/>
      <c r="AP1926" s="148"/>
      <c r="AQ1926" s="148"/>
      <c r="AR1926" s="148"/>
      <c r="AS1926" s="148"/>
      <c r="AT1926" s="148"/>
      <c r="AU1926" s="148"/>
      <c r="AV1926" s="148"/>
      <c r="AW1926" s="148"/>
      <c r="AX1926" s="148"/>
      <c r="AY1926" s="148"/>
      <c r="AZ1926" s="148"/>
      <c r="BA1926" s="148"/>
      <c r="BB1926" s="148"/>
      <c r="BC1926" s="148"/>
      <c r="BD1926" s="148"/>
      <c r="BE1926" s="148"/>
      <c r="BF1926" s="148"/>
      <c r="BG1926" s="148"/>
      <c r="BH1926" s="148"/>
    </row>
    <row r="1927" spans="1:60" outlineLevel="3" x14ac:dyDescent="0.2">
      <c r="A1927" s="155"/>
      <c r="B1927" s="156"/>
      <c r="C1927" s="194" t="s">
        <v>2555</v>
      </c>
      <c r="D1927" s="185"/>
      <c r="E1927" s="186">
        <v>26.1</v>
      </c>
      <c r="F1927" s="159"/>
      <c r="G1927" s="159"/>
      <c r="H1927" s="159"/>
      <c r="I1927" s="159"/>
      <c r="J1927" s="159"/>
      <c r="K1927" s="159"/>
      <c r="L1927" s="159"/>
      <c r="M1927" s="159"/>
      <c r="N1927" s="158"/>
      <c r="O1927" s="158"/>
      <c r="P1927" s="158"/>
      <c r="Q1927" s="158"/>
      <c r="R1927" s="159"/>
      <c r="S1927" s="159"/>
      <c r="T1927" s="159"/>
      <c r="U1927" s="159"/>
      <c r="V1927" s="159"/>
      <c r="W1927" s="159"/>
      <c r="X1927" s="159"/>
      <c r="Y1927" s="159"/>
      <c r="Z1927" s="148"/>
      <c r="AA1927" s="148"/>
      <c r="AB1927" s="148"/>
      <c r="AC1927" s="148"/>
      <c r="AD1927" s="148"/>
      <c r="AE1927" s="148"/>
      <c r="AF1927" s="148"/>
      <c r="AG1927" s="148" t="s">
        <v>435</v>
      </c>
      <c r="AH1927" s="148">
        <v>0</v>
      </c>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row>
    <row r="1928" spans="1:60" outlineLevel="3" x14ac:dyDescent="0.2">
      <c r="A1928" s="155"/>
      <c r="B1928" s="156"/>
      <c r="C1928" s="194" t="s">
        <v>2556</v>
      </c>
      <c r="D1928" s="185"/>
      <c r="E1928" s="186">
        <v>15.6</v>
      </c>
      <c r="F1928" s="159"/>
      <c r="G1928" s="159"/>
      <c r="H1928" s="159"/>
      <c r="I1928" s="159"/>
      <c r="J1928" s="159"/>
      <c r="K1928" s="159"/>
      <c r="L1928" s="159"/>
      <c r="M1928" s="159"/>
      <c r="N1928" s="158"/>
      <c r="O1928" s="158"/>
      <c r="P1928" s="158"/>
      <c r="Q1928" s="158"/>
      <c r="R1928" s="159"/>
      <c r="S1928" s="159"/>
      <c r="T1928" s="159"/>
      <c r="U1928" s="159"/>
      <c r="V1928" s="159"/>
      <c r="W1928" s="159"/>
      <c r="X1928" s="159"/>
      <c r="Y1928" s="159"/>
      <c r="Z1928" s="148"/>
      <c r="AA1928" s="148"/>
      <c r="AB1928" s="148"/>
      <c r="AC1928" s="148"/>
      <c r="AD1928" s="148"/>
      <c r="AE1928" s="148"/>
      <c r="AF1928" s="148"/>
      <c r="AG1928" s="148" t="s">
        <v>435</v>
      </c>
      <c r="AH1928" s="148">
        <v>0</v>
      </c>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row>
    <row r="1929" spans="1:60" outlineLevel="1" x14ac:dyDescent="0.2">
      <c r="A1929" s="155">
        <v>421</v>
      </c>
      <c r="B1929" s="156" t="s">
        <v>2557</v>
      </c>
      <c r="C1929" s="197" t="s">
        <v>2558</v>
      </c>
      <c r="D1929" s="157" t="s">
        <v>0</v>
      </c>
      <c r="E1929" s="196"/>
      <c r="F1929" s="160"/>
      <c r="G1929" s="159">
        <f>ROUND(E1929*F1929,2)</f>
        <v>0</v>
      </c>
      <c r="H1929" s="160"/>
      <c r="I1929" s="159">
        <f>ROUND(E1929*H1929,2)</f>
        <v>0</v>
      </c>
      <c r="J1929" s="160"/>
      <c r="K1929" s="159">
        <f>ROUND(E1929*J1929,2)</f>
        <v>0</v>
      </c>
      <c r="L1929" s="159">
        <v>21</v>
      </c>
      <c r="M1929" s="159">
        <f>G1929*(1+L1929/100)</f>
        <v>0</v>
      </c>
      <c r="N1929" s="158">
        <v>0</v>
      </c>
      <c r="O1929" s="158">
        <f>ROUND(E1929*N1929,2)</f>
        <v>0</v>
      </c>
      <c r="P1929" s="158">
        <v>0</v>
      </c>
      <c r="Q1929" s="158">
        <f>ROUND(E1929*P1929,2)</f>
        <v>0</v>
      </c>
      <c r="R1929" s="159" t="s">
        <v>2544</v>
      </c>
      <c r="S1929" s="159" t="s">
        <v>378</v>
      </c>
      <c r="T1929" s="159" t="s">
        <v>378</v>
      </c>
      <c r="U1929" s="159">
        <v>0</v>
      </c>
      <c r="V1929" s="159">
        <f>ROUND(E1929*U1929,2)</f>
        <v>0</v>
      </c>
      <c r="W1929" s="159"/>
      <c r="X1929" s="159" t="s">
        <v>618</v>
      </c>
      <c r="Y1929" s="159" t="s">
        <v>381</v>
      </c>
      <c r="Z1929" s="214">
        <v>0.32</v>
      </c>
      <c r="AA1929" s="215">
        <f t="shared" ref="AA1929" si="826">G1929*Z1929</f>
        <v>0</v>
      </c>
      <c r="AB1929" s="215">
        <f t="shared" ref="AB1929" si="827">G1929-AA1929</f>
        <v>0</v>
      </c>
      <c r="AC1929" s="148"/>
      <c r="AD1929" s="148"/>
      <c r="AE1929" s="148"/>
      <c r="AF1929" s="148"/>
      <c r="AG1929" s="148" t="s">
        <v>619</v>
      </c>
      <c r="AH1929" s="148"/>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row>
    <row r="1930" spans="1:60" outlineLevel="2" x14ac:dyDescent="0.2">
      <c r="A1930" s="155"/>
      <c r="B1930" s="156"/>
      <c r="C1930" s="309" t="s">
        <v>2193</v>
      </c>
      <c r="D1930" s="310"/>
      <c r="E1930" s="310"/>
      <c r="F1930" s="310"/>
      <c r="G1930" s="310"/>
      <c r="H1930" s="159"/>
      <c r="I1930" s="159"/>
      <c r="J1930" s="159"/>
      <c r="K1930" s="159"/>
      <c r="L1930" s="159"/>
      <c r="M1930" s="159"/>
      <c r="N1930" s="158"/>
      <c r="O1930" s="158"/>
      <c r="P1930" s="158"/>
      <c r="Q1930" s="158"/>
      <c r="R1930" s="159"/>
      <c r="S1930" s="159"/>
      <c r="T1930" s="159"/>
      <c r="U1930" s="159"/>
      <c r="V1930" s="159"/>
      <c r="W1930" s="159"/>
      <c r="X1930" s="159"/>
      <c r="Y1930" s="159"/>
      <c r="Z1930" s="148"/>
      <c r="AA1930" s="148"/>
      <c r="AB1930" s="148"/>
      <c r="AC1930" s="148"/>
      <c r="AD1930" s="148"/>
      <c r="AE1930" s="148"/>
      <c r="AF1930" s="148"/>
      <c r="AG1930" s="148" t="s">
        <v>433</v>
      </c>
      <c r="AH1930" s="148"/>
      <c r="AI1930" s="148"/>
      <c r="AJ1930" s="148"/>
      <c r="AK1930" s="148"/>
      <c r="AL1930" s="148"/>
      <c r="AM1930" s="148"/>
      <c r="AN1930" s="148"/>
      <c r="AO1930" s="148"/>
      <c r="AP1930" s="148"/>
      <c r="AQ1930" s="148"/>
      <c r="AR1930" s="148"/>
      <c r="AS1930" s="148"/>
      <c r="AT1930" s="148"/>
      <c r="AU1930" s="148"/>
      <c r="AV1930" s="148"/>
      <c r="AW1930" s="148"/>
      <c r="AX1930" s="148"/>
      <c r="AY1930" s="148"/>
      <c r="AZ1930" s="148"/>
      <c r="BA1930" s="148"/>
      <c r="BB1930" s="148"/>
      <c r="BC1930" s="148"/>
      <c r="BD1930" s="148"/>
      <c r="BE1930" s="148"/>
      <c r="BF1930" s="148"/>
      <c r="BG1930" s="148"/>
      <c r="BH1930" s="148"/>
    </row>
    <row r="1931" spans="1:60" x14ac:dyDescent="0.2">
      <c r="A1931" s="162" t="s">
        <v>373</v>
      </c>
      <c r="B1931" s="163" t="s">
        <v>311</v>
      </c>
      <c r="C1931" s="180" t="s">
        <v>312</v>
      </c>
      <c r="D1931" s="164"/>
      <c r="E1931" s="165"/>
      <c r="F1931" s="166"/>
      <c r="G1931" s="166">
        <f>SUMIF(AG1932:AG2007,"&lt;&gt;NOR",G1932:G2007)</f>
        <v>0</v>
      </c>
      <c r="H1931" s="166"/>
      <c r="I1931" s="166">
        <f>SUM(I1932:I2007)</f>
        <v>0</v>
      </c>
      <c r="J1931" s="166"/>
      <c r="K1931" s="166">
        <f>SUM(K1932:K2007)</f>
        <v>0</v>
      </c>
      <c r="L1931" s="166"/>
      <c r="M1931" s="166">
        <f>SUM(M1932:M2007)</f>
        <v>0</v>
      </c>
      <c r="N1931" s="165"/>
      <c r="O1931" s="165">
        <f>SUM(O1932:O2007)</f>
        <v>5.9</v>
      </c>
      <c r="P1931" s="165"/>
      <c r="Q1931" s="165">
        <f>SUM(Q1932:Q2007)</f>
        <v>0</v>
      </c>
      <c r="R1931" s="166"/>
      <c r="S1931" s="166"/>
      <c r="T1931" s="167"/>
      <c r="U1931" s="161"/>
      <c r="V1931" s="161">
        <f>SUM(V1932:V2007)</f>
        <v>847.8</v>
      </c>
      <c r="W1931" s="161"/>
      <c r="X1931" s="161"/>
      <c r="Y1931" s="161"/>
      <c r="Z1931" s="166"/>
      <c r="AA1931" s="166"/>
      <c r="AB1931" s="167"/>
      <c r="AG1931" t="s">
        <v>374</v>
      </c>
    </row>
    <row r="1932" spans="1:60" outlineLevel="1" x14ac:dyDescent="0.2">
      <c r="A1932" s="172">
        <v>422</v>
      </c>
      <c r="B1932" s="173" t="s">
        <v>2559</v>
      </c>
      <c r="C1932" s="181" t="s">
        <v>2560</v>
      </c>
      <c r="D1932" s="174" t="s">
        <v>492</v>
      </c>
      <c r="E1932" s="175">
        <v>1434.2</v>
      </c>
      <c r="F1932" s="176"/>
      <c r="G1932" s="177">
        <f>ROUND(E1932*F1932,2)</f>
        <v>0</v>
      </c>
      <c r="H1932" s="176"/>
      <c r="I1932" s="177">
        <f>ROUND(E1932*H1932,2)</f>
        <v>0</v>
      </c>
      <c r="J1932" s="176"/>
      <c r="K1932" s="177">
        <f>ROUND(E1932*J1932,2)</f>
        <v>0</v>
      </c>
      <c r="L1932" s="177">
        <v>21</v>
      </c>
      <c r="M1932" s="177">
        <f>G1932*(1+L1932/100)</f>
        <v>0</v>
      </c>
      <c r="N1932" s="175">
        <v>0</v>
      </c>
      <c r="O1932" s="175">
        <f>ROUND(E1932*N1932,2)</f>
        <v>0</v>
      </c>
      <c r="P1932" s="175">
        <v>0</v>
      </c>
      <c r="Q1932" s="175">
        <f>ROUND(E1932*P1932,2)</f>
        <v>0</v>
      </c>
      <c r="R1932" s="177" t="s">
        <v>2544</v>
      </c>
      <c r="S1932" s="177" t="s">
        <v>378</v>
      </c>
      <c r="T1932" s="178" t="s">
        <v>378</v>
      </c>
      <c r="U1932" s="159">
        <v>1.6E-2</v>
      </c>
      <c r="V1932" s="159">
        <f>ROUND(E1932*U1932,2)</f>
        <v>22.95</v>
      </c>
      <c r="W1932" s="159"/>
      <c r="X1932" s="159" t="s">
        <v>429</v>
      </c>
      <c r="Y1932" s="159" t="s">
        <v>430</v>
      </c>
      <c r="Z1932" s="214">
        <v>0.32</v>
      </c>
      <c r="AA1932" s="215">
        <f t="shared" ref="AA1932" si="828">G1932*Z1932</f>
        <v>0</v>
      </c>
      <c r="AB1932" s="215">
        <f t="shared" ref="AB1932" si="829">G1932-AA1932</f>
        <v>0</v>
      </c>
      <c r="AC1932" s="148"/>
      <c r="AD1932" s="148"/>
      <c r="AE1932" s="148"/>
      <c r="AF1932" s="148"/>
      <c r="AG1932" s="148" t="s">
        <v>431</v>
      </c>
      <c r="AH1932" s="148"/>
      <c r="AI1932" s="148"/>
      <c r="AJ1932" s="148"/>
      <c r="AK1932" s="148"/>
      <c r="AL1932" s="148"/>
      <c r="AM1932" s="148"/>
      <c r="AN1932" s="148"/>
      <c r="AO1932" s="148"/>
      <c r="AP1932" s="148"/>
      <c r="AQ1932" s="148"/>
      <c r="AR1932" s="148"/>
      <c r="AS1932" s="148"/>
      <c r="AT1932" s="148"/>
      <c r="AU1932" s="148"/>
      <c r="AV1932" s="148"/>
      <c r="AW1932" s="148"/>
      <c r="AX1932" s="148"/>
      <c r="AY1932" s="148"/>
      <c r="AZ1932" s="148"/>
      <c r="BA1932" s="148"/>
      <c r="BB1932" s="148"/>
      <c r="BC1932" s="148"/>
      <c r="BD1932" s="148"/>
      <c r="BE1932" s="148"/>
      <c r="BF1932" s="148"/>
      <c r="BG1932" s="148"/>
      <c r="BH1932" s="148"/>
    </row>
    <row r="1933" spans="1:60" outlineLevel="2" x14ac:dyDescent="0.2">
      <c r="A1933" s="155"/>
      <c r="B1933" s="156"/>
      <c r="C1933" s="307" t="s">
        <v>2561</v>
      </c>
      <c r="D1933" s="308"/>
      <c r="E1933" s="308"/>
      <c r="F1933" s="308"/>
      <c r="G1933" s="308"/>
      <c r="H1933" s="159"/>
      <c r="I1933" s="159"/>
      <c r="J1933" s="159"/>
      <c r="K1933" s="159"/>
      <c r="L1933" s="159"/>
      <c r="M1933" s="159"/>
      <c r="N1933" s="158"/>
      <c r="O1933" s="158"/>
      <c r="P1933" s="158"/>
      <c r="Q1933" s="158"/>
      <c r="R1933" s="159"/>
      <c r="S1933" s="159"/>
      <c r="T1933" s="159"/>
      <c r="U1933" s="159"/>
      <c r="V1933" s="159"/>
      <c r="W1933" s="159"/>
      <c r="X1933" s="159"/>
      <c r="Y1933" s="159"/>
      <c r="Z1933" s="148"/>
      <c r="AA1933" s="148"/>
      <c r="AB1933" s="148"/>
      <c r="AC1933" s="148"/>
      <c r="AD1933" s="148"/>
      <c r="AE1933" s="148"/>
      <c r="AF1933" s="148"/>
      <c r="AG1933" s="148" t="s">
        <v>433</v>
      </c>
      <c r="AH1933" s="148"/>
      <c r="AI1933" s="148"/>
      <c r="AJ1933" s="148"/>
      <c r="AK1933" s="148"/>
      <c r="AL1933" s="148"/>
      <c r="AM1933" s="148"/>
      <c r="AN1933" s="148"/>
      <c r="AO1933" s="148"/>
      <c r="AP1933" s="148"/>
      <c r="AQ1933" s="148"/>
      <c r="AR1933" s="148"/>
      <c r="AS1933" s="148"/>
      <c r="AT1933" s="148"/>
      <c r="AU1933" s="148"/>
      <c r="AV1933" s="148"/>
      <c r="AW1933" s="148"/>
      <c r="AX1933" s="148"/>
      <c r="AY1933" s="148"/>
      <c r="AZ1933" s="148"/>
      <c r="BA1933" s="148"/>
      <c r="BB1933" s="148"/>
      <c r="BC1933" s="148"/>
      <c r="BD1933" s="148"/>
      <c r="BE1933" s="148"/>
      <c r="BF1933" s="148"/>
      <c r="BG1933" s="148"/>
      <c r="BH1933" s="148"/>
    </row>
    <row r="1934" spans="1:60" outlineLevel="2" x14ac:dyDescent="0.2">
      <c r="A1934" s="155"/>
      <c r="B1934" s="156"/>
      <c r="C1934" s="194" t="s">
        <v>2562</v>
      </c>
      <c r="D1934" s="185"/>
      <c r="E1934" s="186">
        <v>873.9</v>
      </c>
      <c r="F1934" s="159"/>
      <c r="G1934" s="159"/>
      <c r="H1934" s="159"/>
      <c r="I1934" s="159"/>
      <c r="J1934" s="159"/>
      <c r="K1934" s="159"/>
      <c r="L1934" s="159"/>
      <c r="M1934" s="159"/>
      <c r="N1934" s="158"/>
      <c r="O1934" s="158"/>
      <c r="P1934" s="158"/>
      <c r="Q1934" s="158"/>
      <c r="R1934" s="159"/>
      <c r="S1934" s="159"/>
      <c r="T1934" s="159"/>
      <c r="U1934" s="159"/>
      <c r="V1934" s="159"/>
      <c r="W1934" s="159"/>
      <c r="X1934" s="159"/>
      <c r="Y1934" s="159"/>
      <c r="Z1934" s="148"/>
      <c r="AA1934" s="148"/>
      <c r="AB1934" s="148"/>
      <c r="AC1934" s="148"/>
      <c r="AD1934" s="148"/>
      <c r="AE1934" s="148"/>
      <c r="AF1934" s="148"/>
      <c r="AG1934" s="148" t="s">
        <v>435</v>
      </c>
      <c r="AH1934" s="148">
        <v>5</v>
      </c>
      <c r="AI1934" s="148"/>
      <c r="AJ1934" s="148"/>
      <c r="AK1934" s="148"/>
      <c r="AL1934" s="148"/>
      <c r="AM1934" s="148"/>
      <c r="AN1934" s="148"/>
      <c r="AO1934" s="148"/>
      <c r="AP1934" s="148"/>
      <c r="AQ1934" s="148"/>
      <c r="AR1934" s="148"/>
      <c r="AS1934" s="148"/>
      <c r="AT1934" s="148"/>
      <c r="AU1934" s="148"/>
      <c r="AV1934" s="148"/>
      <c r="AW1934" s="148"/>
      <c r="AX1934" s="148"/>
      <c r="AY1934" s="148"/>
      <c r="AZ1934" s="148"/>
      <c r="BA1934" s="148"/>
      <c r="BB1934" s="148"/>
      <c r="BC1934" s="148"/>
      <c r="BD1934" s="148"/>
      <c r="BE1934" s="148"/>
      <c r="BF1934" s="148"/>
      <c r="BG1934" s="148"/>
      <c r="BH1934" s="148"/>
    </row>
    <row r="1935" spans="1:60" outlineLevel="3" x14ac:dyDescent="0.2">
      <c r="A1935" s="155"/>
      <c r="B1935" s="156"/>
      <c r="C1935" s="194" t="s">
        <v>2563</v>
      </c>
      <c r="D1935" s="185"/>
      <c r="E1935" s="186">
        <v>560.29999999999995</v>
      </c>
      <c r="F1935" s="159"/>
      <c r="G1935" s="159"/>
      <c r="H1935" s="159"/>
      <c r="I1935" s="159"/>
      <c r="J1935" s="159"/>
      <c r="K1935" s="159"/>
      <c r="L1935" s="159"/>
      <c r="M1935" s="159"/>
      <c r="N1935" s="158"/>
      <c r="O1935" s="158"/>
      <c r="P1935" s="158"/>
      <c r="Q1935" s="158"/>
      <c r="R1935" s="159"/>
      <c r="S1935" s="159"/>
      <c r="T1935" s="159"/>
      <c r="U1935" s="159"/>
      <c r="V1935" s="159"/>
      <c r="W1935" s="159"/>
      <c r="X1935" s="159"/>
      <c r="Y1935" s="159"/>
      <c r="Z1935" s="148"/>
      <c r="AA1935" s="148"/>
      <c r="AB1935" s="148"/>
      <c r="AC1935" s="148"/>
      <c r="AD1935" s="148"/>
      <c r="AE1935" s="148"/>
      <c r="AF1935" s="148"/>
      <c r="AG1935" s="148" t="s">
        <v>435</v>
      </c>
      <c r="AH1935" s="148">
        <v>5</v>
      </c>
      <c r="AI1935" s="148"/>
      <c r="AJ1935" s="148"/>
      <c r="AK1935" s="148"/>
      <c r="AL1935" s="148"/>
      <c r="AM1935" s="148"/>
      <c r="AN1935" s="148"/>
      <c r="AO1935" s="148"/>
      <c r="AP1935" s="148"/>
      <c r="AQ1935" s="148"/>
      <c r="AR1935" s="148"/>
      <c r="AS1935" s="148"/>
      <c r="AT1935" s="148"/>
      <c r="AU1935" s="148"/>
      <c r="AV1935" s="148"/>
      <c r="AW1935" s="148"/>
      <c r="AX1935" s="148"/>
      <c r="AY1935" s="148"/>
      <c r="AZ1935" s="148"/>
      <c r="BA1935" s="148"/>
      <c r="BB1935" s="148"/>
      <c r="BC1935" s="148"/>
      <c r="BD1935" s="148"/>
      <c r="BE1935" s="148"/>
      <c r="BF1935" s="148"/>
      <c r="BG1935" s="148"/>
      <c r="BH1935" s="148"/>
    </row>
    <row r="1936" spans="1:60" ht="22.5" outlineLevel="1" x14ac:dyDescent="0.2">
      <c r="A1936" s="172">
        <v>423</v>
      </c>
      <c r="B1936" s="173" t="s">
        <v>2564</v>
      </c>
      <c r="C1936" s="181" t="s">
        <v>2565</v>
      </c>
      <c r="D1936" s="174" t="s">
        <v>492</v>
      </c>
      <c r="E1936" s="175">
        <v>1434.2</v>
      </c>
      <c r="F1936" s="176"/>
      <c r="G1936" s="177">
        <f>ROUND(E1936*F1936,2)</f>
        <v>0</v>
      </c>
      <c r="H1936" s="176"/>
      <c r="I1936" s="177">
        <f>ROUND(E1936*H1936,2)</f>
        <v>0</v>
      </c>
      <c r="J1936" s="176"/>
      <c r="K1936" s="177">
        <f>ROUND(E1936*J1936,2)</f>
        <v>0</v>
      </c>
      <c r="L1936" s="177">
        <v>21</v>
      </c>
      <c r="M1936" s="177">
        <f>G1936*(1+L1936/100)</f>
        <v>0</v>
      </c>
      <c r="N1936" s="175">
        <v>0</v>
      </c>
      <c r="O1936" s="175">
        <f>ROUND(E1936*N1936,2)</f>
        <v>0</v>
      </c>
      <c r="P1936" s="175">
        <v>0</v>
      </c>
      <c r="Q1936" s="175">
        <f>ROUND(E1936*P1936,2)</f>
        <v>0</v>
      </c>
      <c r="R1936" s="177"/>
      <c r="S1936" s="177" t="s">
        <v>394</v>
      </c>
      <c r="T1936" s="178" t="s">
        <v>379</v>
      </c>
      <c r="U1936" s="159">
        <v>4.5999999999999999E-2</v>
      </c>
      <c r="V1936" s="159">
        <f>ROUND(E1936*U1936,2)</f>
        <v>65.97</v>
      </c>
      <c r="W1936" s="159"/>
      <c r="X1936" s="159" t="s">
        <v>429</v>
      </c>
      <c r="Y1936" s="159" t="s">
        <v>430</v>
      </c>
      <c r="Z1936" s="214">
        <v>0.32</v>
      </c>
      <c r="AA1936" s="215">
        <f t="shared" ref="AA1936" si="830">G1936*Z1936</f>
        <v>0</v>
      </c>
      <c r="AB1936" s="215">
        <f t="shared" ref="AB1936" si="831">G1936-AA1936</f>
        <v>0</v>
      </c>
      <c r="AC1936" s="148"/>
      <c r="AD1936" s="148"/>
      <c r="AE1936" s="148"/>
      <c r="AF1936" s="148"/>
      <c r="AG1936" s="148" t="s">
        <v>431</v>
      </c>
      <c r="AH1936" s="148"/>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row>
    <row r="1937" spans="1:60" outlineLevel="2" x14ac:dyDescent="0.2">
      <c r="A1937" s="155"/>
      <c r="B1937" s="156"/>
      <c r="C1937" s="194" t="s">
        <v>2562</v>
      </c>
      <c r="D1937" s="185"/>
      <c r="E1937" s="186">
        <v>873.9</v>
      </c>
      <c r="F1937" s="159"/>
      <c r="G1937" s="159"/>
      <c r="H1937" s="159"/>
      <c r="I1937" s="159"/>
      <c r="J1937" s="159"/>
      <c r="K1937" s="159"/>
      <c r="L1937" s="159"/>
      <c r="M1937" s="159"/>
      <c r="N1937" s="158"/>
      <c r="O1937" s="158"/>
      <c r="P1937" s="158"/>
      <c r="Q1937" s="158"/>
      <c r="R1937" s="159"/>
      <c r="S1937" s="159"/>
      <c r="T1937" s="159"/>
      <c r="U1937" s="159"/>
      <c r="V1937" s="159"/>
      <c r="W1937" s="159"/>
      <c r="X1937" s="159"/>
      <c r="Y1937" s="159"/>
      <c r="Z1937" s="148"/>
      <c r="AA1937" s="148"/>
      <c r="AB1937" s="148"/>
      <c r="AC1937" s="148"/>
      <c r="AD1937" s="148"/>
      <c r="AE1937" s="148"/>
      <c r="AF1937" s="148"/>
      <c r="AG1937" s="148" t="s">
        <v>435</v>
      </c>
      <c r="AH1937" s="148">
        <v>5</v>
      </c>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row>
    <row r="1938" spans="1:60" outlineLevel="3" x14ac:dyDescent="0.2">
      <c r="A1938" s="155"/>
      <c r="B1938" s="156"/>
      <c r="C1938" s="194" t="s">
        <v>2563</v>
      </c>
      <c r="D1938" s="185"/>
      <c r="E1938" s="186">
        <v>560.29999999999995</v>
      </c>
      <c r="F1938" s="159"/>
      <c r="G1938" s="159"/>
      <c r="H1938" s="159"/>
      <c r="I1938" s="159"/>
      <c r="J1938" s="159"/>
      <c r="K1938" s="159"/>
      <c r="L1938" s="159"/>
      <c r="M1938" s="159"/>
      <c r="N1938" s="158"/>
      <c r="O1938" s="158"/>
      <c r="P1938" s="158"/>
      <c r="Q1938" s="158"/>
      <c r="R1938" s="159"/>
      <c r="S1938" s="159"/>
      <c r="T1938" s="159"/>
      <c r="U1938" s="159"/>
      <c r="V1938" s="159"/>
      <c r="W1938" s="159"/>
      <c r="X1938" s="159"/>
      <c r="Y1938" s="159"/>
      <c r="Z1938" s="148"/>
      <c r="AA1938" s="148"/>
      <c r="AB1938" s="148"/>
      <c r="AC1938" s="148"/>
      <c r="AD1938" s="148"/>
      <c r="AE1938" s="148"/>
      <c r="AF1938" s="148"/>
      <c r="AG1938" s="148" t="s">
        <v>435</v>
      </c>
      <c r="AH1938" s="148">
        <v>5</v>
      </c>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48"/>
      <c r="BB1938" s="148"/>
      <c r="BC1938" s="148"/>
      <c r="BD1938" s="148"/>
      <c r="BE1938" s="148"/>
      <c r="BF1938" s="148"/>
      <c r="BG1938" s="148"/>
      <c r="BH1938" s="148"/>
    </row>
    <row r="1939" spans="1:60" ht="22.5" outlineLevel="1" x14ac:dyDescent="0.2">
      <c r="A1939" s="172">
        <v>424</v>
      </c>
      <c r="B1939" s="173" t="s">
        <v>2566</v>
      </c>
      <c r="C1939" s="181" t="s">
        <v>2567</v>
      </c>
      <c r="D1939" s="174" t="s">
        <v>492</v>
      </c>
      <c r="E1939" s="175">
        <v>873.9</v>
      </c>
      <c r="F1939" s="176"/>
      <c r="G1939" s="177">
        <f>ROUND(E1939*F1939,2)</f>
        <v>0</v>
      </c>
      <c r="H1939" s="176"/>
      <c r="I1939" s="177">
        <f>ROUND(E1939*H1939,2)</f>
        <v>0</v>
      </c>
      <c r="J1939" s="176"/>
      <c r="K1939" s="177">
        <f>ROUND(E1939*J1939,2)</f>
        <v>0</v>
      </c>
      <c r="L1939" s="177">
        <v>21</v>
      </c>
      <c r="M1939" s="177">
        <f>G1939*(1+L1939/100)</f>
        <v>0</v>
      </c>
      <c r="N1939" s="175">
        <v>3.3E-4</v>
      </c>
      <c r="O1939" s="175">
        <f>ROUND(E1939*N1939,2)</f>
        <v>0.28999999999999998</v>
      </c>
      <c r="P1939" s="175">
        <v>0</v>
      </c>
      <c r="Q1939" s="175">
        <f>ROUND(E1939*P1939,2)</f>
        <v>0</v>
      </c>
      <c r="R1939" s="177" t="s">
        <v>2544</v>
      </c>
      <c r="S1939" s="177" t="s">
        <v>378</v>
      </c>
      <c r="T1939" s="178" t="s">
        <v>378</v>
      </c>
      <c r="U1939" s="159">
        <v>0.45</v>
      </c>
      <c r="V1939" s="159">
        <f>ROUND(E1939*U1939,2)</f>
        <v>393.26</v>
      </c>
      <c r="W1939" s="159"/>
      <c r="X1939" s="159" t="s">
        <v>429</v>
      </c>
      <c r="Y1939" s="159" t="s">
        <v>453</v>
      </c>
      <c r="Z1939" s="214">
        <v>0.32</v>
      </c>
      <c r="AA1939" s="215">
        <f t="shared" ref="AA1939" si="832">G1939*Z1939</f>
        <v>0</v>
      </c>
      <c r="AB1939" s="215">
        <f t="shared" ref="AB1939" si="833">G1939-AA1939</f>
        <v>0</v>
      </c>
      <c r="AC1939" s="148"/>
      <c r="AD1939" s="148"/>
      <c r="AE1939" s="148"/>
      <c r="AF1939" s="148"/>
      <c r="AG1939" s="148" t="s">
        <v>431</v>
      </c>
      <c r="AH1939" s="148"/>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row>
    <row r="1940" spans="1:60" outlineLevel="2" x14ac:dyDescent="0.2">
      <c r="A1940" s="155"/>
      <c r="B1940" s="156"/>
      <c r="C1940" s="194" t="s">
        <v>1714</v>
      </c>
      <c r="D1940" s="185"/>
      <c r="E1940" s="186"/>
      <c r="F1940" s="159"/>
      <c r="G1940" s="159"/>
      <c r="H1940" s="159"/>
      <c r="I1940" s="159"/>
      <c r="J1940" s="159"/>
      <c r="K1940" s="159"/>
      <c r="L1940" s="159"/>
      <c r="M1940" s="159"/>
      <c r="N1940" s="158"/>
      <c r="O1940" s="158"/>
      <c r="P1940" s="158"/>
      <c r="Q1940" s="158"/>
      <c r="R1940" s="159"/>
      <c r="S1940" s="159"/>
      <c r="T1940" s="159"/>
      <c r="U1940" s="159"/>
      <c r="V1940" s="159"/>
      <c r="W1940" s="159"/>
      <c r="X1940" s="159"/>
      <c r="Y1940" s="159"/>
      <c r="Z1940" s="148"/>
      <c r="AA1940" s="148"/>
      <c r="AB1940" s="148"/>
      <c r="AC1940" s="148"/>
      <c r="AD1940" s="148"/>
      <c r="AE1940" s="148"/>
      <c r="AF1940" s="148"/>
      <c r="AG1940" s="148" t="s">
        <v>435</v>
      </c>
      <c r="AH1940" s="148">
        <v>0</v>
      </c>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row>
    <row r="1941" spans="1:60" outlineLevel="3" x14ac:dyDescent="0.2">
      <c r="A1941" s="155"/>
      <c r="B1941" s="156"/>
      <c r="C1941" s="194" t="s">
        <v>1715</v>
      </c>
      <c r="D1941" s="185"/>
      <c r="E1941" s="186">
        <v>873.9</v>
      </c>
      <c r="F1941" s="159"/>
      <c r="G1941" s="159"/>
      <c r="H1941" s="159"/>
      <c r="I1941" s="159"/>
      <c r="J1941" s="159"/>
      <c r="K1941" s="159"/>
      <c r="L1941" s="159"/>
      <c r="M1941" s="159"/>
      <c r="N1941" s="158"/>
      <c r="O1941" s="158"/>
      <c r="P1941" s="158"/>
      <c r="Q1941" s="158"/>
      <c r="R1941" s="159"/>
      <c r="S1941" s="159"/>
      <c r="T1941" s="159"/>
      <c r="U1941" s="159"/>
      <c r="V1941" s="159"/>
      <c r="W1941" s="159"/>
      <c r="X1941" s="159"/>
      <c r="Y1941" s="159"/>
      <c r="Z1941" s="148"/>
      <c r="AA1941" s="148"/>
      <c r="AB1941" s="148"/>
      <c r="AC1941" s="148"/>
      <c r="AD1941" s="148"/>
      <c r="AE1941" s="148"/>
      <c r="AF1941" s="148"/>
      <c r="AG1941" s="148" t="s">
        <v>435</v>
      </c>
      <c r="AH1941" s="148">
        <v>0</v>
      </c>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row>
    <row r="1942" spans="1:60" outlineLevel="1" x14ac:dyDescent="0.2">
      <c r="A1942" s="172">
        <v>425</v>
      </c>
      <c r="B1942" s="173" t="s">
        <v>2568</v>
      </c>
      <c r="C1942" s="181" t="s">
        <v>2569</v>
      </c>
      <c r="D1942" s="174" t="s">
        <v>492</v>
      </c>
      <c r="E1942" s="175">
        <v>917.59500000000003</v>
      </c>
      <c r="F1942" s="176"/>
      <c r="G1942" s="177">
        <f>ROUND(E1942*F1942,2)</f>
        <v>0</v>
      </c>
      <c r="H1942" s="176"/>
      <c r="I1942" s="177">
        <f>ROUND(E1942*H1942,2)</f>
        <v>0</v>
      </c>
      <c r="J1942" s="176"/>
      <c r="K1942" s="177">
        <f>ROUND(E1942*J1942,2)</f>
        <v>0</v>
      </c>
      <c r="L1942" s="177">
        <v>21</v>
      </c>
      <c r="M1942" s="177">
        <f>G1942*(1+L1942/100)</f>
        <v>0</v>
      </c>
      <c r="N1942" s="175">
        <v>3.5999999999999999E-3</v>
      </c>
      <c r="O1942" s="175">
        <f>ROUND(E1942*N1942,2)</f>
        <v>3.3</v>
      </c>
      <c r="P1942" s="175">
        <v>0</v>
      </c>
      <c r="Q1942" s="175">
        <f>ROUND(E1942*P1942,2)</f>
        <v>0</v>
      </c>
      <c r="R1942" s="177"/>
      <c r="S1942" s="177" t="s">
        <v>394</v>
      </c>
      <c r="T1942" s="178" t="s">
        <v>379</v>
      </c>
      <c r="U1942" s="159">
        <v>0</v>
      </c>
      <c r="V1942" s="159">
        <f>ROUND(E1942*U1942,2)</f>
        <v>0</v>
      </c>
      <c r="W1942" s="159"/>
      <c r="X1942" s="159" t="s">
        <v>614</v>
      </c>
      <c r="Y1942" s="159" t="s">
        <v>453</v>
      </c>
      <c r="Z1942" s="214">
        <v>0.32</v>
      </c>
      <c r="AA1942" s="215">
        <f t="shared" ref="AA1942" si="834">G1942*Z1942</f>
        <v>0</v>
      </c>
      <c r="AB1942" s="215">
        <f t="shared" ref="AB1942" si="835">G1942-AA1942</f>
        <v>0</v>
      </c>
      <c r="AC1942" s="148"/>
      <c r="AD1942" s="148"/>
      <c r="AE1942" s="148"/>
      <c r="AF1942" s="148"/>
      <c r="AG1942" s="148" t="s">
        <v>615</v>
      </c>
      <c r="AH1942" s="148"/>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row>
    <row r="1943" spans="1:60" ht="22.5" outlineLevel="2" x14ac:dyDescent="0.2">
      <c r="A1943" s="155"/>
      <c r="B1943" s="156"/>
      <c r="C1943" s="296" t="s">
        <v>2570</v>
      </c>
      <c r="D1943" s="297"/>
      <c r="E1943" s="297"/>
      <c r="F1943" s="297"/>
      <c r="G1943" s="297"/>
      <c r="H1943" s="159"/>
      <c r="I1943" s="159"/>
      <c r="J1943" s="159"/>
      <c r="K1943" s="159"/>
      <c r="L1943" s="159"/>
      <c r="M1943" s="159"/>
      <c r="N1943" s="158"/>
      <c r="O1943" s="158"/>
      <c r="P1943" s="158"/>
      <c r="Q1943" s="158"/>
      <c r="R1943" s="159"/>
      <c r="S1943" s="159"/>
      <c r="T1943" s="159"/>
      <c r="U1943" s="159"/>
      <c r="V1943" s="159"/>
      <c r="W1943" s="159"/>
      <c r="X1943" s="159"/>
      <c r="Y1943" s="159"/>
      <c r="Z1943" s="148"/>
      <c r="AA1943" s="148"/>
      <c r="AB1943" s="148"/>
      <c r="AC1943" s="148"/>
      <c r="AD1943" s="148"/>
      <c r="AE1943" s="148"/>
      <c r="AF1943" s="148"/>
      <c r="AG1943" s="148" t="s">
        <v>383</v>
      </c>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79" t="str">
        <f>C1943</f>
        <v>vinylové dílce heterogenní bez obsahu ftalátů, tloušťka 2,00mm, nášlapná vrstva 0,40mm, PUR, třída zátěže 23/32/41, otlak 0,05mm, rozměrová stálost &lt;0,1%, protiskluznost R10, hořlavost Bfl S1, emisní certifikát INDOOR AIR COMFORD GOLD</v>
      </c>
      <c r="BB1943" s="148"/>
      <c r="BC1943" s="148"/>
      <c r="BD1943" s="148"/>
      <c r="BE1943" s="148"/>
      <c r="BF1943" s="148"/>
      <c r="BG1943" s="148"/>
      <c r="BH1943" s="148"/>
    </row>
    <row r="1944" spans="1:60" outlineLevel="2" x14ac:dyDescent="0.2">
      <c r="A1944" s="155"/>
      <c r="B1944" s="156"/>
      <c r="C1944" s="194" t="s">
        <v>2571</v>
      </c>
      <c r="D1944" s="185"/>
      <c r="E1944" s="186">
        <v>917.59500000000003</v>
      </c>
      <c r="F1944" s="159"/>
      <c r="G1944" s="159"/>
      <c r="H1944" s="159"/>
      <c r="I1944" s="159"/>
      <c r="J1944" s="159"/>
      <c r="K1944" s="159"/>
      <c r="L1944" s="159"/>
      <c r="M1944" s="159"/>
      <c r="N1944" s="158"/>
      <c r="O1944" s="158"/>
      <c r="P1944" s="158"/>
      <c r="Q1944" s="158"/>
      <c r="R1944" s="159"/>
      <c r="S1944" s="159"/>
      <c r="T1944" s="159"/>
      <c r="U1944" s="159"/>
      <c r="V1944" s="159"/>
      <c r="W1944" s="159"/>
      <c r="X1944" s="159"/>
      <c r="Y1944" s="159"/>
      <c r="Z1944" s="148"/>
      <c r="AA1944" s="148"/>
      <c r="AB1944" s="148"/>
      <c r="AC1944" s="148"/>
      <c r="AD1944" s="148"/>
      <c r="AE1944" s="148"/>
      <c r="AF1944" s="148"/>
      <c r="AG1944" s="148" t="s">
        <v>435</v>
      </c>
      <c r="AH1944" s="148">
        <v>5</v>
      </c>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48"/>
      <c r="BB1944" s="148"/>
      <c r="BC1944" s="148"/>
      <c r="BD1944" s="148"/>
      <c r="BE1944" s="148"/>
      <c r="BF1944" s="148"/>
      <c r="BG1944" s="148"/>
      <c r="BH1944" s="148"/>
    </row>
    <row r="1945" spans="1:60" ht="22.5" outlineLevel="1" x14ac:dyDescent="0.2">
      <c r="A1945" s="172">
        <v>426</v>
      </c>
      <c r="B1945" s="173" t="s">
        <v>2572</v>
      </c>
      <c r="C1945" s="181" t="s">
        <v>2573</v>
      </c>
      <c r="D1945" s="174" t="s">
        <v>492</v>
      </c>
      <c r="E1945" s="175">
        <v>560.29999999999995</v>
      </c>
      <c r="F1945" s="176"/>
      <c r="G1945" s="177">
        <f>ROUND(E1945*F1945,2)</f>
        <v>0</v>
      </c>
      <c r="H1945" s="176"/>
      <c r="I1945" s="177">
        <f>ROUND(E1945*H1945,2)</f>
        <v>0</v>
      </c>
      <c r="J1945" s="176"/>
      <c r="K1945" s="177">
        <f>ROUND(E1945*J1945,2)</f>
        <v>0</v>
      </c>
      <c r="L1945" s="177">
        <v>21</v>
      </c>
      <c r="M1945" s="177">
        <f>G1945*(1+L1945/100)</f>
        <v>0</v>
      </c>
      <c r="N1945" s="175">
        <v>2.5000000000000001E-4</v>
      </c>
      <c r="O1945" s="175">
        <f>ROUND(E1945*N1945,2)</f>
        <v>0.14000000000000001</v>
      </c>
      <c r="P1945" s="175">
        <v>0</v>
      </c>
      <c r="Q1945" s="175">
        <f>ROUND(E1945*P1945,2)</f>
        <v>0</v>
      </c>
      <c r="R1945" s="177" t="s">
        <v>2544</v>
      </c>
      <c r="S1945" s="177" t="s">
        <v>378</v>
      </c>
      <c r="T1945" s="178" t="s">
        <v>378</v>
      </c>
      <c r="U1945" s="159">
        <v>0.38</v>
      </c>
      <c r="V1945" s="159">
        <f>ROUND(E1945*U1945,2)</f>
        <v>212.91</v>
      </c>
      <c r="W1945" s="159"/>
      <c r="X1945" s="159" t="s">
        <v>429</v>
      </c>
      <c r="Y1945" s="159" t="s">
        <v>475</v>
      </c>
      <c r="Z1945" s="214">
        <v>0.32</v>
      </c>
      <c r="AA1945" s="215">
        <f t="shared" ref="AA1945" si="836">G1945*Z1945</f>
        <v>0</v>
      </c>
      <c r="AB1945" s="215">
        <f t="shared" ref="AB1945" si="837">G1945-AA1945</f>
        <v>0</v>
      </c>
      <c r="AC1945" s="148"/>
      <c r="AD1945" s="148"/>
      <c r="AE1945" s="148"/>
      <c r="AF1945" s="148"/>
      <c r="AG1945" s="148" t="s">
        <v>431</v>
      </c>
      <c r="AH1945" s="148"/>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row>
    <row r="1946" spans="1:60" outlineLevel="2" x14ac:dyDescent="0.2">
      <c r="A1946" s="155"/>
      <c r="B1946" s="156"/>
      <c r="C1946" s="194" t="s">
        <v>1716</v>
      </c>
      <c r="D1946" s="185"/>
      <c r="E1946" s="186"/>
      <c r="F1946" s="159"/>
      <c r="G1946" s="159"/>
      <c r="H1946" s="159"/>
      <c r="I1946" s="159"/>
      <c r="J1946" s="159"/>
      <c r="K1946" s="159"/>
      <c r="L1946" s="159"/>
      <c r="M1946" s="159"/>
      <c r="N1946" s="158"/>
      <c r="O1946" s="158"/>
      <c r="P1946" s="158"/>
      <c r="Q1946" s="158"/>
      <c r="R1946" s="159"/>
      <c r="S1946" s="159"/>
      <c r="T1946" s="159"/>
      <c r="U1946" s="159"/>
      <c r="V1946" s="159"/>
      <c r="W1946" s="159"/>
      <c r="X1946" s="159"/>
      <c r="Y1946" s="159"/>
      <c r="Z1946" s="148"/>
      <c r="AA1946" s="148"/>
      <c r="AB1946" s="148"/>
      <c r="AC1946" s="148"/>
      <c r="AD1946" s="148"/>
      <c r="AE1946" s="148"/>
      <c r="AF1946" s="148"/>
      <c r="AG1946" s="148" t="s">
        <v>435</v>
      </c>
      <c r="AH1946" s="148">
        <v>0</v>
      </c>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row>
    <row r="1947" spans="1:60" ht="22.5" outlineLevel="3" x14ac:dyDescent="0.2">
      <c r="A1947" s="155"/>
      <c r="B1947" s="156"/>
      <c r="C1947" s="194" t="s">
        <v>1717</v>
      </c>
      <c r="D1947" s="185"/>
      <c r="E1947" s="186">
        <v>560.29999999999995</v>
      </c>
      <c r="F1947" s="159"/>
      <c r="G1947" s="159"/>
      <c r="H1947" s="159"/>
      <c r="I1947" s="159"/>
      <c r="J1947" s="159"/>
      <c r="K1947" s="159"/>
      <c r="L1947" s="159"/>
      <c r="M1947" s="159"/>
      <c r="N1947" s="158"/>
      <c r="O1947" s="158"/>
      <c r="P1947" s="158"/>
      <c r="Q1947" s="158"/>
      <c r="R1947" s="159"/>
      <c r="S1947" s="159"/>
      <c r="T1947" s="159"/>
      <c r="U1947" s="159"/>
      <c r="V1947" s="159"/>
      <c r="W1947" s="159"/>
      <c r="X1947" s="159"/>
      <c r="Y1947" s="159"/>
      <c r="Z1947" s="148"/>
      <c r="AA1947" s="148"/>
      <c r="AB1947" s="148"/>
      <c r="AC1947" s="148"/>
      <c r="AD1947" s="148"/>
      <c r="AE1947" s="148"/>
      <c r="AF1947" s="148"/>
      <c r="AG1947" s="148" t="s">
        <v>435</v>
      </c>
      <c r="AH1947" s="148">
        <v>0</v>
      </c>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48"/>
      <c r="BB1947" s="148"/>
      <c r="BC1947" s="148"/>
      <c r="BD1947" s="148"/>
      <c r="BE1947" s="148"/>
      <c r="BF1947" s="148"/>
      <c r="BG1947" s="148"/>
      <c r="BH1947" s="148"/>
    </row>
    <row r="1948" spans="1:60" outlineLevel="1" x14ac:dyDescent="0.2">
      <c r="A1948" s="172">
        <v>427</v>
      </c>
      <c r="B1948" s="173" t="s">
        <v>2574</v>
      </c>
      <c r="C1948" s="181" t="s">
        <v>2575</v>
      </c>
      <c r="D1948" s="174" t="s">
        <v>492</v>
      </c>
      <c r="E1948" s="175">
        <v>588.31500000000005</v>
      </c>
      <c r="F1948" s="176"/>
      <c r="G1948" s="177">
        <f>ROUND(E1948*F1948,2)</f>
        <v>0</v>
      </c>
      <c r="H1948" s="176"/>
      <c r="I1948" s="177">
        <f>ROUND(E1948*H1948,2)</f>
        <v>0</v>
      </c>
      <c r="J1948" s="176"/>
      <c r="K1948" s="177">
        <f>ROUND(E1948*J1948,2)</f>
        <v>0</v>
      </c>
      <c r="L1948" s="177">
        <v>21</v>
      </c>
      <c r="M1948" s="177">
        <f>G1948*(1+L1948/100)</f>
        <v>0</v>
      </c>
      <c r="N1948" s="175">
        <v>2.3999999999999998E-3</v>
      </c>
      <c r="O1948" s="175">
        <f>ROUND(E1948*N1948,2)</f>
        <v>1.41</v>
      </c>
      <c r="P1948" s="175">
        <v>0</v>
      </c>
      <c r="Q1948" s="175">
        <f>ROUND(E1948*P1948,2)</f>
        <v>0</v>
      </c>
      <c r="R1948" s="177"/>
      <c r="S1948" s="177" t="s">
        <v>394</v>
      </c>
      <c r="T1948" s="178" t="s">
        <v>379</v>
      </c>
      <c r="U1948" s="159">
        <v>0</v>
      </c>
      <c r="V1948" s="159">
        <f>ROUND(E1948*U1948,2)</f>
        <v>0</v>
      </c>
      <c r="W1948" s="159"/>
      <c r="X1948" s="159" t="s">
        <v>614</v>
      </c>
      <c r="Y1948" s="159" t="s">
        <v>475</v>
      </c>
      <c r="Z1948" s="214">
        <v>0.32</v>
      </c>
      <c r="AA1948" s="215">
        <f t="shared" ref="AA1948" si="838">G1948*Z1948</f>
        <v>0</v>
      </c>
      <c r="AB1948" s="215">
        <f t="shared" ref="AB1948" si="839">G1948-AA1948</f>
        <v>0</v>
      </c>
      <c r="AC1948" s="148"/>
      <c r="AD1948" s="148"/>
      <c r="AE1948" s="148"/>
      <c r="AF1948" s="148"/>
      <c r="AG1948" s="148" t="s">
        <v>615</v>
      </c>
      <c r="AH1948" s="148"/>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row>
    <row r="1949" spans="1:60" ht="33.75" outlineLevel="2" x14ac:dyDescent="0.2">
      <c r="A1949" s="155"/>
      <c r="B1949" s="156"/>
      <c r="C1949" s="296" t="s">
        <v>2576</v>
      </c>
      <c r="D1949" s="297"/>
      <c r="E1949" s="297"/>
      <c r="F1949" s="297"/>
      <c r="G1949" s="297"/>
      <c r="H1949" s="159"/>
      <c r="I1949" s="159"/>
      <c r="J1949" s="159"/>
      <c r="K1949" s="159"/>
      <c r="L1949" s="159"/>
      <c r="M1949" s="159"/>
      <c r="N1949" s="158"/>
      <c r="O1949" s="158"/>
      <c r="P1949" s="158"/>
      <c r="Q1949" s="158"/>
      <c r="R1949" s="159"/>
      <c r="S1949" s="159"/>
      <c r="T1949" s="159"/>
      <c r="U1949" s="159"/>
      <c r="V1949" s="159"/>
      <c r="W1949" s="159"/>
      <c r="X1949" s="159"/>
      <c r="Y1949" s="159"/>
      <c r="Z1949" s="148"/>
      <c r="AA1949" s="148"/>
      <c r="AB1949" s="148"/>
      <c r="AC1949" s="148"/>
      <c r="AD1949" s="148"/>
      <c r="AE1949" s="148"/>
      <c r="AF1949" s="148"/>
      <c r="AG1949" s="148" t="s">
        <v>383</v>
      </c>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79" t="str">
        <f>C1949</f>
        <v>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v>
      </c>
      <c r="BB1949" s="148"/>
      <c r="BC1949" s="148"/>
      <c r="BD1949" s="148"/>
      <c r="BE1949" s="148"/>
      <c r="BF1949" s="148"/>
      <c r="BG1949" s="148"/>
      <c r="BH1949" s="148"/>
    </row>
    <row r="1950" spans="1:60" outlineLevel="2" x14ac:dyDescent="0.2">
      <c r="A1950" s="155"/>
      <c r="B1950" s="156"/>
      <c r="C1950" s="194" t="s">
        <v>2577</v>
      </c>
      <c r="D1950" s="185"/>
      <c r="E1950" s="186">
        <v>588.31500000000005</v>
      </c>
      <c r="F1950" s="159"/>
      <c r="G1950" s="159"/>
      <c r="H1950" s="159"/>
      <c r="I1950" s="159"/>
      <c r="J1950" s="159"/>
      <c r="K1950" s="159"/>
      <c r="L1950" s="159"/>
      <c r="M1950" s="159"/>
      <c r="N1950" s="158"/>
      <c r="O1950" s="158"/>
      <c r="P1950" s="158"/>
      <c r="Q1950" s="158"/>
      <c r="R1950" s="159"/>
      <c r="S1950" s="159"/>
      <c r="T1950" s="159"/>
      <c r="U1950" s="159"/>
      <c r="V1950" s="159"/>
      <c r="W1950" s="159"/>
      <c r="X1950" s="159"/>
      <c r="Y1950" s="159"/>
      <c r="Z1950" s="148"/>
      <c r="AA1950" s="148"/>
      <c r="AB1950" s="148"/>
      <c r="AC1950" s="148"/>
      <c r="AD1950" s="148"/>
      <c r="AE1950" s="148"/>
      <c r="AF1950" s="148"/>
      <c r="AG1950" s="148" t="s">
        <v>435</v>
      </c>
      <c r="AH1950" s="148">
        <v>5</v>
      </c>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48"/>
      <c r="BB1950" s="148"/>
      <c r="BC1950" s="148"/>
      <c r="BD1950" s="148"/>
      <c r="BE1950" s="148"/>
      <c r="BF1950" s="148"/>
      <c r="BG1950" s="148"/>
      <c r="BH1950" s="148"/>
    </row>
    <row r="1951" spans="1:60" outlineLevel="1" x14ac:dyDescent="0.2">
      <c r="A1951" s="172">
        <v>428</v>
      </c>
      <c r="B1951" s="173" t="s">
        <v>2578</v>
      </c>
      <c r="C1951" s="181" t="s">
        <v>2579</v>
      </c>
      <c r="D1951" s="174" t="s">
        <v>492</v>
      </c>
      <c r="E1951" s="175">
        <v>34.5</v>
      </c>
      <c r="F1951" s="176"/>
      <c r="G1951" s="177">
        <f>ROUND(E1951*F1951,2)</f>
        <v>0</v>
      </c>
      <c r="H1951" s="176"/>
      <c r="I1951" s="177">
        <f>ROUND(E1951*H1951,2)</f>
        <v>0</v>
      </c>
      <c r="J1951" s="176"/>
      <c r="K1951" s="177">
        <f>ROUND(E1951*J1951,2)</f>
        <v>0</v>
      </c>
      <c r="L1951" s="177">
        <v>21</v>
      </c>
      <c r="M1951" s="177">
        <f>G1951*(1+L1951/100)</f>
        <v>0</v>
      </c>
      <c r="N1951" s="175">
        <v>2.0000000000000002E-5</v>
      </c>
      <c r="O1951" s="175">
        <f>ROUND(E1951*N1951,2)</f>
        <v>0</v>
      </c>
      <c r="P1951" s="175">
        <v>0</v>
      </c>
      <c r="Q1951" s="175">
        <f>ROUND(E1951*P1951,2)</f>
        <v>0</v>
      </c>
      <c r="R1951" s="177" t="s">
        <v>2544</v>
      </c>
      <c r="S1951" s="177" t="s">
        <v>378</v>
      </c>
      <c r="T1951" s="178" t="s">
        <v>378</v>
      </c>
      <c r="U1951" s="159">
        <v>0.16500000000000001</v>
      </c>
      <c r="V1951" s="159">
        <f>ROUND(E1951*U1951,2)</f>
        <v>5.69</v>
      </c>
      <c r="W1951" s="159"/>
      <c r="X1951" s="159" t="s">
        <v>429</v>
      </c>
      <c r="Y1951" s="159" t="s">
        <v>481</v>
      </c>
      <c r="Z1951" s="214">
        <v>0.32</v>
      </c>
      <c r="AA1951" s="215">
        <f t="shared" ref="AA1951" si="840">G1951*Z1951</f>
        <v>0</v>
      </c>
      <c r="AB1951" s="215">
        <f t="shared" ref="AB1951" si="841">G1951-AA1951</f>
        <v>0</v>
      </c>
      <c r="AC1951" s="148"/>
      <c r="AD1951" s="148"/>
      <c r="AE1951" s="148"/>
      <c r="AF1951" s="148"/>
      <c r="AG1951" s="148" t="s">
        <v>431</v>
      </c>
      <c r="AH1951" s="148"/>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row>
    <row r="1952" spans="1:60" outlineLevel="2" x14ac:dyDescent="0.2">
      <c r="A1952" s="155"/>
      <c r="B1952" s="156"/>
      <c r="C1952" s="307" t="s">
        <v>2580</v>
      </c>
      <c r="D1952" s="308"/>
      <c r="E1952" s="308"/>
      <c r="F1952" s="308"/>
      <c r="G1952" s="308"/>
      <c r="H1952" s="159"/>
      <c r="I1952" s="159"/>
      <c r="J1952" s="159"/>
      <c r="K1952" s="159"/>
      <c r="L1952" s="159"/>
      <c r="M1952" s="159"/>
      <c r="N1952" s="158"/>
      <c r="O1952" s="158"/>
      <c r="P1952" s="158"/>
      <c r="Q1952" s="158"/>
      <c r="R1952" s="159"/>
      <c r="S1952" s="159"/>
      <c r="T1952" s="159"/>
      <c r="U1952" s="159"/>
      <c r="V1952" s="159"/>
      <c r="W1952" s="159"/>
      <c r="X1952" s="159"/>
      <c r="Y1952" s="159"/>
      <c r="Z1952" s="148"/>
      <c r="AA1952" s="148"/>
      <c r="AB1952" s="148"/>
      <c r="AC1952" s="148"/>
      <c r="AD1952" s="148"/>
      <c r="AE1952" s="148"/>
      <c r="AF1952" s="148"/>
      <c r="AG1952" s="148" t="s">
        <v>433</v>
      </c>
      <c r="AH1952" s="148"/>
      <c r="AI1952" s="148"/>
      <c r="AJ1952" s="148"/>
      <c r="AK1952" s="148"/>
      <c r="AL1952" s="148"/>
      <c r="AM1952" s="148"/>
      <c r="AN1952" s="148"/>
      <c r="AO1952" s="148"/>
      <c r="AP1952" s="148"/>
      <c r="AQ1952" s="148"/>
      <c r="AR1952" s="148"/>
      <c r="AS1952" s="148"/>
      <c r="AT1952" s="148"/>
      <c r="AU1952" s="148"/>
      <c r="AV1952" s="148"/>
      <c r="AW1952" s="148"/>
      <c r="AX1952" s="148"/>
      <c r="AY1952" s="148"/>
      <c r="AZ1952" s="148"/>
      <c r="BA1952" s="148"/>
      <c r="BB1952" s="148"/>
      <c r="BC1952" s="148"/>
      <c r="BD1952" s="148"/>
      <c r="BE1952" s="148"/>
      <c r="BF1952" s="148"/>
      <c r="BG1952" s="148"/>
      <c r="BH1952" s="148"/>
    </row>
    <row r="1953" spans="1:60" outlineLevel="2" x14ac:dyDescent="0.2">
      <c r="A1953" s="155"/>
      <c r="B1953" s="156"/>
      <c r="C1953" s="194" t="s">
        <v>2581</v>
      </c>
      <c r="D1953" s="185"/>
      <c r="E1953" s="186">
        <v>34.5</v>
      </c>
      <c r="F1953" s="159"/>
      <c r="G1953" s="159"/>
      <c r="H1953" s="159"/>
      <c r="I1953" s="159"/>
      <c r="J1953" s="159"/>
      <c r="K1953" s="159"/>
      <c r="L1953" s="159"/>
      <c r="M1953" s="159"/>
      <c r="N1953" s="158"/>
      <c r="O1953" s="158"/>
      <c r="P1953" s="158"/>
      <c r="Q1953" s="158"/>
      <c r="R1953" s="159"/>
      <c r="S1953" s="159"/>
      <c r="T1953" s="159"/>
      <c r="U1953" s="159"/>
      <c r="V1953" s="159"/>
      <c r="W1953" s="159"/>
      <c r="X1953" s="159"/>
      <c r="Y1953" s="159"/>
      <c r="Z1953" s="148"/>
      <c r="AA1953" s="148"/>
      <c r="AB1953" s="148"/>
      <c r="AC1953" s="148"/>
      <c r="AD1953" s="148"/>
      <c r="AE1953" s="148"/>
      <c r="AF1953" s="148"/>
      <c r="AG1953" s="148" t="s">
        <v>435</v>
      </c>
      <c r="AH1953" s="148">
        <v>0</v>
      </c>
      <c r="AI1953" s="148"/>
      <c r="AJ1953" s="148"/>
      <c r="AK1953" s="148"/>
      <c r="AL1953" s="148"/>
      <c r="AM1953" s="148"/>
      <c r="AN1953" s="148"/>
      <c r="AO1953" s="148"/>
      <c r="AP1953" s="148"/>
      <c r="AQ1953" s="148"/>
      <c r="AR1953" s="148"/>
      <c r="AS1953" s="148"/>
      <c r="AT1953" s="148"/>
      <c r="AU1953" s="148"/>
      <c r="AV1953" s="148"/>
      <c r="AW1953" s="148"/>
      <c r="AX1953" s="148"/>
      <c r="AY1953" s="148"/>
      <c r="AZ1953" s="148"/>
      <c r="BA1953" s="148"/>
      <c r="BB1953" s="148"/>
      <c r="BC1953" s="148"/>
      <c r="BD1953" s="148"/>
      <c r="BE1953" s="148"/>
      <c r="BF1953" s="148"/>
      <c r="BG1953" s="148"/>
      <c r="BH1953" s="148"/>
    </row>
    <row r="1954" spans="1:60" outlineLevel="1" x14ac:dyDescent="0.2">
      <c r="A1954" s="172">
        <v>429</v>
      </c>
      <c r="B1954" s="173" t="s">
        <v>2582</v>
      </c>
      <c r="C1954" s="181" t="s">
        <v>2583</v>
      </c>
      <c r="D1954" s="174" t="s">
        <v>492</v>
      </c>
      <c r="E1954" s="175">
        <v>36.225000000000001</v>
      </c>
      <c r="F1954" s="176"/>
      <c r="G1954" s="177">
        <f>ROUND(E1954*F1954,2)</f>
        <v>0</v>
      </c>
      <c r="H1954" s="176"/>
      <c r="I1954" s="177">
        <f>ROUND(E1954*H1954,2)</f>
        <v>0</v>
      </c>
      <c r="J1954" s="176"/>
      <c r="K1954" s="177">
        <f>ROUND(E1954*J1954,2)</f>
        <v>0</v>
      </c>
      <c r="L1954" s="177">
        <v>21</v>
      </c>
      <c r="M1954" s="177">
        <f>G1954*(1+L1954/100)</f>
        <v>0</v>
      </c>
      <c r="N1954" s="175">
        <v>2.2000000000000001E-3</v>
      </c>
      <c r="O1954" s="175">
        <f>ROUND(E1954*N1954,2)</f>
        <v>0.08</v>
      </c>
      <c r="P1954" s="175">
        <v>0</v>
      </c>
      <c r="Q1954" s="175">
        <f>ROUND(E1954*P1954,2)</f>
        <v>0</v>
      </c>
      <c r="R1954" s="177"/>
      <c r="S1954" s="177" t="s">
        <v>394</v>
      </c>
      <c r="T1954" s="178" t="s">
        <v>379</v>
      </c>
      <c r="U1954" s="159">
        <v>0</v>
      </c>
      <c r="V1954" s="159">
        <f>ROUND(E1954*U1954,2)</f>
        <v>0</v>
      </c>
      <c r="W1954" s="159"/>
      <c r="X1954" s="159" t="s">
        <v>614</v>
      </c>
      <c r="Y1954" s="159" t="s">
        <v>481</v>
      </c>
      <c r="Z1954" s="214">
        <v>0.32</v>
      </c>
      <c r="AA1954" s="215">
        <f t="shared" ref="AA1954" si="842">G1954*Z1954</f>
        <v>0</v>
      </c>
      <c r="AB1954" s="215">
        <f t="shared" ref="AB1954" si="843">G1954-AA1954</f>
        <v>0</v>
      </c>
      <c r="AC1954" s="148"/>
      <c r="AD1954" s="148"/>
      <c r="AE1954" s="148"/>
      <c r="AF1954" s="148"/>
      <c r="AG1954" s="148" t="s">
        <v>615</v>
      </c>
      <c r="AH1954" s="148"/>
      <c r="AI1954" s="148"/>
      <c r="AJ1954" s="148"/>
      <c r="AK1954" s="148"/>
      <c r="AL1954" s="148"/>
      <c r="AM1954" s="148"/>
      <c r="AN1954" s="148"/>
      <c r="AO1954" s="148"/>
      <c r="AP1954" s="148"/>
      <c r="AQ1954" s="148"/>
      <c r="AR1954" s="148"/>
      <c r="AS1954" s="148"/>
      <c r="AT1954" s="148"/>
      <c r="AU1954" s="148"/>
      <c r="AV1954" s="148"/>
      <c r="AW1954" s="148"/>
      <c r="AX1954" s="148"/>
      <c r="AY1954" s="148"/>
      <c r="AZ1954" s="148"/>
      <c r="BA1954" s="148"/>
      <c r="BB1954" s="148"/>
      <c r="BC1954" s="148"/>
      <c r="BD1954" s="148"/>
      <c r="BE1954" s="148"/>
      <c r="BF1954" s="148"/>
      <c r="BG1954" s="148"/>
      <c r="BH1954" s="148"/>
    </row>
    <row r="1955" spans="1:60" ht="22.5" outlineLevel="2" x14ac:dyDescent="0.2">
      <c r="A1955" s="155"/>
      <c r="B1955" s="156"/>
      <c r="C1955" s="296" t="s">
        <v>2584</v>
      </c>
      <c r="D1955" s="297"/>
      <c r="E1955" s="297"/>
      <c r="F1955" s="297"/>
      <c r="G1955" s="297"/>
      <c r="H1955" s="159"/>
      <c r="I1955" s="159"/>
      <c r="J1955" s="159"/>
      <c r="K1955" s="159"/>
      <c r="L1955" s="159"/>
      <c r="M1955" s="159"/>
      <c r="N1955" s="158"/>
      <c r="O1955" s="158"/>
      <c r="P1955" s="158"/>
      <c r="Q1955" s="158"/>
      <c r="R1955" s="159"/>
      <c r="S1955" s="159"/>
      <c r="T1955" s="159"/>
      <c r="U1955" s="159"/>
      <c r="V1955" s="159"/>
      <c r="W1955" s="159"/>
      <c r="X1955" s="159"/>
      <c r="Y1955" s="159"/>
      <c r="Z1955" s="148"/>
      <c r="AA1955" s="148"/>
      <c r="AB1955" s="148"/>
      <c r="AC1955" s="148"/>
      <c r="AD1955" s="148"/>
      <c r="AE1955" s="148"/>
      <c r="AF1955" s="148"/>
      <c r="AG1955" s="148" t="s">
        <v>383</v>
      </c>
      <c r="AH1955" s="148"/>
      <c r="AI1955" s="148"/>
      <c r="AJ1955" s="148"/>
      <c r="AK1955" s="148"/>
      <c r="AL1955" s="148"/>
      <c r="AM1955" s="148"/>
      <c r="AN1955" s="148"/>
      <c r="AO1955" s="148"/>
      <c r="AP1955" s="148"/>
      <c r="AQ1955" s="148"/>
      <c r="AR1955" s="148"/>
      <c r="AS1955" s="148"/>
      <c r="AT1955" s="148"/>
      <c r="AU1955" s="148"/>
      <c r="AV1955" s="148"/>
      <c r="AW1955" s="148"/>
      <c r="AX1955" s="148"/>
      <c r="AY1955" s="148"/>
      <c r="AZ1955" s="148"/>
      <c r="BA1955" s="179" t="str">
        <f>C1955</f>
        <v>sametový hybridní vinyl textilní vyrobený systémem vločkování, role 2m, tl. 4,30mm, vlákno 100% Nylon 6.6, hustota min. 70mil./m2, útlum 20dB, protiskluz &gt; R10, Bfl-s1, zátěž 33, nepropustná spodní vrstva z PVC, bez ftalátů, INDOOR AIR COMFORD GOLD</v>
      </c>
      <c r="BB1955" s="148"/>
      <c r="BC1955" s="148"/>
      <c r="BD1955" s="148"/>
      <c r="BE1955" s="148"/>
      <c r="BF1955" s="148"/>
      <c r="BG1955" s="148"/>
      <c r="BH1955" s="148"/>
    </row>
    <row r="1956" spans="1:60" outlineLevel="2" x14ac:dyDescent="0.2">
      <c r="A1956" s="155"/>
      <c r="B1956" s="156"/>
      <c r="C1956" s="194" t="s">
        <v>2585</v>
      </c>
      <c r="D1956" s="185"/>
      <c r="E1956" s="186">
        <v>36.225000000000001</v>
      </c>
      <c r="F1956" s="159"/>
      <c r="G1956" s="159"/>
      <c r="H1956" s="159"/>
      <c r="I1956" s="159"/>
      <c r="J1956" s="159"/>
      <c r="K1956" s="159"/>
      <c r="L1956" s="159"/>
      <c r="M1956" s="159"/>
      <c r="N1956" s="158"/>
      <c r="O1956" s="158"/>
      <c r="P1956" s="158"/>
      <c r="Q1956" s="158"/>
      <c r="R1956" s="159"/>
      <c r="S1956" s="159"/>
      <c r="T1956" s="159"/>
      <c r="U1956" s="159"/>
      <c r="V1956" s="159"/>
      <c r="W1956" s="159"/>
      <c r="X1956" s="159"/>
      <c r="Y1956" s="159"/>
      <c r="Z1956" s="148"/>
      <c r="AA1956" s="148"/>
      <c r="AB1956" s="148"/>
      <c r="AC1956" s="148"/>
      <c r="AD1956" s="148"/>
      <c r="AE1956" s="148"/>
      <c r="AF1956" s="148"/>
      <c r="AG1956" s="148" t="s">
        <v>435</v>
      </c>
      <c r="AH1956" s="148">
        <v>5</v>
      </c>
      <c r="AI1956" s="148"/>
      <c r="AJ1956" s="148"/>
      <c r="AK1956" s="148"/>
      <c r="AL1956" s="148"/>
      <c r="AM1956" s="148"/>
      <c r="AN1956" s="148"/>
      <c r="AO1956" s="148"/>
      <c r="AP1956" s="148"/>
      <c r="AQ1956" s="148"/>
      <c r="AR1956" s="148"/>
      <c r="AS1956" s="148"/>
      <c r="AT1956" s="148"/>
      <c r="AU1956" s="148"/>
      <c r="AV1956" s="148"/>
      <c r="AW1956" s="148"/>
      <c r="AX1956" s="148"/>
      <c r="AY1956" s="148"/>
      <c r="AZ1956" s="148"/>
      <c r="BA1956" s="148"/>
      <c r="BB1956" s="148"/>
      <c r="BC1956" s="148"/>
      <c r="BD1956" s="148"/>
      <c r="BE1956" s="148"/>
      <c r="BF1956" s="148"/>
      <c r="BG1956" s="148"/>
      <c r="BH1956" s="148"/>
    </row>
    <row r="1957" spans="1:60" outlineLevel="1" x14ac:dyDescent="0.2">
      <c r="A1957" s="172">
        <v>430</v>
      </c>
      <c r="B1957" s="173" t="s">
        <v>2586</v>
      </c>
      <c r="C1957" s="181" t="s">
        <v>2587</v>
      </c>
      <c r="D1957" s="174" t="s">
        <v>492</v>
      </c>
      <c r="E1957" s="175">
        <v>17.12</v>
      </c>
      <c r="F1957" s="176"/>
      <c r="G1957" s="177">
        <f>ROUND(E1957*F1957,2)</f>
        <v>0</v>
      </c>
      <c r="H1957" s="176"/>
      <c r="I1957" s="177">
        <f>ROUND(E1957*H1957,2)</f>
        <v>0</v>
      </c>
      <c r="J1957" s="176"/>
      <c r="K1957" s="177">
        <f>ROUND(E1957*J1957,2)</f>
        <v>0</v>
      </c>
      <c r="L1957" s="177">
        <v>21</v>
      </c>
      <c r="M1957" s="177">
        <f>G1957*(1+L1957/100)</f>
        <v>0</v>
      </c>
      <c r="N1957" s="175">
        <v>2.5000000000000001E-3</v>
      </c>
      <c r="O1957" s="175">
        <f>ROUND(E1957*N1957,2)</f>
        <v>0.04</v>
      </c>
      <c r="P1957" s="175">
        <v>0</v>
      </c>
      <c r="Q1957" s="175">
        <f>ROUND(E1957*P1957,2)</f>
        <v>0</v>
      </c>
      <c r="R1957" s="177" t="s">
        <v>2544</v>
      </c>
      <c r="S1957" s="177" t="s">
        <v>378</v>
      </c>
      <c r="T1957" s="178" t="s">
        <v>378</v>
      </c>
      <c r="U1957" s="159">
        <v>0.05</v>
      </c>
      <c r="V1957" s="159">
        <f>ROUND(E1957*U1957,2)</f>
        <v>0.86</v>
      </c>
      <c r="W1957" s="159"/>
      <c r="X1957" s="159" t="s">
        <v>429</v>
      </c>
      <c r="Y1957" s="159" t="s">
        <v>656</v>
      </c>
      <c r="Z1957" s="214">
        <v>0.32</v>
      </c>
      <c r="AA1957" s="215">
        <f t="shared" ref="AA1957" si="844">G1957*Z1957</f>
        <v>0</v>
      </c>
      <c r="AB1957" s="215">
        <f t="shared" ref="AB1957" si="845">G1957-AA1957</f>
        <v>0</v>
      </c>
      <c r="AC1957" s="148"/>
      <c r="AD1957" s="148"/>
      <c r="AE1957" s="148"/>
      <c r="AF1957" s="148"/>
      <c r="AG1957" s="148" t="s">
        <v>431</v>
      </c>
      <c r="AH1957" s="148"/>
      <c r="AI1957" s="148"/>
      <c r="AJ1957" s="148"/>
      <c r="AK1957" s="148"/>
      <c r="AL1957" s="148"/>
      <c r="AM1957" s="148"/>
      <c r="AN1957" s="148"/>
      <c r="AO1957" s="148"/>
      <c r="AP1957" s="148"/>
      <c r="AQ1957" s="148"/>
      <c r="AR1957" s="148"/>
      <c r="AS1957" s="148"/>
      <c r="AT1957" s="148"/>
      <c r="AU1957" s="148"/>
      <c r="AV1957" s="148"/>
      <c r="AW1957" s="148"/>
      <c r="AX1957" s="148"/>
      <c r="AY1957" s="148"/>
      <c r="AZ1957" s="148"/>
      <c r="BA1957" s="148"/>
      <c r="BB1957" s="148"/>
      <c r="BC1957" s="148"/>
      <c r="BD1957" s="148"/>
      <c r="BE1957" s="148"/>
      <c r="BF1957" s="148"/>
      <c r="BG1957" s="148"/>
      <c r="BH1957" s="148"/>
    </row>
    <row r="1958" spans="1:60" outlineLevel="2" x14ac:dyDescent="0.2">
      <c r="A1958" s="155"/>
      <c r="B1958" s="156"/>
      <c r="C1958" s="296" t="s">
        <v>2588</v>
      </c>
      <c r="D1958" s="297"/>
      <c r="E1958" s="297"/>
      <c r="F1958" s="297"/>
      <c r="G1958" s="297"/>
      <c r="H1958" s="159"/>
      <c r="I1958" s="159"/>
      <c r="J1958" s="159"/>
      <c r="K1958" s="159"/>
      <c r="L1958" s="159"/>
      <c r="M1958" s="159"/>
      <c r="N1958" s="158"/>
      <c r="O1958" s="158"/>
      <c r="P1958" s="158"/>
      <c r="Q1958" s="158"/>
      <c r="R1958" s="159"/>
      <c r="S1958" s="159"/>
      <c r="T1958" s="159"/>
      <c r="U1958" s="159"/>
      <c r="V1958" s="159"/>
      <c r="W1958" s="159"/>
      <c r="X1958" s="159"/>
      <c r="Y1958" s="159"/>
      <c r="Z1958" s="148"/>
      <c r="AA1958" s="148"/>
      <c r="AB1958" s="148"/>
      <c r="AC1958" s="148"/>
      <c r="AD1958" s="148"/>
      <c r="AE1958" s="148"/>
      <c r="AF1958" s="148"/>
      <c r="AG1958" s="148" t="s">
        <v>383</v>
      </c>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row>
    <row r="1959" spans="1:60" ht="22.5" outlineLevel="3" x14ac:dyDescent="0.2">
      <c r="A1959" s="155"/>
      <c r="B1959" s="156"/>
      <c r="C1959" s="305" t="s">
        <v>2589</v>
      </c>
      <c r="D1959" s="306"/>
      <c r="E1959" s="306"/>
      <c r="F1959" s="306"/>
      <c r="G1959" s="306"/>
      <c r="H1959" s="159"/>
      <c r="I1959" s="159"/>
      <c r="J1959" s="159"/>
      <c r="K1959" s="159"/>
      <c r="L1959" s="159"/>
      <c r="M1959" s="159"/>
      <c r="N1959" s="158"/>
      <c r="O1959" s="158"/>
      <c r="P1959" s="158"/>
      <c r="Q1959" s="158"/>
      <c r="R1959" s="159"/>
      <c r="S1959" s="159"/>
      <c r="T1959" s="159"/>
      <c r="U1959" s="159"/>
      <c r="V1959" s="159"/>
      <c r="W1959" s="159"/>
      <c r="X1959" s="159"/>
      <c r="Y1959" s="159"/>
      <c r="Z1959" s="148"/>
      <c r="AA1959" s="148"/>
      <c r="AB1959" s="148"/>
      <c r="AC1959" s="148"/>
      <c r="AD1959" s="148"/>
      <c r="AE1959" s="148"/>
      <c r="AF1959" s="148"/>
      <c r="AG1959" s="148" t="s">
        <v>383</v>
      </c>
      <c r="AH1959" s="148"/>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79" t="str">
        <f>C1959</f>
        <v>koberec čistící zóna střižená smyčka, role š. 155cm, 205cm, vlákno 920g/m2, 100 % Polyamide 6 Econyl, tloušťka 9mm, třída zátěže 33, hořlavost Bfl-s1, zadní strana nepromokavá vinyl bez obsahu ftalátů, pojme 6litrů vody/m2</v>
      </c>
      <c r="BB1959" s="148"/>
      <c r="BC1959" s="148"/>
      <c r="BD1959" s="148"/>
      <c r="BE1959" s="148"/>
      <c r="BF1959" s="148"/>
      <c r="BG1959" s="148"/>
      <c r="BH1959" s="148"/>
    </row>
    <row r="1960" spans="1:60" outlineLevel="2" x14ac:dyDescent="0.2">
      <c r="A1960" s="155"/>
      <c r="B1960" s="156"/>
      <c r="C1960" s="194" t="s">
        <v>2590</v>
      </c>
      <c r="D1960" s="185"/>
      <c r="E1960" s="186">
        <v>17.12</v>
      </c>
      <c r="F1960" s="159"/>
      <c r="G1960" s="159"/>
      <c r="H1960" s="159"/>
      <c r="I1960" s="159"/>
      <c r="J1960" s="159"/>
      <c r="K1960" s="159"/>
      <c r="L1960" s="159"/>
      <c r="M1960" s="159"/>
      <c r="N1960" s="158"/>
      <c r="O1960" s="158"/>
      <c r="P1960" s="158"/>
      <c r="Q1960" s="158"/>
      <c r="R1960" s="159"/>
      <c r="S1960" s="159"/>
      <c r="T1960" s="159"/>
      <c r="U1960" s="159"/>
      <c r="V1960" s="159"/>
      <c r="W1960" s="159"/>
      <c r="X1960" s="159"/>
      <c r="Y1960" s="159"/>
      <c r="Z1960" s="148"/>
      <c r="AA1960" s="148"/>
      <c r="AB1960" s="148"/>
      <c r="AC1960" s="148"/>
      <c r="AD1960" s="148"/>
      <c r="AE1960" s="148"/>
      <c r="AF1960" s="148"/>
      <c r="AG1960" s="148" t="s">
        <v>435</v>
      </c>
      <c r="AH1960" s="148">
        <v>0</v>
      </c>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row>
    <row r="1961" spans="1:60" ht="22.5" outlineLevel="1" x14ac:dyDescent="0.2">
      <c r="A1961" s="172">
        <v>431</v>
      </c>
      <c r="B1961" s="173" t="s">
        <v>2591</v>
      </c>
      <c r="C1961" s="181" t="s">
        <v>2592</v>
      </c>
      <c r="D1961" s="174" t="s">
        <v>492</v>
      </c>
      <c r="E1961" s="175">
        <v>10.8</v>
      </c>
      <c r="F1961" s="176"/>
      <c r="G1961" s="177">
        <f>ROUND(E1961*F1961,2)</f>
        <v>0</v>
      </c>
      <c r="H1961" s="176"/>
      <c r="I1961" s="177">
        <f>ROUND(E1961*H1961,2)</f>
        <v>0</v>
      </c>
      <c r="J1961" s="176"/>
      <c r="K1961" s="177">
        <f>ROUND(E1961*J1961,2)</f>
        <v>0</v>
      </c>
      <c r="L1961" s="177">
        <v>21</v>
      </c>
      <c r="M1961" s="177">
        <f>G1961*(1+L1961/100)</f>
        <v>0</v>
      </c>
      <c r="N1961" s="175">
        <v>0.01</v>
      </c>
      <c r="O1961" s="175">
        <f>ROUND(E1961*N1961,2)</f>
        <v>0.11</v>
      </c>
      <c r="P1961" s="175">
        <v>0</v>
      </c>
      <c r="Q1961" s="175">
        <f>ROUND(E1961*P1961,2)</f>
        <v>0</v>
      </c>
      <c r="R1961" s="177" t="s">
        <v>2544</v>
      </c>
      <c r="S1961" s="177" t="s">
        <v>378</v>
      </c>
      <c r="T1961" s="178" t="s">
        <v>378</v>
      </c>
      <c r="U1961" s="159">
        <v>0.05</v>
      </c>
      <c r="V1961" s="159">
        <f>ROUND(E1961*U1961,2)</f>
        <v>0.54</v>
      </c>
      <c r="W1961" s="159"/>
      <c r="X1961" s="159" t="s">
        <v>429</v>
      </c>
      <c r="Y1961" s="159" t="s">
        <v>656</v>
      </c>
      <c r="Z1961" s="214">
        <v>0.32</v>
      </c>
      <c r="AA1961" s="215">
        <f t="shared" ref="AA1961" si="846">G1961*Z1961</f>
        <v>0</v>
      </c>
      <c r="AB1961" s="215">
        <f t="shared" ref="AB1961" si="847">G1961-AA1961</f>
        <v>0</v>
      </c>
      <c r="AC1961" s="148"/>
      <c r="AD1961" s="148"/>
      <c r="AE1961" s="148"/>
      <c r="AF1961" s="148"/>
      <c r="AG1961" s="148" t="s">
        <v>431</v>
      </c>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48"/>
      <c r="BB1961" s="148"/>
      <c r="BC1961" s="148"/>
      <c r="BD1961" s="148"/>
      <c r="BE1961" s="148"/>
      <c r="BF1961" s="148"/>
      <c r="BG1961" s="148"/>
      <c r="BH1961" s="148"/>
    </row>
    <row r="1962" spans="1:60" outlineLevel="2" x14ac:dyDescent="0.2">
      <c r="A1962" s="155"/>
      <c r="B1962" s="156"/>
      <c r="C1962" s="194" t="s">
        <v>2593</v>
      </c>
      <c r="D1962" s="185"/>
      <c r="E1962" s="186">
        <v>10.8</v>
      </c>
      <c r="F1962" s="159"/>
      <c r="G1962" s="159"/>
      <c r="H1962" s="159"/>
      <c r="I1962" s="159"/>
      <c r="J1962" s="159"/>
      <c r="K1962" s="159"/>
      <c r="L1962" s="159"/>
      <c r="M1962" s="159"/>
      <c r="N1962" s="158"/>
      <c r="O1962" s="158"/>
      <c r="P1962" s="158"/>
      <c r="Q1962" s="158"/>
      <c r="R1962" s="159"/>
      <c r="S1962" s="159"/>
      <c r="T1962" s="159"/>
      <c r="U1962" s="159"/>
      <c r="V1962" s="159"/>
      <c r="W1962" s="159"/>
      <c r="X1962" s="159"/>
      <c r="Y1962" s="159"/>
      <c r="Z1962" s="148"/>
      <c r="AA1962" s="148"/>
      <c r="AB1962" s="148"/>
      <c r="AC1962" s="148"/>
      <c r="AD1962" s="148"/>
      <c r="AE1962" s="148"/>
      <c r="AF1962" s="148"/>
      <c r="AG1962" s="148" t="s">
        <v>435</v>
      </c>
      <c r="AH1962" s="148">
        <v>0</v>
      </c>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row>
    <row r="1963" spans="1:60" outlineLevel="1" x14ac:dyDescent="0.2">
      <c r="A1963" s="172">
        <v>432</v>
      </c>
      <c r="B1963" s="173" t="s">
        <v>2594</v>
      </c>
      <c r="C1963" s="181" t="s">
        <v>2595</v>
      </c>
      <c r="D1963" s="174" t="s">
        <v>2596</v>
      </c>
      <c r="E1963" s="175">
        <v>23.4</v>
      </c>
      <c r="F1963" s="176"/>
      <c r="G1963" s="177">
        <f>ROUND(E1963*F1963,2)</f>
        <v>0</v>
      </c>
      <c r="H1963" s="176"/>
      <c r="I1963" s="177">
        <f>ROUND(E1963*H1963,2)</f>
        <v>0</v>
      </c>
      <c r="J1963" s="176"/>
      <c r="K1963" s="177">
        <f>ROUND(E1963*J1963,2)</f>
        <v>0</v>
      </c>
      <c r="L1963" s="177">
        <v>21</v>
      </c>
      <c r="M1963" s="177">
        <f>G1963*(1+L1963/100)</f>
        <v>0</v>
      </c>
      <c r="N1963" s="175">
        <v>5.2999999999999998E-4</v>
      </c>
      <c r="O1963" s="175">
        <f>ROUND(E1963*N1963,2)</f>
        <v>0.01</v>
      </c>
      <c r="P1963" s="175">
        <v>0</v>
      </c>
      <c r="Q1963" s="175">
        <f>ROUND(E1963*P1963,2)</f>
        <v>0</v>
      </c>
      <c r="R1963" s="177" t="s">
        <v>2544</v>
      </c>
      <c r="S1963" s="177" t="s">
        <v>378</v>
      </c>
      <c r="T1963" s="178" t="s">
        <v>378</v>
      </c>
      <c r="U1963" s="159">
        <v>0.2</v>
      </c>
      <c r="V1963" s="159">
        <f>ROUND(E1963*U1963,2)</f>
        <v>4.68</v>
      </c>
      <c r="W1963" s="159"/>
      <c r="X1963" s="159" t="s">
        <v>429</v>
      </c>
      <c r="Y1963" s="159" t="s">
        <v>656</v>
      </c>
      <c r="Z1963" s="214">
        <v>0.32</v>
      </c>
      <c r="AA1963" s="215">
        <f t="shared" ref="AA1963" si="848">G1963*Z1963</f>
        <v>0</v>
      </c>
      <c r="AB1963" s="215">
        <f t="shared" ref="AB1963" si="849">G1963-AA1963</f>
        <v>0</v>
      </c>
      <c r="AC1963" s="148"/>
      <c r="AD1963" s="148"/>
      <c r="AE1963" s="148"/>
      <c r="AF1963" s="148"/>
      <c r="AG1963" s="148" t="s">
        <v>431</v>
      </c>
      <c r="AH1963" s="148"/>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48"/>
      <c r="BB1963" s="148"/>
      <c r="BC1963" s="148"/>
      <c r="BD1963" s="148"/>
      <c r="BE1963" s="148"/>
      <c r="BF1963" s="148"/>
      <c r="BG1963" s="148"/>
      <c r="BH1963" s="148"/>
    </row>
    <row r="1964" spans="1:60" outlineLevel="2" x14ac:dyDescent="0.2">
      <c r="A1964" s="155"/>
      <c r="B1964" s="156"/>
      <c r="C1964" s="194" t="s">
        <v>2597</v>
      </c>
      <c r="D1964" s="185"/>
      <c r="E1964" s="186">
        <v>23.4</v>
      </c>
      <c r="F1964" s="159"/>
      <c r="G1964" s="159"/>
      <c r="H1964" s="159"/>
      <c r="I1964" s="159"/>
      <c r="J1964" s="159"/>
      <c r="K1964" s="159"/>
      <c r="L1964" s="159"/>
      <c r="M1964" s="159"/>
      <c r="N1964" s="158"/>
      <c r="O1964" s="158"/>
      <c r="P1964" s="158"/>
      <c r="Q1964" s="158"/>
      <c r="R1964" s="159"/>
      <c r="S1964" s="159"/>
      <c r="T1964" s="159"/>
      <c r="U1964" s="159"/>
      <c r="V1964" s="159"/>
      <c r="W1964" s="159"/>
      <c r="X1964" s="159"/>
      <c r="Y1964" s="159"/>
      <c r="Z1964" s="148"/>
      <c r="AA1964" s="148"/>
      <c r="AB1964" s="148"/>
      <c r="AC1964" s="148"/>
      <c r="AD1964" s="148"/>
      <c r="AE1964" s="148"/>
      <c r="AF1964" s="148"/>
      <c r="AG1964" s="148" t="s">
        <v>435</v>
      </c>
      <c r="AH1964" s="148">
        <v>0</v>
      </c>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row>
    <row r="1965" spans="1:60" outlineLevel="1" x14ac:dyDescent="0.2">
      <c r="A1965" s="172">
        <v>433</v>
      </c>
      <c r="B1965" s="173" t="s">
        <v>2598</v>
      </c>
      <c r="C1965" s="181" t="s">
        <v>2599</v>
      </c>
      <c r="D1965" s="174" t="s">
        <v>671</v>
      </c>
      <c r="E1965" s="175">
        <v>661.5</v>
      </c>
      <c r="F1965" s="176"/>
      <c r="G1965" s="177">
        <f>ROUND(E1965*F1965,2)</f>
        <v>0</v>
      </c>
      <c r="H1965" s="176"/>
      <c r="I1965" s="177">
        <f>ROUND(E1965*H1965,2)</f>
        <v>0</v>
      </c>
      <c r="J1965" s="176"/>
      <c r="K1965" s="177">
        <f>ROUND(E1965*J1965,2)</f>
        <v>0</v>
      </c>
      <c r="L1965" s="177">
        <v>21</v>
      </c>
      <c r="M1965" s="177">
        <f>G1965*(1+L1965/100)</f>
        <v>0</v>
      </c>
      <c r="N1965" s="175">
        <v>5.4000000000000001E-4</v>
      </c>
      <c r="O1965" s="175">
        <f>ROUND(E1965*N1965,2)</f>
        <v>0.36</v>
      </c>
      <c r="P1965" s="175">
        <v>0</v>
      </c>
      <c r="Q1965" s="175">
        <f>ROUND(E1965*P1965,2)</f>
        <v>0</v>
      </c>
      <c r="R1965" s="177"/>
      <c r="S1965" s="177" t="s">
        <v>394</v>
      </c>
      <c r="T1965" s="178" t="s">
        <v>379</v>
      </c>
      <c r="U1965" s="159">
        <v>0.13719999999999999</v>
      </c>
      <c r="V1965" s="159">
        <f>ROUND(E1965*U1965,2)</f>
        <v>90.76</v>
      </c>
      <c r="W1965" s="159"/>
      <c r="X1965" s="159" t="s">
        <v>429</v>
      </c>
      <c r="Y1965" s="159" t="s">
        <v>1209</v>
      </c>
      <c r="Z1965" s="214">
        <v>0.32</v>
      </c>
      <c r="AA1965" s="215">
        <f t="shared" ref="AA1965" si="850">G1965*Z1965</f>
        <v>0</v>
      </c>
      <c r="AB1965" s="215">
        <f t="shared" ref="AB1965" si="851">G1965-AA1965</f>
        <v>0</v>
      </c>
      <c r="AC1965" s="148"/>
      <c r="AD1965" s="148"/>
      <c r="AE1965" s="148"/>
      <c r="AF1965" s="148"/>
      <c r="AG1965" s="148" t="s">
        <v>431</v>
      </c>
      <c r="AH1965" s="148"/>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row>
    <row r="1966" spans="1:60" outlineLevel="2" x14ac:dyDescent="0.2">
      <c r="A1966" s="155"/>
      <c r="B1966" s="156"/>
      <c r="C1966" s="296" t="s">
        <v>2600</v>
      </c>
      <c r="D1966" s="297"/>
      <c r="E1966" s="297"/>
      <c r="F1966" s="297"/>
      <c r="G1966" s="297"/>
      <c r="H1966" s="159"/>
      <c r="I1966" s="159"/>
      <c r="J1966" s="159"/>
      <c r="K1966" s="159"/>
      <c r="L1966" s="159"/>
      <c r="M1966" s="159"/>
      <c r="N1966" s="158"/>
      <c r="O1966" s="158"/>
      <c r="P1966" s="158"/>
      <c r="Q1966" s="158"/>
      <c r="R1966" s="159"/>
      <c r="S1966" s="159"/>
      <c r="T1966" s="159"/>
      <c r="U1966" s="159"/>
      <c r="V1966" s="159"/>
      <c r="W1966" s="159"/>
      <c r="X1966" s="159"/>
      <c r="Y1966" s="159"/>
      <c r="Z1966" s="148"/>
      <c r="AA1966" s="148"/>
      <c r="AB1966" s="148"/>
      <c r="AC1966" s="148"/>
      <c r="AD1966" s="148"/>
      <c r="AE1966" s="148"/>
      <c r="AF1966" s="148"/>
      <c r="AG1966" s="148" t="s">
        <v>383</v>
      </c>
      <c r="AH1966" s="148"/>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79" t="str">
        <f>C1966</f>
        <v>soklová lišta bílá s plastovým jádrem, ohebná, úprava proti poškrábání, výška 60 mm, šířka 15 mm, délka lišty 2200 mm</v>
      </c>
      <c r="BB1966" s="148"/>
      <c r="BC1966" s="148"/>
      <c r="BD1966" s="148"/>
      <c r="BE1966" s="148"/>
      <c r="BF1966" s="148"/>
      <c r="BG1966" s="148"/>
      <c r="BH1966" s="148"/>
    </row>
    <row r="1967" spans="1:60" outlineLevel="2" x14ac:dyDescent="0.2">
      <c r="A1967" s="155"/>
      <c r="B1967" s="156"/>
      <c r="C1967" s="194" t="s">
        <v>2601</v>
      </c>
      <c r="D1967" s="185"/>
      <c r="E1967" s="186"/>
      <c r="F1967" s="159"/>
      <c r="G1967" s="159"/>
      <c r="H1967" s="159"/>
      <c r="I1967" s="159"/>
      <c r="J1967" s="159"/>
      <c r="K1967" s="159"/>
      <c r="L1967" s="159"/>
      <c r="M1967" s="159"/>
      <c r="N1967" s="158"/>
      <c r="O1967" s="158"/>
      <c r="P1967" s="158"/>
      <c r="Q1967" s="158"/>
      <c r="R1967" s="159"/>
      <c r="S1967" s="159"/>
      <c r="T1967" s="159"/>
      <c r="U1967" s="159"/>
      <c r="V1967" s="159"/>
      <c r="W1967" s="159"/>
      <c r="X1967" s="159"/>
      <c r="Y1967" s="159"/>
      <c r="Z1967" s="148"/>
      <c r="AA1967" s="148"/>
      <c r="AB1967" s="148"/>
      <c r="AC1967" s="148"/>
      <c r="AD1967" s="148"/>
      <c r="AE1967" s="148"/>
      <c r="AF1967" s="148"/>
      <c r="AG1967" s="148" t="s">
        <v>435</v>
      </c>
      <c r="AH1967" s="148">
        <v>0</v>
      </c>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row>
    <row r="1968" spans="1:60" outlineLevel="3" x14ac:dyDescent="0.2">
      <c r="A1968" s="155"/>
      <c r="B1968" s="156"/>
      <c r="C1968" s="194" t="s">
        <v>2602</v>
      </c>
      <c r="D1968" s="185"/>
      <c r="E1968" s="186">
        <v>71.819999999999993</v>
      </c>
      <c r="F1968" s="159"/>
      <c r="G1968" s="159"/>
      <c r="H1968" s="159"/>
      <c r="I1968" s="159"/>
      <c r="J1968" s="159"/>
      <c r="K1968" s="159"/>
      <c r="L1968" s="159"/>
      <c r="M1968" s="159"/>
      <c r="N1968" s="158"/>
      <c r="O1968" s="158"/>
      <c r="P1968" s="158"/>
      <c r="Q1968" s="158"/>
      <c r="R1968" s="159"/>
      <c r="S1968" s="159"/>
      <c r="T1968" s="159"/>
      <c r="U1968" s="159"/>
      <c r="V1968" s="159"/>
      <c r="W1968" s="159"/>
      <c r="X1968" s="159"/>
      <c r="Y1968" s="159"/>
      <c r="Z1968" s="148"/>
      <c r="AA1968" s="148"/>
      <c r="AB1968" s="148"/>
      <c r="AC1968" s="148"/>
      <c r="AD1968" s="148"/>
      <c r="AE1968" s="148"/>
      <c r="AF1968" s="148"/>
      <c r="AG1968" s="148" t="s">
        <v>435</v>
      </c>
      <c r="AH1968" s="148">
        <v>0</v>
      </c>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row>
    <row r="1969" spans="1:60" outlineLevel="3" x14ac:dyDescent="0.2">
      <c r="A1969" s="155"/>
      <c r="B1969" s="156"/>
      <c r="C1969" s="194" t="s">
        <v>2603</v>
      </c>
      <c r="D1969" s="185"/>
      <c r="E1969" s="186">
        <v>45.54</v>
      </c>
      <c r="F1969" s="159"/>
      <c r="G1969" s="159"/>
      <c r="H1969" s="159"/>
      <c r="I1969" s="159"/>
      <c r="J1969" s="159"/>
      <c r="K1969" s="159"/>
      <c r="L1969" s="159"/>
      <c r="M1969" s="159"/>
      <c r="N1969" s="158"/>
      <c r="O1969" s="158"/>
      <c r="P1969" s="158"/>
      <c r="Q1969" s="158"/>
      <c r="R1969" s="159"/>
      <c r="S1969" s="159"/>
      <c r="T1969" s="159"/>
      <c r="U1969" s="159"/>
      <c r="V1969" s="159"/>
      <c r="W1969" s="159"/>
      <c r="X1969" s="159"/>
      <c r="Y1969" s="159"/>
      <c r="Z1969" s="148"/>
      <c r="AA1969" s="148"/>
      <c r="AB1969" s="148"/>
      <c r="AC1969" s="148"/>
      <c r="AD1969" s="148"/>
      <c r="AE1969" s="148"/>
      <c r="AF1969" s="148"/>
      <c r="AG1969" s="148" t="s">
        <v>435</v>
      </c>
      <c r="AH1969" s="148">
        <v>0</v>
      </c>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row>
    <row r="1970" spans="1:60" outlineLevel="3" x14ac:dyDescent="0.2">
      <c r="A1970" s="155"/>
      <c r="B1970" s="156"/>
      <c r="C1970" s="194" t="s">
        <v>2604</v>
      </c>
      <c r="D1970" s="185"/>
      <c r="E1970" s="186">
        <v>9.9600000000000009</v>
      </c>
      <c r="F1970" s="159"/>
      <c r="G1970" s="159"/>
      <c r="H1970" s="159"/>
      <c r="I1970" s="159"/>
      <c r="J1970" s="159"/>
      <c r="K1970" s="159"/>
      <c r="L1970" s="159"/>
      <c r="M1970" s="159"/>
      <c r="N1970" s="158"/>
      <c r="O1970" s="158"/>
      <c r="P1970" s="158"/>
      <c r="Q1970" s="158"/>
      <c r="R1970" s="159"/>
      <c r="S1970" s="159"/>
      <c r="T1970" s="159"/>
      <c r="U1970" s="159"/>
      <c r="V1970" s="159"/>
      <c r="W1970" s="159"/>
      <c r="X1970" s="159"/>
      <c r="Y1970" s="159"/>
      <c r="Z1970" s="148"/>
      <c r="AA1970" s="148"/>
      <c r="AB1970" s="148"/>
      <c r="AC1970" s="148"/>
      <c r="AD1970" s="148"/>
      <c r="AE1970" s="148"/>
      <c r="AF1970" s="148"/>
      <c r="AG1970" s="148" t="s">
        <v>435</v>
      </c>
      <c r="AH1970" s="148">
        <v>0</v>
      </c>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48"/>
      <c r="BB1970" s="148"/>
      <c r="BC1970" s="148"/>
      <c r="BD1970" s="148"/>
      <c r="BE1970" s="148"/>
      <c r="BF1970" s="148"/>
      <c r="BG1970" s="148"/>
      <c r="BH1970" s="148"/>
    </row>
    <row r="1971" spans="1:60" outlineLevel="3" x14ac:dyDescent="0.2">
      <c r="A1971" s="155"/>
      <c r="B1971" s="156"/>
      <c r="C1971" s="194" t="s">
        <v>2605</v>
      </c>
      <c r="D1971" s="185"/>
      <c r="E1971" s="186">
        <v>15.9</v>
      </c>
      <c r="F1971" s="159"/>
      <c r="G1971" s="159"/>
      <c r="H1971" s="159"/>
      <c r="I1971" s="159"/>
      <c r="J1971" s="159"/>
      <c r="K1971" s="159"/>
      <c r="L1971" s="159"/>
      <c r="M1971" s="159"/>
      <c r="N1971" s="158"/>
      <c r="O1971" s="158"/>
      <c r="P1971" s="158"/>
      <c r="Q1971" s="158"/>
      <c r="R1971" s="159"/>
      <c r="S1971" s="159"/>
      <c r="T1971" s="159"/>
      <c r="U1971" s="159"/>
      <c r="V1971" s="159"/>
      <c r="W1971" s="159"/>
      <c r="X1971" s="159"/>
      <c r="Y1971" s="159"/>
      <c r="Z1971" s="148"/>
      <c r="AA1971" s="148"/>
      <c r="AB1971" s="148"/>
      <c r="AC1971" s="148"/>
      <c r="AD1971" s="148"/>
      <c r="AE1971" s="148"/>
      <c r="AF1971" s="148"/>
      <c r="AG1971" s="148" t="s">
        <v>435</v>
      </c>
      <c r="AH1971" s="148">
        <v>0</v>
      </c>
      <c r="AI1971" s="148"/>
      <c r="AJ1971" s="148"/>
      <c r="AK1971" s="148"/>
      <c r="AL1971" s="148"/>
      <c r="AM1971" s="148"/>
      <c r="AN1971" s="148"/>
      <c r="AO1971" s="148"/>
      <c r="AP1971" s="148"/>
      <c r="AQ1971" s="148"/>
      <c r="AR1971" s="148"/>
      <c r="AS1971" s="148"/>
      <c r="AT1971" s="148"/>
      <c r="AU1971" s="148"/>
      <c r="AV1971" s="148"/>
      <c r="AW1971" s="148"/>
      <c r="AX1971" s="148"/>
      <c r="AY1971" s="148"/>
      <c r="AZ1971" s="148"/>
      <c r="BA1971" s="148"/>
      <c r="BB1971" s="148"/>
      <c r="BC1971" s="148"/>
      <c r="BD1971" s="148"/>
      <c r="BE1971" s="148"/>
      <c r="BF1971" s="148"/>
      <c r="BG1971" s="148"/>
      <c r="BH1971" s="148"/>
    </row>
    <row r="1972" spans="1:60" outlineLevel="3" x14ac:dyDescent="0.2">
      <c r="A1972" s="155"/>
      <c r="B1972" s="156"/>
      <c r="C1972" s="194" t="s">
        <v>2606</v>
      </c>
      <c r="D1972" s="185"/>
      <c r="E1972" s="186">
        <v>49.02</v>
      </c>
      <c r="F1972" s="159"/>
      <c r="G1972" s="159"/>
      <c r="H1972" s="159"/>
      <c r="I1972" s="159"/>
      <c r="J1972" s="159"/>
      <c r="K1972" s="159"/>
      <c r="L1972" s="159"/>
      <c r="M1972" s="159"/>
      <c r="N1972" s="158"/>
      <c r="O1972" s="158"/>
      <c r="P1972" s="158"/>
      <c r="Q1972" s="158"/>
      <c r="R1972" s="159"/>
      <c r="S1972" s="159"/>
      <c r="T1972" s="159"/>
      <c r="U1972" s="159"/>
      <c r="V1972" s="159"/>
      <c r="W1972" s="159"/>
      <c r="X1972" s="159"/>
      <c r="Y1972" s="159"/>
      <c r="Z1972" s="148"/>
      <c r="AA1972" s="148"/>
      <c r="AB1972" s="148"/>
      <c r="AC1972" s="148"/>
      <c r="AD1972" s="148"/>
      <c r="AE1972" s="148"/>
      <c r="AF1972" s="148"/>
      <c r="AG1972" s="148" t="s">
        <v>435</v>
      </c>
      <c r="AH1972" s="148">
        <v>0</v>
      </c>
      <c r="AI1972" s="148"/>
      <c r="AJ1972" s="148"/>
      <c r="AK1972" s="148"/>
      <c r="AL1972" s="148"/>
      <c r="AM1972" s="148"/>
      <c r="AN1972" s="148"/>
      <c r="AO1972" s="148"/>
      <c r="AP1972" s="148"/>
      <c r="AQ1972" s="148"/>
      <c r="AR1972" s="148"/>
      <c r="AS1972" s="148"/>
      <c r="AT1972" s="148"/>
      <c r="AU1972" s="148"/>
      <c r="AV1972" s="148"/>
      <c r="AW1972" s="148"/>
      <c r="AX1972" s="148"/>
      <c r="AY1972" s="148"/>
      <c r="AZ1972" s="148"/>
      <c r="BA1972" s="148"/>
      <c r="BB1972" s="148"/>
      <c r="BC1972" s="148"/>
      <c r="BD1972" s="148"/>
      <c r="BE1972" s="148"/>
      <c r="BF1972" s="148"/>
      <c r="BG1972" s="148"/>
      <c r="BH1972" s="148"/>
    </row>
    <row r="1973" spans="1:60" outlineLevel="3" x14ac:dyDescent="0.2">
      <c r="A1973" s="155"/>
      <c r="B1973" s="156"/>
      <c r="C1973" s="194" t="s">
        <v>2607</v>
      </c>
      <c r="D1973" s="185"/>
      <c r="E1973" s="186">
        <v>79.319999999999993</v>
      </c>
      <c r="F1973" s="159"/>
      <c r="G1973" s="159"/>
      <c r="H1973" s="159"/>
      <c r="I1973" s="159"/>
      <c r="J1973" s="159"/>
      <c r="K1973" s="159"/>
      <c r="L1973" s="159"/>
      <c r="M1973" s="159"/>
      <c r="N1973" s="158"/>
      <c r="O1973" s="158"/>
      <c r="P1973" s="158"/>
      <c r="Q1973" s="158"/>
      <c r="R1973" s="159"/>
      <c r="S1973" s="159"/>
      <c r="T1973" s="159"/>
      <c r="U1973" s="159"/>
      <c r="V1973" s="159"/>
      <c r="W1973" s="159"/>
      <c r="X1973" s="159"/>
      <c r="Y1973" s="159"/>
      <c r="Z1973" s="148"/>
      <c r="AA1973" s="148"/>
      <c r="AB1973" s="148"/>
      <c r="AC1973" s="148"/>
      <c r="AD1973" s="148"/>
      <c r="AE1973" s="148"/>
      <c r="AF1973" s="148"/>
      <c r="AG1973" s="148" t="s">
        <v>435</v>
      </c>
      <c r="AH1973" s="148">
        <v>0</v>
      </c>
      <c r="AI1973" s="148"/>
      <c r="AJ1973" s="148"/>
      <c r="AK1973" s="148"/>
      <c r="AL1973" s="148"/>
      <c r="AM1973" s="148"/>
      <c r="AN1973" s="148"/>
      <c r="AO1973" s="148"/>
      <c r="AP1973" s="148"/>
      <c r="AQ1973" s="148"/>
      <c r="AR1973" s="148"/>
      <c r="AS1973" s="148"/>
      <c r="AT1973" s="148"/>
      <c r="AU1973" s="148"/>
      <c r="AV1973" s="148"/>
      <c r="AW1973" s="148"/>
      <c r="AX1973" s="148"/>
      <c r="AY1973" s="148"/>
      <c r="AZ1973" s="148"/>
      <c r="BA1973" s="148"/>
      <c r="BB1973" s="148"/>
      <c r="BC1973" s="148"/>
      <c r="BD1973" s="148"/>
      <c r="BE1973" s="148"/>
      <c r="BF1973" s="148"/>
      <c r="BG1973" s="148"/>
      <c r="BH1973" s="148"/>
    </row>
    <row r="1974" spans="1:60" outlineLevel="3" x14ac:dyDescent="0.2">
      <c r="A1974" s="155"/>
      <c r="B1974" s="156"/>
      <c r="C1974" s="194" t="s">
        <v>2608</v>
      </c>
      <c r="D1974" s="185"/>
      <c r="E1974" s="186">
        <v>45.54</v>
      </c>
      <c r="F1974" s="159"/>
      <c r="G1974" s="159"/>
      <c r="H1974" s="159"/>
      <c r="I1974" s="159"/>
      <c r="J1974" s="159"/>
      <c r="K1974" s="159"/>
      <c r="L1974" s="159"/>
      <c r="M1974" s="159"/>
      <c r="N1974" s="158"/>
      <c r="O1974" s="158"/>
      <c r="P1974" s="158"/>
      <c r="Q1974" s="158"/>
      <c r="R1974" s="159"/>
      <c r="S1974" s="159"/>
      <c r="T1974" s="159"/>
      <c r="U1974" s="159"/>
      <c r="V1974" s="159"/>
      <c r="W1974" s="159"/>
      <c r="X1974" s="159"/>
      <c r="Y1974" s="159"/>
      <c r="Z1974" s="148"/>
      <c r="AA1974" s="148"/>
      <c r="AB1974" s="148"/>
      <c r="AC1974" s="148"/>
      <c r="AD1974" s="148"/>
      <c r="AE1974" s="148"/>
      <c r="AF1974" s="148"/>
      <c r="AG1974" s="148" t="s">
        <v>435</v>
      </c>
      <c r="AH1974" s="148">
        <v>0</v>
      </c>
      <c r="AI1974" s="148"/>
      <c r="AJ1974" s="148"/>
      <c r="AK1974" s="148"/>
      <c r="AL1974" s="148"/>
      <c r="AM1974" s="148"/>
      <c r="AN1974" s="148"/>
      <c r="AO1974" s="148"/>
      <c r="AP1974" s="148"/>
      <c r="AQ1974" s="148"/>
      <c r="AR1974" s="148"/>
      <c r="AS1974" s="148"/>
      <c r="AT1974" s="148"/>
      <c r="AU1974" s="148"/>
      <c r="AV1974" s="148"/>
      <c r="AW1974" s="148"/>
      <c r="AX1974" s="148"/>
      <c r="AY1974" s="148"/>
      <c r="AZ1974" s="148"/>
      <c r="BA1974" s="148"/>
      <c r="BB1974" s="148"/>
      <c r="BC1974" s="148"/>
      <c r="BD1974" s="148"/>
      <c r="BE1974" s="148"/>
      <c r="BF1974" s="148"/>
      <c r="BG1974" s="148"/>
      <c r="BH1974" s="148"/>
    </row>
    <row r="1975" spans="1:60" outlineLevel="3" x14ac:dyDescent="0.2">
      <c r="A1975" s="155"/>
      <c r="B1975" s="156"/>
      <c r="C1975" s="194" t="s">
        <v>2609</v>
      </c>
      <c r="D1975" s="185"/>
      <c r="E1975" s="186">
        <v>9.9600000000000009</v>
      </c>
      <c r="F1975" s="159"/>
      <c r="G1975" s="159"/>
      <c r="H1975" s="159"/>
      <c r="I1975" s="159"/>
      <c r="J1975" s="159"/>
      <c r="K1975" s="159"/>
      <c r="L1975" s="159"/>
      <c r="M1975" s="159"/>
      <c r="N1975" s="158"/>
      <c r="O1975" s="158"/>
      <c r="P1975" s="158"/>
      <c r="Q1975" s="158"/>
      <c r="R1975" s="159"/>
      <c r="S1975" s="159"/>
      <c r="T1975" s="159"/>
      <c r="U1975" s="159"/>
      <c r="V1975" s="159"/>
      <c r="W1975" s="159"/>
      <c r="X1975" s="159"/>
      <c r="Y1975" s="159"/>
      <c r="Z1975" s="148"/>
      <c r="AA1975" s="148"/>
      <c r="AB1975" s="148"/>
      <c r="AC1975" s="148"/>
      <c r="AD1975" s="148"/>
      <c r="AE1975" s="148"/>
      <c r="AF1975" s="148"/>
      <c r="AG1975" s="148" t="s">
        <v>435</v>
      </c>
      <c r="AH1975" s="148">
        <v>0</v>
      </c>
      <c r="AI1975" s="148"/>
      <c r="AJ1975" s="148"/>
      <c r="AK1975" s="148"/>
      <c r="AL1975" s="148"/>
      <c r="AM1975" s="148"/>
      <c r="AN1975" s="148"/>
      <c r="AO1975" s="148"/>
      <c r="AP1975" s="148"/>
      <c r="AQ1975" s="148"/>
      <c r="AR1975" s="148"/>
      <c r="AS1975" s="148"/>
      <c r="AT1975" s="148"/>
      <c r="AU1975" s="148"/>
      <c r="AV1975" s="148"/>
      <c r="AW1975" s="148"/>
      <c r="AX1975" s="148"/>
      <c r="AY1975" s="148"/>
      <c r="AZ1975" s="148"/>
      <c r="BA1975" s="148"/>
      <c r="BB1975" s="148"/>
      <c r="BC1975" s="148"/>
      <c r="BD1975" s="148"/>
      <c r="BE1975" s="148"/>
      <c r="BF1975" s="148"/>
      <c r="BG1975" s="148"/>
      <c r="BH1975" s="148"/>
    </row>
    <row r="1976" spans="1:60" outlineLevel="3" x14ac:dyDescent="0.2">
      <c r="A1976" s="155"/>
      <c r="B1976" s="156"/>
      <c r="C1976" s="194" t="s">
        <v>2610</v>
      </c>
      <c r="D1976" s="185"/>
      <c r="E1976" s="186">
        <v>15.9</v>
      </c>
      <c r="F1976" s="159"/>
      <c r="G1976" s="159"/>
      <c r="H1976" s="159"/>
      <c r="I1976" s="159"/>
      <c r="J1976" s="159"/>
      <c r="K1976" s="159"/>
      <c r="L1976" s="159"/>
      <c r="M1976" s="159"/>
      <c r="N1976" s="158"/>
      <c r="O1976" s="158"/>
      <c r="P1976" s="158"/>
      <c r="Q1976" s="158"/>
      <c r="R1976" s="159"/>
      <c r="S1976" s="159"/>
      <c r="T1976" s="159"/>
      <c r="U1976" s="159"/>
      <c r="V1976" s="159"/>
      <c r="W1976" s="159"/>
      <c r="X1976" s="159"/>
      <c r="Y1976" s="159"/>
      <c r="Z1976" s="148"/>
      <c r="AA1976" s="148"/>
      <c r="AB1976" s="148"/>
      <c r="AC1976" s="148"/>
      <c r="AD1976" s="148"/>
      <c r="AE1976" s="148"/>
      <c r="AF1976" s="148"/>
      <c r="AG1976" s="148" t="s">
        <v>435</v>
      </c>
      <c r="AH1976" s="148">
        <v>0</v>
      </c>
      <c r="AI1976" s="148"/>
      <c r="AJ1976" s="148"/>
      <c r="AK1976" s="148"/>
      <c r="AL1976" s="148"/>
      <c r="AM1976" s="148"/>
      <c r="AN1976" s="148"/>
      <c r="AO1976" s="148"/>
      <c r="AP1976" s="148"/>
      <c r="AQ1976" s="148"/>
      <c r="AR1976" s="148"/>
      <c r="AS1976" s="148"/>
      <c r="AT1976" s="148"/>
      <c r="AU1976" s="148"/>
      <c r="AV1976" s="148"/>
      <c r="AW1976" s="148"/>
      <c r="AX1976" s="148"/>
      <c r="AY1976" s="148"/>
      <c r="AZ1976" s="148"/>
      <c r="BA1976" s="148"/>
      <c r="BB1976" s="148"/>
      <c r="BC1976" s="148"/>
      <c r="BD1976" s="148"/>
      <c r="BE1976" s="148"/>
      <c r="BF1976" s="148"/>
      <c r="BG1976" s="148"/>
      <c r="BH1976" s="148"/>
    </row>
    <row r="1977" spans="1:60" outlineLevel="3" x14ac:dyDescent="0.2">
      <c r="A1977" s="155"/>
      <c r="B1977" s="156"/>
      <c r="C1977" s="194" t="s">
        <v>2611</v>
      </c>
      <c r="D1977" s="185"/>
      <c r="E1977" s="186">
        <v>49.02</v>
      </c>
      <c r="F1977" s="159"/>
      <c r="G1977" s="159"/>
      <c r="H1977" s="159"/>
      <c r="I1977" s="159"/>
      <c r="J1977" s="159"/>
      <c r="K1977" s="159"/>
      <c r="L1977" s="159"/>
      <c r="M1977" s="159"/>
      <c r="N1977" s="158"/>
      <c r="O1977" s="158"/>
      <c r="P1977" s="158"/>
      <c r="Q1977" s="158"/>
      <c r="R1977" s="159"/>
      <c r="S1977" s="159"/>
      <c r="T1977" s="159"/>
      <c r="U1977" s="159"/>
      <c r="V1977" s="159"/>
      <c r="W1977" s="159"/>
      <c r="X1977" s="159"/>
      <c r="Y1977" s="159"/>
      <c r="Z1977" s="148"/>
      <c r="AA1977" s="148"/>
      <c r="AB1977" s="148"/>
      <c r="AC1977" s="148"/>
      <c r="AD1977" s="148"/>
      <c r="AE1977" s="148"/>
      <c r="AF1977" s="148"/>
      <c r="AG1977" s="148" t="s">
        <v>435</v>
      </c>
      <c r="AH1977" s="148">
        <v>0</v>
      </c>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row>
    <row r="1978" spans="1:60" outlineLevel="3" x14ac:dyDescent="0.2">
      <c r="A1978" s="155"/>
      <c r="B1978" s="156"/>
      <c r="C1978" s="194" t="s">
        <v>2612</v>
      </c>
      <c r="D1978" s="185"/>
      <c r="E1978" s="186">
        <v>105.76</v>
      </c>
      <c r="F1978" s="159"/>
      <c r="G1978" s="159"/>
      <c r="H1978" s="159"/>
      <c r="I1978" s="159"/>
      <c r="J1978" s="159"/>
      <c r="K1978" s="159"/>
      <c r="L1978" s="159"/>
      <c r="M1978" s="159"/>
      <c r="N1978" s="158"/>
      <c r="O1978" s="158"/>
      <c r="P1978" s="158"/>
      <c r="Q1978" s="158"/>
      <c r="R1978" s="159"/>
      <c r="S1978" s="159"/>
      <c r="T1978" s="159"/>
      <c r="U1978" s="159"/>
      <c r="V1978" s="159"/>
      <c r="W1978" s="159"/>
      <c r="X1978" s="159"/>
      <c r="Y1978" s="159"/>
      <c r="Z1978" s="148"/>
      <c r="AA1978" s="148"/>
      <c r="AB1978" s="148"/>
      <c r="AC1978" s="148"/>
      <c r="AD1978" s="148"/>
      <c r="AE1978" s="148"/>
      <c r="AF1978" s="148"/>
      <c r="AG1978" s="148" t="s">
        <v>435</v>
      </c>
      <c r="AH1978" s="148">
        <v>0</v>
      </c>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row>
    <row r="1979" spans="1:60" outlineLevel="3" x14ac:dyDescent="0.2">
      <c r="A1979" s="155"/>
      <c r="B1979" s="156"/>
      <c r="C1979" s="194" t="s">
        <v>2613</v>
      </c>
      <c r="D1979" s="185"/>
      <c r="E1979" s="186">
        <v>60.72</v>
      </c>
      <c r="F1979" s="159"/>
      <c r="G1979" s="159"/>
      <c r="H1979" s="159"/>
      <c r="I1979" s="159"/>
      <c r="J1979" s="159"/>
      <c r="K1979" s="159"/>
      <c r="L1979" s="159"/>
      <c r="M1979" s="159"/>
      <c r="N1979" s="158"/>
      <c r="O1979" s="158"/>
      <c r="P1979" s="158"/>
      <c r="Q1979" s="158"/>
      <c r="R1979" s="159"/>
      <c r="S1979" s="159"/>
      <c r="T1979" s="159"/>
      <c r="U1979" s="159"/>
      <c r="V1979" s="159"/>
      <c r="W1979" s="159"/>
      <c r="X1979" s="159"/>
      <c r="Y1979" s="159"/>
      <c r="Z1979" s="148"/>
      <c r="AA1979" s="148"/>
      <c r="AB1979" s="148"/>
      <c r="AC1979" s="148"/>
      <c r="AD1979" s="148"/>
      <c r="AE1979" s="148"/>
      <c r="AF1979" s="148"/>
      <c r="AG1979" s="148" t="s">
        <v>435</v>
      </c>
      <c r="AH1979" s="148">
        <v>0</v>
      </c>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48"/>
      <c r="BB1979" s="148"/>
      <c r="BC1979" s="148"/>
      <c r="BD1979" s="148"/>
      <c r="BE1979" s="148"/>
      <c r="BF1979" s="148"/>
      <c r="BG1979" s="148"/>
      <c r="BH1979" s="148"/>
    </row>
    <row r="1980" spans="1:60" outlineLevel="3" x14ac:dyDescent="0.2">
      <c r="A1980" s="155"/>
      <c r="B1980" s="156"/>
      <c r="C1980" s="194" t="s">
        <v>2614</v>
      </c>
      <c r="D1980" s="185"/>
      <c r="E1980" s="186">
        <v>13.28</v>
      </c>
      <c r="F1980" s="159"/>
      <c r="G1980" s="159"/>
      <c r="H1980" s="159"/>
      <c r="I1980" s="159"/>
      <c r="J1980" s="159"/>
      <c r="K1980" s="159"/>
      <c r="L1980" s="159"/>
      <c r="M1980" s="159"/>
      <c r="N1980" s="158"/>
      <c r="O1980" s="158"/>
      <c r="P1980" s="158"/>
      <c r="Q1980" s="158"/>
      <c r="R1980" s="159"/>
      <c r="S1980" s="159"/>
      <c r="T1980" s="159"/>
      <c r="U1980" s="159"/>
      <c r="V1980" s="159"/>
      <c r="W1980" s="159"/>
      <c r="X1980" s="159"/>
      <c r="Y1980" s="159"/>
      <c r="Z1980" s="148"/>
      <c r="AA1980" s="148"/>
      <c r="AB1980" s="148"/>
      <c r="AC1980" s="148"/>
      <c r="AD1980" s="148"/>
      <c r="AE1980" s="148"/>
      <c r="AF1980" s="148"/>
      <c r="AG1980" s="148" t="s">
        <v>435</v>
      </c>
      <c r="AH1980" s="148">
        <v>0</v>
      </c>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row>
    <row r="1981" spans="1:60" outlineLevel="3" x14ac:dyDescent="0.2">
      <c r="A1981" s="155"/>
      <c r="B1981" s="156"/>
      <c r="C1981" s="194" t="s">
        <v>2615</v>
      </c>
      <c r="D1981" s="185"/>
      <c r="E1981" s="186">
        <v>24.4</v>
      </c>
      <c r="F1981" s="159"/>
      <c r="G1981" s="159"/>
      <c r="H1981" s="159"/>
      <c r="I1981" s="159"/>
      <c r="J1981" s="159"/>
      <c r="K1981" s="159"/>
      <c r="L1981" s="159"/>
      <c r="M1981" s="159"/>
      <c r="N1981" s="158"/>
      <c r="O1981" s="158"/>
      <c r="P1981" s="158"/>
      <c r="Q1981" s="158"/>
      <c r="R1981" s="159"/>
      <c r="S1981" s="159"/>
      <c r="T1981" s="159"/>
      <c r="U1981" s="159"/>
      <c r="V1981" s="159"/>
      <c r="W1981" s="159"/>
      <c r="X1981" s="159"/>
      <c r="Y1981" s="159"/>
      <c r="Z1981" s="148"/>
      <c r="AA1981" s="148"/>
      <c r="AB1981" s="148"/>
      <c r="AC1981" s="148"/>
      <c r="AD1981" s="148"/>
      <c r="AE1981" s="148"/>
      <c r="AF1981" s="148"/>
      <c r="AG1981" s="148" t="s">
        <v>435</v>
      </c>
      <c r="AH1981" s="148">
        <v>0</v>
      </c>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row>
    <row r="1982" spans="1:60" outlineLevel="3" x14ac:dyDescent="0.2">
      <c r="A1982" s="155"/>
      <c r="B1982" s="156"/>
      <c r="C1982" s="194" t="s">
        <v>2616</v>
      </c>
      <c r="D1982" s="185"/>
      <c r="E1982" s="186">
        <v>65.36</v>
      </c>
      <c r="F1982" s="159"/>
      <c r="G1982" s="159"/>
      <c r="H1982" s="159"/>
      <c r="I1982" s="159"/>
      <c r="J1982" s="159"/>
      <c r="K1982" s="159"/>
      <c r="L1982" s="159"/>
      <c r="M1982" s="159"/>
      <c r="N1982" s="158"/>
      <c r="O1982" s="158"/>
      <c r="P1982" s="158"/>
      <c r="Q1982" s="158"/>
      <c r="R1982" s="159"/>
      <c r="S1982" s="159"/>
      <c r="T1982" s="159"/>
      <c r="U1982" s="159"/>
      <c r="V1982" s="159"/>
      <c r="W1982" s="159"/>
      <c r="X1982" s="159"/>
      <c r="Y1982" s="159"/>
      <c r="Z1982" s="148"/>
      <c r="AA1982" s="148"/>
      <c r="AB1982" s="148"/>
      <c r="AC1982" s="148"/>
      <c r="AD1982" s="148"/>
      <c r="AE1982" s="148"/>
      <c r="AF1982" s="148"/>
      <c r="AG1982" s="148" t="s">
        <v>435</v>
      </c>
      <c r="AH1982" s="148">
        <v>0</v>
      </c>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row>
    <row r="1983" spans="1:60" outlineLevel="1" x14ac:dyDescent="0.2">
      <c r="A1983" s="172">
        <v>434</v>
      </c>
      <c r="B1983" s="173" t="s">
        <v>2617</v>
      </c>
      <c r="C1983" s="181" t="s">
        <v>2618</v>
      </c>
      <c r="D1983" s="174" t="s">
        <v>671</v>
      </c>
      <c r="E1983" s="175">
        <v>270.3</v>
      </c>
      <c r="F1983" s="176"/>
      <c r="G1983" s="177">
        <f>ROUND(E1983*F1983,2)</f>
        <v>0</v>
      </c>
      <c r="H1983" s="176"/>
      <c r="I1983" s="177">
        <f>ROUND(E1983*H1983,2)</f>
        <v>0</v>
      </c>
      <c r="J1983" s="176"/>
      <c r="K1983" s="177">
        <f>ROUND(E1983*J1983,2)</f>
        <v>0</v>
      </c>
      <c r="L1983" s="177">
        <v>21</v>
      </c>
      <c r="M1983" s="177">
        <f>G1983*(1+L1983/100)</f>
        <v>0</v>
      </c>
      <c r="N1983" s="175">
        <v>5.4000000000000001E-4</v>
      </c>
      <c r="O1983" s="175">
        <f>ROUND(E1983*N1983,2)</f>
        <v>0.15</v>
      </c>
      <c r="P1983" s="175">
        <v>0</v>
      </c>
      <c r="Q1983" s="175">
        <f>ROUND(E1983*P1983,2)</f>
        <v>0</v>
      </c>
      <c r="R1983" s="177"/>
      <c r="S1983" s="177" t="s">
        <v>394</v>
      </c>
      <c r="T1983" s="178" t="s">
        <v>379</v>
      </c>
      <c r="U1983" s="159">
        <v>0.13719999999999999</v>
      </c>
      <c r="V1983" s="159">
        <f>ROUND(E1983*U1983,2)</f>
        <v>37.090000000000003</v>
      </c>
      <c r="W1983" s="159"/>
      <c r="X1983" s="159" t="s">
        <v>429</v>
      </c>
      <c r="Y1983" s="159" t="s">
        <v>1209</v>
      </c>
      <c r="Z1983" s="214">
        <v>0.32</v>
      </c>
      <c r="AA1983" s="215">
        <f t="shared" ref="AA1983" si="852">G1983*Z1983</f>
        <v>0</v>
      </c>
      <c r="AB1983" s="215">
        <f t="shared" ref="AB1983" si="853">G1983-AA1983</f>
        <v>0</v>
      </c>
      <c r="AC1983" s="148"/>
      <c r="AD1983" s="148"/>
      <c r="AE1983" s="148"/>
      <c r="AF1983" s="148"/>
      <c r="AG1983" s="148" t="s">
        <v>431</v>
      </c>
      <c r="AH1983" s="148"/>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row>
    <row r="1984" spans="1:60" outlineLevel="2" x14ac:dyDescent="0.2">
      <c r="A1984" s="155"/>
      <c r="B1984" s="156"/>
      <c r="C1984" s="296" t="s">
        <v>2600</v>
      </c>
      <c r="D1984" s="297"/>
      <c r="E1984" s="297"/>
      <c r="F1984" s="297"/>
      <c r="G1984" s="297"/>
      <c r="H1984" s="159"/>
      <c r="I1984" s="159"/>
      <c r="J1984" s="159"/>
      <c r="K1984" s="159"/>
      <c r="L1984" s="159"/>
      <c r="M1984" s="159"/>
      <c r="N1984" s="158"/>
      <c r="O1984" s="158"/>
      <c r="P1984" s="158"/>
      <c r="Q1984" s="158"/>
      <c r="R1984" s="159"/>
      <c r="S1984" s="159"/>
      <c r="T1984" s="159"/>
      <c r="U1984" s="159"/>
      <c r="V1984" s="159"/>
      <c r="W1984" s="159"/>
      <c r="X1984" s="159"/>
      <c r="Y1984" s="159"/>
      <c r="Z1984" s="148"/>
      <c r="AA1984" s="148"/>
      <c r="AB1984" s="148"/>
      <c r="AC1984" s="148"/>
      <c r="AD1984" s="148"/>
      <c r="AE1984" s="148"/>
      <c r="AF1984" s="148"/>
      <c r="AG1984" s="148" t="s">
        <v>383</v>
      </c>
      <c r="AH1984" s="148"/>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79" t="str">
        <f>C1984</f>
        <v>soklová lišta bílá s plastovým jádrem, ohebná, úprava proti poškrábání, výška 60 mm, šířka 15 mm, délka lišty 2200 mm</v>
      </c>
      <c r="BB1984" s="148"/>
      <c r="BC1984" s="148"/>
      <c r="BD1984" s="148"/>
      <c r="BE1984" s="148"/>
      <c r="BF1984" s="148"/>
      <c r="BG1984" s="148"/>
      <c r="BH1984" s="148"/>
    </row>
    <row r="1985" spans="1:60" outlineLevel="2" x14ac:dyDescent="0.2">
      <c r="A1985" s="155"/>
      <c r="B1985" s="156"/>
      <c r="C1985" s="194" t="s">
        <v>2619</v>
      </c>
      <c r="D1985" s="185"/>
      <c r="E1985" s="186"/>
      <c r="F1985" s="159"/>
      <c r="G1985" s="159"/>
      <c r="H1985" s="159"/>
      <c r="I1985" s="159"/>
      <c r="J1985" s="159"/>
      <c r="K1985" s="159"/>
      <c r="L1985" s="159"/>
      <c r="M1985" s="159"/>
      <c r="N1985" s="158"/>
      <c r="O1985" s="158"/>
      <c r="P1985" s="158"/>
      <c r="Q1985" s="158"/>
      <c r="R1985" s="159"/>
      <c r="S1985" s="159"/>
      <c r="T1985" s="159"/>
      <c r="U1985" s="159"/>
      <c r="V1985" s="159"/>
      <c r="W1985" s="159"/>
      <c r="X1985" s="159"/>
      <c r="Y1985" s="159"/>
      <c r="Z1985" s="148"/>
      <c r="AA1985" s="148"/>
      <c r="AB1985" s="148"/>
      <c r="AC1985" s="148"/>
      <c r="AD1985" s="148"/>
      <c r="AE1985" s="148"/>
      <c r="AF1985" s="148"/>
      <c r="AG1985" s="148" t="s">
        <v>435</v>
      </c>
      <c r="AH1985" s="148">
        <v>0</v>
      </c>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row>
    <row r="1986" spans="1:60" outlineLevel="3" x14ac:dyDescent="0.2">
      <c r="A1986" s="155"/>
      <c r="B1986" s="156"/>
      <c r="C1986" s="194" t="s">
        <v>2620</v>
      </c>
      <c r="D1986" s="185"/>
      <c r="E1986" s="186">
        <v>80.88</v>
      </c>
      <c r="F1986" s="159"/>
      <c r="G1986" s="159"/>
      <c r="H1986" s="159"/>
      <c r="I1986" s="159"/>
      <c r="J1986" s="159"/>
      <c r="K1986" s="159"/>
      <c r="L1986" s="159"/>
      <c r="M1986" s="159"/>
      <c r="N1986" s="158"/>
      <c r="O1986" s="158"/>
      <c r="P1986" s="158"/>
      <c r="Q1986" s="158"/>
      <c r="R1986" s="159"/>
      <c r="S1986" s="159"/>
      <c r="T1986" s="159"/>
      <c r="U1986" s="159"/>
      <c r="V1986" s="159"/>
      <c r="W1986" s="159"/>
      <c r="X1986" s="159"/>
      <c r="Y1986" s="159"/>
      <c r="Z1986" s="148"/>
      <c r="AA1986" s="148"/>
      <c r="AB1986" s="148"/>
      <c r="AC1986" s="148"/>
      <c r="AD1986" s="148"/>
      <c r="AE1986" s="148"/>
      <c r="AF1986" s="148"/>
      <c r="AG1986" s="148" t="s">
        <v>435</v>
      </c>
      <c r="AH1986" s="148">
        <v>0</v>
      </c>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row>
    <row r="1987" spans="1:60" outlineLevel="3" x14ac:dyDescent="0.2">
      <c r="A1987" s="155"/>
      <c r="B1987" s="156"/>
      <c r="C1987" s="194" t="s">
        <v>2621</v>
      </c>
      <c r="D1987" s="185"/>
      <c r="E1987" s="186">
        <v>14.56</v>
      </c>
      <c r="F1987" s="159"/>
      <c r="G1987" s="159"/>
      <c r="H1987" s="159"/>
      <c r="I1987" s="159"/>
      <c r="J1987" s="159"/>
      <c r="K1987" s="159"/>
      <c r="L1987" s="159"/>
      <c r="M1987" s="159"/>
      <c r="N1987" s="158"/>
      <c r="O1987" s="158"/>
      <c r="P1987" s="158"/>
      <c r="Q1987" s="158"/>
      <c r="R1987" s="159"/>
      <c r="S1987" s="159"/>
      <c r="T1987" s="159"/>
      <c r="U1987" s="159"/>
      <c r="V1987" s="159"/>
      <c r="W1987" s="159"/>
      <c r="X1987" s="159"/>
      <c r="Y1987" s="159"/>
      <c r="Z1987" s="148"/>
      <c r="AA1987" s="148"/>
      <c r="AB1987" s="148"/>
      <c r="AC1987" s="148"/>
      <c r="AD1987" s="148"/>
      <c r="AE1987" s="148"/>
      <c r="AF1987" s="148"/>
      <c r="AG1987" s="148" t="s">
        <v>435</v>
      </c>
      <c r="AH1987" s="148">
        <v>0</v>
      </c>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row>
    <row r="1988" spans="1:60" outlineLevel="3" x14ac:dyDescent="0.2">
      <c r="A1988" s="155"/>
      <c r="B1988" s="156"/>
      <c r="C1988" s="194" t="s">
        <v>2622</v>
      </c>
      <c r="D1988" s="185"/>
      <c r="E1988" s="186">
        <v>12.118</v>
      </c>
      <c r="F1988" s="159"/>
      <c r="G1988" s="159"/>
      <c r="H1988" s="159"/>
      <c r="I1988" s="159"/>
      <c r="J1988" s="159"/>
      <c r="K1988" s="159"/>
      <c r="L1988" s="159"/>
      <c r="M1988" s="159"/>
      <c r="N1988" s="158"/>
      <c r="O1988" s="158"/>
      <c r="P1988" s="158"/>
      <c r="Q1988" s="158"/>
      <c r="R1988" s="159"/>
      <c r="S1988" s="159"/>
      <c r="T1988" s="159"/>
      <c r="U1988" s="159"/>
      <c r="V1988" s="159"/>
      <c r="W1988" s="159"/>
      <c r="X1988" s="159"/>
      <c r="Y1988" s="159"/>
      <c r="Z1988" s="148"/>
      <c r="AA1988" s="148"/>
      <c r="AB1988" s="148"/>
      <c r="AC1988" s="148"/>
      <c r="AD1988" s="148"/>
      <c r="AE1988" s="148"/>
      <c r="AF1988" s="148"/>
      <c r="AG1988" s="148" t="s">
        <v>435</v>
      </c>
      <c r="AH1988" s="148">
        <v>0</v>
      </c>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48"/>
      <c r="BB1988" s="148"/>
      <c r="BC1988" s="148"/>
      <c r="BD1988" s="148"/>
      <c r="BE1988" s="148"/>
      <c r="BF1988" s="148"/>
      <c r="BG1988" s="148"/>
      <c r="BH1988" s="148"/>
    </row>
    <row r="1989" spans="1:60" outlineLevel="3" x14ac:dyDescent="0.2">
      <c r="A1989" s="155"/>
      <c r="B1989" s="156"/>
      <c r="C1989" s="194" t="s">
        <v>2623</v>
      </c>
      <c r="D1989" s="185"/>
      <c r="E1989" s="186">
        <v>10.542</v>
      </c>
      <c r="F1989" s="159"/>
      <c r="G1989" s="159"/>
      <c r="H1989" s="159"/>
      <c r="I1989" s="159"/>
      <c r="J1989" s="159"/>
      <c r="K1989" s="159"/>
      <c r="L1989" s="159"/>
      <c r="M1989" s="159"/>
      <c r="N1989" s="158"/>
      <c r="O1989" s="158"/>
      <c r="P1989" s="158"/>
      <c r="Q1989" s="158"/>
      <c r="R1989" s="159"/>
      <c r="S1989" s="159"/>
      <c r="T1989" s="159"/>
      <c r="U1989" s="159"/>
      <c r="V1989" s="159"/>
      <c r="W1989" s="159"/>
      <c r="X1989" s="159"/>
      <c r="Y1989" s="159"/>
      <c r="Z1989" s="148"/>
      <c r="AA1989" s="148"/>
      <c r="AB1989" s="148"/>
      <c r="AC1989" s="148"/>
      <c r="AD1989" s="148"/>
      <c r="AE1989" s="148"/>
      <c r="AF1989" s="148"/>
      <c r="AG1989" s="148" t="s">
        <v>435</v>
      </c>
      <c r="AH1989" s="148">
        <v>0</v>
      </c>
      <c r="AI1989" s="148"/>
      <c r="AJ1989" s="148"/>
      <c r="AK1989" s="148"/>
      <c r="AL1989" s="148"/>
      <c r="AM1989" s="148"/>
      <c r="AN1989" s="148"/>
      <c r="AO1989" s="148"/>
      <c r="AP1989" s="148"/>
      <c r="AQ1989" s="148"/>
      <c r="AR1989" s="148"/>
      <c r="AS1989" s="148"/>
      <c r="AT1989" s="148"/>
      <c r="AU1989" s="148"/>
      <c r="AV1989" s="148"/>
      <c r="AW1989" s="148"/>
      <c r="AX1989" s="148"/>
      <c r="AY1989" s="148"/>
      <c r="AZ1989" s="148"/>
      <c r="BA1989" s="148"/>
      <c r="BB1989" s="148"/>
      <c r="BC1989" s="148"/>
      <c r="BD1989" s="148"/>
      <c r="BE1989" s="148"/>
      <c r="BF1989" s="148"/>
      <c r="BG1989" s="148"/>
      <c r="BH1989" s="148"/>
    </row>
    <row r="1990" spans="1:60" outlineLevel="3" x14ac:dyDescent="0.2">
      <c r="A1990" s="155"/>
      <c r="B1990" s="156"/>
      <c r="C1990" s="194" t="s">
        <v>2624</v>
      </c>
      <c r="D1990" s="185"/>
      <c r="E1990" s="186">
        <v>21.6</v>
      </c>
      <c r="F1990" s="159"/>
      <c r="G1990" s="159"/>
      <c r="H1990" s="159"/>
      <c r="I1990" s="159"/>
      <c r="J1990" s="159"/>
      <c r="K1990" s="159"/>
      <c r="L1990" s="159"/>
      <c r="M1990" s="159"/>
      <c r="N1990" s="158"/>
      <c r="O1990" s="158"/>
      <c r="P1990" s="158"/>
      <c r="Q1990" s="158"/>
      <c r="R1990" s="159"/>
      <c r="S1990" s="159"/>
      <c r="T1990" s="159"/>
      <c r="U1990" s="159"/>
      <c r="V1990" s="159"/>
      <c r="W1990" s="159"/>
      <c r="X1990" s="159"/>
      <c r="Y1990" s="159"/>
      <c r="Z1990" s="148"/>
      <c r="AA1990" s="148"/>
      <c r="AB1990" s="148"/>
      <c r="AC1990" s="148"/>
      <c r="AD1990" s="148"/>
      <c r="AE1990" s="148"/>
      <c r="AF1990" s="148"/>
      <c r="AG1990" s="148" t="s">
        <v>435</v>
      </c>
      <c r="AH1990" s="148">
        <v>0</v>
      </c>
      <c r="AI1990" s="148"/>
      <c r="AJ1990" s="148"/>
      <c r="AK1990" s="148"/>
      <c r="AL1990" s="148"/>
      <c r="AM1990" s="148"/>
      <c r="AN1990" s="148"/>
      <c r="AO1990" s="148"/>
      <c r="AP1990" s="148"/>
      <c r="AQ1990" s="148"/>
      <c r="AR1990" s="148"/>
      <c r="AS1990" s="148"/>
      <c r="AT1990" s="148"/>
      <c r="AU1990" s="148"/>
      <c r="AV1990" s="148"/>
      <c r="AW1990" s="148"/>
      <c r="AX1990" s="148"/>
      <c r="AY1990" s="148"/>
      <c r="AZ1990" s="148"/>
      <c r="BA1990" s="148"/>
      <c r="BB1990" s="148"/>
      <c r="BC1990" s="148"/>
      <c r="BD1990" s="148"/>
      <c r="BE1990" s="148"/>
      <c r="BF1990" s="148"/>
      <c r="BG1990" s="148"/>
      <c r="BH1990" s="148"/>
    </row>
    <row r="1991" spans="1:60" outlineLevel="3" x14ac:dyDescent="0.2">
      <c r="A1991" s="155"/>
      <c r="B1991" s="156"/>
      <c r="C1991" s="194" t="s">
        <v>2625</v>
      </c>
      <c r="D1991" s="185"/>
      <c r="E1991" s="186">
        <v>19.12</v>
      </c>
      <c r="F1991" s="159"/>
      <c r="G1991" s="159"/>
      <c r="H1991" s="159"/>
      <c r="I1991" s="159"/>
      <c r="J1991" s="159"/>
      <c r="K1991" s="159"/>
      <c r="L1991" s="159"/>
      <c r="M1991" s="159"/>
      <c r="N1991" s="158"/>
      <c r="O1991" s="158"/>
      <c r="P1991" s="158"/>
      <c r="Q1991" s="158"/>
      <c r="R1991" s="159"/>
      <c r="S1991" s="159"/>
      <c r="T1991" s="159"/>
      <c r="U1991" s="159"/>
      <c r="V1991" s="159"/>
      <c r="W1991" s="159"/>
      <c r="X1991" s="159"/>
      <c r="Y1991" s="159"/>
      <c r="Z1991" s="148"/>
      <c r="AA1991" s="148"/>
      <c r="AB1991" s="148"/>
      <c r="AC1991" s="148"/>
      <c r="AD1991" s="148"/>
      <c r="AE1991" s="148"/>
      <c r="AF1991" s="148"/>
      <c r="AG1991" s="148" t="s">
        <v>435</v>
      </c>
      <c r="AH1991" s="148">
        <v>0</v>
      </c>
      <c r="AI1991" s="148"/>
      <c r="AJ1991" s="148"/>
      <c r="AK1991" s="148"/>
      <c r="AL1991" s="148"/>
      <c r="AM1991" s="148"/>
      <c r="AN1991" s="148"/>
      <c r="AO1991" s="148"/>
      <c r="AP1991" s="148"/>
      <c r="AQ1991" s="148"/>
      <c r="AR1991" s="148"/>
      <c r="AS1991" s="148"/>
      <c r="AT1991" s="148"/>
      <c r="AU1991" s="148"/>
      <c r="AV1991" s="148"/>
      <c r="AW1991" s="148"/>
      <c r="AX1991" s="148"/>
      <c r="AY1991" s="148"/>
      <c r="AZ1991" s="148"/>
      <c r="BA1991" s="148"/>
      <c r="BB1991" s="148"/>
      <c r="BC1991" s="148"/>
      <c r="BD1991" s="148"/>
      <c r="BE1991" s="148"/>
      <c r="BF1991" s="148"/>
      <c r="BG1991" s="148"/>
      <c r="BH1991" s="148"/>
    </row>
    <row r="1992" spans="1:60" outlineLevel="3" x14ac:dyDescent="0.2">
      <c r="A1992" s="155"/>
      <c r="B1992" s="156"/>
      <c r="C1992" s="194" t="s">
        <v>2626</v>
      </c>
      <c r="D1992" s="185"/>
      <c r="E1992" s="186">
        <v>7.42</v>
      </c>
      <c r="F1992" s="159"/>
      <c r="G1992" s="159"/>
      <c r="H1992" s="159"/>
      <c r="I1992" s="159"/>
      <c r="J1992" s="159"/>
      <c r="K1992" s="159"/>
      <c r="L1992" s="159"/>
      <c r="M1992" s="159"/>
      <c r="N1992" s="158"/>
      <c r="O1992" s="158"/>
      <c r="P1992" s="158"/>
      <c r="Q1992" s="158"/>
      <c r="R1992" s="159"/>
      <c r="S1992" s="159"/>
      <c r="T1992" s="159"/>
      <c r="U1992" s="159"/>
      <c r="V1992" s="159"/>
      <c r="W1992" s="159"/>
      <c r="X1992" s="159"/>
      <c r="Y1992" s="159"/>
      <c r="Z1992" s="148"/>
      <c r="AA1992" s="148"/>
      <c r="AB1992" s="148"/>
      <c r="AC1992" s="148"/>
      <c r="AD1992" s="148"/>
      <c r="AE1992" s="148"/>
      <c r="AF1992" s="148"/>
      <c r="AG1992" s="148" t="s">
        <v>435</v>
      </c>
      <c r="AH1992" s="148">
        <v>0</v>
      </c>
      <c r="AI1992" s="148"/>
      <c r="AJ1992" s="148"/>
      <c r="AK1992" s="148"/>
      <c r="AL1992" s="148"/>
      <c r="AM1992" s="148"/>
      <c r="AN1992" s="148"/>
      <c r="AO1992" s="148"/>
      <c r="AP1992" s="148"/>
      <c r="AQ1992" s="148"/>
      <c r="AR1992" s="148"/>
      <c r="AS1992" s="148"/>
      <c r="AT1992" s="148"/>
      <c r="AU1992" s="148"/>
      <c r="AV1992" s="148"/>
      <c r="AW1992" s="148"/>
      <c r="AX1992" s="148"/>
      <c r="AY1992" s="148"/>
      <c r="AZ1992" s="148"/>
      <c r="BA1992" s="148"/>
      <c r="BB1992" s="148"/>
      <c r="BC1992" s="148"/>
      <c r="BD1992" s="148"/>
      <c r="BE1992" s="148"/>
      <c r="BF1992" s="148"/>
      <c r="BG1992" s="148"/>
      <c r="BH1992" s="148"/>
    </row>
    <row r="1993" spans="1:60" outlineLevel="3" x14ac:dyDescent="0.2">
      <c r="A1993" s="155"/>
      <c r="B1993" s="156"/>
      <c r="C1993" s="194" t="s">
        <v>2627</v>
      </c>
      <c r="D1993" s="185"/>
      <c r="E1993" s="186">
        <v>7.12</v>
      </c>
      <c r="F1993" s="159"/>
      <c r="G1993" s="159"/>
      <c r="H1993" s="159"/>
      <c r="I1993" s="159"/>
      <c r="J1993" s="159"/>
      <c r="K1993" s="159"/>
      <c r="L1993" s="159"/>
      <c r="M1993" s="159"/>
      <c r="N1993" s="158"/>
      <c r="O1993" s="158"/>
      <c r="P1993" s="158"/>
      <c r="Q1993" s="158"/>
      <c r="R1993" s="159"/>
      <c r="S1993" s="159"/>
      <c r="T1993" s="159"/>
      <c r="U1993" s="159"/>
      <c r="V1993" s="159"/>
      <c r="W1993" s="159"/>
      <c r="X1993" s="159"/>
      <c r="Y1993" s="159"/>
      <c r="Z1993" s="148"/>
      <c r="AA1993" s="148"/>
      <c r="AB1993" s="148"/>
      <c r="AC1993" s="148"/>
      <c r="AD1993" s="148"/>
      <c r="AE1993" s="148"/>
      <c r="AF1993" s="148"/>
      <c r="AG1993" s="148" t="s">
        <v>435</v>
      </c>
      <c r="AH1993" s="148">
        <v>0</v>
      </c>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row>
    <row r="1994" spans="1:60" outlineLevel="3" x14ac:dyDescent="0.2">
      <c r="A1994" s="155"/>
      <c r="B1994" s="156"/>
      <c r="C1994" s="194" t="s">
        <v>2628</v>
      </c>
      <c r="D1994" s="185"/>
      <c r="E1994" s="186">
        <v>8.06</v>
      </c>
      <c r="F1994" s="159"/>
      <c r="G1994" s="159"/>
      <c r="H1994" s="159"/>
      <c r="I1994" s="159"/>
      <c r="J1994" s="159"/>
      <c r="K1994" s="159"/>
      <c r="L1994" s="159"/>
      <c r="M1994" s="159"/>
      <c r="N1994" s="158"/>
      <c r="O1994" s="158"/>
      <c r="P1994" s="158"/>
      <c r="Q1994" s="158"/>
      <c r="R1994" s="159"/>
      <c r="S1994" s="159"/>
      <c r="T1994" s="159"/>
      <c r="U1994" s="159"/>
      <c r="V1994" s="159"/>
      <c r="W1994" s="159"/>
      <c r="X1994" s="159"/>
      <c r="Y1994" s="159"/>
      <c r="Z1994" s="148"/>
      <c r="AA1994" s="148"/>
      <c r="AB1994" s="148"/>
      <c r="AC1994" s="148"/>
      <c r="AD1994" s="148"/>
      <c r="AE1994" s="148"/>
      <c r="AF1994" s="148"/>
      <c r="AG1994" s="148" t="s">
        <v>435</v>
      </c>
      <c r="AH1994" s="148">
        <v>0</v>
      </c>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row>
    <row r="1995" spans="1:60" outlineLevel="3" x14ac:dyDescent="0.2">
      <c r="A1995" s="155"/>
      <c r="B1995" s="156"/>
      <c r="C1995" s="194" t="s">
        <v>2629</v>
      </c>
      <c r="D1995" s="185"/>
      <c r="E1995" s="186">
        <v>12.56</v>
      </c>
      <c r="F1995" s="159"/>
      <c r="G1995" s="159"/>
      <c r="H1995" s="159"/>
      <c r="I1995" s="159"/>
      <c r="J1995" s="159"/>
      <c r="K1995" s="159"/>
      <c r="L1995" s="159"/>
      <c r="M1995" s="159"/>
      <c r="N1995" s="158"/>
      <c r="O1995" s="158"/>
      <c r="P1995" s="158"/>
      <c r="Q1995" s="158"/>
      <c r="R1995" s="159"/>
      <c r="S1995" s="159"/>
      <c r="T1995" s="159"/>
      <c r="U1995" s="159"/>
      <c r="V1995" s="159"/>
      <c r="W1995" s="159"/>
      <c r="X1995" s="159"/>
      <c r="Y1995" s="159"/>
      <c r="Z1995" s="148"/>
      <c r="AA1995" s="148"/>
      <c r="AB1995" s="148"/>
      <c r="AC1995" s="148"/>
      <c r="AD1995" s="148"/>
      <c r="AE1995" s="148"/>
      <c r="AF1995" s="148"/>
      <c r="AG1995" s="148" t="s">
        <v>435</v>
      </c>
      <c r="AH1995" s="148">
        <v>0</v>
      </c>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row>
    <row r="1996" spans="1:60" outlineLevel="3" x14ac:dyDescent="0.2">
      <c r="A1996" s="155"/>
      <c r="B1996" s="156"/>
      <c r="C1996" s="194" t="s">
        <v>2630</v>
      </c>
      <c r="D1996" s="185"/>
      <c r="E1996" s="186">
        <v>13.92</v>
      </c>
      <c r="F1996" s="159"/>
      <c r="G1996" s="159"/>
      <c r="H1996" s="159"/>
      <c r="I1996" s="159"/>
      <c r="J1996" s="159"/>
      <c r="K1996" s="159"/>
      <c r="L1996" s="159"/>
      <c r="M1996" s="159"/>
      <c r="N1996" s="158"/>
      <c r="O1996" s="158"/>
      <c r="P1996" s="158"/>
      <c r="Q1996" s="158"/>
      <c r="R1996" s="159"/>
      <c r="S1996" s="159"/>
      <c r="T1996" s="159"/>
      <c r="U1996" s="159"/>
      <c r="V1996" s="159"/>
      <c r="W1996" s="159"/>
      <c r="X1996" s="159"/>
      <c r="Y1996" s="159"/>
      <c r="Z1996" s="148"/>
      <c r="AA1996" s="148"/>
      <c r="AB1996" s="148"/>
      <c r="AC1996" s="148"/>
      <c r="AD1996" s="148"/>
      <c r="AE1996" s="148"/>
      <c r="AF1996" s="148"/>
      <c r="AG1996" s="148" t="s">
        <v>435</v>
      </c>
      <c r="AH1996" s="148">
        <v>0</v>
      </c>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row>
    <row r="1997" spans="1:60" outlineLevel="3" x14ac:dyDescent="0.2">
      <c r="A1997" s="155"/>
      <c r="B1997" s="156"/>
      <c r="C1997" s="194" t="s">
        <v>2631</v>
      </c>
      <c r="D1997" s="185"/>
      <c r="E1997" s="186">
        <v>11.42</v>
      </c>
      <c r="F1997" s="159"/>
      <c r="G1997" s="159"/>
      <c r="H1997" s="159"/>
      <c r="I1997" s="159"/>
      <c r="J1997" s="159"/>
      <c r="K1997" s="159"/>
      <c r="L1997" s="159"/>
      <c r="M1997" s="159"/>
      <c r="N1997" s="158"/>
      <c r="O1997" s="158"/>
      <c r="P1997" s="158"/>
      <c r="Q1997" s="158"/>
      <c r="R1997" s="159"/>
      <c r="S1997" s="159"/>
      <c r="T1997" s="159"/>
      <c r="U1997" s="159"/>
      <c r="V1997" s="159"/>
      <c r="W1997" s="159"/>
      <c r="X1997" s="159"/>
      <c r="Y1997" s="159"/>
      <c r="Z1997" s="148"/>
      <c r="AA1997" s="148"/>
      <c r="AB1997" s="148"/>
      <c r="AC1997" s="148"/>
      <c r="AD1997" s="148"/>
      <c r="AE1997" s="148"/>
      <c r="AF1997" s="148"/>
      <c r="AG1997" s="148" t="s">
        <v>435</v>
      </c>
      <c r="AH1997" s="148">
        <v>0</v>
      </c>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48"/>
      <c r="BB1997" s="148"/>
      <c r="BC1997" s="148"/>
      <c r="BD1997" s="148"/>
      <c r="BE1997" s="148"/>
      <c r="BF1997" s="148"/>
      <c r="BG1997" s="148"/>
      <c r="BH1997" s="148"/>
    </row>
    <row r="1998" spans="1:60" outlineLevel="3" x14ac:dyDescent="0.2">
      <c r="A1998" s="155"/>
      <c r="B1998" s="156"/>
      <c r="C1998" s="194" t="s">
        <v>2632</v>
      </c>
      <c r="D1998" s="185"/>
      <c r="E1998" s="186">
        <v>30.6</v>
      </c>
      <c r="F1998" s="159"/>
      <c r="G1998" s="159"/>
      <c r="H1998" s="159"/>
      <c r="I1998" s="159"/>
      <c r="J1998" s="159"/>
      <c r="K1998" s="159"/>
      <c r="L1998" s="159"/>
      <c r="M1998" s="159"/>
      <c r="N1998" s="158"/>
      <c r="O1998" s="158"/>
      <c r="P1998" s="158"/>
      <c r="Q1998" s="158"/>
      <c r="R1998" s="159"/>
      <c r="S1998" s="159"/>
      <c r="T1998" s="159"/>
      <c r="U1998" s="159"/>
      <c r="V1998" s="159"/>
      <c r="W1998" s="159"/>
      <c r="X1998" s="159"/>
      <c r="Y1998" s="159"/>
      <c r="Z1998" s="148"/>
      <c r="AA1998" s="148"/>
      <c r="AB1998" s="148"/>
      <c r="AC1998" s="148"/>
      <c r="AD1998" s="148"/>
      <c r="AE1998" s="148"/>
      <c r="AF1998" s="148"/>
      <c r="AG1998" s="148" t="s">
        <v>435</v>
      </c>
      <c r="AH1998" s="148">
        <v>0</v>
      </c>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row>
    <row r="1999" spans="1:60" outlineLevel="3" x14ac:dyDescent="0.2">
      <c r="A1999" s="155"/>
      <c r="B1999" s="156"/>
      <c r="C1999" s="194" t="s">
        <v>2633</v>
      </c>
      <c r="D1999" s="185"/>
      <c r="E1999" s="186">
        <v>5.56</v>
      </c>
      <c r="F1999" s="159"/>
      <c r="G1999" s="159"/>
      <c r="H1999" s="159"/>
      <c r="I1999" s="159"/>
      <c r="J1999" s="159"/>
      <c r="K1999" s="159"/>
      <c r="L1999" s="159"/>
      <c r="M1999" s="159"/>
      <c r="N1999" s="158"/>
      <c r="O1999" s="158"/>
      <c r="P1999" s="158"/>
      <c r="Q1999" s="158"/>
      <c r="R1999" s="159"/>
      <c r="S1999" s="159"/>
      <c r="T1999" s="159"/>
      <c r="U1999" s="159"/>
      <c r="V1999" s="159"/>
      <c r="W1999" s="159"/>
      <c r="X1999" s="159"/>
      <c r="Y1999" s="159"/>
      <c r="Z1999" s="148"/>
      <c r="AA1999" s="148"/>
      <c r="AB1999" s="148"/>
      <c r="AC1999" s="148"/>
      <c r="AD1999" s="148"/>
      <c r="AE1999" s="148"/>
      <c r="AF1999" s="148"/>
      <c r="AG1999" s="148" t="s">
        <v>435</v>
      </c>
      <c r="AH1999" s="148">
        <v>0</v>
      </c>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row>
    <row r="2000" spans="1:60" outlineLevel="3" x14ac:dyDescent="0.2">
      <c r="A2000" s="155"/>
      <c r="B2000" s="156"/>
      <c r="C2000" s="194" t="s">
        <v>2634</v>
      </c>
      <c r="D2000" s="185"/>
      <c r="E2000" s="186">
        <v>14.82</v>
      </c>
      <c r="F2000" s="159"/>
      <c r="G2000" s="159"/>
      <c r="H2000" s="159"/>
      <c r="I2000" s="159"/>
      <c r="J2000" s="159"/>
      <c r="K2000" s="159"/>
      <c r="L2000" s="159"/>
      <c r="M2000" s="159"/>
      <c r="N2000" s="158"/>
      <c r="O2000" s="158"/>
      <c r="P2000" s="158"/>
      <c r="Q2000" s="158"/>
      <c r="R2000" s="159"/>
      <c r="S2000" s="159"/>
      <c r="T2000" s="159"/>
      <c r="U2000" s="159"/>
      <c r="V2000" s="159"/>
      <c r="W2000" s="159"/>
      <c r="X2000" s="159"/>
      <c r="Y2000" s="159"/>
      <c r="Z2000" s="148"/>
      <c r="AA2000" s="148"/>
      <c r="AB2000" s="148"/>
      <c r="AC2000" s="148"/>
      <c r="AD2000" s="148"/>
      <c r="AE2000" s="148"/>
      <c r="AF2000" s="148"/>
      <c r="AG2000" s="148" t="s">
        <v>435</v>
      </c>
      <c r="AH2000" s="148">
        <v>0</v>
      </c>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row>
    <row r="2001" spans="1:60" outlineLevel="1" x14ac:dyDescent="0.2">
      <c r="A2001" s="172">
        <v>435</v>
      </c>
      <c r="B2001" s="173" t="s">
        <v>2635</v>
      </c>
      <c r="C2001" s="181" t="s">
        <v>2636</v>
      </c>
      <c r="D2001" s="174" t="s">
        <v>671</v>
      </c>
      <c r="E2001" s="175">
        <v>6.8</v>
      </c>
      <c r="F2001" s="176"/>
      <c r="G2001" s="177">
        <f>ROUND(E2001*F2001,2)</f>
        <v>0</v>
      </c>
      <c r="H2001" s="176"/>
      <c r="I2001" s="177">
        <f>ROUND(E2001*H2001,2)</f>
        <v>0</v>
      </c>
      <c r="J2001" s="176"/>
      <c r="K2001" s="177">
        <f>ROUND(E2001*J2001,2)</f>
        <v>0</v>
      </c>
      <c r="L2001" s="177">
        <v>21</v>
      </c>
      <c r="M2001" s="177">
        <f>G2001*(1+L2001/100)</f>
        <v>0</v>
      </c>
      <c r="N2001" s="175">
        <v>5.4000000000000001E-4</v>
      </c>
      <c r="O2001" s="175">
        <f>ROUND(E2001*N2001,2)</f>
        <v>0</v>
      </c>
      <c r="P2001" s="175">
        <v>0</v>
      </c>
      <c r="Q2001" s="175">
        <f>ROUND(E2001*P2001,2)</f>
        <v>0</v>
      </c>
      <c r="R2001" s="177"/>
      <c r="S2001" s="177" t="s">
        <v>394</v>
      </c>
      <c r="T2001" s="178" t="s">
        <v>379</v>
      </c>
      <c r="U2001" s="159">
        <v>0.13719999999999999</v>
      </c>
      <c r="V2001" s="159">
        <f>ROUND(E2001*U2001,2)</f>
        <v>0.93</v>
      </c>
      <c r="W2001" s="159"/>
      <c r="X2001" s="159" t="s">
        <v>429</v>
      </c>
      <c r="Y2001" s="159" t="s">
        <v>1209</v>
      </c>
      <c r="Z2001" s="214">
        <v>0.32</v>
      </c>
      <c r="AA2001" s="215">
        <f t="shared" ref="AA2001" si="854">G2001*Z2001</f>
        <v>0</v>
      </c>
      <c r="AB2001" s="215">
        <f t="shared" ref="AB2001" si="855">G2001-AA2001</f>
        <v>0</v>
      </c>
      <c r="AC2001" s="148"/>
      <c r="AD2001" s="148"/>
      <c r="AE2001" s="148"/>
      <c r="AF2001" s="148"/>
      <c r="AG2001" s="148" t="s">
        <v>431</v>
      </c>
      <c r="AH2001" s="148"/>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row>
    <row r="2002" spans="1:60" outlineLevel="2" x14ac:dyDescent="0.2">
      <c r="A2002" s="155"/>
      <c r="B2002" s="156"/>
      <c r="C2002" s="296" t="s">
        <v>2600</v>
      </c>
      <c r="D2002" s="297"/>
      <c r="E2002" s="297"/>
      <c r="F2002" s="297"/>
      <c r="G2002" s="297"/>
      <c r="H2002" s="159"/>
      <c r="I2002" s="159"/>
      <c r="J2002" s="159"/>
      <c r="K2002" s="159"/>
      <c r="L2002" s="159"/>
      <c r="M2002" s="159"/>
      <c r="N2002" s="158"/>
      <c r="O2002" s="158"/>
      <c r="P2002" s="158"/>
      <c r="Q2002" s="158"/>
      <c r="R2002" s="159"/>
      <c r="S2002" s="159"/>
      <c r="T2002" s="159"/>
      <c r="U2002" s="159"/>
      <c r="V2002" s="159"/>
      <c r="W2002" s="159"/>
      <c r="X2002" s="159"/>
      <c r="Y2002" s="159"/>
      <c r="Z2002" s="148"/>
      <c r="AA2002" s="148"/>
      <c r="AB2002" s="148"/>
      <c r="AC2002" s="148"/>
      <c r="AD2002" s="148"/>
      <c r="AE2002" s="148"/>
      <c r="AF2002" s="148"/>
      <c r="AG2002" s="148" t="s">
        <v>383</v>
      </c>
      <c r="AH2002" s="148"/>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79" t="str">
        <f>C2002</f>
        <v>soklová lišta bílá s plastovým jádrem, ohebná, úprava proti poškrábání, výška 60 mm, šířka 15 mm, délka lišty 2200 mm</v>
      </c>
      <c r="BB2002" s="148"/>
      <c r="BC2002" s="148"/>
      <c r="BD2002" s="148"/>
      <c r="BE2002" s="148"/>
      <c r="BF2002" s="148"/>
      <c r="BG2002" s="148"/>
      <c r="BH2002" s="148"/>
    </row>
    <row r="2003" spans="1:60" outlineLevel="2" x14ac:dyDescent="0.2">
      <c r="A2003" s="155"/>
      <c r="B2003" s="156"/>
      <c r="C2003" s="194" t="s">
        <v>2637</v>
      </c>
      <c r="D2003" s="185"/>
      <c r="E2003" s="186"/>
      <c r="F2003" s="159"/>
      <c r="G2003" s="159"/>
      <c r="H2003" s="159"/>
      <c r="I2003" s="159"/>
      <c r="J2003" s="159"/>
      <c r="K2003" s="159"/>
      <c r="L2003" s="159"/>
      <c r="M2003" s="159"/>
      <c r="N2003" s="158"/>
      <c r="O2003" s="158"/>
      <c r="P2003" s="158"/>
      <c r="Q2003" s="158"/>
      <c r="R2003" s="159"/>
      <c r="S2003" s="159"/>
      <c r="T2003" s="159"/>
      <c r="U2003" s="159"/>
      <c r="V2003" s="159"/>
      <c r="W2003" s="159"/>
      <c r="X2003" s="159"/>
      <c r="Y2003" s="159"/>
      <c r="Z2003" s="148"/>
      <c r="AA2003" s="148"/>
      <c r="AB2003" s="148"/>
      <c r="AC2003" s="148"/>
      <c r="AD2003" s="148"/>
      <c r="AE2003" s="148"/>
      <c r="AF2003" s="148"/>
      <c r="AG2003" s="148" t="s">
        <v>435</v>
      </c>
      <c r="AH2003" s="148">
        <v>0</v>
      </c>
      <c r="AI2003" s="148"/>
      <c r="AJ2003" s="148"/>
      <c r="AK2003" s="148"/>
      <c r="AL2003" s="148"/>
      <c r="AM2003" s="148"/>
      <c r="AN2003" s="148"/>
      <c r="AO2003" s="148"/>
      <c r="AP2003" s="148"/>
      <c r="AQ2003" s="148"/>
      <c r="AR2003" s="148"/>
      <c r="AS2003" s="148"/>
      <c r="AT2003" s="148"/>
      <c r="AU2003" s="148"/>
      <c r="AV2003" s="148"/>
      <c r="AW2003" s="148"/>
      <c r="AX2003" s="148"/>
      <c r="AY2003" s="148"/>
      <c r="AZ2003" s="148"/>
      <c r="BA2003" s="148"/>
      <c r="BB2003" s="148"/>
      <c r="BC2003" s="148"/>
      <c r="BD2003" s="148"/>
      <c r="BE2003" s="148"/>
      <c r="BF2003" s="148"/>
      <c r="BG2003" s="148"/>
      <c r="BH2003" s="148"/>
    </row>
    <row r="2004" spans="1:60" outlineLevel="3" x14ac:dyDescent="0.2">
      <c r="A2004" s="155"/>
      <c r="B2004" s="156"/>
      <c r="C2004" s="194" t="s">
        <v>2638</v>
      </c>
      <c r="D2004" s="185"/>
      <c r="E2004" s="186">
        <v>6.8</v>
      </c>
      <c r="F2004" s="159"/>
      <c r="G2004" s="159"/>
      <c r="H2004" s="159"/>
      <c r="I2004" s="159"/>
      <c r="J2004" s="159"/>
      <c r="K2004" s="159"/>
      <c r="L2004" s="159"/>
      <c r="M2004" s="159"/>
      <c r="N2004" s="158"/>
      <c r="O2004" s="158"/>
      <c r="P2004" s="158"/>
      <c r="Q2004" s="158"/>
      <c r="R2004" s="159"/>
      <c r="S2004" s="159"/>
      <c r="T2004" s="159"/>
      <c r="U2004" s="159"/>
      <c r="V2004" s="159"/>
      <c r="W2004" s="159"/>
      <c r="X2004" s="159"/>
      <c r="Y2004" s="159"/>
      <c r="Z2004" s="148"/>
      <c r="AA2004" s="148"/>
      <c r="AB2004" s="148"/>
      <c r="AC2004" s="148"/>
      <c r="AD2004" s="148"/>
      <c r="AE2004" s="148"/>
      <c r="AF2004" s="148"/>
      <c r="AG2004" s="148" t="s">
        <v>435</v>
      </c>
      <c r="AH2004" s="148">
        <v>0</v>
      </c>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row>
    <row r="2005" spans="1:60" ht="22.5" outlineLevel="1" x14ac:dyDescent="0.2">
      <c r="A2005" s="172">
        <v>436</v>
      </c>
      <c r="B2005" s="173" t="s">
        <v>2639</v>
      </c>
      <c r="C2005" s="181" t="s">
        <v>2640</v>
      </c>
      <c r="D2005" s="174" t="s">
        <v>671</v>
      </c>
      <c r="E2005" s="175">
        <v>80</v>
      </c>
      <c r="F2005" s="176"/>
      <c r="G2005" s="177">
        <f>ROUND(E2005*F2005,2)</f>
        <v>0</v>
      </c>
      <c r="H2005" s="176"/>
      <c r="I2005" s="177">
        <f>ROUND(E2005*H2005,2)</f>
        <v>0</v>
      </c>
      <c r="J2005" s="176"/>
      <c r="K2005" s="177">
        <f>ROUND(E2005*J2005,2)</f>
        <v>0</v>
      </c>
      <c r="L2005" s="177">
        <v>21</v>
      </c>
      <c r="M2005" s="177">
        <f>G2005*(1+L2005/100)</f>
        <v>0</v>
      </c>
      <c r="N2005" s="175">
        <v>1.7000000000000001E-4</v>
      </c>
      <c r="O2005" s="175">
        <f>ROUND(E2005*N2005,2)</f>
        <v>0.01</v>
      </c>
      <c r="P2005" s="175">
        <v>0</v>
      </c>
      <c r="Q2005" s="175">
        <f>ROUND(E2005*P2005,2)</f>
        <v>0</v>
      </c>
      <c r="R2005" s="177" t="s">
        <v>2544</v>
      </c>
      <c r="S2005" s="177" t="s">
        <v>378</v>
      </c>
      <c r="T2005" s="178" t="s">
        <v>378</v>
      </c>
      <c r="U2005" s="159">
        <v>0.152</v>
      </c>
      <c r="V2005" s="159">
        <f>ROUND(E2005*U2005,2)</f>
        <v>12.16</v>
      </c>
      <c r="W2005" s="159"/>
      <c r="X2005" s="159" t="s">
        <v>429</v>
      </c>
      <c r="Y2005" s="159" t="s">
        <v>381</v>
      </c>
      <c r="Z2005" s="214">
        <v>0.32</v>
      </c>
      <c r="AA2005" s="215">
        <f t="shared" ref="AA2005:AA2006" si="856">G2005*Z2005</f>
        <v>0</v>
      </c>
      <c r="AB2005" s="215">
        <f t="shared" ref="AB2005:AB2006" si="857">G2005-AA2005</f>
        <v>0</v>
      </c>
      <c r="AC2005" s="148"/>
      <c r="AD2005" s="148"/>
      <c r="AE2005" s="148"/>
      <c r="AF2005" s="148"/>
      <c r="AG2005" s="148" t="s">
        <v>431</v>
      </c>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row>
    <row r="2006" spans="1:60" outlineLevel="1" x14ac:dyDescent="0.2">
      <c r="A2006" s="155">
        <v>437</v>
      </c>
      <c r="B2006" s="156" t="s">
        <v>2641</v>
      </c>
      <c r="C2006" s="197" t="s">
        <v>2642</v>
      </c>
      <c r="D2006" s="157" t="s">
        <v>0</v>
      </c>
      <c r="E2006" s="196"/>
      <c r="F2006" s="160"/>
      <c r="G2006" s="159">
        <f>ROUND(E2006*F2006,2)</f>
        <v>0</v>
      </c>
      <c r="H2006" s="160"/>
      <c r="I2006" s="159">
        <f>ROUND(E2006*H2006,2)</f>
        <v>0</v>
      </c>
      <c r="J2006" s="160"/>
      <c r="K2006" s="159">
        <f>ROUND(E2006*J2006,2)</f>
        <v>0</v>
      </c>
      <c r="L2006" s="159">
        <v>21</v>
      </c>
      <c r="M2006" s="159">
        <f>G2006*(1+L2006/100)</f>
        <v>0</v>
      </c>
      <c r="N2006" s="158">
        <v>0</v>
      </c>
      <c r="O2006" s="158">
        <f>ROUND(E2006*N2006,2)</f>
        <v>0</v>
      </c>
      <c r="P2006" s="158">
        <v>0</v>
      </c>
      <c r="Q2006" s="158">
        <f>ROUND(E2006*P2006,2)</f>
        <v>0</v>
      </c>
      <c r="R2006" s="159" t="s">
        <v>2544</v>
      </c>
      <c r="S2006" s="159" t="s">
        <v>378</v>
      </c>
      <c r="T2006" s="159" t="s">
        <v>378</v>
      </c>
      <c r="U2006" s="159">
        <v>0</v>
      </c>
      <c r="V2006" s="159">
        <f>ROUND(E2006*U2006,2)</f>
        <v>0</v>
      </c>
      <c r="W2006" s="159"/>
      <c r="X2006" s="159" t="s">
        <v>618</v>
      </c>
      <c r="Y2006" s="159" t="s">
        <v>381</v>
      </c>
      <c r="Z2006" s="214">
        <v>0.32</v>
      </c>
      <c r="AA2006" s="215">
        <f t="shared" si="856"/>
        <v>0</v>
      </c>
      <c r="AB2006" s="215">
        <f t="shared" si="857"/>
        <v>0</v>
      </c>
      <c r="AC2006" s="148"/>
      <c r="AD2006" s="148"/>
      <c r="AE2006" s="148"/>
      <c r="AF2006" s="148"/>
      <c r="AG2006" s="148" t="s">
        <v>619</v>
      </c>
      <c r="AH2006" s="148"/>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48"/>
      <c r="BB2006" s="148"/>
      <c r="BC2006" s="148"/>
      <c r="BD2006" s="148"/>
      <c r="BE2006" s="148"/>
      <c r="BF2006" s="148"/>
      <c r="BG2006" s="148"/>
      <c r="BH2006" s="148"/>
    </row>
    <row r="2007" spans="1:60" outlineLevel="2" x14ac:dyDescent="0.2">
      <c r="A2007" s="155"/>
      <c r="B2007" s="156"/>
      <c r="C2007" s="309" t="s">
        <v>2643</v>
      </c>
      <c r="D2007" s="310"/>
      <c r="E2007" s="310"/>
      <c r="F2007" s="310"/>
      <c r="G2007" s="310"/>
      <c r="H2007" s="159"/>
      <c r="I2007" s="159"/>
      <c r="J2007" s="159"/>
      <c r="K2007" s="159"/>
      <c r="L2007" s="159"/>
      <c r="M2007" s="159"/>
      <c r="N2007" s="158"/>
      <c r="O2007" s="158"/>
      <c r="P2007" s="158"/>
      <c r="Q2007" s="158"/>
      <c r="R2007" s="159"/>
      <c r="S2007" s="159"/>
      <c r="T2007" s="159"/>
      <c r="U2007" s="159"/>
      <c r="V2007" s="159"/>
      <c r="W2007" s="159"/>
      <c r="X2007" s="159"/>
      <c r="Y2007" s="159"/>
      <c r="Z2007" s="148"/>
      <c r="AA2007" s="148"/>
      <c r="AB2007" s="148"/>
      <c r="AC2007" s="148"/>
      <c r="AD2007" s="148"/>
      <c r="AE2007" s="148"/>
      <c r="AF2007" s="148"/>
      <c r="AG2007" s="148" t="s">
        <v>433</v>
      </c>
      <c r="AH2007" s="148"/>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row>
    <row r="2008" spans="1:60" x14ac:dyDescent="0.2">
      <c r="A2008" s="162" t="s">
        <v>373</v>
      </c>
      <c r="B2008" s="163" t="s">
        <v>313</v>
      </c>
      <c r="C2008" s="180" t="s">
        <v>314</v>
      </c>
      <c r="D2008" s="164"/>
      <c r="E2008" s="165"/>
      <c r="F2008" s="166"/>
      <c r="G2008" s="166">
        <f>SUMIF(AG2009:AG2013,"&lt;&gt;NOR",G2009:G2013)</f>
        <v>0</v>
      </c>
      <c r="H2008" s="166"/>
      <c r="I2008" s="166">
        <f>SUM(I2009:I2013)</f>
        <v>0</v>
      </c>
      <c r="J2008" s="166"/>
      <c r="K2008" s="166">
        <f>SUM(K2009:K2013)</f>
        <v>0</v>
      </c>
      <c r="L2008" s="166"/>
      <c r="M2008" s="166">
        <f>SUM(M2009:M2013)</f>
        <v>0</v>
      </c>
      <c r="N2008" s="165"/>
      <c r="O2008" s="165">
        <f>SUM(O2009:O2013)</f>
        <v>14.51</v>
      </c>
      <c r="P2008" s="165"/>
      <c r="Q2008" s="165">
        <f>SUM(Q2009:Q2013)</f>
        <v>0</v>
      </c>
      <c r="R2008" s="166"/>
      <c r="S2008" s="166"/>
      <c r="T2008" s="167"/>
      <c r="U2008" s="161"/>
      <c r="V2008" s="161">
        <f>SUM(V2009:V2013)</f>
        <v>676.2</v>
      </c>
      <c r="W2008" s="161"/>
      <c r="X2008" s="161"/>
      <c r="Y2008" s="161"/>
      <c r="Z2008" s="166"/>
      <c r="AA2008" s="166"/>
      <c r="AB2008" s="167"/>
      <c r="AG2008" t="s">
        <v>374</v>
      </c>
    </row>
    <row r="2009" spans="1:60" ht="22.5" outlineLevel="1" x14ac:dyDescent="0.2">
      <c r="A2009" s="172">
        <v>438</v>
      </c>
      <c r="B2009" s="173" t="s">
        <v>2644</v>
      </c>
      <c r="C2009" s="181" t="s">
        <v>2645</v>
      </c>
      <c r="D2009" s="174" t="s">
        <v>492</v>
      </c>
      <c r="E2009" s="175">
        <v>1470</v>
      </c>
      <c r="F2009" s="176"/>
      <c r="G2009" s="177">
        <f>ROUND(E2009*F2009,2)</f>
        <v>0</v>
      </c>
      <c r="H2009" s="176"/>
      <c r="I2009" s="177">
        <f>ROUND(E2009*H2009,2)</f>
        <v>0</v>
      </c>
      <c r="J2009" s="176"/>
      <c r="K2009" s="177">
        <f>ROUND(E2009*J2009,2)</f>
        <v>0</v>
      </c>
      <c r="L2009" s="177">
        <v>21</v>
      </c>
      <c r="M2009" s="177">
        <f>G2009*(1+L2009/100)</f>
        <v>0</v>
      </c>
      <c r="N2009" s="175">
        <v>9.8700000000000003E-3</v>
      </c>
      <c r="O2009" s="175">
        <f>ROUND(E2009*N2009,2)</f>
        <v>14.51</v>
      </c>
      <c r="P2009" s="175">
        <v>0</v>
      </c>
      <c r="Q2009" s="175">
        <f>ROUND(E2009*P2009,2)</f>
        <v>0</v>
      </c>
      <c r="R2009" s="177"/>
      <c r="S2009" s="177" t="s">
        <v>394</v>
      </c>
      <c r="T2009" s="178" t="s">
        <v>379</v>
      </c>
      <c r="U2009" s="159">
        <v>0.46</v>
      </c>
      <c r="V2009" s="159">
        <f>ROUND(E2009*U2009,2)</f>
        <v>676.2</v>
      </c>
      <c r="W2009" s="159"/>
      <c r="X2009" s="159" t="s">
        <v>429</v>
      </c>
      <c r="Y2009" s="159" t="s">
        <v>381</v>
      </c>
      <c r="Z2009" s="214">
        <v>0.32</v>
      </c>
      <c r="AA2009" s="215">
        <f t="shared" ref="AA2009" si="858">G2009*Z2009</f>
        <v>0</v>
      </c>
      <c r="AB2009" s="215">
        <f t="shared" ref="AB2009" si="859">G2009-AA2009</f>
        <v>0</v>
      </c>
      <c r="AC2009" s="148"/>
      <c r="AD2009" s="148"/>
      <c r="AE2009" s="148"/>
      <c r="AF2009" s="148"/>
      <c r="AG2009" s="148" t="s">
        <v>431</v>
      </c>
      <c r="AH2009" s="148"/>
      <c r="AI2009" s="148"/>
      <c r="AJ2009" s="148"/>
      <c r="AK2009" s="148"/>
      <c r="AL2009" s="148"/>
      <c r="AM2009" s="148"/>
      <c r="AN2009" s="148"/>
      <c r="AO2009" s="148"/>
      <c r="AP2009" s="148"/>
      <c r="AQ2009" s="148"/>
      <c r="AR2009" s="148"/>
      <c r="AS2009" s="148"/>
      <c r="AT2009" s="148"/>
      <c r="AU2009" s="148"/>
      <c r="AV2009" s="148"/>
      <c r="AW2009" s="148"/>
      <c r="AX2009" s="148"/>
      <c r="AY2009" s="148"/>
      <c r="AZ2009" s="148"/>
      <c r="BA2009" s="148"/>
      <c r="BB2009" s="148"/>
      <c r="BC2009" s="148"/>
      <c r="BD2009" s="148"/>
      <c r="BE2009" s="148"/>
      <c r="BF2009" s="148"/>
      <c r="BG2009" s="148"/>
      <c r="BH2009" s="148"/>
    </row>
    <row r="2010" spans="1:60" outlineLevel="2" x14ac:dyDescent="0.2">
      <c r="A2010" s="155"/>
      <c r="B2010" s="156"/>
      <c r="C2010" s="296" t="s">
        <v>2646</v>
      </c>
      <c r="D2010" s="297"/>
      <c r="E2010" s="297"/>
      <c r="F2010" s="297"/>
      <c r="G2010" s="297"/>
      <c r="H2010" s="159"/>
      <c r="I2010" s="159"/>
      <c r="J2010" s="159"/>
      <c r="K2010" s="159"/>
      <c r="L2010" s="159"/>
      <c r="M2010" s="159"/>
      <c r="N2010" s="158"/>
      <c r="O2010" s="158"/>
      <c r="P2010" s="158"/>
      <c r="Q2010" s="158"/>
      <c r="R2010" s="159"/>
      <c r="S2010" s="159"/>
      <c r="T2010" s="159"/>
      <c r="U2010" s="159"/>
      <c r="V2010" s="159"/>
      <c r="W2010" s="159"/>
      <c r="X2010" s="159"/>
      <c r="Y2010" s="159"/>
      <c r="Z2010" s="148"/>
      <c r="AA2010" s="148"/>
      <c r="AB2010" s="148"/>
      <c r="AC2010" s="148"/>
      <c r="AD2010" s="148"/>
      <c r="AE2010" s="148"/>
      <c r="AF2010" s="148"/>
      <c r="AG2010" s="148" t="s">
        <v>383</v>
      </c>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row>
    <row r="2011" spans="1:60" outlineLevel="2" x14ac:dyDescent="0.2">
      <c r="A2011" s="155"/>
      <c r="B2011" s="156"/>
      <c r="C2011" s="194" t="s">
        <v>1668</v>
      </c>
      <c r="D2011" s="185"/>
      <c r="E2011" s="186">
        <v>1470</v>
      </c>
      <c r="F2011" s="159"/>
      <c r="G2011" s="159"/>
      <c r="H2011" s="159"/>
      <c r="I2011" s="159"/>
      <c r="J2011" s="159"/>
      <c r="K2011" s="159"/>
      <c r="L2011" s="159"/>
      <c r="M2011" s="159"/>
      <c r="N2011" s="158"/>
      <c r="O2011" s="158"/>
      <c r="P2011" s="158"/>
      <c r="Q2011" s="158"/>
      <c r="R2011" s="159"/>
      <c r="S2011" s="159"/>
      <c r="T2011" s="159"/>
      <c r="U2011" s="159"/>
      <c r="V2011" s="159"/>
      <c r="W2011" s="159"/>
      <c r="X2011" s="159"/>
      <c r="Y2011" s="159"/>
      <c r="Z2011" s="148"/>
      <c r="AA2011" s="148"/>
      <c r="AB2011" s="148"/>
      <c r="AC2011" s="148"/>
      <c r="AD2011" s="148"/>
      <c r="AE2011" s="148"/>
      <c r="AF2011" s="148"/>
      <c r="AG2011" s="148" t="s">
        <v>435</v>
      </c>
      <c r="AH2011" s="148">
        <v>0</v>
      </c>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row>
    <row r="2012" spans="1:60" outlineLevel="1" x14ac:dyDescent="0.2">
      <c r="A2012" s="155">
        <v>439</v>
      </c>
      <c r="B2012" s="156" t="s">
        <v>2647</v>
      </c>
      <c r="C2012" s="197" t="s">
        <v>2648</v>
      </c>
      <c r="D2012" s="157" t="s">
        <v>0</v>
      </c>
      <c r="E2012" s="196"/>
      <c r="F2012" s="160"/>
      <c r="G2012" s="159">
        <f>ROUND(E2012*F2012,2)</f>
        <v>0</v>
      </c>
      <c r="H2012" s="160"/>
      <c r="I2012" s="159">
        <f>ROUND(E2012*H2012,2)</f>
        <v>0</v>
      </c>
      <c r="J2012" s="160"/>
      <c r="K2012" s="159">
        <f>ROUND(E2012*J2012,2)</f>
        <v>0</v>
      </c>
      <c r="L2012" s="159">
        <v>21</v>
      </c>
      <c r="M2012" s="159">
        <f>G2012*(1+L2012/100)</f>
        <v>0</v>
      </c>
      <c r="N2012" s="158">
        <v>0</v>
      </c>
      <c r="O2012" s="158">
        <f>ROUND(E2012*N2012,2)</f>
        <v>0</v>
      </c>
      <c r="P2012" s="158">
        <v>0</v>
      </c>
      <c r="Q2012" s="158">
        <f>ROUND(E2012*P2012,2)</f>
        <v>0</v>
      </c>
      <c r="R2012" s="159" t="s">
        <v>2649</v>
      </c>
      <c r="S2012" s="159" t="s">
        <v>378</v>
      </c>
      <c r="T2012" s="159" t="s">
        <v>378</v>
      </c>
      <c r="U2012" s="159">
        <v>0</v>
      </c>
      <c r="V2012" s="159">
        <f>ROUND(E2012*U2012,2)</f>
        <v>0</v>
      </c>
      <c r="W2012" s="159"/>
      <c r="X2012" s="159" t="s">
        <v>618</v>
      </c>
      <c r="Y2012" s="159" t="s">
        <v>381</v>
      </c>
      <c r="Z2012" s="214">
        <v>0.32</v>
      </c>
      <c r="AA2012" s="215">
        <f t="shared" ref="AA2012" si="860">G2012*Z2012</f>
        <v>0</v>
      </c>
      <c r="AB2012" s="215">
        <f t="shared" ref="AB2012" si="861">G2012-AA2012</f>
        <v>0</v>
      </c>
      <c r="AC2012" s="148"/>
      <c r="AD2012" s="148"/>
      <c r="AE2012" s="148"/>
      <c r="AF2012" s="148"/>
      <c r="AG2012" s="148" t="s">
        <v>619</v>
      </c>
      <c r="AH2012" s="148"/>
      <c r="AI2012" s="148"/>
      <c r="AJ2012" s="148"/>
      <c r="AK2012" s="148"/>
      <c r="AL2012" s="148"/>
      <c r="AM2012" s="148"/>
      <c r="AN2012" s="148"/>
      <c r="AO2012" s="148"/>
      <c r="AP2012" s="148"/>
      <c r="AQ2012" s="148"/>
      <c r="AR2012" s="148"/>
      <c r="AS2012" s="148"/>
      <c r="AT2012" s="148"/>
      <c r="AU2012" s="148"/>
      <c r="AV2012" s="148"/>
      <c r="AW2012" s="148"/>
      <c r="AX2012" s="148"/>
      <c r="AY2012" s="148"/>
      <c r="AZ2012" s="148"/>
      <c r="BA2012" s="148"/>
      <c r="BB2012" s="148"/>
      <c r="BC2012" s="148"/>
      <c r="BD2012" s="148"/>
      <c r="BE2012" s="148"/>
      <c r="BF2012" s="148"/>
      <c r="BG2012" s="148"/>
      <c r="BH2012" s="148"/>
    </row>
    <row r="2013" spans="1:60" outlineLevel="2" x14ac:dyDescent="0.2">
      <c r="A2013" s="155"/>
      <c r="B2013" s="156"/>
      <c r="C2013" s="309" t="s">
        <v>2193</v>
      </c>
      <c r="D2013" s="310"/>
      <c r="E2013" s="310"/>
      <c r="F2013" s="310"/>
      <c r="G2013" s="310"/>
      <c r="H2013" s="159"/>
      <c r="I2013" s="159"/>
      <c r="J2013" s="159"/>
      <c r="K2013" s="159"/>
      <c r="L2013" s="159"/>
      <c r="M2013" s="159"/>
      <c r="N2013" s="158"/>
      <c r="O2013" s="158"/>
      <c r="P2013" s="158"/>
      <c r="Q2013" s="158"/>
      <c r="R2013" s="159"/>
      <c r="S2013" s="159"/>
      <c r="T2013" s="159"/>
      <c r="U2013" s="159"/>
      <c r="V2013" s="159"/>
      <c r="W2013" s="159"/>
      <c r="X2013" s="159"/>
      <c r="Y2013" s="159"/>
      <c r="Z2013" s="148"/>
      <c r="AA2013" s="148"/>
      <c r="AB2013" s="148"/>
      <c r="AC2013" s="148"/>
      <c r="AD2013" s="148"/>
      <c r="AE2013" s="148"/>
      <c r="AF2013" s="148"/>
      <c r="AG2013" s="148" t="s">
        <v>433</v>
      </c>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row>
    <row r="2014" spans="1:60" x14ac:dyDescent="0.2">
      <c r="A2014" s="162" t="s">
        <v>373</v>
      </c>
      <c r="B2014" s="163" t="s">
        <v>315</v>
      </c>
      <c r="C2014" s="180" t="s">
        <v>316</v>
      </c>
      <c r="D2014" s="164"/>
      <c r="E2014" s="165"/>
      <c r="F2014" s="166"/>
      <c r="G2014" s="166">
        <f>SUMIF(AG2015:AG2109,"&lt;&gt;NOR",G2015:G2109)</f>
        <v>0</v>
      </c>
      <c r="H2014" s="166"/>
      <c r="I2014" s="166">
        <f>SUM(I2015:I2109)</f>
        <v>0</v>
      </c>
      <c r="J2014" s="166"/>
      <c r="K2014" s="166">
        <f>SUM(K2015:K2109)</f>
        <v>0</v>
      </c>
      <c r="L2014" s="166"/>
      <c r="M2014" s="166">
        <f>SUM(M2015:M2109)</f>
        <v>0</v>
      </c>
      <c r="N2014" s="165"/>
      <c r="O2014" s="165">
        <f>SUM(O2015:O2109)</f>
        <v>17.279999999999998</v>
      </c>
      <c r="P2014" s="165"/>
      <c r="Q2014" s="165">
        <f>SUM(Q2015:Q2109)</f>
        <v>0</v>
      </c>
      <c r="R2014" s="166"/>
      <c r="S2014" s="166"/>
      <c r="T2014" s="167"/>
      <c r="U2014" s="161"/>
      <c r="V2014" s="161">
        <f>SUM(V2015:V2109)</f>
        <v>1123.1699999999998</v>
      </c>
      <c r="W2014" s="161"/>
      <c r="X2014" s="161"/>
      <c r="Y2014" s="161"/>
      <c r="Z2014" s="167"/>
      <c r="AA2014" s="167"/>
      <c r="AB2014" s="167"/>
      <c r="AG2014" t="s">
        <v>374</v>
      </c>
    </row>
    <row r="2015" spans="1:60" ht="33.75" outlineLevel="1" x14ac:dyDescent="0.2">
      <c r="A2015" s="172">
        <v>440</v>
      </c>
      <c r="B2015" s="173" t="s">
        <v>2650</v>
      </c>
      <c r="C2015" s="181" t="s">
        <v>2651</v>
      </c>
      <c r="D2015" s="174" t="s">
        <v>492</v>
      </c>
      <c r="E2015" s="175">
        <v>701.09640000000002</v>
      </c>
      <c r="F2015" s="176"/>
      <c r="G2015" s="177">
        <f>ROUND(E2015*F2015,2)</f>
        <v>0</v>
      </c>
      <c r="H2015" s="176"/>
      <c r="I2015" s="177">
        <f>ROUND(E2015*H2015,2)</f>
        <v>0</v>
      </c>
      <c r="J2015" s="176"/>
      <c r="K2015" s="177">
        <f>ROUND(E2015*J2015,2)</f>
        <v>0</v>
      </c>
      <c r="L2015" s="177">
        <v>21</v>
      </c>
      <c r="M2015" s="177">
        <f>G2015*(1+L2015/100)</f>
        <v>0</v>
      </c>
      <c r="N2015" s="175">
        <v>2.1000000000000001E-4</v>
      </c>
      <c r="O2015" s="175">
        <f>ROUND(E2015*N2015,2)</f>
        <v>0.15</v>
      </c>
      <c r="P2015" s="175">
        <v>0</v>
      </c>
      <c r="Q2015" s="175">
        <f>ROUND(E2015*P2015,2)</f>
        <v>0</v>
      </c>
      <c r="R2015" s="177" t="s">
        <v>2424</v>
      </c>
      <c r="S2015" s="177" t="s">
        <v>378</v>
      </c>
      <c r="T2015" s="178" t="s">
        <v>378</v>
      </c>
      <c r="U2015" s="159">
        <v>0.05</v>
      </c>
      <c r="V2015" s="159">
        <f>ROUND(E2015*U2015,2)</f>
        <v>35.049999999999997</v>
      </c>
      <c r="W2015" s="159"/>
      <c r="X2015" s="159" t="s">
        <v>429</v>
      </c>
      <c r="Y2015" s="159" t="s">
        <v>381</v>
      </c>
      <c r="Z2015" s="214">
        <v>0.32</v>
      </c>
      <c r="AA2015" s="215">
        <f t="shared" ref="AA2015" si="862">G2015*Z2015</f>
        <v>0</v>
      </c>
      <c r="AB2015" s="215">
        <f t="shared" ref="AB2015" si="863">G2015-AA2015</f>
        <v>0</v>
      </c>
      <c r="AC2015" s="148"/>
      <c r="AD2015" s="148"/>
      <c r="AE2015" s="148"/>
      <c r="AF2015" s="148"/>
      <c r="AG2015" s="148" t="s">
        <v>431</v>
      </c>
      <c r="AH2015" s="148"/>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row>
    <row r="2016" spans="1:60" outlineLevel="2" x14ac:dyDescent="0.2">
      <c r="A2016" s="155"/>
      <c r="B2016" s="156"/>
      <c r="C2016" s="296" t="s">
        <v>2652</v>
      </c>
      <c r="D2016" s="297"/>
      <c r="E2016" s="297"/>
      <c r="F2016" s="297"/>
      <c r="G2016" s="297"/>
      <c r="H2016" s="159"/>
      <c r="I2016" s="159"/>
      <c r="J2016" s="159"/>
      <c r="K2016" s="159"/>
      <c r="L2016" s="159"/>
      <c r="M2016" s="159"/>
      <c r="N2016" s="158"/>
      <c r="O2016" s="158"/>
      <c r="P2016" s="158"/>
      <c r="Q2016" s="158"/>
      <c r="R2016" s="159"/>
      <c r="S2016" s="159"/>
      <c r="T2016" s="159"/>
      <c r="U2016" s="159"/>
      <c r="V2016" s="159"/>
      <c r="W2016" s="159"/>
      <c r="X2016" s="159"/>
      <c r="Y2016" s="159"/>
      <c r="Z2016" s="148"/>
      <c r="AA2016" s="148"/>
      <c r="AB2016" s="148"/>
      <c r="AC2016" s="148"/>
      <c r="AD2016" s="148"/>
      <c r="AE2016" s="148"/>
      <c r="AF2016" s="148"/>
      <c r="AG2016" s="148" t="s">
        <v>383</v>
      </c>
      <c r="AH2016" s="148"/>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row>
    <row r="2017" spans="1:60" outlineLevel="2" x14ac:dyDescent="0.2">
      <c r="A2017" s="155"/>
      <c r="B2017" s="156"/>
      <c r="C2017" s="194" t="s">
        <v>2653</v>
      </c>
      <c r="D2017" s="185"/>
      <c r="E2017" s="186">
        <v>701.09640000000002</v>
      </c>
      <c r="F2017" s="159"/>
      <c r="G2017" s="159"/>
      <c r="H2017" s="159"/>
      <c r="I2017" s="159"/>
      <c r="J2017" s="159"/>
      <c r="K2017" s="159"/>
      <c r="L2017" s="159"/>
      <c r="M2017" s="159"/>
      <c r="N2017" s="158"/>
      <c r="O2017" s="158"/>
      <c r="P2017" s="158"/>
      <c r="Q2017" s="158"/>
      <c r="R2017" s="159"/>
      <c r="S2017" s="159"/>
      <c r="T2017" s="159"/>
      <c r="U2017" s="159"/>
      <c r="V2017" s="159"/>
      <c r="W2017" s="159"/>
      <c r="X2017" s="159"/>
      <c r="Y2017" s="159"/>
      <c r="Z2017" s="148"/>
      <c r="AA2017" s="148"/>
      <c r="AB2017" s="148"/>
      <c r="AC2017" s="148"/>
      <c r="AD2017" s="148"/>
      <c r="AE2017" s="148"/>
      <c r="AF2017" s="148"/>
      <c r="AG2017" s="148" t="s">
        <v>435</v>
      </c>
      <c r="AH2017" s="148">
        <v>5</v>
      </c>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row>
    <row r="2018" spans="1:60" ht="22.5" outlineLevel="1" x14ac:dyDescent="0.2">
      <c r="A2018" s="172">
        <v>441</v>
      </c>
      <c r="B2018" s="173" t="s">
        <v>2654</v>
      </c>
      <c r="C2018" s="181" t="s">
        <v>2655</v>
      </c>
      <c r="D2018" s="174" t="s">
        <v>492</v>
      </c>
      <c r="E2018" s="175">
        <v>701.09640000000002</v>
      </c>
      <c r="F2018" s="176"/>
      <c r="G2018" s="177">
        <f>ROUND(E2018*F2018,2)</f>
        <v>0</v>
      </c>
      <c r="H2018" s="176"/>
      <c r="I2018" s="177">
        <f>ROUND(E2018*H2018,2)</f>
        <v>0</v>
      </c>
      <c r="J2018" s="176"/>
      <c r="K2018" s="177">
        <f>ROUND(E2018*J2018,2)</f>
        <v>0</v>
      </c>
      <c r="L2018" s="177">
        <v>21</v>
      </c>
      <c r="M2018" s="177">
        <f>G2018*(1+L2018/100)</f>
        <v>0</v>
      </c>
      <c r="N2018" s="175">
        <v>5.0299999999999997E-3</v>
      </c>
      <c r="O2018" s="175">
        <f>ROUND(E2018*N2018,2)</f>
        <v>3.53</v>
      </c>
      <c r="P2018" s="175">
        <v>0</v>
      </c>
      <c r="Q2018" s="175">
        <f>ROUND(E2018*P2018,2)</f>
        <v>0</v>
      </c>
      <c r="R2018" s="177" t="s">
        <v>2424</v>
      </c>
      <c r="S2018" s="177" t="s">
        <v>378</v>
      </c>
      <c r="T2018" s="178" t="s">
        <v>378</v>
      </c>
      <c r="U2018" s="159">
        <v>1.448</v>
      </c>
      <c r="V2018" s="159">
        <f>ROUND(E2018*U2018,2)</f>
        <v>1015.19</v>
      </c>
      <c r="W2018" s="159"/>
      <c r="X2018" s="159" t="s">
        <v>429</v>
      </c>
      <c r="Y2018" s="159" t="s">
        <v>381</v>
      </c>
      <c r="Z2018" s="214">
        <v>0.32</v>
      </c>
      <c r="AA2018" s="215">
        <f t="shared" ref="AA2018" si="864">G2018*Z2018</f>
        <v>0</v>
      </c>
      <c r="AB2018" s="215">
        <f t="shared" ref="AB2018" si="865">G2018-AA2018</f>
        <v>0</v>
      </c>
      <c r="AC2018" s="148"/>
      <c r="AD2018" s="148"/>
      <c r="AE2018" s="148"/>
      <c r="AF2018" s="148"/>
      <c r="AG2018" s="148" t="s">
        <v>431</v>
      </c>
      <c r="AH2018" s="148"/>
      <c r="AI2018" s="148"/>
      <c r="AJ2018" s="148"/>
      <c r="AK2018" s="148"/>
      <c r="AL2018" s="148"/>
      <c r="AM2018" s="148"/>
      <c r="AN2018" s="148"/>
      <c r="AO2018" s="148"/>
      <c r="AP2018" s="148"/>
      <c r="AQ2018" s="148"/>
      <c r="AR2018" s="148"/>
      <c r="AS2018" s="148"/>
      <c r="AT2018" s="148"/>
      <c r="AU2018" s="148"/>
      <c r="AV2018" s="148"/>
      <c r="AW2018" s="148"/>
      <c r="AX2018" s="148"/>
      <c r="AY2018" s="148"/>
      <c r="AZ2018" s="148"/>
      <c r="BA2018" s="148"/>
      <c r="BB2018" s="148"/>
      <c r="BC2018" s="148"/>
      <c r="BD2018" s="148"/>
      <c r="BE2018" s="148"/>
      <c r="BF2018" s="148"/>
      <c r="BG2018" s="148"/>
      <c r="BH2018" s="148"/>
    </row>
    <row r="2019" spans="1:60" outlineLevel="2" x14ac:dyDescent="0.2">
      <c r="A2019" s="155"/>
      <c r="B2019" s="156"/>
      <c r="C2019" s="296" t="s">
        <v>2656</v>
      </c>
      <c r="D2019" s="297"/>
      <c r="E2019" s="297"/>
      <c r="F2019" s="297"/>
      <c r="G2019" s="297"/>
      <c r="H2019" s="159"/>
      <c r="I2019" s="159"/>
      <c r="J2019" s="159"/>
      <c r="K2019" s="159"/>
      <c r="L2019" s="159"/>
      <c r="M2019" s="159"/>
      <c r="N2019" s="158"/>
      <c r="O2019" s="158"/>
      <c r="P2019" s="158"/>
      <c r="Q2019" s="158"/>
      <c r="R2019" s="159"/>
      <c r="S2019" s="159"/>
      <c r="T2019" s="159"/>
      <c r="U2019" s="159"/>
      <c r="V2019" s="159"/>
      <c r="W2019" s="159"/>
      <c r="X2019" s="159"/>
      <c r="Y2019" s="159"/>
      <c r="Z2019" s="148"/>
      <c r="AA2019" s="148"/>
      <c r="AB2019" s="148"/>
      <c r="AC2019" s="148"/>
      <c r="AD2019" s="148"/>
      <c r="AE2019" s="148"/>
      <c r="AF2019" s="148"/>
      <c r="AG2019" s="148" t="s">
        <v>383</v>
      </c>
      <c r="AH2019" s="148"/>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row>
    <row r="2020" spans="1:60" outlineLevel="2" x14ac:dyDescent="0.2">
      <c r="A2020" s="155"/>
      <c r="B2020" s="156"/>
      <c r="C2020" s="194" t="s">
        <v>794</v>
      </c>
      <c r="D2020" s="185"/>
      <c r="E2020" s="186"/>
      <c r="F2020" s="159"/>
      <c r="G2020" s="159"/>
      <c r="H2020" s="159"/>
      <c r="I2020" s="159"/>
      <c r="J2020" s="159"/>
      <c r="K2020" s="159"/>
      <c r="L2020" s="159"/>
      <c r="M2020" s="159"/>
      <c r="N2020" s="158"/>
      <c r="O2020" s="158"/>
      <c r="P2020" s="158"/>
      <c r="Q2020" s="158"/>
      <c r="R2020" s="159"/>
      <c r="S2020" s="159"/>
      <c r="T2020" s="159"/>
      <c r="U2020" s="159"/>
      <c r="V2020" s="159"/>
      <c r="W2020" s="159"/>
      <c r="X2020" s="159"/>
      <c r="Y2020" s="159"/>
      <c r="Z2020" s="148"/>
      <c r="AA2020" s="148"/>
      <c r="AB2020" s="148"/>
      <c r="AC2020" s="148"/>
      <c r="AD2020" s="148"/>
      <c r="AE2020" s="148"/>
      <c r="AF2020" s="148"/>
      <c r="AG2020" s="148" t="s">
        <v>435</v>
      </c>
      <c r="AH2020" s="148">
        <v>0</v>
      </c>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row>
    <row r="2021" spans="1:60" outlineLevel="3" x14ac:dyDescent="0.2">
      <c r="A2021" s="155"/>
      <c r="B2021" s="156"/>
      <c r="C2021" s="194" t="s">
        <v>2657</v>
      </c>
      <c r="D2021" s="185"/>
      <c r="E2021" s="186">
        <v>10.332000000000001</v>
      </c>
      <c r="F2021" s="159"/>
      <c r="G2021" s="159"/>
      <c r="H2021" s="159"/>
      <c r="I2021" s="159"/>
      <c r="J2021" s="159"/>
      <c r="K2021" s="159"/>
      <c r="L2021" s="159"/>
      <c r="M2021" s="159"/>
      <c r="N2021" s="158"/>
      <c r="O2021" s="158"/>
      <c r="P2021" s="158"/>
      <c r="Q2021" s="158"/>
      <c r="R2021" s="159"/>
      <c r="S2021" s="159"/>
      <c r="T2021" s="159"/>
      <c r="U2021" s="159"/>
      <c r="V2021" s="159"/>
      <c r="W2021" s="159"/>
      <c r="X2021" s="159"/>
      <c r="Y2021" s="159"/>
      <c r="Z2021" s="148"/>
      <c r="AA2021" s="148"/>
      <c r="AB2021" s="148"/>
      <c r="AC2021" s="148"/>
      <c r="AD2021" s="148"/>
      <c r="AE2021" s="148"/>
      <c r="AF2021" s="148"/>
      <c r="AG2021" s="148" t="s">
        <v>435</v>
      </c>
      <c r="AH2021" s="148">
        <v>0</v>
      </c>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row>
    <row r="2022" spans="1:60" outlineLevel="3" x14ac:dyDescent="0.2">
      <c r="A2022" s="155"/>
      <c r="B2022" s="156"/>
      <c r="C2022" s="194" t="s">
        <v>2658</v>
      </c>
      <c r="D2022" s="185"/>
      <c r="E2022" s="186">
        <v>10.29</v>
      </c>
      <c r="F2022" s="159"/>
      <c r="G2022" s="159"/>
      <c r="H2022" s="159"/>
      <c r="I2022" s="159"/>
      <c r="J2022" s="159"/>
      <c r="K2022" s="159"/>
      <c r="L2022" s="159"/>
      <c r="M2022" s="159"/>
      <c r="N2022" s="158"/>
      <c r="O2022" s="158"/>
      <c r="P2022" s="158"/>
      <c r="Q2022" s="158"/>
      <c r="R2022" s="159"/>
      <c r="S2022" s="159"/>
      <c r="T2022" s="159"/>
      <c r="U2022" s="159"/>
      <c r="V2022" s="159"/>
      <c r="W2022" s="159"/>
      <c r="X2022" s="159"/>
      <c r="Y2022" s="159"/>
      <c r="Z2022" s="148"/>
      <c r="AA2022" s="148"/>
      <c r="AB2022" s="148"/>
      <c r="AC2022" s="148"/>
      <c r="AD2022" s="148"/>
      <c r="AE2022" s="148"/>
      <c r="AF2022" s="148"/>
      <c r="AG2022" s="148" t="s">
        <v>435</v>
      </c>
      <c r="AH2022" s="148">
        <v>0</v>
      </c>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row>
    <row r="2023" spans="1:60" outlineLevel="3" x14ac:dyDescent="0.2">
      <c r="A2023" s="155"/>
      <c r="B2023" s="156"/>
      <c r="C2023" s="194" t="s">
        <v>2659</v>
      </c>
      <c r="D2023" s="185"/>
      <c r="E2023" s="186">
        <v>11.004</v>
      </c>
      <c r="F2023" s="159"/>
      <c r="G2023" s="159"/>
      <c r="H2023" s="159"/>
      <c r="I2023" s="159"/>
      <c r="J2023" s="159"/>
      <c r="K2023" s="159"/>
      <c r="L2023" s="159"/>
      <c r="M2023" s="159"/>
      <c r="N2023" s="158"/>
      <c r="O2023" s="158"/>
      <c r="P2023" s="158"/>
      <c r="Q2023" s="158"/>
      <c r="R2023" s="159"/>
      <c r="S2023" s="159"/>
      <c r="T2023" s="159"/>
      <c r="U2023" s="159"/>
      <c r="V2023" s="159"/>
      <c r="W2023" s="159"/>
      <c r="X2023" s="159"/>
      <c r="Y2023" s="159"/>
      <c r="Z2023" s="148"/>
      <c r="AA2023" s="148"/>
      <c r="AB2023" s="148"/>
      <c r="AC2023" s="148"/>
      <c r="AD2023" s="148"/>
      <c r="AE2023" s="148"/>
      <c r="AF2023" s="148"/>
      <c r="AG2023" s="148" t="s">
        <v>435</v>
      </c>
      <c r="AH2023" s="148">
        <v>0</v>
      </c>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row>
    <row r="2024" spans="1:60" outlineLevel="3" x14ac:dyDescent="0.2">
      <c r="A2024" s="155"/>
      <c r="B2024" s="156"/>
      <c r="C2024" s="194" t="s">
        <v>1452</v>
      </c>
      <c r="D2024" s="185"/>
      <c r="E2024" s="186">
        <v>2.34</v>
      </c>
      <c r="F2024" s="159"/>
      <c r="G2024" s="159"/>
      <c r="H2024" s="159"/>
      <c r="I2024" s="159"/>
      <c r="J2024" s="159"/>
      <c r="K2024" s="159"/>
      <c r="L2024" s="159"/>
      <c r="M2024" s="159"/>
      <c r="N2024" s="158"/>
      <c r="O2024" s="158"/>
      <c r="P2024" s="158"/>
      <c r="Q2024" s="158"/>
      <c r="R2024" s="159"/>
      <c r="S2024" s="159"/>
      <c r="T2024" s="159"/>
      <c r="U2024" s="159"/>
      <c r="V2024" s="159"/>
      <c r="W2024" s="159"/>
      <c r="X2024" s="159"/>
      <c r="Y2024" s="159"/>
      <c r="Z2024" s="148"/>
      <c r="AA2024" s="148"/>
      <c r="AB2024" s="148"/>
      <c r="AC2024" s="148"/>
      <c r="AD2024" s="148"/>
      <c r="AE2024" s="148"/>
      <c r="AF2024" s="148"/>
      <c r="AG2024" s="148" t="s">
        <v>435</v>
      </c>
      <c r="AH2024" s="148">
        <v>0</v>
      </c>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row>
    <row r="2025" spans="1:60" outlineLevel="3" x14ac:dyDescent="0.2">
      <c r="A2025" s="155"/>
      <c r="B2025" s="156"/>
      <c r="C2025" s="194" t="s">
        <v>2660</v>
      </c>
      <c r="D2025" s="185"/>
      <c r="E2025" s="186">
        <v>59.808</v>
      </c>
      <c r="F2025" s="159"/>
      <c r="G2025" s="159"/>
      <c r="H2025" s="159"/>
      <c r="I2025" s="159"/>
      <c r="J2025" s="159"/>
      <c r="K2025" s="159"/>
      <c r="L2025" s="159"/>
      <c r="M2025" s="159"/>
      <c r="N2025" s="158"/>
      <c r="O2025" s="158"/>
      <c r="P2025" s="158"/>
      <c r="Q2025" s="158"/>
      <c r="R2025" s="159"/>
      <c r="S2025" s="159"/>
      <c r="T2025" s="159"/>
      <c r="U2025" s="159"/>
      <c r="V2025" s="159"/>
      <c r="W2025" s="159"/>
      <c r="X2025" s="159"/>
      <c r="Y2025" s="159"/>
      <c r="Z2025" s="148"/>
      <c r="AA2025" s="148"/>
      <c r="AB2025" s="148"/>
      <c r="AC2025" s="148"/>
      <c r="AD2025" s="148"/>
      <c r="AE2025" s="148"/>
      <c r="AF2025" s="148"/>
      <c r="AG2025" s="148" t="s">
        <v>435</v>
      </c>
      <c r="AH2025" s="148">
        <v>0</v>
      </c>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row>
    <row r="2026" spans="1:60" outlineLevel="3" x14ac:dyDescent="0.2">
      <c r="A2026" s="155"/>
      <c r="B2026" s="156"/>
      <c r="C2026" s="194" t="s">
        <v>2661</v>
      </c>
      <c r="D2026" s="185"/>
      <c r="E2026" s="186">
        <v>48.048000000000002</v>
      </c>
      <c r="F2026" s="159"/>
      <c r="G2026" s="159"/>
      <c r="H2026" s="159"/>
      <c r="I2026" s="159"/>
      <c r="J2026" s="159"/>
      <c r="K2026" s="159"/>
      <c r="L2026" s="159"/>
      <c r="M2026" s="159"/>
      <c r="N2026" s="158"/>
      <c r="O2026" s="158"/>
      <c r="P2026" s="158"/>
      <c r="Q2026" s="158"/>
      <c r="R2026" s="159"/>
      <c r="S2026" s="159"/>
      <c r="T2026" s="159"/>
      <c r="U2026" s="159"/>
      <c r="V2026" s="159"/>
      <c r="W2026" s="159"/>
      <c r="X2026" s="159"/>
      <c r="Y2026" s="159"/>
      <c r="Z2026" s="148"/>
      <c r="AA2026" s="148"/>
      <c r="AB2026" s="148"/>
      <c r="AC2026" s="148"/>
      <c r="AD2026" s="148"/>
      <c r="AE2026" s="148"/>
      <c r="AF2026" s="148"/>
      <c r="AG2026" s="148" t="s">
        <v>435</v>
      </c>
      <c r="AH2026" s="148">
        <v>0</v>
      </c>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row>
    <row r="2027" spans="1:60" outlineLevel="3" x14ac:dyDescent="0.2">
      <c r="A2027" s="155"/>
      <c r="B2027" s="156"/>
      <c r="C2027" s="194" t="s">
        <v>1455</v>
      </c>
      <c r="D2027" s="185"/>
      <c r="E2027" s="186">
        <v>1.95</v>
      </c>
      <c r="F2027" s="159"/>
      <c r="G2027" s="159"/>
      <c r="H2027" s="159"/>
      <c r="I2027" s="159"/>
      <c r="J2027" s="159"/>
      <c r="K2027" s="159"/>
      <c r="L2027" s="159"/>
      <c r="M2027" s="159"/>
      <c r="N2027" s="158"/>
      <c r="O2027" s="158"/>
      <c r="P2027" s="158"/>
      <c r="Q2027" s="158"/>
      <c r="R2027" s="159"/>
      <c r="S2027" s="159"/>
      <c r="T2027" s="159"/>
      <c r="U2027" s="159"/>
      <c r="V2027" s="159"/>
      <c r="W2027" s="159"/>
      <c r="X2027" s="159"/>
      <c r="Y2027" s="159"/>
      <c r="Z2027" s="148"/>
      <c r="AA2027" s="148"/>
      <c r="AB2027" s="148"/>
      <c r="AC2027" s="148"/>
      <c r="AD2027" s="148"/>
      <c r="AE2027" s="148"/>
      <c r="AF2027" s="148"/>
      <c r="AG2027" s="148" t="s">
        <v>435</v>
      </c>
      <c r="AH2027" s="148">
        <v>0</v>
      </c>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row>
    <row r="2028" spans="1:60" outlineLevel="3" x14ac:dyDescent="0.2">
      <c r="A2028" s="155"/>
      <c r="B2028" s="156"/>
      <c r="C2028" s="194" t="s">
        <v>2662</v>
      </c>
      <c r="D2028" s="185"/>
      <c r="E2028" s="186">
        <v>16.001999999999999</v>
      </c>
      <c r="F2028" s="159"/>
      <c r="G2028" s="159"/>
      <c r="H2028" s="159"/>
      <c r="I2028" s="159"/>
      <c r="J2028" s="159"/>
      <c r="K2028" s="159"/>
      <c r="L2028" s="159"/>
      <c r="M2028" s="159"/>
      <c r="N2028" s="158"/>
      <c r="O2028" s="158"/>
      <c r="P2028" s="158"/>
      <c r="Q2028" s="158"/>
      <c r="R2028" s="159"/>
      <c r="S2028" s="159"/>
      <c r="T2028" s="159"/>
      <c r="U2028" s="159"/>
      <c r="V2028" s="159"/>
      <c r="W2028" s="159"/>
      <c r="X2028" s="159"/>
      <c r="Y2028" s="159"/>
      <c r="Z2028" s="148"/>
      <c r="AA2028" s="148"/>
      <c r="AB2028" s="148"/>
      <c r="AC2028" s="148"/>
      <c r="AD2028" s="148"/>
      <c r="AE2028" s="148"/>
      <c r="AF2028" s="148"/>
      <c r="AG2028" s="148" t="s">
        <v>435</v>
      </c>
      <c r="AH2028" s="148">
        <v>0</v>
      </c>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row>
    <row r="2029" spans="1:60" outlineLevel="3" x14ac:dyDescent="0.2">
      <c r="A2029" s="155"/>
      <c r="B2029" s="156"/>
      <c r="C2029" s="194" t="s">
        <v>2663</v>
      </c>
      <c r="D2029" s="185"/>
      <c r="E2029" s="186">
        <v>20.37</v>
      </c>
      <c r="F2029" s="159"/>
      <c r="G2029" s="159"/>
      <c r="H2029" s="159"/>
      <c r="I2029" s="159"/>
      <c r="J2029" s="159"/>
      <c r="K2029" s="159"/>
      <c r="L2029" s="159"/>
      <c r="M2029" s="159"/>
      <c r="N2029" s="158"/>
      <c r="O2029" s="158"/>
      <c r="P2029" s="158"/>
      <c r="Q2029" s="158"/>
      <c r="R2029" s="159"/>
      <c r="S2029" s="159"/>
      <c r="T2029" s="159"/>
      <c r="U2029" s="159"/>
      <c r="V2029" s="159"/>
      <c r="W2029" s="159"/>
      <c r="X2029" s="159"/>
      <c r="Y2029" s="159"/>
      <c r="Z2029" s="148"/>
      <c r="AA2029" s="148"/>
      <c r="AB2029" s="148"/>
      <c r="AC2029" s="148"/>
      <c r="AD2029" s="148"/>
      <c r="AE2029" s="148"/>
      <c r="AF2029" s="148"/>
      <c r="AG2029" s="148" t="s">
        <v>435</v>
      </c>
      <c r="AH2029" s="148">
        <v>0</v>
      </c>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row>
    <row r="2030" spans="1:60" outlineLevel="3" x14ac:dyDescent="0.2">
      <c r="A2030" s="155"/>
      <c r="B2030" s="156"/>
      <c r="C2030" s="194" t="s">
        <v>2664</v>
      </c>
      <c r="D2030" s="185"/>
      <c r="E2030" s="186">
        <v>3.78</v>
      </c>
      <c r="F2030" s="159"/>
      <c r="G2030" s="159"/>
      <c r="H2030" s="159"/>
      <c r="I2030" s="159"/>
      <c r="J2030" s="159"/>
      <c r="K2030" s="159"/>
      <c r="L2030" s="159"/>
      <c r="M2030" s="159"/>
      <c r="N2030" s="158"/>
      <c r="O2030" s="158"/>
      <c r="P2030" s="158"/>
      <c r="Q2030" s="158"/>
      <c r="R2030" s="159"/>
      <c r="S2030" s="159"/>
      <c r="T2030" s="159"/>
      <c r="U2030" s="159"/>
      <c r="V2030" s="159"/>
      <c r="W2030" s="159"/>
      <c r="X2030" s="159"/>
      <c r="Y2030" s="159"/>
      <c r="Z2030" s="148"/>
      <c r="AA2030" s="148"/>
      <c r="AB2030" s="148"/>
      <c r="AC2030" s="148"/>
      <c r="AD2030" s="148"/>
      <c r="AE2030" s="148"/>
      <c r="AF2030" s="148"/>
      <c r="AG2030" s="148" t="s">
        <v>435</v>
      </c>
      <c r="AH2030" s="148">
        <v>0</v>
      </c>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row>
    <row r="2031" spans="1:60" outlineLevel="3" x14ac:dyDescent="0.2">
      <c r="A2031" s="155"/>
      <c r="B2031" s="156"/>
      <c r="C2031" s="194" t="s">
        <v>2665</v>
      </c>
      <c r="D2031" s="185"/>
      <c r="E2031" s="186">
        <v>10.08</v>
      </c>
      <c r="F2031" s="159"/>
      <c r="G2031" s="159"/>
      <c r="H2031" s="159"/>
      <c r="I2031" s="159"/>
      <c r="J2031" s="159"/>
      <c r="K2031" s="159"/>
      <c r="L2031" s="159"/>
      <c r="M2031" s="159"/>
      <c r="N2031" s="158"/>
      <c r="O2031" s="158"/>
      <c r="P2031" s="158"/>
      <c r="Q2031" s="158"/>
      <c r="R2031" s="159"/>
      <c r="S2031" s="159"/>
      <c r="T2031" s="159"/>
      <c r="U2031" s="159"/>
      <c r="V2031" s="159"/>
      <c r="W2031" s="159"/>
      <c r="X2031" s="159"/>
      <c r="Y2031" s="159"/>
      <c r="Z2031" s="148"/>
      <c r="AA2031" s="148"/>
      <c r="AB2031" s="148"/>
      <c r="AC2031" s="148"/>
      <c r="AD2031" s="148"/>
      <c r="AE2031" s="148"/>
      <c r="AF2031" s="148"/>
      <c r="AG2031" s="148" t="s">
        <v>435</v>
      </c>
      <c r="AH2031" s="148">
        <v>0</v>
      </c>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row>
    <row r="2032" spans="1:60" outlineLevel="3" x14ac:dyDescent="0.2">
      <c r="A2032" s="155"/>
      <c r="B2032" s="156"/>
      <c r="C2032" s="194" t="s">
        <v>2666</v>
      </c>
      <c r="D2032" s="185"/>
      <c r="E2032" s="186">
        <v>1.833</v>
      </c>
      <c r="F2032" s="159"/>
      <c r="G2032" s="159"/>
      <c r="H2032" s="159"/>
      <c r="I2032" s="159"/>
      <c r="J2032" s="159"/>
      <c r="K2032" s="159"/>
      <c r="L2032" s="159"/>
      <c r="M2032" s="159"/>
      <c r="N2032" s="158"/>
      <c r="O2032" s="158"/>
      <c r="P2032" s="158"/>
      <c r="Q2032" s="158"/>
      <c r="R2032" s="159"/>
      <c r="S2032" s="159"/>
      <c r="T2032" s="159"/>
      <c r="U2032" s="159"/>
      <c r="V2032" s="159"/>
      <c r="W2032" s="159"/>
      <c r="X2032" s="159"/>
      <c r="Y2032" s="159"/>
      <c r="Z2032" s="148"/>
      <c r="AA2032" s="148"/>
      <c r="AB2032" s="148"/>
      <c r="AC2032" s="148"/>
      <c r="AD2032" s="148"/>
      <c r="AE2032" s="148"/>
      <c r="AF2032" s="148"/>
      <c r="AG2032" s="148" t="s">
        <v>435</v>
      </c>
      <c r="AH2032" s="148">
        <v>0</v>
      </c>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row>
    <row r="2033" spans="1:60" outlineLevel="3" x14ac:dyDescent="0.2">
      <c r="A2033" s="155"/>
      <c r="B2033" s="156"/>
      <c r="C2033" s="194" t="s">
        <v>2667</v>
      </c>
      <c r="D2033" s="185"/>
      <c r="E2033" s="186">
        <v>15.582000000000001</v>
      </c>
      <c r="F2033" s="159"/>
      <c r="G2033" s="159"/>
      <c r="H2033" s="159"/>
      <c r="I2033" s="159"/>
      <c r="J2033" s="159"/>
      <c r="K2033" s="159"/>
      <c r="L2033" s="159"/>
      <c r="M2033" s="159"/>
      <c r="N2033" s="158"/>
      <c r="O2033" s="158"/>
      <c r="P2033" s="158"/>
      <c r="Q2033" s="158"/>
      <c r="R2033" s="159"/>
      <c r="S2033" s="159"/>
      <c r="T2033" s="159"/>
      <c r="U2033" s="159"/>
      <c r="V2033" s="159"/>
      <c r="W2033" s="159"/>
      <c r="X2033" s="159"/>
      <c r="Y2033" s="159"/>
      <c r="Z2033" s="148"/>
      <c r="AA2033" s="148"/>
      <c r="AB2033" s="148"/>
      <c r="AC2033" s="148"/>
      <c r="AD2033" s="148"/>
      <c r="AE2033" s="148"/>
      <c r="AF2033" s="148"/>
      <c r="AG2033" s="148" t="s">
        <v>435</v>
      </c>
      <c r="AH2033" s="148">
        <v>0</v>
      </c>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row>
    <row r="2034" spans="1:60" outlineLevel="3" x14ac:dyDescent="0.2">
      <c r="A2034" s="155"/>
      <c r="B2034" s="156"/>
      <c r="C2034" s="194" t="s">
        <v>2668</v>
      </c>
      <c r="D2034" s="185"/>
      <c r="E2034" s="186">
        <v>24.465</v>
      </c>
      <c r="F2034" s="159"/>
      <c r="G2034" s="159"/>
      <c r="H2034" s="159"/>
      <c r="I2034" s="159"/>
      <c r="J2034" s="159"/>
      <c r="K2034" s="159"/>
      <c r="L2034" s="159"/>
      <c r="M2034" s="159"/>
      <c r="N2034" s="158"/>
      <c r="O2034" s="158"/>
      <c r="P2034" s="158"/>
      <c r="Q2034" s="158"/>
      <c r="R2034" s="159"/>
      <c r="S2034" s="159"/>
      <c r="T2034" s="159"/>
      <c r="U2034" s="159"/>
      <c r="V2034" s="159"/>
      <c r="W2034" s="159"/>
      <c r="X2034" s="159"/>
      <c r="Y2034" s="159"/>
      <c r="Z2034" s="148"/>
      <c r="AA2034" s="148"/>
      <c r="AB2034" s="148"/>
      <c r="AC2034" s="148"/>
      <c r="AD2034" s="148"/>
      <c r="AE2034" s="148"/>
      <c r="AF2034" s="148"/>
      <c r="AG2034" s="148" t="s">
        <v>435</v>
      </c>
      <c r="AH2034" s="148">
        <v>0</v>
      </c>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row>
    <row r="2035" spans="1:60" outlineLevel="3" x14ac:dyDescent="0.2">
      <c r="A2035" s="155"/>
      <c r="B2035" s="156"/>
      <c r="C2035" s="194" t="s">
        <v>2669</v>
      </c>
      <c r="D2035" s="185"/>
      <c r="E2035" s="186">
        <v>36.561</v>
      </c>
      <c r="F2035" s="159"/>
      <c r="G2035" s="159"/>
      <c r="H2035" s="159"/>
      <c r="I2035" s="159"/>
      <c r="J2035" s="159"/>
      <c r="K2035" s="159"/>
      <c r="L2035" s="159"/>
      <c r="M2035" s="159"/>
      <c r="N2035" s="158"/>
      <c r="O2035" s="158"/>
      <c r="P2035" s="158"/>
      <c r="Q2035" s="158"/>
      <c r="R2035" s="159"/>
      <c r="S2035" s="159"/>
      <c r="T2035" s="159"/>
      <c r="U2035" s="159"/>
      <c r="V2035" s="159"/>
      <c r="W2035" s="159"/>
      <c r="X2035" s="159"/>
      <c r="Y2035" s="159"/>
      <c r="Z2035" s="148"/>
      <c r="AA2035" s="148"/>
      <c r="AB2035" s="148"/>
      <c r="AC2035" s="148"/>
      <c r="AD2035" s="148"/>
      <c r="AE2035" s="148"/>
      <c r="AF2035" s="148"/>
      <c r="AG2035" s="148" t="s">
        <v>435</v>
      </c>
      <c r="AH2035" s="148">
        <v>0</v>
      </c>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row>
    <row r="2036" spans="1:60" outlineLevel="3" x14ac:dyDescent="0.2">
      <c r="A2036" s="155"/>
      <c r="B2036" s="156"/>
      <c r="C2036" s="194" t="s">
        <v>1462</v>
      </c>
      <c r="D2036" s="185"/>
      <c r="E2036" s="186">
        <v>1.56</v>
      </c>
      <c r="F2036" s="159"/>
      <c r="G2036" s="159"/>
      <c r="H2036" s="159"/>
      <c r="I2036" s="159"/>
      <c r="J2036" s="159"/>
      <c r="K2036" s="159"/>
      <c r="L2036" s="159"/>
      <c r="M2036" s="159"/>
      <c r="N2036" s="158"/>
      <c r="O2036" s="158"/>
      <c r="P2036" s="158"/>
      <c r="Q2036" s="158"/>
      <c r="R2036" s="159"/>
      <c r="S2036" s="159"/>
      <c r="T2036" s="159"/>
      <c r="U2036" s="159"/>
      <c r="V2036" s="159"/>
      <c r="W2036" s="159"/>
      <c r="X2036" s="159"/>
      <c r="Y2036" s="159"/>
      <c r="Z2036" s="148"/>
      <c r="AA2036" s="148"/>
      <c r="AB2036" s="148"/>
      <c r="AC2036" s="148"/>
      <c r="AD2036" s="148"/>
      <c r="AE2036" s="148"/>
      <c r="AF2036" s="148"/>
      <c r="AG2036" s="148" t="s">
        <v>435</v>
      </c>
      <c r="AH2036" s="148">
        <v>0</v>
      </c>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row>
    <row r="2037" spans="1:60" outlineLevel="3" x14ac:dyDescent="0.2">
      <c r="A2037" s="155"/>
      <c r="B2037" s="156"/>
      <c r="C2037" s="194" t="s">
        <v>2670</v>
      </c>
      <c r="D2037" s="185"/>
      <c r="E2037" s="186">
        <v>13.4442</v>
      </c>
      <c r="F2037" s="159"/>
      <c r="G2037" s="159"/>
      <c r="H2037" s="159"/>
      <c r="I2037" s="159"/>
      <c r="J2037" s="159"/>
      <c r="K2037" s="159"/>
      <c r="L2037" s="159"/>
      <c r="M2037" s="159"/>
      <c r="N2037" s="158"/>
      <c r="O2037" s="158"/>
      <c r="P2037" s="158"/>
      <c r="Q2037" s="158"/>
      <c r="R2037" s="159"/>
      <c r="S2037" s="159"/>
      <c r="T2037" s="159"/>
      <c r="U2037" s="159"/>
      <c r="V2037" s="159"/>
      <c r="W2037" s="159"/>
      <c r="X2037" s="159"/>
      <c r="Y2037" s="159"/>
      <c r="Z2037" s="148"/>
      <c r="AA2037" s="148"/>
      <c r="AB2037" s="148"/>
      <c r="AC2037" s="148"/>
      <c r="AD2037" s="148"/>
      <c r="AE2037" s="148"/>
      <c r="AF2037" s="148"/>
      <c r="AG2037" s="148" t="s">
        <v>435</v>
      </c>
      <c r="AH2037" s="148">
        <v>0</v>
      </c>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row>
    <row r="2038" spans="1:60" outlineLevel="3" x14ac:dyDescent="0.2">
      <c r="A2038" s="155"/>
      <c r="B2038" s="156"/>
      <c r="C2038" s="194" t="s">
        <v>2671</v>
      </c>
      <c r="D2038" s="185"/>
      <c r="E2038" s="186">
        <v>12.184200000000001</v>
      </c>
      <c r="F2038" s="159"/>
      <c r="G2038" s="159"/>
      <c r="H2038" s="159"/>
      <c r="I2038" s="159"/>
      <c r="J2038" s="159"/>
      <c r="K2038" s="159"/>
      <c r="L2038" s="159"/>
      <c r="M2038" s="159"/>
      <c r="N2038" s="158"/>
      <c r="O2038" s="158"/>
      <c r="P2038" s="158"/>
      <c r="Q2038" s="158"/>
      <c r="R2038" s="159"/>
      <c r="S2038" s="159"/>
      <c r="T2038" s="159"/>
      <c r="U2038" s="159"/>
      <c r="V2038" s="159"/>
      <c r="W2038" s="159"/>
      <c r="X2038" s="159"/>
      <c r="Y2038" s="159"/>
      <c r="Z2038" s="148"/>
      <c r="AA2038" s="148"/>
      <c r="AB2038" s="148"/>
      <c r="AC2038" s="148"/>
      <c r="AD2038" s="148"/>
      <c r="AE2038" s="148"/>
      <c r="AF2038" s="148"/>
      <c r="AG2038" s="148" t="s">
        <v>435</v>
      </c>
      <c r="AH2038" s="148">
        <v>0</v>
      </c>
      <c r="AI2038" s="148"/>
      <c r="AJ2038" s="148"/>
      <c r="AK2038" s="148"/>
      <c r="AL2038" s="148"/>
      <c r="AM2038" s="148"/>
      <c r="AN2038" s="148"/>
      <c r="AO2038" s="148"/>
      <c r="AP2038" s="148"/>
      <c r="AQ2038" s="148"/>
      <c r="AR2038" s="148"/>
      <c r="AS2038" s="148"/>
      <c r="AT2038" s="148"/>
      <c r="AU2038" s="148"/>
      <c r="AV2038" s="148"/>
      <c r="AW2038" s="148"/>
      <c r="AX2038" s="148"/>
      <c r="AY2038" s="148"/>
      <c r="AZ2038" s="148"/>
      <c r="BA2038" s="148"/>
      <c r="BB2038" s="148"/>
      <c r="BC2038" s="148"/>
      <c r="BD2038" s="148"/>
      <c r="BE2038" s="148"/>
      <c r="BF2038" s="148"/>
      <c r="BG2038" s="148"/>
      <c r="BH2038" s="148"/>
    </row>
    <row r="2039" spans="1:60" outlineLevel="3" x14ac:dyDescent="0.2">
      <c r="A2039" s="155"/>
      <c r="B2039" s="156"/>
      <c r="C2039" s="194" t="s">
        <v>2672</v>
      </c>
      <c r="D2039" s="185"/>
      <c r="E2039" s="186">
        <v>39.270000000000003</v>
      </c>
      <c r="F2039" s="159"/>
      <c r="G2039" s="159"/>
      <c r="H2039" s="159"/>
      <c r="I2039" s="159"/>
      <c r="J2039" s="159"/>
      <c r="K2039" s="159"/>
      <c r="L2039" s="159"/>
      <c r="M2039" s="159"/>
      <c r="N2039" s="158"/>
      <c r="O2039" s="158"/>
      <c r="P2039" s="158"/>
      <c r="Q2039" s="158"/>
      <c r="R2039" s="159"/>
      <c r="S2039" s="159"/>
      <c r="T2039" s="159"/>
      <c r="U2039" s="159"/>
      <c r="V2039" s="159"/>
      <c r="W2039" s="159"/>
      <c r="X2039" s="159"/>
      <c r="Y2039" s="159"/>
      <c r="Z2039" s="148"/>
      <c r="AA2039" s="148"/>
      <c r="AB2039" s="148"/>
      <c r="AC2039" s="148"/>
      <c r="AD2039" s="148"/>
      <c r="AE2039" s="148"/>
      <c r="AF2039" s="148"/>
      <c r="AG2039" s="148" t="s">
        <v>435</v>
      </c>
      <c r="AH2039" s="148">
        <v>0</v>
      </c>
      <c r="AI2039" s="148"/>
      <c r="AJ2039" s="148"/>
      <c r="AK2039" s="148"/>
      <c r="AL2039" s="148"/>
      <c r="AM2039" s="148"/>
      <c r="AN2039" s="148"/>
      <c r="AO2039" s="148"/>
      <c r="AP2039" s="148"/>
      <c r="AQ2039" s="148"/>
      <c r="AR2039" s="148"/>
      <c r="AS2039" s="148"/>
      <c r="AT2039" s="148"/>
      <c r="AU2039" s="148"/>
      <c r="AV2039" s="148"/>
      <c r="AW2039" s="148"/>
      <c r="AX2039" s="148"/>
      <c r="AY2039" s="148"/>
      <c r="AZ2039" s="148"/>
      <c r="BA2039" s="148"/>
      <c r="BB2039" s="148"/>
      <c r="BC2039" s="148"/>
      <c r="BD2039" s="148"/>
      <c r="BE2039" s="148"/>
      <c r="BF2039" s="148"/>
      <c r="BG2039" s="148"/>
      <c r="BH2039" s="148"/>
    </row>
    <row r="2040" spans="1:60" outlineLevel="3" x14ac:dyDescent="0.2">
      <c r="A2040" s="155"/>
      <c r="B2040" s="156"/>
      <c r="C2040" s="194" t="s">
        <v>1466</v>
      </c>
      <c r="D2040" s="185"/>
      <c r="E2040" s="186">
        <v>24.065999999999999</v>
      </c>
      <c r="F2040" s="159"/>
      <c r="G2040" s="159"/>
      <c r="H2040" s="159"/>
      <c r="I2040" s="159"/>
      <c r="J2040" s="159"/>
      <c r="K2040" s="159"/>
      <c r="L2040" s="159"/>
      <c r="M2040" s="159"/>
      <c r="N2040" s="158"/>
      <c r="O2040" s="158"/>
      <c r="P2040" s="158"/>
      <c r="Q2040" s="158"/>
      <c r="R2040" s="159"/>
      <c r="S2040" s="159"/>
      <c r="T2040" s="159"/>
      <c r="U2040" s="159"/>
      <c r="V2040" s="159"/>
      <c r="W2040" s="159"/>
      <c r="X2040" s="159"/>
      <c r="Y2040" s="159"/>
      <c r="Z2040" s="148"/>
      <c r="AA2040" s="148"/>
      <c r="AB2040" s="148"/>
      <c r="AC2040" s="148"/>
      <c r="AD2040" s="148"/>
      <c r="AE2040" s="148"/>
      <c r="AF2040" s="148"/>
      <c r="AG2040" s="148" t="s">
        <v>435</v>
      </c>
      <c r="AH2040" s="148">
        <v>0</v>
      </c>
      <c r="AI2040" s="148"/>
      <c r="AJ2040" s="148"/>
      <c r="AK2040" s="148"/>
      <c r="AL2040" s="148"/>
      <c r="AM2040" s="148"/>
      <c r="AN2040" s="148"/>
      <c r="AO2040" s="148"/>
      <c r="AP2040" s="148"/>
      <c r="AQ2040" s="148"/>
      <c r="AR2040" s="148"/>
      <c r="AS2040" s="148"/>
      <c r="AT2040" s="148"/>
      <c r="AU2040" s="148"/>
      <c r="AV2040" s="148"/>
      <c r="AW2040" s="148"/>
      <c r="AX2040" s="148"/>
      <c r="AY2040" s="148"/>
      <c r="AZ2040" s="148"/>
      <c r="BA2040" s="148"/>
      <c r="BB2040" s="148"/>
      <c r="BC2040" s="148"/>
      <c r="BD2040" s="148"/>
      <c r="BE2040" s="148"/>
      <c r="BF2040" s="148"/>
      <c r="BG2040" s="148"/>
      <c r="BH2040" s="148"/>
    </row>
    <row r="2041" spans="1:60" outlineLevel="3" x14ac:dyDescent="0.2">
      <c r="A2041" s="155"/>
      <c r="B2041" s="156"/>
      <c r="C2041" s="194" t="s">
        <v>1467</v>
      </c>
      <c r="D2041" s="185"/>
      <c r="E2041" s="186">
        <v>13.377000000000001</v>
      </c>
      <c r="F2041" s="159"/>
      <c r="G2041" s="159"/>
      <c r="H2041" s="159"/>
      <c r="I2041" s="159"/>
      <c r="J2041" s="159"/>
      <c r="K2041" s="159"/>
      <c r="L2041" s="159"/>
      <c r="M2041" s="159"/>
      <c r="N2041" s="158"/>
      <c r="O2041" s="158"/>
      <c r="P2041" s="158"/>
      <c r="Q2041" s="158"/>
      <c r="R2041" s="159"/>
      <c r="S2041" s="159"/>
      <c r="T2041" s="159"/>
      <c r="U2041" s="159"/>
      <c r="V2041" s="159"/>
      <c r="W2041" s="159"/>
      <c r="X2041" s="159"/>
      <c r="Y2041" s="159"/>
      <c r="Z2041" s="148"/>
      <c r="AA2041" s="148"/>
      <c r="AB2041" s="148"/>
      <c r="AC2041" s="148"/>
      <c r="AD2041" s="148"/>
      <c r="AE2041" s="148"/>
      <c r="AF2041" s="148"/>
      <c r="AG2041" s="148" t="s">
        <v>435</v>
      </c>
      <c r="AH2041" s="148">
        <v>0</v>
      </c>
      <c r="AI2041" s="148"/>
      <c r="AJ2041" s="148"/>
      <c r="AK2041" s="148"/>
      <c r="AL2041" s="148"/>
      <c r="AM2041" s="148"/>
      <c r="AN2041" s="148"/>
      <c r="AO2041" s="148"/>
      <c r="AP2041" s="148"/>
      <c r="AQ2041" s="148"/>
      <c r="AR2041" s="148"/>
      <c r="AS2041" s="148"/>
      <c r="AT2041" s="148"/>
      <c r="AU2041" s="148"/>
      <c r="AV2041" s="148"/>
      <c r="AW2041" s="148"/>
      <c r="AX2041" s="148"/>
      <c r="AY2041" s="148"/>
      <c r="AZ2041" s="148"/>
      <c r="BA2041" s="148"/>
      <c r="BB2041" s="148"/>
      <c r="BC2041" s="148"/>
      <c r="BD2041" s="148"/>
      <c r="BE2041" s="148"/>
      <c r="BF2041" s="148"/>
      <c r="BG2041" s="148"/>
      <c r="BH2041" s="148"/>
    </row>
    <row r="2042" spans="1:60" outlineLevel="3" x14ac:dyDescent="0.2">
      <c r="A2042" s="155"/>
      <c r="B2042" s="156"/>
      <c r="C2042" s="194" t="s">
        <v>1468</v>
      </c>
      <c r="D2042" s="185"/>
      <c r="E2042" s="186">
        <v>13.377000000000001</v>
      </c>
      <c r="F2042" s="159"/>
      <c r="G2042" s="159"/>
      <c r="H2042" s="159"/>
      <c r="I2042" s="159"/>
      <c r="J2042" s="159"/>
      <c r="K2042" s="159"/>
      <c r="L2042" s="159"/>
      <c r="M2042" s="159"/>
      <c r="N2042" s="158"/>
      <c r="O2042" s="158"/>
      <c r="P2042" s="158"/>
      <c r="Q2042" s="158"/>
      <c r="R2042" s="159"/>
      <c r="S2042" s="159"/>
      <c r="T2042" s="159"/>
      <c r="U2042" s="159"/>
      <c r="V2042" s="159"/>
      <c r="W2042" s="159"/>
      <c r="X2042" s="159"/>
      <c r="Y2042" s="159"/>
      <c r="Z2042" s="148"/>
      <c r="AA2042" s="148"/>
      <c r="AB2042" s="148"/>
      <c r="AC2042" s="148"/>
      <c r="AD2042" s="148"/>
      <c r="AE2042" s="148"/>
      <c r="AF2042" s="148"/>
      <c r="AG2042" s="148" t="s">
        <v>435</v>
      </c>
      <c r="AH2042" s="148">
        <v>0</v>
      </c>
      <c r="AI2042" s="148"/>
      <c r="AJ2042" s="148"/>
      <c r="AK2042" s="148"/>
      <c r="AL2042" s="148"/>
      <c r="AM2042" s="148"/>
      <c r="AN2042" s="148"/>
      <c r="AO2042" s="148"/>
      <c r="AP2042" s="148"/>
      <c r="AQ2042" s="148"/>
      <c r="AR2042" s="148"/>
      <c r="AS2042" s="148"/>
      <c r="AT2042" s="148"/>
      <c r="AU2042" s="148"/>
      <c r="AV2042" s="148"/>
      <c r="AW2042" s="148"/>
      <c r="AX2042" s="148"/>
      <c r="AY2042" s="148"/>
      <c r="AZ2042" s="148"/>
      <c r="BA2042" s="148"/>
      <c r="BB2042" s="148"/>
      <c r="BC2042" s="148"/>
      <c r="BD2042" s="148"/>
      <c r="BE2042" s="148"/>
      <c r="BF2042" s="148"/>
      <c r="BG2042" s="148"/>
      <c r="BH2042" s="148"/>
    </row>
    <row r="2043" spans="1:60" outlineLevel="3" x14ac:dyDescent="0.2">
      <c r="A2043" s="155"/>
      <c r="B2043" s="156"/>
      <c r="C2043" s="194" t="s">
        <v>1469</v>
      </c>
      <c r="D2043" s="185"/>
      <c r="E2043" s="186">
        <v>13.377000000000001</v>
      </c>
      <c r="F2043" s="159"/>
      <c r="G2043" s="159"/>
      <c r="H2043" s="159"/>
      <c r="I2043" s="159"/>
      <c r="J2043" s="159"/>
      <c r="K2043" s="159"/>
      <c r="L2043" s="159"/>
      <c r="M2043" s="159"/>
      <c r="N2043" s="158"/>
      <c r="O2043" s="158"/>
      <c r="P2043" s="158"/>
      <c r="Q2043" s="158"/>
      <c r="R2043" s="159"/>
      <c r="S2043" s="159"/>
      <c r="T2043" s="159"/>
      <c r="U2043" s="159"/>
      <c r="V2043" s="159"/>
      <c r="W2043" s="159"/>
      <c r="X2043" s="159"/>
      <c r="Y2043" s="159"/>
      <c r="Z2043" s="148"/>
      <c r="AA2043" s="148"/>
      <c r="AB2043" s="148"/>
      <c r="AC2043" s="148"/>
      <c r="AD2043" s="148"/>
      <c r="AE2043" s="148"/>
      <c r="AF2043" s="148"/>
      <c r="AG2043" s="148" t="s">
        <v>435</v>
      </c>
      <c r="AH2043" s="148">
        <v>0</v>
      </c>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row>
    <row r="2044" spans="1:60" outlineLevel="3" x14ac:dyDescent="0.2">
      <c r="A2044" s="155"/>
      <c r="B2044" s="156"/>
      <c r="C2044" s="194" t="s">
        <v>1367</v>
      </c>
      <c r="D2044" s="185"/>
      <c r="E2044" s="186"/>
      <c r="F2044" s="159"/>
      <c r="G2044" s="159"/>
      <c r="H2044" s="159"/>
      <c r="I2044" s="159"/>
      <c r="J2044" s="159"/>
      <c r="K2044" s="159"/>
      <c r="L2044" s="159"/>
      <c r="M2044" s="159"/>
      <c r="N2044" s="158"/>
      <c r="O2044" s="158"/>
      <c r="P2044" s="158"/>
      <c r="Q2044" s="158"/>
      <c r="R2044" s="159"/>
      <c r="S2044" s="159"/>
      <c r="T2044" s="159"/>
      <c r="U2044" s="159"/>
      <c r="V2044" s="159"/>
      <c r="W2044" s="159"/>
      <c r="X2044" s="159"/>
      <c r="Y2044" s="159"/>
      <c r="Z2044" s="148"/>
      <c r="AA2044" s="148"/>
      <c r="AB2044" s="148"/>
      <c r="AC2044" s="148"/>
      <c r="AD2044" s="148"/>
      <c r="AE2044" s="148"/>
      <c r="AF2044" s="148"/>
      <c r="AG2044" s="148" t="s">
        <v>435</v>
      </c>
      <c r="AH2044" s="148">
        <v>0</v>
      </c>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row>
    <row r="2045" spans="1:60" outlineLevel="3" x14ac:dyDescent="0.2">
      <c r="A2045" s="155"/>
      <c r="B2045" s="156"/>
      <c r="C2045" s="194" t="s">
        <v>1470</v>
      </c>
      <c r="D2045" s="185"/>
      <c r="E2045" s="186">
        <v>2.0150000000000001</v>
      </c>
      <c r="F2045" s="159"/>
      <c r="G2045" s="159"/>
      <c r="H2045" s="159"/>
      <c r="I2045" s="159"/>
      <c r="J2045" s="159"/>
      <c r="K2045" s="159"/>
      <c r="L2045" s="159"/>
      <c r="M2045" s="159"/>
      <c r="N2045" s="158"/>
      <c r="O2045" s="158"/>
      <c r="P2045" s="158"/>
      <c r="Q2045" s="158"/>
      <c r="R2045" s="159"/>
      <c r="S2045" s="159"/>
      <c r="T2045" s="159"/>
      <c r="U2045" s="159"/>
      <c r="V2045" s="159"/>
      <c r="W2045" s="159"/>
      <c r="X2045" s="159"/>
      <c r="Y2045" s="159"/>
      <c r="Z2045" s="148"/>
      <c r="AA2045" s="148"/>
      <c r="AB2045" s="148"/>
      <c r="AC2045" s="148"/>
      <c r="AD2045" s="148"/>
      <c r="AE2045" s="148"/>
      <c r="AF2045" s="148"/>
      <c r="AG2045" s="148" t="s">
        <v>435</v>
      </c>
      <c r="AH2045" s="148">
        <v>0</v>
      </c>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row>
    <row r="2046" spans="1:60" outlineLevel="3" x14ac:dyDescent="0.2">
      <c r="A2046" s="155"/>
      <c r="B2046" s="156"/>
      <c r="C2046" s="194" t="s">
        <v>2673</v>
      </c>
      <c r="D2046" s="185"/>
      <c r="E2046" s="186">
        <v>11.151</v>
      </c>
      <c r="F2046" s="159"/>
      <c r="G2046" s="159"/>
      <c r="H2046" s="159"/>
      <c r="I2046" s="159"/>
      <c r="J2046" s="159"/>
      <c r="K2046" s="159"/>
      <c r="L2046" s="159"/>
      <c r="M2046" s="159"/>
      <c r="N2046" s="158"/>
      <c r="O2046" s="158"/>
      <c r="P2046" s="158"/>
      <c r="Q2046" s="158"/>
      <c r="R2046" s="159"/>
      <c r="S2046" s="159"/>
      <c r="T2046" s="159"/>
      <c r="U2046" s="159"/>
      <c r="V2046" s="159"/>
      <c r="W2046" s="159"/>
      <c r="X2046" s="159"/>
      <c r="Y2046" s="159"/>
      <c r="Z2046" s="148"/>
      <c r="AA2046" s="148"/>
      <c r="AB2046" s="148"/>
      <c r="AC2046" s="148"/>
      <c r="AD2046" s="148"/>
      <c r="AE2046" s="148"/>
      <c r="AF2046" s="148"/>
      <c r="AG2046" s="148" t="s">
        <v>435</v>
      </c>
      <c r="AH2046" s="148">
        <v>0</v>
      </c>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row>
    <row r="2047" spans="1:60" outlineLevel="3" x14ac:dyDescent="0.2">
      <c r="A2047" s="155"/>
      <c r="B2047" s="156"/>
      <c r="C2047" s="194" t="s">
        <v>2674</v>
      </c>
      <c r="D2047" s="185"/>
      <c r="E2047" s="186">
        <v>9.0719999999999992</v>
      </c>
      <c r="F2047" s="159"/>
      <c r="G2047" s="159"/>
      <c r="H2047" s="159"/>
      <c r="I2047" s="159"/>
      <c r="J2047" s="159"/>
      <c r="K2047" s="159"/>
      <c r="L2047" s="159"/>
      <c r="M2047" s="159"/>
      <c r="N2047" s="158"/>
      <c r="O2047" s="158"/>
      <c r="P2047" s="158"/>
      <c r="Q2047" s="158"/>
      <c r="R2047" s="159"/>
      <c r="S2047" s="159"/>
      <c r="T2047" s="159"/>
      <c r="U2047" s="159"/>
      <c r="V2047" s="159"/>
      <c r="W2047" s="159"/>
      <c r="X2047" s="159"/>
      <c r="Y2047" s="159"/>
      <c r="Z2047" s="148"/>
      <c r="AA2047" s="148"/>
      <c r="AB2047" s="148"/>
      <c r="AC2047" s="148"/>
      <c r="AD2047" s="148"/>
      <c r="AE2047" s="148"/>
      <c r="AF2047" s="148"/>
      <c r="AG2047" s="148" t="s">
        <v>435</v>
      </c>
      <c r="AH2047" s="148">
        <v>0</v>
      </c>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row>
    <row r="2048" spans="1:60" outlineLevel="3" x14ac:dyDescent="0.2">
      <c r="A2048" s="155"/>
      <c r="B2048" s="156"/>
      <c r="C2048" s="194" t="s">
        <v>1473</v>
      </c>
      <c r="D2048" s="185"/>
      <c r="E2048" s="186">
        <v>2.0150000000000001</v>
      </c>
      <c r="F2048" s="159"/>
      <c r="G2048" s="159"/>
      <c r="H2048" s="159"/>
      <c r="I2048" s="159"/>
      <c r="J2048" s="159"/>
      <c r="K2048" s="159"/>
      <c r="L2048" s="159"/>
      <c r="M2048" s="159"/>
      <c r="N2048" s="158"/>
      <c r="O2048" s="158"/>
      <c r="P2048" s="158"/>
      <c r="Q2048" s="158"/>
      <c r="R2048" s="159"/>
      <c r="S2048" s="159"/>
      <c r="T2048" s="159"/>
      <c r="U2048" s="159"/>
      <c r="V2048" s="159"/>
      <c r="W2048" s="159"/>
      <c r="X2048" s="159"/>
      <c r="Y2048" s="159"/>
      <c r="Z2048" s="148"/>
      <c r="AA2048" s="148"/>
      <c r="AB2048" s="148"/>
      <c r="AC2048" s="148"/>
      <c r="AD2048" s="148"/>
      <c r="AE2048" s="148"/>
      <c r="AF2048" s="148"/>
      <c r="AG2048" s="148" t="s">
        <v>435</v>
      </c>
      <c r="AH2048" s="148">
        <v>0</v>
      </c>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row>
    <row r="2049" spans="1:60" outlineLevel="3" x14ac:dyDescent="0.2">
      <c r="A2049" s="155"/>
      <c r="B2049" s="156"/>
      <c r="C2049" s="194" t="s">
        <v>2675</v>
      </c>
      <c r="D2049" s="185"/>
      <c r="E2049" s="186">
        <v>11.151</v>
      </c>
      <c r="F2049" s="159"/>
      <c r="G2049" s="159"/>
      <c r="H2049" s="159"/>
      <c r="I2049" s="159"/>
      <c r="J2049" s="159"/>
      <c r="K2049" s="159"/>
      <c r="L2049" s="159"/>
      <c r="M2049" s="159"/>
      <c r="N2049" s="158"/>
      <c r="O2049" s="158"/>
      <c r="P2049" s="158"/>
      <c r="Q2049" s="158"/>
      <c r="R2049" s="159"/>
      <c r="S2049" s="159"/>
      <c r="T2049" s="159"/>
      <c r="U2049" s="159"/>
      <c r="V2049" s="159"/>
      <c r="W2049" s="159"/>
      <c r="X2049" s="159"/>
      <c r="Y2049" s="159"/>
      <c r="Z2049" s="148"/>
      <c r="AA2049" s="148"/>
      <c r="AB2049" s="148"/>
      <c r="AC2049" s="148"/>
      <c r="AD2049" s="148"/>
      <c r="AE2049" s="148"/>
      <c r="AF2049" s="148"/>
      <c r="AG2049" s="148" t="s">
        <v>435</v>
      </c>
      <c r="AH2049" s="148">
        <v>0</v>
      </c>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row>
    <row r="2050" spans="1:60" outlineLevel="3" x14ac:dyDescent="0.2">
      <c r="A2050" s="155"/>
      <c r="B2050" s="156"/>
      <c r="C2050" s="194" t="s">
        <v>2676</v>
      </c>
      <c r="D2050" s="185"/>
      <c r="E2050" s="186">
        <v>9.0719999999999992</v>
      </c>
      <c r="F2050" s="159"/>
      <c r="G2050" s="159"/>
      <c r="H2050" s="159"/>
      <c r="I2050" s="159"/>
      <c r="J2050" s="159"/>
      <c r="K2050" s="159"/>
      <c r="L2050" s="159"/>
      <c r="M2050" s="159"/>
      <c r="N2050" s="158"/>
      <c r="O2050" s="158"/>
      <c r="P2050" s="158"/>
      <c r="Q2050" s="158"/>
      <c r="R2050" s="159"/>
      <c r="S2050" s="159"/>
      <c r="T2050" s="159"/>
      <c r="U2050" s="159"/>
      <c r="V2050" s="159"/>
      <c r="W2050" s="159"/>
      <c r="X2050" s="159"/>
      <c r="Y2050" s="159"/>
      <c r="Z2050" s="148"/>
      <c r="AA2050" s="148"/>
      <c r="AB2050" s="148"/>
      <c r="AC2050" s="148"/>
      <c r="AD2050" s="148"/>
      <c r="AE2050" s="148"/>
      <c r="AF2050" s="148"/>
      <c r="AG2050" s="148" t="s">
        <v>435</v>
      </c>
      <c r="AH2050" s="148">
        <v>0</v>
      </c>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row>
    <row r="2051" spans="1:60" outlineLevel="3" x14ac:dyDescent="0.2">
      <c r="A2051" s="155"/>
      <c r="B2051" s="156"/>
      <c r="C2051" s="194" t="s">
        <v>1476</v>
      </c>
      <c r="D2051" s="185"/>
      <c r="E2051" s="186">
        <v>2.0150000000000001</v>
      </c>
      <c r="F2051" s="159"/>
      <c r="G2051" s="159"/>
      <c r="H2051" s="159"/>
      <c r="I2051" s="159"/>
      <c r="J2051" s="159"/>
      <c r="K2051" s="159"/>
      <c r="L2051" s="159"/>
      <c r="M2051" s="159"/>
      <c r="N2051" s="158"/>
      <c r="O2051" s="158"/>
      <c r="P2051" s="158"/>
      <c r="Q2051" s="158"/>
      <c r="R2051" s="159"/>
      <c r="S2051" s="159"/>
      <c r="T2051" s="159"/>
      <c r="U2051" s="159"/>
      <c r="V2051" s="159"/>
      <c r="W2051" s="159"/>
      <c r="X2051" s="159"/>
      <c r="Y2051" s="159"/>
      <c r="Z2051" s="148"/>
      <c r="AA2051" s="148"/>
      <c r="AB2051" s="148"/>
      <c r="AC2051" s="148"/>
      <c r="AD2051" s="148"/>
      <c r="AE2051" s="148"/>
      <c r="AF2051" s="148"/>
      <c r="AG2051" s="148" t="s">
        <v>435</v>
      </c>
      <c r="AH2051" s="148">
        <v>0</v>
      </c>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row>
    <row r="2052" spans="1:60" outlineLevel="3" x14ac:dyDescent="0.2">
      <c r="A2052" s="155"/>
      <c r="B2052" s="156"/>
      <c r="C2052" s="194" t="s">
        <v>2677</v>
      </c>
      <c r="D2052" s="185"/>
      <c r="E2052" s="186">
        <v>11.151</v>
      </c>
      <c r="F2052" s="159"/>
      <c r="G2052" s="159"/>
      <c r="H2052" s="159"/>
      <c r="I2052" s="159"/>
      <c r="J2052" s="159"/>
      <c r="K2052" s="159"/>
      <c r="L2052" s="159"/>
      <c r="M2052" s="159"/>
      <c r="N2052" s="158"/>
      <c r="O2052" s="158"/>
      <c r="P2052" s="158"/>
      <c r="Q2052" s="158"/>
      <c r="R2052" s="159"/>
      <c r="S2052" s="159"/>
      <c r="T2052" s="159"/>
      <c r="U2052" s="159"/>
      <c r="V2052" s="159"/>
      <c r="W2052" s="159"/>
      <c r="X2052" s="159"/>
      <c r="Y2052" s="159"/>
      <c r="Z2052" s="148"/>
      <c r="AA2052" s="148"/>
      <c r="AB2052" s="148"/>
      <c r="AC2052" s="148"/>
      <c r="AD2052" s="148"/>
      <c r="AE2052" s="148"/>
      <c r="AF2052" s="148"/>
      <c r="AG2052" s="148" t="s">
        <v>435</v>
      </c>
      <c r="AH2052" s="148">
        <v>0</v>
      </c>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row>
    <row r="2053" spans="1:60" outlineLevel="3" x14ac:dyDescent="0.2">
      <c r="A2053" s="155"/>
      <c r="B2053" s="156"/>
      <c r="C2053" s="194" t="s">
        <v>2678</v>
      </c>
      <c r="D2053" s="185"/>
      <c r="E2053" s="186">
        <v>9.0719999999999992</v>
      </c>
      <c r="F2053" s="159"/>
      <c r="G2053" s="159"/>
      <c r="H2053" s="159"/>
      <c r="I2053" s="159"/>
      <c r="J2053" s="159"/>
      <c r="K2053" s="159"/>
      <c r="L2053" s="159"/>
      <c r="M2053" s="159"/>
      <c r="N2053" s="158"/>
      <c r="O2053" s="158"/>
      <c r="P2053" s="158"/>
      <c r="Q2053" s="158"/>
      <c r="R2053" s="159"/>
      <c r="S2053" s="159"/>
      <c r="T2053" s="159"/>
      <c r="U2053" s="159"/>
      <c r="V2053" s="159"/>
      <c r="W2053" s="159"/>
      <c r="X2053" s="159"/>
      <c r="Y2053" s="159"/>
      <c r="Z2053" s="148"/>
      <c r="AA2053" s="148"/>
      <c r="AB2053" s="148"/>
      <c r="AC2053" s="148"/>
      <c r="AD2053" s="148"/>
      <c r="AE2053" s="148"/>
      <c r="AF2053" s="148"/>
      <c r="AG2053" s="148" t="s">
        <v>435</v>
      </c>
      <c r="AH2053" s="148">
        <v>0</v>
      </c>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row>
    <row r="2054" spans="1:60" outlineLevel="3" x14ac:dyDescent="0.2">
      <c r="A2054" s="155"/>
      <c r="B2054" s="156"/>
      <c r="C2054" s="194" t="s">
        <v>2679</v>
      </c>
      <c r="D2054" s="185"/>
      <c r="E2054" s="186">
        <v>15.12</v>
      </c>
      <c r="F2054" s="159"/>
      <c r="G2054" s="159"/>
      <c r="H2054" s="159"/>
      <c r="I2054" s="159"/>
      <c r="J2054" s="159"/>
      <c r="K2054" s="159"/>
      <c r="L2054" s="159"/>
      <c r="M2054" s="159"/>
      <c r="N2054" s="158"/>
      <c r="O2054" s="158"/>
      <c r="P2054" s="158"/>
      <c r="Q2054" s="158"/>
      <c r="R2054" s="159"/>
      <c r="S2054" s="159"/>
      <c r="T2054" s="159"/>
      <c r="U2054" s="159"/>
      <c r="V2054" s="159"/>
      <c r="W2054" s="159"/>
      <c r="X2054" s="159"/>
      <c r="Y2054" s="159"/>
      <c r="Z2054" s="148"/>
      <c r="AA2054" s="148"/>
      <c r="AB2054" s="148"/>
      <c r="AC2054" s="148"/>
      <c r="AD2054" s="148"/>
      <c r="AE2054" s="148"/>
      <c r="AF2054" s="148"/>
      <c r="AG2054" s="148" t="s">
        <v>435</v>
      </c>
      <c r="AH2054" s="148">
        <v>0</v>
      </c>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row>
    <row r="2055" spans="1:60" outlineLevel="3" x14ac:dyDescent="0.2">
      <c r="A2055" s="155"/>
      <c r="B2055" s="156"/>
      <c r="C2055" s="194" t="s">
        <v>2680</v>
      </c>
      <c r="D2055" s="185"/>
      <c r="E2055" s="186">
        <v>3.2370000000000001</v>
      </c>
      <c r="F2055" s="159"/>
      <c r="G2055" s="159"/>
      <c r="H2055" s="159"/>
      <c r="I2055" s="159"/>
      <c r="J2055" s="159"/>
      <c r="K2055" s="159"/>
      <c r="L2055" s="159"/>
      <c r="M2055" s="159"/>
      <c r="N2055" s="158"/>
      <c r="O2055" s="158"/>
      <c r="P2055" s="158"/>
      <c r="Q2055" s="158"/>
      <c r="R2055" s="159"/>
      <c r="S2055" s="159"/>
      <c r="T2055" s="159"/>
      <c r="U2055" s="159"/>
      <c r="V2055" s="159"/>
      <c r="W2055" s="159"/>
      <c r="X2055" s="159"/>
      <c r="Y2055" s="159"/>
      <c r="Z2055" s="148"/>
      <c r="AA2055" s="148"/>
      <c r="AB2055" s="148"/>
      <c r="AC2055" s="148"/>
      <c r="AD2055" s="148"/>
      <c r="AE2055" s="148"/>
      <c r="AF2055" s="148"/>
      <c r="AG2055" s="148" t="s">
        <v>435</v>
      </c>
      <c r="AH2055" s="148">
        <v>0</v>
      </c>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row>
    <row r="2056" spans="1:60" outlineLevel="3" x14ac:dyDescent="0.2">
      <c r="A2056" s="155"/>
      <c r="B2056" s="156"/>
      <c r="C2056" s="194" t="s">
        <v>2681</v>
      </c>
      <c r="D2056" s="185"/>
      <c r="E2056" s="186">
        <v>14.196</v>
      </c>
      <c r="F2056" s="159"/>
      <c r="G2056" s="159"/>
      <c r="H2056" s="159"/>
      <c r="I2056" s="159"/>
      <c r="J2056" s="159"/>
      <c r="K2056" s="159"/>
      <c r="L2056" s="159"/>
      <c r="M2056" s="159"/>
      <c r="N2056" s="158"/>
      <c r="O2056" s="158"/>
      <c r="P2056" s="158"/>
      <c r="Q2056" s="158"/>
      <c r="R2056" s="159"/>
      <c r="S2056" s="159"/>
      <c r="T2056" s="159"/>
      <c r="U2056" s="159"/>
      <c r="V2056" s="159"/>
      <c r="W2056" s="159"/>
      <c r="X2056" s="159"/>
      <c r="Y2056" s="159"/>
      <c r="Z2056" s="148"/>
      <c r="AA2056" s="148"/>
      <c r="AB2056" s="148"/>
      <c r="AC2056" s="148"/>
      <c r="AD2056" s="148"/>
      <c r="AE2056" s="148"/>
      <c r="AF2056" s="148"/>
      <c r="AG2056" s="148" t="s">
        <v>435</v>
      </c>
      <c r="AH2056" s="148">
        <v>0</v>
      </c>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row>
    <row r="2057" spans="1:60" outlineLevel="3" x14ac:dyDescent="0.2">
      <c r="A2057" s="155"/>
      <c r="B2057" s="156"/>
      <c r="C2057" s="194" t="s">
        <v>1482</v>
      </c>
      <c r="D2057" s="185"/>
      <c r="E2057" s="186">
        <v>4.83</v>
      </c>
      <c r="F2057" s="159"/>
      <c r="G2057" s="159"/>
      <c r="H2057" s="159"/>
      <c r="I2057" s="159"/>
      <c r="J2057" s="159"/>
      <c r="K2057" s="159"/>
      <c r="L2057" s="159"/>
      <c r="M2057" s="159"/>
      <c r="N2057" s="158"/>
      <c r="O2057" s="158"/>
      <c r="P2057" s="158"/>
      <c r="Q2057" s="158"/>
      <c r="R2057" s="159"/>
      <c r="S2057" s="159"/>
      <c r="T2057" s="159"/>
      <c r="U2057" s="159"/>
      <c r="V2057" s="159"/>
      <c r="W2057" s="159"/>
      <c r="X2057" s="159"/>
      <c r="Y2057" s="159"/>
      <c r="Z2057" s="148"/>
      <c r="AA2057" s="148"/>
      <c r="AB2057" s="148"/>
      <c r="AC2057" s="148"/>
      <c r="AD2057" s="148"/>
      <c r="AE2057" s="148"/>
      <c r="AF2057" s="148"/>
      <c r="AG2057" s="148" t="s">
        <v>435</v>
      </c>
      <c r="AH2057" s="148">
        <v>0</v>
      </c>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row>
    <row r="2058" spans="1:60" outlineLevel="3" x14ac:dyDescent="0.2">
      <c r="A2058" s="155"/>
      <c r="B2058" s="156"/>
      <c r="C2058" s="194" t="s">
        <v>1483</v>
      </c>
      <c r="D2058" s="185"/>
      <c r="E2058" s="186">
        <v>4.5564999999999998</v>
      </c>
      <c r="F2058" s="159"/>
      <c r="G2058" s="159"/>
      <c r="H2058" s="159"/>
      <c r="I2058" s="159"/>
      <c r="J2058" s="159"/>
      <c r="K2058" s="159"/>
      <c r="L2058" s="159"/>
      <c r="M2058" s="159"/>
      <c r="N2058" s="158"/>
      <c r="O2058" s="158"/>
      <c r="P2058" s="158"/>
      <c r="Q2058" s="158"/>
      <c r="R2058" s="159"/>
      <c r="S2058" s="159"/>
      <c r="T2058" s="159"/>
      <c r="U2058" s="159"/>
      <c r="V2058" s="159"/>
      <c r="W2058" s="159"/>
      <c r="X2058" s="159"/>
      <c r="Y2058" s="159"/>
      <c r="Z2058" s="148"/>
      <c r="AA2058" s="148"/>
      <c r="AB2058" s="148"/>
      <c r="AC2058" s="148"/>
      <c r="AD2058" s="148"/>
      <c r="AE2058" s="148"/>
      <c r="AF2058" s="148"/>
      <c r="AG2058" s="148" t="s">
        <v>435</v>
      </c>
      <c r="AH2058" s="148">
        <v>0</v>
      </c>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row>
    <row r="2059" spans="1:60" outlineLevel="3" x14ac:dyDescent="0.2">
      <c r="A2059" s="155"/>
      <c r="B2059" s="156"/>
      <c r="C2059" s="194" t="s">
        <v>1484</v>
      </c>
      <c r="D2059" s="185"/>
      <c r="E2059" s="186">
        <v>4.5564999999999998</v>
      </c>
      <c r="F2059" s="159"/>
      <c r="G2059" s="159"/>
      <c r="H2059" s="159"/>
      <c r="I2059" s="159"/>
      <c r="J2059" s="159"/>
      <c r="K2059" s="159"/>
      <c r="L2059" s="159"/>
      <c r="M2059" s="159"/>
      <c r="N2059" s="158"/>
      <c r="O2059" s="158"/>
      <c r="P2059" s="158"/>
      <c r="Q2059" s="158"/>
      <c r="R2059" s="159"/>
      <c r="S2059" s="159"/>
      <c r="T2059" s="159"/>
      <c r="U2059" s="159"/>
      <c r="V2059" s="159"/>
      <c r="W2059" s="159"/>
      <c r="X2059" s="159"/>
      <c r="Y2059" s="159"/>
      <c r="Z2059" s="148"/>
      <c r="AA2059" s="148"/>
      <c r="AB2059" s="148"/>
      <c r="AC2059" s="148"/>
      <c r="AD2059" s="148"/>
      <c r="AE2059" s="148"/>
      <c r="AF2059" s="148"/>
      <c r="AG2059" s="148" t="s">
        <v>435</v>
      </c>
      <c r="AH2059" s="148">
        <v>0</v>
      </c>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row>
    <row r="2060" spans="1:60" outlineLevel="3" x14ac:dyDescent="0.2">
      <c r="A2060" s="155"/>
      <c r="B2060" s="156"/>
      <c r="C2060" s="194" t="s">
        <v>1396</v>
      </c>
      <c r="D2060" s="185"/>
      <c r="E2060" s="186"/>
      <c r="F2060" s="159"/>
      <c r="G2060" s="159"/>
      <c r="H2060" s="159"/>
      <c r="I2060" s="159"/>
      <c r="J2060" s="159"/>
      <c r="K2060" s="159"/>
      <c r="L2060" s="159"/>
      <c r="M2060" s="159"/>
      <c r="N2060" s="158"/>
      <c r="O2060" s="158"/>
      <c r="P2060" s="158"/>
      <c r="Q2060" s="158"/>
      <c r="R2060" s="159"/>
      <c r="S2060" s="159"/>
      <c r="T2060" s="159"/>
      <c r="U2060" s="159"/>
      <c r="V2060" s="159"/>
      <c r="W2060" s="159"/>
      <c r="X2060" s="159"/>
      <c r="Y2060" s="159"/>
      <c r="Z2060" s="148"/>
      <c r="AA2060" s="148"/>
      <c r="AB2060" s="148"/>
      <c r="AC2060" s="148"/>
      <c r="AD2060" s="148"/>
      <c r="AE2060" s="148"/>
      <c r="AF2060" s="148"/>
      <c r="AG2060" s="148" t="s">
        <v>435</v>
      </c>
      <c r="AH2060" s="148">
        <v>0</v>
      </c>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row>
    <row r="2061" spans="1:60" outlineLevel="3" x14ac:dyDescent="0.2">
      <c r="A2061" s="155"/>
      <c r="B2061" s="156"/>
      <c r="C2061" s="194" t="s">
        <v>1485</v>
      </c>
      <c r="D2061" s="185"/>
      <c r="E2061" s="186">
        <v>6.0449999999999999</v>
      </c>
      <c r="F2061" s="159"/>
      <c r="G2061" s="159"/>
      <c r="H2061" s="159"/>
      <c r="I2061" s="159"/>
      <c r="J2061" s="159"/>
      <c r="K2061" s="159"/>
      <c r="L2061" s="159"/>
      <c r="M2061" s="159"/>
      <c r="N2061" s="158"/>
      <c r="O2061" s="158"/>
      <c r="P2061" s="158"/>
      <c r="Q2061" s="158"/>
      <c r="R2061" s="159"/>
      <c r="S2061" s="159"/>
      <c r="T2061" s="159"/>
      <c r="U2061" s="159"/>
      <c r="V2061" s="159"/>
      <c r="W2061" s="159"/>
      <c r="X2061" s="159"/>
      <c r="Y2061" s="159"/>
      <c r="Z2061" s="148"/>
      <c r="AA2061" s="148"/>
      <c r="AB2061" s="148"/>
      <c r="AC2061" s="148"/>
      <c r="AD2061" s="148"/>
      <c r="AE2061" s="148"/>
      <c r="AF2061" s="148"/>
      <c r="AG2061" s="148" t="s">
        <v>435</v>
      </c>
      <c r="AH2061" s="148">
        <v>0</v>
      </c>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row>
    <row r="2062" spans="1:60" outlineLevel="3" x14ac:dyDescent="0.2">
      <c r="A2062" s="155"/>
      <c r="B2062" s="156"/>
      <c r="C2062" s="194" t="s">
        <v>2682</v>
      </c>
      <c r="D2062" s="185"/>
      <c r="E2062" s="186">
        <v>33.453000000000003</v>
      </c>
      <c r="F2062" s="159"/>
      <c r="G2062" s="159"/>
      <c r="H2062" s="159"/>
      <c r="I2062" s="159"/>
      <c r="J2062" s="159"/>
      <c r="K2062" s="159"/>
      <c r="L2062" s="159"/>
      <c r="M2062" s="159"/>
      <c r="N2062" s="158"/>
      <c r="O2062" s="158"/>
      <c r="P2062" s="158"/>
      <c r="Q2062" s="158"/>
      <c r="R2062" s="159"/>
      <c r="S2062" s="159"/>
      <c r="T2062" s="159"/>
      <c r="U2062" s="159"/>
      <c r="V2062" s="159"/>
      <c r="W2062" s="159"/>
      <c r="X2062" s="159"/>
      <c r="Y2062" s="159"/>
      <c r="Z2062" s="148"/>
      <c r="AA2062" s="148"/>
      <c r="AB2062" s="148"/>
      <c r="AC2062" s="148"/>
      <c r="AD2062" s="148"/>
      <c r="AE2062" s="148"/>
      <c r="AF2062" s="148"/>
      <c r="AG2062" s="148" t="s">
        <v>435</v>
      </c>
      <c r="AH2062" s="148">
        <v>0</v>
      </c>
      <c r="AI2062" s="148"/>
      <c r="AJ2062" s="148"/>
      <c r="AK2062" s="148"/>
      <c r="AL2062" s="148"/>
      <c r="AM2062" s="148"/>
      <c r="AN2062" s="148"/>
      <c r="AO2062" s="148"/>
      <c r="AP2062" s="148"/>
      <c r="AQ2062" s="148"/>
      <c r="AR2062" s="148"/>
      <c r="AS2062" s="148"/>
      <c r="AT2062" s="148"/>
      <c r="AU2062" s="148"/>
      <c r="AV2062" s="148"/>
      <c r="AW2062" s="148"/>
      <c r="AX2062" s="148"/>
      <c r="AY2062" s="148"/>
      <c r="AZ2062" s="148"/>
      <c r="BA2062" s="148"/>
      <c r="BB2062" s="148"/>
      <c r="BC2062" s="148"/>
      <c r="BD2062" s="148"/>
      <c r="BE2062" s="148"/>
      <c r="BF2062" s="148"/>
      <c r="BG2062" s="148"/>
      <c r="BH2062" s="148"/>
    </row>
    <row r="2063" spans="1:60" outlineLevel="3" x14ac:dyDescent="0.2">
      <c r="A2063" s="155"/>
      <c r="B2063" s="156"/>
      <c r="C2063" s="194" t="s">
        <v>2683</v>
      </c>
      <c r="D2063" s="185"/>
      <c r="E2063" s="186">
        <v>27.216000000000001</v>
      </c>
      <c r="F2063" s="159"/>
      <c r="G2063" s="159"/>
      <c r="H2063" s="159"/>
      <c r="I2063" s="159"/>
      <c r="J2063" s="159"/>
      <c r="K2063" s="159"/>
      <c r="L2063" s="159"/>
      <c r="M2063" s="159"/>
      <c r="N2063" s="158"/>
      <c r="O2063" s="158"/>
      <c r="P2063" s="158"/>
      <c r="Q2063" s="158"/>
      <c r="R2063" s="159"/>
      <c r="S2063" s="159"/>
      <c r="T2063" s="159"/>
      <c r="U2063" s="159"/>
      <c r="V2063" s="159"/>
      <c r="W2063" s="159"/>
      <c r="X2063" s="159"/>
      <c r="Y2063" s="159"/>
      <c r="Z2063" s="148"/>
      <c r="AA2063" s="148"/>
      <c r="AB2063" s="148"/>
      <c r="AC2063" s="148"/>
      <c r="AD2063" s="148"/>
      <c r="AE2063" s="148"/>
      <c r="AF2063" s="148"/>
      <c r="AG2063" s="148" t="s">
        <v>435</v>
      </c>
      <c r="AH2063" s="148">
        <v>0</v>
      </c>
      <c r="AI2063" s="148"/>
      <c r="AJ2063" s="148"/>
      <c r="AK2063" s="148"/>
      <c r="AL2063" s="148"/>
      <c r="AM2063" s="148"/>
      <c r="AN2063" s="148"/>
      <c r="AO2063" s="148"/>
      <c r="AP2063" s="148"/>
      <c r="AQ2063" s="148"/>
      <c r="AR2063" s="148"/>
      <c r="AS2063" s="148"/>
      <c r="AT2063" s="148"/>
      <c r="AU2063" s="148"/>
      <c r="AV2063" s="148"/>
      <c r="AW2063" s="148"/>
      <c r="AX2063" s="148"/>
      <c r="AY2063" s="148"/>
      <c r="AZ2063" s="148"/>
      <c r="BA2063" s="148"/>
      <c r="BB2063" s="148"/>
      <c r="BC2063" s="148"/>
      <c r="BD2063" s="148"/>
      <c r="BE2063" s="148"/>
      <c r="BF2063" s="148"/>
      <c r="BG2063" s="148"/>
      <c r="BH2063" s="148"/>
    </row>
    <row r="2064" spans="1:60" outlineLevel="3" x14ac:dyDescent="0.2">
      <c r="A2064" s="155"/>
      <c r="B2064" s="156"/>
      <c r="C2064" s="194" t="s">
        <v>2684</v>
      </c>
      <c r="D2064" s="185"/>
      <c r="E2064" s="186">
        <v>1.82</v>
      </c>
      <c r="F2064" s="159"/>
      <c r="G2064" s="159"/>
      <c r="H2064" s="159"/>
      <c r="I2064" s="159"/>
      <c r="J2064" s="159"/>
      <c r="K2064" s="159"/>
      <c r="L2064" s="159"/>
      <c r="M2064" s="159"/>
      <c r="N2064" s="158"/>
      <c r="O2064" s="158"/>
      <c r="P2064" s="158"/>
      <c r="Q2064" s="158"/>
      <c r="R2064" s="159"/>
      <c r="S2064" s="159"/>
      <c r="T2064" s="159"/>
      <c r="U2064" s="159"/>
      <c r="V2064" s="159"/>
      <c r="W2064" s="159"/>
      <c r="X2064" s="159"/>
      <c r="Y2064" s="159"/>
      <c r="Z2064" s="148"/>
      <c r="AA2064" s="148"/>
      <c r="AB2064" s="148"/>
      <c r="AC2064" s="148"/>
      <c r="AD2064" s="148"/>
      <c r="AE2064" s="148"/>
      <c r="AF2064" s="148"/>
      <c r="AG2064" s="148" t="s">
        <v>435</v>
      </c>
      <c r="AH2064" s="148">
        <v>0</v>
      </c>
      <c r="AI2064" s="148"/>
      <c r="AJ2064" s="148"/>
      <c r="AK2064" s="148"/>
      <c r="AL2064" s="148"/>
      <c r="AM2064" s="148"/>
      <c r="AN2064" s="148"/>
      <c r="AO2064" s="148"/>
      <c r="AP2064" s="148"/>
      <c r="AQ2064" s="148"/>
      <c r="AR2064" s="148"/>
      <c r="AS2064" s="148"/>
      <c r="AT2064" s="148"/>
      <c r="AU2064" s="148"/>
      <c r="AV2064" s="148"/>
      <c r="AW2064" s="148"/>
      <c r="AX2064" s="148"/>
      <c r="AY2064" s="148"/>
      <c r="AZ2064" s="148"/>
      <c r="BA2064" s="148"/>
      <c r="BB2064" s="148"/>
      <c r="BC2064" s="148"/>
      <c r="BD2064" s="148"/>
      <c r="BE2064" s="148"/>
      <c r="BF2064" s="148"/>
      <c r="BG2064" s="148"/>
      <c r="BH2064" s="148"/>
    </row>
    <row r="2065" spans="1:60" outlineLevel="3" x14ac:dyDescent="0.2">
      <c r="A2065" s="155"/>
      <c r="B2065" s="156"/>
      <c r="C2065" s="194" t="s">
        <v>2685</v>
      </c>
      <c r="D2065" s="185"/>
      <c r="E2065" s="186">
        <v>12.6</v>
      </c>
      <c r="F2065" s="159"/>
      <c r="G2065" s="159"/>
      <c r="H2065" s="159"/>
      <c r="I2065" s="159"/>
      <c r="J2065" s="159"/>
      <c r="K2065" s="159"/>
      <c r="L2065" s="159"/>
      <c r="M2065" s="159"/>
      <c r="N2065" s="158"/>
      <c r="O2065" s="158"/>
      <c r="P2065" s="158"/>
      <c r="Q2065" s="158"/>
      <c r="R2065" s="159"/>
      <c r="S2065" s="159"/>
      <c r="T2065" s="159"/>
      <c r="U2065" s="159"/>
      <c r="V2065" s="159"/>
      <c r="W2065" s="159"/>
      <c r="X2065" s="159"/>
      <c r="Y2065" s="159"/>
      <c r="Z2065" s="148"/>
      <c r="AA2065" s="148"/>
      <c r="AB2065" s="148"/>
      <c r="AC2065" s="148"/>
      <c r="AD2065" s="148"/>
      <c r="AE2065" s="148"/>
      <c r="AF2065" s="148"/>
      <c r="AG2065" s="148" t="s">
        <v>435</v>
      </c>
      <c r="AH2065" s="148">
        <v>0</v>
      </c>
      <c r="AI2065" s="148"/>
      <c r="AJ2065" s="148"/>
      <c r="AK2065" s="148"/>
      <c r="AL2065" s="148"/>
      <c r="AM2065" s="148"/>
      <c r="AN2065" s="148"/>
      <c r="AO2065" s="148"/>
      <c r="AP2065" s="148"/>
      <c r="AQ2065" s="148"/>
      <c r="AR2065" s="148"/>
      <c r="AS2065" s="148"/>
      <c r="AT2065" s="148"/>
      <c r="AU2065" s="148"/>
      <c r="AV2065" s="148"/>
      <c r="AW2065" s="148"/>
      <c r="AX2065" s="148"/>
      <c r="AY2065" s="148"/>
      <c r="AZ2065" s="148"/>
      <c r="BA2065" s="148"/>
      <c r="BB2065" s="148"/>
      <c r="BC2065" s="148"/>
      <c r="BD2065" s="148"/>
      <c r="BE2065" s="148"/>
      <c r="BF2065" s="148"/>
      <c r="BG2065" s="148"/>
      <c r="BH2065" s="148"/>
    </row>
    <row r="2066" spans="1:60" outlineLevel="3" x14ac:dyDescent="0.2">
      <c r="A2066" s="155"/>
      <c r="B2066" s="156"/>
      <c r="C2066" s="194" t="s">
        <v>2686</v>
      </c>
      <c r="D2066" s="185"/>
      <c r="E2066" s="186">
        <v>14.7</v>
      </c>
      <c r="F2066" s="159"/>
      <c r="G2066" s="159"/>
      <c r="H2066" s="159"/>
      <c r="I2066" s="159"/>
      <c r="J2066" s="159"/>
      <c r="K2066" s="159"/>
      <c r="L2066" s="159"/>
      <c r="M2066" s="159"/>
      <c r="N2066" s="158"/>
      <c r="O2066" s="158"/>
      <c r="P2066" s="158"/>
      <c r="Q2066" s="158"/>
      <c r="R2066" s="159"/>
      <c r="S2066" s="159"/>
      <c r="T2066" s="159"/>
      <c r="U2066" s="159"/>
      <c r="V2066" s="159"/>
      <c r="W2066" s="159"/>
      <c r="X2066" s="159"/>
      <c r="Y2066" s="159"/>
      <c r="Z2066" s="148"/>
      <c r="AA2066" s="148"/>
      <c r="AB2066" s="148"/>
      <c r="AC2066" s="148"/>
      <c r="AD2066" s="148"/>
      <c r="AE2066" s="148"/>
      <c r="AF2066" s="148"/>
      <c r="AG2066" s="148" t="s">
        <v>435</v>
      </c>
      <c r="AH2066" s="148">
        <v>0</v>
      </c>
      <c r="AI2066" s="148"/>
      <c r="AJ2066" s="148"/>
      <c r="AK2066" s="148"/>
      <c r="AL2066" s="148"/>
      <c r="AM2066" s="148"/>
      <c r="AN2066" s="148"/>
      <c r="AO2066" s="148"/>
      <c r="AP2066" s="148"/>
      <c r="AQ2066" s="148"/>
      <c r="AR2066" s="148"/>
      <c r="AS2066" s="148"/>
      <c r="AT2066" s="148"/>
      <c r="AU2066" s="148"/>
      <c r="AV2066" s="148"/>
      <c r="AW2066" s="148"/>
      <c r="AX2066" s="148"/>
      <c r="AY2066" s="148"/>
      <c r="AZ2066" s="148"/>
      <c r="BA2066" s="148"/>
      <c r="BB2066" s="148"/>
      <c r="BC2066" s="148"/>
      <c r="BD2066" s="148"/>
      <c r="BE2066" s="148"/>
      <c r="BF2066" s="148"/>
      <c r="BG2066" s="148"/>
      <c r="BH2066" s="148"/>
    </row>
    <row r="2067" spans="1:60" outlineLevel="3" x14ac:dyDescent="0.2">
      <c r="A2067" s="155"/>
      <c r="B2067" s="156"/>
      <c r="C2067" s="194" t="s">
        <v>1491</v>
      </c>
      <c r="D2067" s="185"/>
      <c r="E2067" s="186"/>
      <c r="F2067" s="159"/>
      <c r="G2067" s="159"/>
      <c r="H2067" s="159"/>
      <c r="I2067" s="159"/>
      <c r="J2067" s="159"/>
      <c r="K2067" s="159"/>
      <c r="L2067" s="159"/>
      <c r="M2067" s="159"/>
      <c r="N2067" s="158"/>
      <c r="O2067" s="158"/>
      <c r="P2067" s="158"/>
      <c r="Q2067" s="158"/>
      <c r="R2067" s="159"/>
      <c r="S2067" s="159"/>
      <c r="T2067" s="159"/>
      <c r="U2067" s="159"/>
      <c r="V2067" s="159"/>
      <c r="W2067" s="159"/>
      <c r="X2067" s="159"/>
      <c r="Y2067" s="159"/>
      <c r="Z2067" s="148"/>
      <c r="AA2067" s="148"/>
      <c r="AB2067" s="148"/>
      <c r="AC2067" s="148"/>
      <c r="AD2067" s="148"/>
      <c r="AE2067" s="148"/>
      <c r="AF2067" s="148"/>
      <c r="AG2067" s="148" t="s">
        <v>435</v>
      </c>
      <c r="AH2067" s="148">
        <v>0</v>
      </c>
      <c r="AI2067" s="148"/>
      <c r="AJ2067" s="148"/>
      <c r="AK2067" s="148"/>
      <c r="AL2067" s="148"/>
      <c r="AM2067" s="148"/>
      <c r="AN2067" s="148"/>
      <c r="AO2067" s="148"/>
      <c r="AP2067" s="148"/>
      <c r="AQ2067" s="148"/>
      <c r="AR2067" s="148"/>
      <c r="AS2067" s="148"/>
      <c r="AT2067" s="148"/>
      <c r="AU2067" s="148"/>
      <c r="AV2067" s="148"/>
      <c r="AW2067" s="148"/>
      <c r="AX2067" s="148"/>
      <c r="AY2067" s="148"/>
      <c r="AZ2067" s="148"/>
      <c r="BA2067" s="148"/>
      <c r="BB2067" s="148"/>
      <c r="BC2067" s="148"/>
      <c r="BD2067" s="148"/>
      <c r="BE2067" s="148"/>
      <c r="BF2067" s="148"/>
      <c r="BG2067" s="148"/>
      <c r="BH2067" s="148"/>
    </row>
    <row r="2068" spans="1:60" outlineLevel="3" x14ac:dyDescent="0.2">
      <c r="A2068" s="155"/>
      <c r="B2068" s="156"/>
      <c r="C2068" s="194" t="s">
        <v>1492</v>
      </c>
      <c r="D2068" s="185"/>
      <c r="E2068" s="186">
        <v>4.03</v>
      </c>
      <c r="F2068" s="159"/>
      <c r="G2068" s="159"/>
      <c r="H2068" s="159"/>
      <c r="I2068" s="159"/>
      <c r="J2068" s="159"/>
      <c r="K2068" s="159"/>
      <c r="L2068" s="159"/>
      <c r="M2068" s="159"/>
      <c r="N2068" s="158"/>
      <c r="O2068" s="158"/>
      <c r="P2068" s="158"/>
      <c r="Q2068" s="158"/>
      <c r="R2068" s="159"/>
      <c r="S2068" s="159"/>
      <c r="T2068" s="159"/>
      <c r="U2068" s="159"/>
      <c r="V2068" s="159"/>
      <c r="W2068" s="159"/>
      <c r="X2068" s="159"/>
      <c r="Y2068" s="159"/>
      <c r="Z2068" s="148"/>
      <c r="AA2068" s="148"/>
      <c r="AB2068" s="148"/>
      <c r="AC2068" s="148"/>
      <c r="AD2068" s="148"/>
      <c r="AE2068" s="148"/>
      <c r="AF2068" s="148"/>
      <c r="AG2068" s="148" t="s">
        <v>435</v>
      </c>
      <c r="AH2068" s="148">
        <v>0</v>
      </c>
      <c r="AI2068" s="148"/>
      <c r="AJ2068" s="148"/>
      <c r="AK2068" s="148"/>
      <c r="AL2068" s="148"/>
      <c r="AM2068" s="148"/>
      <c r="AN2068" s="148"/>
      <c r="AO2068" s="148"/>
      <c r="AP2068" s="148"/>
      <c r="AQ2068" s="148"/>
      <c r="AR2068" s="148"/>
      <c r="AS2068" s="148"/>
      <c r="AT2068" s="148"/>
      <c r="AU2068" s="148"/>
      <c r="AV2068" s="148"/>
      <c r="AW2068" s="148"/>
      <c r="AX2068" s="148"/>
      <c r="AY2068" s="148"/>
      <c r="AZ2068" s="148"/>
      <c r="BA2068" s="148"/>
      <c r="BB2068" s="148"/>
      <c r="BC2068" s="148"/>
      <c r="BD2068" s="148"/>
      <c r="BE2068" s="148"/>
      <c r="BF2068" s="148"/>
      <c r="BG2068" s="148"/>
      <c r="BH2068" s="148"/>
    </row>
    <row r="2069" spans="1:60" outlineLevel="3" x14ac:dyDescent="0.2">
      <c r="A2069" s="155"/>
      <c r="B2069" s="156"/>
      <c r="C2069" s="194" t="s">
        <v>2687</v>
      </c>
      <c r="D2069" s="185"/>
      <c r="E2069" s="186">
        <v>22.302</v>
      </c>
      <c r="F2069" s="159"/>
      <c r="G2069" s="159"/>
      <c r="H2069" s="159"/>
      <c r="I2069" s="159"/>
      <c r="J2069" s="159"/>
      <c r="K2069" s="159"/>
      <c r="L2069" s="159"/>
      <c r="M2069" s="159"/>
      <c r="N2069" s="158"/>
      <c r="O2069" s="158"/>
      <c r="P2069" s="158"/>
      <c r="Q2069" s="158"/>
      <c r="R2069" s="159"/>
      <c r="S2069" s="159"/>
      <c r="T2069" s="159"/>
      <c r="U2069" s="159"/>
      <c r="V2069" s="159"/>
      <c r="W2069" s="159"/>
      <c r="X2069" s="159"/>
      <c r="Y2069" s="159"/>
      <c r="Z2069" s="148"/>
      <c r="AA2069" s="148"/>
      <c r="AB2069" s="148"/>
      <c r="AC2069" s="148"/>
      <c r="AD2069" s="148"/>
      <c r="AE2069" s="148"/>
      <c r="AF2069" s="148"/>
      <c r="AG2069" s="148" t="s">
        <v>435</v>
      </c>
      <c r="AH2069" s="148">
        <v>0</v>
      </c>
      <c r="AI2069" s="148"/>
      <c r="AJ2069" s="148"/>
      <c r="AK2069" s="148"/>
      <c r="AL2069" s="148"/>
      <c r="AM2069" s="148"/>
      <c r="AN2069" s="148"/>
      <c r="AO2069" s="148"/>
      <c r="AP2069" s="148"/>
      <c r="AQ2069" s="148"/>
      <c r="AR2069" s="148"/>
      <c r="AS2069" s="148"/>
      <c r="AT2069" s="148"/>
      <c r="AU2069" s="148"/>
      <c r="AV2069" s="148"/>
      <c r="AW2069" s="148"/>
      <c r="AX2069" s="148"/>
      <c r="AY2069" s="148"/>
      <c r="AZ2069" s="148"/>
      <c r="BA2069" s="148"/>
      <c r="BB2069" s="148"/>
      <c r="BC2069" s="148"/>
      <c r="BD2069" s="148"/>
      <c r="BE2069" s="148"/>
      <c r="BF2069" s="148"/>
      <c r="BG2069" s="148"/>
      <c r="BH2069" s="148"/>
    </row>
    <row r="2070" spans="1:60" outlineLevel="3" x14ac:dyDescent="0.2">
      <c r="A2070" s="155"/>
      <c r="B2070" s="156"/>
      <c r="C2070" s="194" t="s">
        <v>2688</v>
      </c>
      <c r="D2070" s="185"/>
      <c r="E2070" s="186">
        <v>18.143999999999998</v>
      </c>
      <c r="F2070" s="159"/>
      <c r="G2070" s="159"/>
      <c r="H2070" s="159"/>
      <c r="I2070" s="159"/>
      <c r="J2070" s="159"/>
      <c r="K2070" s="159"/>
      <c r="L2070" s="159"/>
      <c r="M2070" s="159"/>
      <c r="N2070" s="158"/>
      <c r="O2070" s="158"/>
      <c r="P2070" s="158"/>
      <c r="Q2070" s="158"/>
      <c r="R2070" s="159"/>
      <c r="S2070" s="159"/>
      <c r="T2070" s="159"/>
      <c r="U2070" s="159"/>
      <c r="V2070" s="159"/>
      <c r="W2070" s="159"/>
      <c r="X2070" s="159"/>
      <c r="Y2070" s="159"/>
      <c r="Z2070" s="148"/>
      <c r="AA2070" s="148"/>
      <c r="AB2070" s="148"/>
      <c r="AC2070" s="148"/>
      <c r="AD2070" s="148"/>
      <c r="AE2070" s="148"/>
      <c r="AF2070" s="148"/>
      <c r="AG2070" s="148" t="s">
        <v>435</v>
      </c>
      <c r="AH2070" s="148">
        <v>0</v>
      </c>
      <c r="AI2070" s="148"/>
      <c r="AJ2070" s="148"/>
      <c r="AK2070" s="148"/>
      <c r="AL2070" s="148"/>
      <c r="AM2070" s="148"/>
      <c r="AN2070" s="148"/>
      <c r="AO2070" s="148"/>
      <c r="AP2070" s="148"/>
      <c r="AQ2070" s="148"/>
      <c r="AR2070" s="148"/>
      <c r="AS2070" s="148"/>
      <c r="AT2070" s="148"/>
      <c r="AU2070" s="148"/>
      <c r="AV2070" s="148"/>
      <c r="AW2070" s="148"/>
      <c r="AX2070" s="148"/>
      <c r="AY2070" s="148"/>
      <c r="AZ2070" s="148"/>
      <c r="BA2070" s="148"/>
      <c r="BB2070" s="148"/>
      <c r="BC2070" s="148"/>
      <c r="BD2070" s="148"/>
      <c r="BE2070" s="148"/>
      <c r="BF2070" s="148"/>
      <c r="BG2070" s="148"/>
      <c r="BH2070" s="148"/>
    </row>
    <row r="2071" spans="1:60" outlineLevel="3" x14ac:dyDescent="0.2">
      <c r="A2071" s="155"/>
      <c r="B2071" s="156"/>
      <c r="C2071" s="194" t="s">
        <v>1495</v>
      </c>
      <c r="D2071" s="185"/>
      <c r="E2071" s="186"/>
      <c r="F2071" s="159"/>
      <c r="G2071" s="159"/>
      <c r="H2071" s="159"/>
      <c r="I2071" s="159"/>
      <c r="J2071" s="159"/>
      <c r="K2071" s="159"/>
      <c r="L2071" s="159"/>
      <c r="M2071" s="159"/>
      <c r="N2071" s="158"/>
      <c r="O2071" s="158"/>
      <c r="P2071" s="158"/>
      <c r="Q2071" s="158"/>
      <c r="R2071" s="159"/>
      <c r="S2071" s="159"/>
      <c r="T2071" s="159"/>
      <c r="U2071" s="159"/>
      <c r="V2071" s="159"/>
      <c r="W2071" s="159"/>
      <c r="X2071" s="159"/>
      <c r="Y2071" s="159"/>
      <c r="Z2071" s="148"/>
      <c r="AA2071" s="148"/>
      <c r="AB2071" s="148"/>
      <c r="AC2071" s="148"/>
      <c r="AD2071" s="148"/>
      <c r="AE2071" s="148"/>
      <c r="AF2071" s="148"/>
      <c r="AG2071" s="148" t="s">
        <v>435</v>
      </c>
      <c r="AH2071" s="148">
        <v>0</v>
      </c>
      <c r="AI2071" s="148"/>
      <c r="AJ2071" s="148"/>
      <c r="AK2071" s="148"/>
      <c r="AL2071" s="148"/>
      <c r="AM2071" s="148"/>
      <c r="AN2071" s="148"/>
      <c r="AO2071" s="148"/>
      <c r="AP2071" s="148"/>
      <c r="AQ2071" s="148"/>
      <c r="AR2071" s="148"/>
      <c r="AS2071" s="148"/>
      <c r="AT2071" s="148"/>
      <c r="AU2071" s="148"/>
      <c r="AV2071" s="148"/>
      <c r="AW2071" s="148"/>
      <c r="AX2071" s="148"/>
      <c r="AY2071" s="148"/>
      <c r="AZ2071" s="148"/>
      <c r="BA2071" s="148"/>
      <c r="BB2071" s="148"/>
      <c r="BC2071" s="148"/>
      <c r="BD2071" s="148"/>
      <c r="BE2071" s="148"/>
      <c r="BF2071" s="148"/>
      <c r="BG2071" s="148"/>
      <c r="BH2071" s="148"/>
    </row>
    <row r="2072" spans="1:60" outlineLevel="3" x14ac:dyDescent="0.2">
      <c r="A2072" s="155"/>
      <c r="B2072" s="156"/>
      <c r="C2072" s="194" t="s">
        <v>1496</v>
      </c>
      <c r="D2072" s="185"/>
      <c r="E2072" s="186">
        <v>4.03</v>
      </c>
      <c r="F2072" s="159"/>
      <c r="G2072" s="159"/>
      <c r="H2072" s="159"/>
      <c r="I2072" s="159"/>
      <c r="J2072" s="159"/>
      <c r="K2072" s="159"/>
      <c r="L2072" s="159"/>
      <c r="M2072" s="159"/>
      <c r="N2072" s="158"/>
      <c r="O2072" s="158"/>
      <c r="P2072" s="158"/>
      <c r="Q2072" s="158"/>
      <c r="R2072" s="159"/>
      <c r="S2072" s="159"/>
      <c r="T2072" s="159"/>
      <c r="U2072" s="159"/>
      <c r="V2072" s="159"/>
      <c r="W2072" s="159"/>
      <c r="X2072" s="159"/>
      <c r="Y2072" s="159"/>
      <c r="Z2072" s="148"/>
      <c r="AA2072" s="148"/>
      <c r="AB2072" s="148"/>
      <c r="AC2072" s="148"/>
      <c r="AD2072" s="148"/>
      <c r="AE2072" s="148"/>
      <c r="AF2072" s="148"/>
      <c r="AG2072" s="148" t="s">
        <v>435</v>
      </c>
      <c r="AH2072" s="148">
        <v>0</v>
      </c>
      <c r="AI2072" s="148"/>
      <c r="AJ2072" s="148"/>
      <c r="AK2072" s="148"/>
      <c r="AL2072" s="148"/>
      <c r="AM2072" s="148"/>
      <c r="AN2072" s="148"/>
      <c r="AO2072" s="148"/>
      <c r="AP2072" s="148"/>
      <c r="AQ2072" s="148"/>
      <c r="AR2072" s="148"/>
      <c r="AS2072" s="148"/>
      <c r="AT2072" s="148"/>
      <c r="AU2072" s="148"/>
      <c r="AV2072" s="148"/>
      <c r="AW2072" s="148"/>
      <c r="AX2072" s="148"/>
      <c r="AY2072" s="148"/>
      <c r="AZ2072" s="148"/>
      <c r="BA2072" s="148"/>
      <c r="BB2072" s="148"/>
      <c r="BC2072" s="148"/>
      <c r="BD2072" s="148"/>
      <c r="BE2072" s="148"/>
      <c r="BF2072" s="148"/>
      <c r="BG2072" s="148"/>
      <c r="BH2072" s="148"/>
    </row>
    <row r="2073" spans="1:60" outlineLevel="3" x14ac:dyDescent="0.2">
      <c r="A2073" s="155"/>
      <c r="B2073" s="156"/>
      <c r="C2073" s="194" t="s">
        <v>2689</v>
      </c>
      <c r="D2073" s="185"/>
      <c r="E2073" s="186">
        <v>22.302</v>
      </c>
      <c r="F2073" s="159"/>
      <c r="G2073" s="159"/>
      <c r="H2073" s="159"/>
      <c r="I2073" s="159"/>
      <c r="J2073" s="159"/>
      <c r="K2073" s="159"/>
      <c r="L2073" s="159"/>
      <c r="M2073" s="159"/>
      <c r="N2073" s="158"/>
      <c r="O2073" s="158"/>
      <c r="P2073" s="158"/>
      <c r="Q2073" s="158"/>
      <c r="R2073" s="159"/>
      <c r="S2073" s="159"/>
      <c r="T2073" s="159"/>
      <c r="U2073" s="159"/>
      <c r="V2073" s="159"/>
      <c r="W2073" s="159"/>
      <c r="X2073" s="159"/>
      <c r="Y2073" s="159"/>
      <c r="Z2073" s="148"/>
      <c r="AA2073" s="148"/>
      <c r="AB2073" s="148"/>
      <c r="AC2073" s="148"/>
      <c r="AD2073" s="148"/>
      <c r="AE2073" s="148"/>
      <c r="AF2073" s="148"/>
      <c r="AG2073" s="148" t="s">
        <v>435</v>
      </c>
      <c r="AH2073" s="148">
        <v>0</v>
      </c>
      <c r="AI2073" s="148"/>
      <c r="AJ2073" s="148"/>
      <c r="AK2073" s="148"/>
      <c r="AL2073" s="148"/>
      <c r="AM2073" s="148"/>
      <c r="AN2073" s="148"/>
      <c r="AO2073" s="148"/>
      <c r="AP2073" s="148"/>
      <c r="AQ2073" s="148"/>
      <c r="AR2073" s="148"/>
      <c r="AS2073" s="148"/>
      <c r="AT2073" s="148"/>
      <c r="AU2073" s="148"/>
      <c r="AV2073" s="148"/>
      <c r="AW2073" s="148"/>
      <c r="AX2073" s="148"/>
      <c r="AY2073" s="148"/>
      <c r="AZ2073" s="148"/>
      <c r="BA2073" s="148"/>
      <c r="BB2073" s="148"/>
      <c r="BC2073" s="148"/>
      <c r="BD2073" s="148"/>
      <c r="BE2073" s="148"/>
      <c r="BF2073" s="148"/>
      <c r="BG2073" s="148"/>
      <c r="BH2073" s="148"/>
    </row>
    <row r="2074" spans="1:60" outlineLevel="3" x14ac:dyDescent="0.2">
      <c r="A2074" s="155"/>
      <c r="B2074" s="156"/>
      <c r="C2074" s="194" t="s">
        <v>2690</v>
      </c>
      <c r="D2074" s="185"/>
      <c r="E2074" s="186">
        <v>18.143999999999998</v>
      </c>
      <c r="F2074" s="159"/>
      <c r="G2074" s="159"/>
      <c r="H2074" s="159"/>
      <c r="I2074" s="159"/>
      <c r="J2074" s="159"/>
      <c r="K2074" s="159"/>
      <c r="L2074" s="159"/>
      <c r="M2074" s="159"/>
      <c r="N2074" s="158"/>
      <c r="O2074" s="158"/>
      <c r="P2074" s="158"/>
      <c r="Q2074" s="158"/>
      <c r="R2074" s="159"/>
      <c r="S2074" s="159"/>
      <c r="T2074" s="159"/>
      <c r="U2074" s="159"/>
      <c r="V2074" s="159"/>
      <c r="W2074" s="159"/>
      <c r="X2074" s="159"/>
      <c r="Y2074" s="159"/>
      <c r="Z2074" s="148"/>
      <c r="AA2074" s="148"/>
      <c r="AB2074" s="148"/>
      <c r="AC2074" s="148"/>
      <c r="AD2074" s="148"/>
      <c r="AE2074" s="148"/>
      <c r="AF2074" s="148"/>
      <c r="AG2074" s="148" t="s">
        <v>435</v>
      </c>
      <c r="AH2074" s="148">
        <v>0</v>
      </c>
      <c r="AI2074" s="148"/>
      <c r="AJ2074" s="148"/>
      <c r="AK2074" s="148"/>
      <c r="AL2074" s="148"/>
      <c r="AM2074" s="148"/>
      <c r="AN2074" s="148"/>
      <c r="AO2074" s="148"/>
      <c r="AP2074" s="148"/>
      <c r="AQ2074" s="148"/>
      <c r="AR2074" s="148"/>
      <c r="AS2074" s="148"/>
      <c r="AT2074" s="148"/>
      <c r="AU2074" s="148"/>
      <c r="AV2074" s="148"/>
      <c r="AW2074" s="148"/>
      <c r="AX2074" s="148"/>
      <c r="AY2074" s="148"/>
      <c r="AZ2074" s="148"/>
      <c r="BA2074" s="148"/>
      <c r="BB2074" s="148"/>
      <c r="BC2074" s="148"/>
      <c r="BD2074" s="148"/>
      <c r="BE2074" s="148"/>
      <c r="BF2074" s="148"/>
      <c r="BG2074" s="148"/>
      <c r="BH2074" s="148"/>
    </row>
    <row r="2075" spans="1:60" outlineLevel="1" x14ac:dyDescent="0.2">
      <c r="A2075" s="172">
        <v>442</v>
      </c>
      <c r="B2075" s="173" t="s">
        <v>2691</v>
      </c>
      <c r="C2075" s="181" t="s">
        <v>2692</v>
      </c>
      <c r="D2075" s="174" t="s">
        <v>492</v>
      </c>
      <c r="E2075" s="175">
        <v>736.15121999999997</v>
      </c>
      <c r="F2075" s="176"/>
      <c r="G2075" s="177">
        <f>ROUND(E2075*F2075,2)</f>
        <v>0</v>
      </c>
      <c r="H2075" s="176"/>
      <c r="I2075" s="177">
        <f>ROUND(E2075*H2075,2)</f>
        <v>0</v>
      </c>
      <c r="J2075" s="176"/>
      <c r="K2075" s="177">
        <f>ROUND(E2075*J2075,2)</f>
        <v>0</v>
      </c>
      <c r="L2075" s="177">
        <v>21</v>
      </c>
      <c r="M2075" s="177">
        <f>G2075*(1+L2075/100)</f>
        <v>0</v>
      </c>
      <c r="N2075" s="175">
        <v>1.8200000000000001E-2</v>
      </c>
      <c r="O2075" s="175">
        <f>ROUND(E2075*N2075,2)</f>
        <v>13.4</v>
      </c>
      <c r="P2075" s="175">
        <v>0</v>
      </c>
      <c r="Q2075" s="175">
        <f>ROUND(E2075*P2075,2)</f>
        <v>0</v>
      </c>
      <c r="R2075" s="177"/>
      <c r="S2075" s="177" t="s">
        <v>394</v>
      </c>
      <c r="T2075" s="178" t="s">
        <v>379</v>
      </c>
      <c r="U2075" s="159">
        <v>0</v>
      </c>
      <c r="V2075" s="159">
        <f>ROUND(E2075*U2075,2)</f>
        <v>0</v>
      </c>
      <c r="W2075" s="159"/>
      <c r="X2075" s="159" t="s">
        <v>614</v>
      </c>
      <c r="Y2075" s="159" t="s">
        <v>381</v>
      </c>
      <c r="Z2075" s="214">
        <v>0.32</v>
      </c>
      <c r="AA2075" s="215">
        <f t="shared" ref="AA2075" si="866">G2075*Z2075</f>
        <v>0</v>
      </c>
      <c r="AB2075" s="215">
        <f t="shared" ref="AB2075" si="867">G2075-AA2075</f>
        <v>0</v>
      </c>
      <c r="AC2075" s="148"/>
      <c r="AD2075" s="148"/>
      <c r="AE2075" s="148"/>
      <c r="AF2075" s="148"/>
      <c r="AG2075" s="148" t="s">
        <v>615</v>
      </c>
      <c r="AH2075" s="148"/>
      <c r="AI2075" s="148"/>
      <c r="AJ2075" s="148"/>
      <c r="AK2075" s="148"/>
      <c r="AL2075" s="148"/>
      <c r="AM2075" s="148"/>
      <c r="AN2075" s="148"/>
      <c r="AO2075" s="148"/>
      <c r="AP2075" s="148"/>
      <c r="AQ2075" s="148"/>
      <c r="AR2075" s="148"/>
      <c r="AS2075" s="148"/>
      <c r="AT2075" s="148"/>
      <c r="AU2075" s="148"/>
      <c r="AV2075" s="148"/>
      <c r="AW2075" s="148"/>
      <c r="AX2075" s="148"/>
      <c r="AY2075" s="148"/>
      <c r="AZ2075" s="148"/>
      <c r="BA2075" s="148"/>
      <c r="BB2075" s="148"/>
      <c r="BC2075" s="148"/>
      <c r="BD2075" s="148"/>
      <c r="BE2075" s="148"/>
      <c r="BF2075" s="148"/>
      <c r="BG2075" s="148"/>
      <c r="BH2075" s="148"/>
    </row>
    <row r="2076" spans="1:60" ht="22.5" outlineLevel="2" x14ac:dyDescent="0.2">
      <c r="A2076" s="155"/>
      <c r="B2076" s="156"/>
      <c r="C2076" s="296" t="s">
        <v>2693</v>
      </c>
      <c r="D2076" s="297"/>
      <c r="E2076" s="297"/>
      <c r="F2076" s="297"/>
      <c r="G2076" s="297"/>
      <c r="H2076" s="159"/>
      <c r="I2076" s="159"/>
      <c r="J2076" s="159"/>
      <c r="K2076" s="159"/>
      <c r="L2076" s="159"/>
      <c r="M2076" s="159"/>
      <c r="N2076" s="158"/>
      <c r="O2076" s="158"/>
      <c r="P2076" s="158"/>
      <c r="Q2076" s="158"/>
      <c r="R2076" s="159"/>
      <c r="S2076" s="159"/>
      <c r="T2076" s="159"/>
      <c r="U2076" s="159"/>
      <c r="V2076" s="159"/>
      <c r="W2076" s="159"/>
      <c r="X2076" s="159"/>
      <c r="Y2076" s="159"/>
      <c r="Z2076" s="148"/>
      <c r="AA2076" s="148"/>
      <c r="AB2076" s="148"/>
      <c r="AC2076" s="148"/>
      <c r="AD2076" s="148"/>
      <c r="AE2076" s="148"/>
      <c r="AF2076" s="148"/>
      <c r="AG2076" s="148" t="s">
        <v>383</v>
      </c>
      <c r="AH2076" s="148"/>
      <c r="AI2076" s="148"/>
      <c r="AJ2076" s="148"/>
      <c r="AK2076" s="148"/>
      <c r="AL2076" s="148"/>
      <c r="AM2076" s="148"/>
      <c r="AN2076" s="148"/>
      <c r="AO2076" s="148"/>
      <c r="AP2076" s="148"/>
      <c r="AQ2076" s="148"/>
      <c r="AR2076" s="148"/>
      <c r="AS2076" s="148"/>
      <c r="AT2076" s="148"/>
      <c r="AU2076" s="148"/>
      <c r="AV2076" s="148"/>
      <c r="AW2076" s="148"/>
      <c r="AX2076" s="148"/>
      <c r="AY2076" s="148"/>
      <c r="AZ2076" s="148"/>
      <c r="BA2076" s="179" t="str">
        <f>C2076</f>
        <v>obkladové dlaždice 598x598x9mm, MAT, slinutá glazovaná, hladký povrch se speciální antibakteriální glazurou s certifikovaným laboratorním testem. Specifikace viz TZ.</v>
      </c>
      <c r="BB2076" s="148"/>
      <c r="BC2076" s="148"/>
      <c r="BD2076" s="148"/>
      <c r="BE2076" s="148"/>
      <c r="BF2076" s="148"/>
      <c r="BG2076" s="148"/>
      <c r="BH2076" s="148"/>
    </row>
    <row r="2077" spans="1:60" outlineLevel="2" x14ac:dyDescent="0.2">
      <c r="A2077" s="155"/>
      <c r="B2077" s="156"/>
      <c r="C2077" s="194" t="s">
        <v>2694</v>
      </c>
      <c r="D2077" s="185"/>
      <c r="E2077" s="186">
        <v>736.15121999999997</v>
      </c>
      <c r="F2077" s="159"/>
      <c r="G2077" s="159"/>
      <c r="H2077" s="159"/>
      <c r="I2077" s="159"/>
      <c r="J2077" s="159"/>
      <c r="K2077" s="159"/>
      <c r="L2077" s="159"/>
      <c r="M2077" s="159"/>
      <c r="N2077" s="158"/>
      <c r="O2077" s="158"/>
      <c r="P2077" s="158"/>
      <c r="Q2077" s="158"/>
      <c r="R2077" s="159"/>
      <c r="S2077" s="159"/>
      <c r="T2077" s="159"/>
      <c r="U2077" s="159"/>
      <c r="V2077" s="159"/>
      <c r="W2077" s="159"/>
      <c r="X2077" s="159"/>
      <c r="Y2077" s="159"/>
      <c r="Z2077" s="148"/>
      <c r="AA2077" s="148"/>
      <c r="AB2077" s="148"/>
      <c r="AC2077" s="148"/>
      <c r="AD2077" s="148"/>
      <c r="AE2077" s="148"/>
      <c r="AF2077" s="148"/>
      <c r="AG2077" s="148" t="s">
        <v>435</v>
      </c>
      <c r="AH2077" s="148">
        <v>5</v>
      </c>
      <c r="AI2077" s="148"/>
      <c r="AJ2077" s="148"/>
      <c r="AK2077" s="148"/>
      <c r="AL2077" s="148"/>
      <c r="AM2077" s="148"/>
      <c r="AN2077" s="148"/>
      <c r="AO2077" s="148"/>
      <c r="AP2077" s="148"/>
      <c r="AQ2077" s="148"/>
      <c r="AR2077" s="148"/>
      <c r="AS2077" s="148"/>
      <c r="AT2077" s="148"/>
      <c r="AU2077" s="148"/>
      <c r="AV2077" s="148"/>
      <c r="AW2077" s="148"/>
      <c r="AX2077" s="148"/>
      <c r="AY2077" s="148"/>
      <c r="AZ2077" s="148"/>
      <c r="BA2077" s="148"/>
      <c r="BB2077" s="148"/>
      <c r="BC2077" s="148"/>
      <c r="BD2077" s="148"/>
      <c r="BE2077" s="148"/>
      <c r="BF2077" s="148"/>
      <c r="BG2077" s="148"/>
      <c r="BH2077" s="148"/>
    </row>
    <row r="2078" spans="1:60" ht="22.5" outlineLevel="1" x14ac:dyDescent="0.2">
      <c r="A2078" s="172">
        <v>443</v>
      </c>
      <c r="B2078" s="173" t="s">
        <v>2695</v>
      </c>
      <c r="C2078" s="181" t="s">
        <v>2696</v>
      </c>
      <c r="D2078" s="174" t="s">
        <v>492</v>
      </c>
      <c r="E2078" s="175">
        <v>141.333</v>
      </c>
      <c r="F2078" s="176"/>
      <c r="G2078" s="177">
        <f>ROUND(E2078*F2078,2)</f>
        <v>0</v>
      </c>
      <c r="H2078" s="176"/>
      <c r="I2078" s="177">
        <f>ROUND(E2078*H2078,2)</f>
        <v>0</v>
      </c>
      <c r="J2078" s="176"/>
      <c r="K2078" s="177">
        <f>ROUND(E2078*J2078,2)</f>
        <v>0</v>
      </c>
      <c r="L2078" s="177">
        <v>21</v>
      </c>
      <c r="M2078" s="177">
        <f>G2078*(1+L2078/100)</f>
        <v>0</v>
      </c>
      <c r="N2078" s="175">
        <v>0</v>
      </c>
      <c r="O2078" s="175">
        <f>ROUND(E2078*N2078,2)</f>
        <v>0</v>
      </c>
      <c r="P2078" s="175">
        <v>0</v>
      </c>
      <c r="Q2078" s="175">
        <f>ROUND(E2078*P2078,2)</f>
        <v>0</v>
      </c>
      <c r="R2078" s="177" t="s">
        <v>2424</v>
      </c>
      <c r="S2078" s="177" t="s">
        <v>378</v>
      </c>
      <c r="T2078" s="178" t="s">
        <v>378</v>
      </c>
      <c r="U2078" s="159">
        <v>0.13</v>
      </c>
      <c r="V2078" s="159">
        <f>ROUND(E2078*U2078,2)</f>
        <v>18.37</v>
      </c>
      <c r="W2078" s="159"/>
      <c r="X2078" s="159" t="s">
        <v>429</v>
      </c>
      <c r="Y2078" s="159" t="s">
        <v>381</v>
      </c>
      <c r="Z2078" s="214">
        <v>0.32</v>
      </c>
      <c r="AA2078" s="215">
        <f t="shared" ref="AA2078" si="868">G2078*Z2078</f>
        <v>0</v>
      </c>
      <c r="AB2078" s="215">
        <f t="shared" ref="AB2078" si="869">G2078-AA2078</f>
        <v>0</v>
      </c>
      <c r="AC2078" s="148"/>
      <c r="AD2078" s="148"/>
      <c r="AE2078" s="148"/>
      <c r="AF2078" s="148"/>
      <c r="AG2078" s="148" t="s">
        <v>431</v>
      </c>
      <c r="AH2078" s="148"/>
      <c r="AI2078" s="148"/>
      <c r="AJ2078" s="148"/>
      <c r="AK2078" s="148"/>
      <c r="AL2078" s="148"/>
      <c r="AM2078" s="148"/>
      <c r="AN2078" s="148"/>
      <c r="AO2078" s="148"/>
      <c r="AP2078" s="148"/>
      <c r="AQ2078" s="148"/>
      <c r="AR2078" s="148"/>
      <c r="AS2078" s="148"/>
      <c r="AT2078" s="148"/>
      <c r="AU2078" s="148"/>
      <c r="AV2078" s="148"/>
      <c r="AW2078" s="148"/>
      <c r="AX2078" s="148"/>
      <c r="AY2078" s="148"/>
      <c r="AZ2078" s="148"/>
      <c r="BA2078" s="148"/>
      <c r="BB2078" s="148"/>
      <c r="BC2078" s="148"/>
      <c r="BD2078" s="148"/>
      <c r="BE2078" s="148"/>
      <c r="BF2078" s="148"/>
      <c r="BG2078" s="148"/>
      <c r="BH2078" s="148"/>
    </row>
    <row r="2079" spans="1:60" outlineLevel="2" x14ac:dyDescent="0.2">
      <c r="A2079" s="155"/>
      <c r="B2079" s="156"/>
      <c r="C2079" s="194" t="s">
        <v>1452</v>
      </c>
      <c r="D2079" s="185"/>
      <c r="E2079" s="186">
        <v>2.34</v>
      </c>
      <c r="F2079" s="159"/>
      <c r="G2079" s="159"/>
      <c r="H2079" s="159"/>
      <c r="I2079" s="159"/>
      <c r="J2079" s="159"/>
      <c r="K2079" s="159"/>
      <c r="L2079" s="159"/>
      <c r="M2079" s="159"/>
      <c r="N2079" s="158"/>
      <c r="O2079" s="158"/>
      <c r="P2079" s="158"/>
      <c r="Q2079" s="158"/>
      <c r="R2079" s="159"/>
      <c r="S2079" s="159"/>
      <c r="T2079" s="159"/>
      <c r="U2079" s="159"/>
      <c r="V2079" s="159"/>
      <c r="W2079" s="159"/>
      <c r="X2079" s="159"/>
      <c r="Y2079" s="159"/>
      <c r="Z2079" s="148"/>
      <c r="AA2079" s="148"/>
      <c r="AB2079" s="148"/>
      <c r="AC2079" s="148"/>
      <c r="AD2079" s="148"/>
      <c r="AE2079" s="148"/>
      <c r="AF2079" s="148"/>
      <c r="AG2079" s="148" t="s">
        <v>435</v>
      </c>
      <c r="AH2079" s="148">
        <v>0</v>
      </c>
      <c r="AI2079" s="148"/>
      <c r="AJ2079" s="148"/>
      <c r="AK2079" s="148"/>
      <c r="AL2079" s="148"/>
      <c r="AM2079" s="148"/>
      <c r="AN2079" s="148"/>
      <c r="AO2079" s="148"/>
      <c r="AP2079" s="148"/>
      <c r="AQ2079" s="148"/>
      <c r="AR2079" s="148"/>
      <c r="AS2079" s="148"/>
      <c r="AT2079" s="148"/>
      <c r="AU2079" s="148"/>
      <c r="AV2079" s="148"/>
      <c r="AW2079" s="148"/>
      <c r="AX2079" s="148"/>
      <c r="AY2079" s="148"/>
      <c r="AZ2079" s="148"/>
      <c r="BA2079" s="148"/>
      <c r="BB2079" s="148"/>
      <c r="BC2079" s="148"/>
      <c r="BD2079" s="148"/>
      <c r="BE2079" s="148"/>
      <c r="BF2079" s="148"/>
      <c r="BG2079" s="148"/>
      <c r="BH2079" s="148"/>
    </row>
    <row r="2080" spans="1:60" outlineLevel="3" x14ac:dyDescent="0.2">
      <c r="A2080" s="155"/>
      <c r="B2080" s="156"/>
      <c r="C2080" s="194" t="s">
        <v>1455</v>
      </c>
      <c r="D2080" s="185"/>
      <c r="E2080" s="186">
        <v>1.95</v>
      </c>
      <c r="F2080" s="159"/>
      <c r="G2080" s="159"/>
      <c r="H2080" s="159"/>
      <c r="I2080" s="159"/>
      <c r="J2080" s="159"/>
      <c r="K2080" s="159"/>
      <c r="L2080" s="159"/>
      <c r="M2080" s="159"/>
      <c r="N2080" s="158"/>
      <c r="O2080" s="158"/>
      <c r="P2080" s="158"/>
      <c r="Q2080" s="158"/>
      <c r="R2080" s="159"/>
      <c r="S2080" s="159"/>
      <c r="T2080" s="159"/>
      <c r="U2080" s="159"/>
      <c r="V2080" s="159"/>
      <c r="W2080" s="159"/>
      <c r="X2080" s="159"/>
      <c r="Y2080" s="159"/>
      <c r="Z2080" s="148"/>
      <c r="AA2080" s="148"/>
      <c r="AB2080" s="148"/>
      <c r="AC2080" s="148"/>
      <c r="AD2080" s="148"/>
      <c r="AE2080" s="148"/>
      <c r="AF2080" s="148"/>
      <c r="AG2080" s="148" t="s">
        <v>435</v>
      </c>
      <c r="AH2080" s="148">
        <v>0</v>
      </c>
      <c r="AI2080" s="148"/>
      <c r="AJ2080" s="148"/>
      <c r="AK2080" s="148"/>
      <c r="AL2080" s="148"/>
      <c r="AM2080" s="148"/>
      <c r="AN2080" s="148"/>
      <c r="AO2080" s="148"/>
      <c r="AP2080" s="148"/>
      <c r="AQ2080" s="148"/>
      <c r="AR2080" s="148"/>
      <c r="AS2080" s="148"/>
      <c r="AT2080" s="148"/>
      <c r="AU2080" s="148"/>
      <c r="AV2080" s="148"/>
      <c r="AW2080" s="148"/>
      <c r="AX2080" s="148"/>
      <c r="AY2080" s="148"/>
      <c r="AZ2080" s="148"/>
      <c r="BA2080" s="148"/>
      <c r="BB2080" s="148"/>
      <c r="BC2080" s="148"/>
      <c r="BD2080" s="148"/>
      <c r="BE2080" s="148"/>
      <c r="BF2080" s="148"/>
      <c r="BG2080" s="148"/>
      <c r="BH2080" s="148"/>
    </row>
    <row r="2081" spans="1:60" outlineLevel="3" x14ac:dyDescent="0.2">
      <c r="A2081" s="155"/>
      <c r="B2081" s="156"/>
      <c r="C2081" s="194" t="s">
        <v>2664</v>
      </c>
      <c r="D2081" s="185"/>
      <c r="E2081" s="186">
        <v>3.78</v>
      </c>
      <c r="F2081" s="159"/>
      <c r="G2081" s="159"/>
      <c r="H2081" s="159"/>
      <c r="I2081" s="159"/>
      <c r="J2081" s="159"/>
      <c r="K2081" s="159"/>
      <c r="L2081" s="159"/>
      <c r="M2081" s="159"/>
      <c r="N2081" s="158"/>
      <c r="O2081" s="158"/>
      <c r="P2081" s="158"/>
      <c r="Q2081" s="158"/>
      <c r="R2081" s="159"/>
      <c r="S2081" s="159"/>
      <c r="T2081" s="159"/>
      <c r="U2081" s="159"/>
      <c r="V2081" s="159"/>
      <c r="W2081" s="159"/>
      <c r="X2081" s="159"/>
      <c r="Y2081" s="159"/>
      <c r="Z2081" s="148"/>
      <c r="AA2081" s="148"/>
      <c r="AB2081" s="148"/>
      <c r="AC2081" s="148"/>
      <c r="AD2081" s="148"/>
      <c r="AE2081" s="148"/>
      <c r="AF2081" s="148"/>
      <c r="AG2081" s="148" t="s">
        <v>435</v>
      </c>
      <c r="AH2081" s="148">
        <v>0</v>
      </c>
      <c r="AI2081" s="148"/>
      <c r="AJ2081" s="148"/>
      <c r="AK2081" s="148"/>
      <c r="AL2081" s="148"/>
      <c r="AM2081" s="148"/>
      <c r="AN2081" s="148"/>
      <c r="AO2081" s="148"/>
      <c r="AP2081" s="148"/>
      <c r="AQ2081" s="148"/>
      <c r="AR2081" s="148"/>
      <c r="AS2081" s="148"/>
      <c r="AT2081" s="148"/>
      <c r="AU2081" s="148"/>
      <c r="AV2081" s="148"/>
      <c r="AW2081" s="148"/>
      <c r="AX2081" s="148"/>
      <c r="AY2081" s="148"/>
      <c r="AZ2081" s="148"/>
      <c r="BA2081" s="148"/>
      <c r="BB2081" s="148"/>
      <c r="BC2081" s="148"/>
      <c r="BD2081" s="148"/>
      <c r="BE2081" s="148"/>
      <c r="BF2081" s="148"/>
      <c r="BG2081" s="148"/>
      <c r="BH2081" s="148"/>
    </row>
    <row r="2082" spans="1:60" outlineLevel="3" x14ac:dyDescent="0.2">
      <c r="A2082" s="155"/>
      <c r="B2082" s="156"/>
      <c r="C2082" s="194" t="s">
        <v>2666</v>
      </c>
      <c r="D2082" s="185"/>
      <c r="E2082" s="186">
        <v>1.833</v>
      </c>
      <c r="F2082" s="159"/>
      <c r="G2082" s="159"/>
      <c r="H2082" s="159"/>
      <c r="I2082" s="159"/>
      <c r="J2082" s="159"/>
      <c r="K2082" s="159"/>
      <c r="L2082" s="159"/>
      <c r="M2082" s="159"/>
      <c r="N2082" s="158"/>
      <c r="O2082" s="158"/>
      <c r="P2082" s="158"/>
      <c r="Q2082" s="158"/>
      <c r="R2082" s="159"/>
      <c r="S2082" s="159"/>
      <c r="T2082" s="159"/>
      <c r="U2082" s="159"/>
      <c r="V2082" s="159"/>
      <c r="W2082" s="159"/>
      <c r="X2082" s="159"/>
      <c r="Y2082" s="159"/>
      <c r="Z2082" s="148"/>
      <c r="AA2082" s="148"/>
      <c r="AB2082" s="148"/>
      <c r="AC2082" s="148"/>
      <c r="AD2082" s="148"/>
      <c r="AE2082" s="148"/>
      <c r="AF2082" s="148"/>
      <c r="AG2082" s="148" t="s">
        <v>435</v>
      </c>
      <c r="AH2082" s="148">
        <v>0</v>
      </c>
      <c r="AI2082" s="148"/>
      <c r="AJ2082" s="148"/>
      <c r="AK2082" s="148"/>
      <c r="AL2082" s="148"/>
      <c r="AM2082" s="148"/>
      <c r="AN2082" s="148"/>
      <c r="AO2082" s="148"/>
      <c r="AP2082" s="148"/>
      <c r="AQ2082" s="148"/>
      <c r="AR2082" s="148"/>
      <c r="AS2082" s="148"/>
      <c r="AT2082" s="148"/>
      <c r="AU2082" s="148"/>
      <c r="AV2082" s="148"/>
      <c r="AW2082" s="148"/>
      <c r="AX2082" s="148"/>
      <c r="AY2082" s="148"/>
      <c r="AZ2082" s="148"/>
      <c r="BA2082" s="148"/>
      <c r="BB2082" s="148"/>
      <c r="BC2082" s="148"/>
      <c r="BD2082" s="148"/>
      <c r="BE2082" s="148"/>
      <c r="BF2082" s="148"/>
      <c r="BG2082" s="148"/>
      <c r="BH2082" s="148"/>
    </row>
    <row r="2083" spans="1:60" outlineLevel="3" x14ac:dyDescent="0.2">
      <c r="A2083" s="155"/>
      <c r="B2083" s="156"/>
      <c r="C2083" s="194" t="s">
        <v>1462</v>
      </c>
      <c r="D2083" s="185"/>
      <c r="E2083" s="186">
        <v>1.56</v>
      </c>
      <c r="F2083" s="159"/>
      <c r="G2083" s="159"/>
      <c r="H2083" s="159"/>
      <c r="I2083" s="159"/>
      <c r="J2083" s="159"/>
      <c r="K2083" s="159"/>
      <c r="L2083" s="159"/>
      <c r="M2083" s="159"/>
      <c r="N2083" s="158"/>
      <c r="O2083" s="158"/>
      <c r="P2083" s="158"/>
      <c r="Q2083" s="158"/>
      <c r="R2083" s="159"/>
      <c r="S2083" s="159"/>
      <c r="T2083" s="159"/>
      <c r="U2083" s="159"/>
      <c r="V2083" s="159"/>
      <c r="W2083" s="159"/>
      <c r="X2083" s="159"/>
      <c r="Y2083" s="159"/>
      <c r="Z2083" s="148"/>
      <c r="AA2083" s="148"/>
      <c r="AB2083" s="148"/>
      <c r="AC2083" s="148"/>
      <c r="AD2083" s="148"/>
      <c r="AE2083" s="148"/>
      <c r="AF2083" s="148"/>
      <c r="AG2083" s="148" t="s">
        <v>435</v>
      </c>
      <c r="AH2083" s="148">
        <v>0</v>
      </c>
      <c r="AI2083" s="148"/>
      <c r="AJ2083" s="148"/>
      <c r="AK2083" s="148"/>
      <c r="AL2083" s="148"/>
      <c r="AM2083" s="148"/>
      <c r="AN2083" s="148"/>
      <c r="AO2083" s="148"/>
      <c r="AP2083" s="148"/>
      <c r="AQ2083" s="148"/>
      <c r="AR2083" s="148"/>
      <c r="AS2083" s="148"/>
      <c r="AT2083" s="148"/>
      <c r="AU2083" s="148"/>
      <c r="AV2083" s="148"/>
      <c r="AW2083" s="148"/>
      <c r="AX2083" s="148"/>
      <c r="AY2083" s="148"/>
      <c r="AZ2083" s="148"/>
      <c r="BA2083" s="148"/>
      <c r="BB2083" s="148"/>
      <c r="BC2083" s="148"/>
      <c r="BD2083" s="148"/>
      <c r="BE2083" s="148"/>
      <c r="BF2083" s="148"/>
      <c r="BG2083" s="148"/>
      <c r="BH2083" s="148"/>
    </row>
    <row r="2084" spans="1:60" outlineLevel="3" x14ac:dyDescent="0.2">
      <c r="A2084" s="155"/>
      <c r="B2084" s="156"/>
      <c r="C2084" s="194" t="s">
        <v>1470</v>
      </c>
      <c r="D2084" s="185"/>
      <c r="E2084" s="186">
        <v>2.0150000000000001</v>
      </c>
      <c r="F2084" s="159"/>
      <c r="G2084" s="159"/>
      <c r="H2084" s="159"/>
      <c r="I2084" s="159"/>
      <c r="J2084" s="159"/>
      <c r="K2084" s="159"/>
      <c r="L2084" s="159"/>
      <c r="M2084" s="159"/>
      <c r="N2084" s="158"/>
      <c r="O2084" s="158"/>
      <c r="P2084" s="158"/>
      <c r="Q2084" s="158"/>
      <c r="R2084" s="159"/>
      <c r="S2084" s="159"/>
      <c r="T2084" s="159"/>
      <c r="U2084" s="159"/>
      <c r="V2084" s="159"/>
      <c r="W2084" s="159"/>
      <c r="X2084" s="159"/>
      <c r="Y2084" s="159"/>
      <c r="Z2084" s="148"/>
      <c r="AA2084" s="148"/>
      <c r="AB2084" s="148"/>
      <c r="AC2084" s="148"/>
      <c r="AD2084" s="148"/>
      <c r="AE2084" s="148"/>
      <c r="AF2084" s="148"/>
      <c r="AG2084" s="148" t="s">
        <v>435</v>
      </c>
      <c r="AH2084" s="148">
        <v>0</v>
      </c>
      <c r="AI2084" s="148"/>
      <c r="AJ2084" s="148"/>
      <c r="AK2084" s="148"/>
      <c r="AL2084" s="148"/>
      <c r="AM2084" s="148"/>
      <c r="AN2084" s="148"/>
      <c r="AO2084" s="148"/>
      <c r="AP2084" s="148"/>
      <c r="AQ2084" s="148"/>
      <c r="AR2084" s="148"/>
      <c r="AS2084" s="148"/>
      <c r="AT2084" s="148"/>
      <c r="AU2084" s="148"/>
      <c r="AV2084" s="148"/>
      <c r="AW2084" s="148"/>
      <c r="AX2084" s="148"/>
      <c r="AY2084" s="148"/>
      <c r="AZ2084" s="148"/>
      <c r="BA2084" s="148"/>
      <c r="BB2084" s="148"/>
      <c r="BC2084" s="148"/>
      <c r="BD2084" s="148"/>
      <c r="BE2084" s="148"/>
      <c r="BF2084" s="148"/>
      <c r="BG2084" s="148"/>
      <c r="BH2084" s="148"/>
    </row>
    <row r="2085" spans="1:60" outlineLevel="3" x14ac:dyDescent="0.2">
      <c r="A2085" s="155"/>
      <c r="B2085" s="156"/>
      <c r="C2085" s="194" t="s">
        <v>2674</v>
      </c>
      <c r="D2085" s="185"/>
      <c r="E2085" s="186">
        <v>9.0719999999999992</v>
      </c>
      <c r="F2085" s="159"/>
      <c r="G2085" s="159"/>
      <c r="H2085" s="159"/>
      <c r="I2085" s="159"/>
      <c r="J2085" s="159"/>
      <c r="K2085" s="159"/>
      <c r="L2085" s="159"/>
      <c r="M2085" s="159"/>
      <c r="N2085" s="158"/>
      <c r="O2085" s="158"/>
      <c r="P2085" s="158"/>
      <c r="Q2085" s="158"/>
      <c r="R2085" s="159"/>
      <c r="S2085" s="159"/>
      <c r="T2085" s="159"/>
      <c r="U2085" s="159"/>
      <c r="V2085" s="159"/>
      <c r="W2085" s="159"/>
      <c r="X2085" s="159"/>
      <c r="Y2085" s="159"/>
      <c r="Z2085" s="148"/>
      <c r="AA2085" s="148"/>
      <c r="AB2085" s="148"/>
      <c r="AC2085" s="148"/>
      <c r="AD2085" s="148"/>
      <c r="AE2085" s="148"/>
      <c r="AF2085" s="148"/>
      <c r="AG2085" s="148" t="s">
        <v>435</v>
      </c>
      <c r="AH2085" s="148">
        <v>0</v>
      </c>
      <c r="AI2085" s="148"/>
      <c r="AJ2085" s="148"/>
      <c r="AK2085" s="148"/>
      <c r="AL2085" s="148"/>
      <c r="AM2085" s="148"/>
      <c r="AN2085" s="148"/>
      <c r="AO2085" s="148"/>
      <c r="AP2085" s="148"/>
      <c r="AQ2085" s="148"/>
      <c r="AR2085" s="148"/>
      <c r="AS2085" s="148"/>
      <c r="AT2085" s="148"/>
      <c r="AU2085" s="148"/>
      <c r="AV2085" s="148"/>
      <c r="AW2085" s="148"/>
      <c r="AX2085" s="148"/>
      <c r="AY2085" s="148"/>
      <c r="AZ2085" s="148"/>
      <c r="BA2085" s="148"/>
      <c r="BB2085" s="148"/>
      <c r="BC2085" s="148"/>
      <c r="BD2085" s="148"/>
      <c r="BE2085" s="148"/>
      <c r="BF2085" s="148"/>
      <c r="BG2085" s="148"/>
      <c r="BH2085" s="148"/>
    </row>
    <row r="2086" spans="1:60" outlineLevel="3" x14ac:dyDescent="0.2">
      <c r="A2086" s="155"/>
      <c r="B2086" s="156"/>
      <c r="C2086" s="194" t="s">
        <v>1473</v>
      </c>
      <c r="D2086" s="185"/>
      <c r="E2086" s="186">
        <v>2.0150000000000001</v>
      </c>
      <c r="F2086" s="159"/>
      <c r="G2086" s="159"/>
      <c r="H2086" s="159"/>
      <c r="I2086" s="159"/>
      <c r="J2086" s="159"/>
      <c r="K2086" s="159"/>
      <c r="L2086" s="159"/>
      <c r="M2086" s="159"/>
      <c r="N2086" s="158"/>
      <c r="O2086" s="158"/>
      <c r="P2086" s="158"/>
      <c r="Q2086" s="158"/>
      <c r="R2086" s="159"/>
      <c r="S2086" s="159"/>
      <c r="T2086" s="159"/>
      <c r="U2086" s="159"/>
      <c r="V2086" s="159"/>
      <c r="W2086" s="159"/>
      <c r="X2086" s="159"/>
      <c r="Y2086" s="159"/>
      <c r="Z2086" s="148"/>
      <c r="AA2086" s="148"/>
      <c r="AB2086" s="148"/>
      <c r="AC2086" s="148"/>
      <c r="AD2086" s="148"/>
      <c r="AE2086" s="148"/>
      <c r="AF2086" s="148"/>
      <c r="AG2086" s="148" t="s">
        <v>435</v>
      </c>
      <c r="AH2086" s="148">
        <v>0</v>
      </c>
      <c r="AI2086" s="148"/>
      <c r="AJ2086" s="148"/>
      <c r="AK2086" s="148"/>
      <c r="AL2086" s="148"/>
      <c r="AM2086" s="148"/>
      <c r="AN2086" s="148"/>
      <c r="AO2086" s="148"/>
      <c r="AP2086" s="148"/>
      <c r="AQ2086" s="148"/>
      <c r="AR2086" s="148"/>
      <c r="AS2086" s="148"/>
      <c r="AT2086" s="148"/>
      <c r="AU2086" s="148"/>
      <c r="AV2086" s="148"/>
      <c r="AW2086" s="148"/>
      <c r="AX2086" s="148"/>
      <c r="AY2086" s="148"/>
      <c r="AZ2086" s="148"/>
      <c r="BA2086" s="148"/>
      <c r="BB2086" s="148"/>
      <c r="BC2086" s="148"/>
      <c r="BD2086" s="148"/>
      <c r="BE2086" s="148"/>
      <c r="BF2086" s="148"/>
      <c r="BG2086" s="148"/>
      <c r="BH2086" s="148"/>
    </row>
    <row r="2087" spans="1:60" outlineLevel="3" x14ac:dyDescent="0.2">
      <c r="A2087" s="155"/>
      <c r="B2087" s="156"/>
      <c r="C2087" s="194" t="s">
        <v>2676</v>
      </c>
      <c r="D2087" s="185"/>
      <c r="E2087" s="186">
        <v>9.0719999999999992</v>
      </c>
      <c r="F2087" s="159"/>
      <c r="G2087" s="159"/>
      <c r="H2087" s="159"/>
      <c r="I2087" s="159"/>
      <c r="J2087" s="159"/>
      <c r="K2087" s="159"/>
      <c r="L2087" s="159"/>
      <c r="M2087" s="159"/>
      <c r="N2087" s="158"/>
      <c r="O2087" s="158"/>
      <c r="P2087" s="158"/>
      <c r="Q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87" s="148"/>
      <c r="AJ2087" s="148"/>
      <c r="AK2087" s="148"/>
      <c r="AL2087" s="148"/>
      <c r="AM2087" s="148"/>
      <c r="AN2087" s="148"/>
      <c r="AO2087" s="148"/>
      <c r="AP2087" s="148"/>
      <c r="AQ2087" s="148"/>
      <c r="AR2087" s="148"/>
      <c r="AS2087" s="148"/>
      <c r="AT2087" s="148"/>
      <c r="AU2087" s="148"/>
      <c r="AV2087" s="148"/>
      <c r="AW2087" s="148"/>
      <c r="AX2087" s="148"/>
      <c r="AY2087" s="148"/>
      <c r="AZ2087" s="148"/>
      <c r="BA2087" s="148"/>
      <c r="BB2087" s="148"/>
      <c r="BC2087" s="148"/>
      <c r="BD2087" s="148"/>
      <c r="BE2087" s="148"/>
      <c r="BF2087" s="148"/>
      <c r="BG2087" s="148"/>
      <c r="BH2087" s="148"/>
    </row>
    <row r="2088" spans="1:60" outlineLevel="3" x14ac:dyDescent="0.2">
      <c r="A2088" s="155"/>
      <c r="B2088" s="156"/>
      <c r="C2088" s="194" t="s">
        <v>1476</v>
      </c>
      <c r="D2088" s="185"/>
      <c r="E2088" s="186">
        <v>2.0150000000000001</v>
      </c>
      <c r="F2088" s="159"/>
      <c r="G2088" s="159"/>
      <c r="H2088" s="159"/>
      <c r="I2088" s="159"/>
      <c r="J2088" s="159"/>
      <c r="K2088" s="159"/>
      <c r="L2088" s="159"/>
      <c r="M2088" s="159"/>
      <c r="N2088" s="158"/>
      <c r="O2088" s="158"/>
      <c r="P2088" s="158"/>
      <c r="Q2088" s="158"/>
      <c r="R2088" s="159"/>
      <c r="S2088" s="159"/>
      <c r="T2088" s="159"/>
      <c r="U2088" s="159"/>
      <c r="V2088" s="159"/>
      <c r="W2088" s="159"/>
      <c r="X2088" s="159"/>
      <c r="Y2088" s="159"/>
      <c r="Z2088" s="148"/>
      <c r="AA2088" s="148"/>
      <c r="AB2088" s="148"/>
      <c r="AC2088" s="148"/>
      <c r="AD2088" s="148"/>
      <c r="AE2088" s="148"/>
      <c r="AF2088" s="148"/>
      <c r="AG2088" s="148" t="s">
        <v>435</v>
      </c>
      <c r="AH2088" s="148">
        <v>0</v>
      </c>
      <c r="AI2088" s="148"/>
      <c r="AJ2088" s="148"/>
      <c r="AK2088" s="148"/>
      <c r="AL2088" s="148"/>
      <c r="AM2088" s="148"/>
      <c r="AN2088" s="148"/>
      <c r="AO2088" s="148"/>
      <c r="AP2088" s="148"/>
      <c r="AQ2088" s="148"/>
      <c r="AR2088" s="148"/>
      <c r="AS2088" s="148"/>
      <c r="AT2088" s="148"/>
      <c r="AU2088" s="148"/>
      <c r="AV2088" s="148"/>
      <c r="AW2088" s="148"/>
      <c r="AX2088" s="148"/>
      <c r="AY2088" s="148"/>
      <c r="AZ2088" s="148"/>
      <c r="BA2088" s="148"/>
      <c r="BB2088" s="148"/>
      <c r="BC2088" s="148"/>
      <c r="BD2088" s="148"/>
      <c r="BE2088" s="148"/>
      <c r="BF2088" s="148"/>
      <c r="BG2088" s="148"/>
      <c r="BH2088" s="148"/>
    </row>
    <row r="2089" spans="1:60" outlineLevel="3" x14ac:dyDescent="0.2">
      <c r="A2089" s="155"/>
      <c r="B2089" s="156"/>
      <c r="C2089" s="194" t="s">
        <v>2678</v>
      </c>
      <c r="D2089" s="185"/>
      <c r="E2089" s="186">
        <v>9.0719999999999992</v>
      </c>
      <c r="F2089" s="159"/>
      <c r="G2089" s="159"/>
      <c r="H2089" s="159"/>
      <c r="I2089" s="159"/>
      <c r="J2089" s="159"/>
      <c r="K2089" s="159"/>
      <c r="L2089" s="159"/>
      <c r="M2089" s="159"/>
      <c r="N2089" s="158"/>
      <c r="O2089" s="158"/>
      <c r="P2089" s="158"/>
      <c r="Q2089" s="158"/>
      <c r="R2089" s="159"/>
      <c r="S2089" s="159"/>
      <c r="T2089" s="159"/>
      <c r="U2089" s="159"/>
      <c r="V2089" s="159"/>
      <c r="W2089" s="159"/>
      <c r="X2089" s="159"/>
      <c r="Y2089" s="159"/>
      <c r="Z2089" s="148"/>
      <c r="AA2089" s="148"/>
      <c r="AB2089" s="148"/>
      <c r="AC2089" s="148"/>
      <c r="AD2089" s="148"/>
      <c r="AE2089" s="148"/>
      <c r="AF2089" s="148"/>
      <c r="AG2089" s="148" t="s">
        <v>435</v>
      </c>
      <c r="AH2089" s="148">
        <v>0</v>
      </c>
      <c r="AI2089" s="148"/>
      <c r="AJ2089" s="148"/>
      <c r="AK2089" s="148"/>
      <c r="AL2089" s="148"/>
      <c r="AM2089" s="148"/>
      <c r="AN2089" s="148"/>
      <c r="AO2089" s="148"/>
      <c r="AP2089" s="148"/>
      <c r="AQ2089" s="148"/>
      <c r="AR2089" s="148"/>
      <c r="AS2089" s="148"/>
      <c r="AT2089" s="148"/>
      <c r="AU2089" s="148"/>
      <c r="AV2089" s="148"/>
      <c r="AW2089" s="148"/>
      <c r="AX2089" s="148"/>
      <c r="AY2089" s="148"/>
      <c r="AZ2089" s="148"/>
      <c r="BA2089" s="148"/>
      <c r="BB2089" s="148"/>
      <c r="BC2089" s="148"/>
      <c r="BD2089" s="148"/>
      <c r="BE2089" s="148"/>
      <c r="BF2089" s="148"/>
      <c r="BG2089" s="148"/>
      <c r="BH2089" s="148"/>
    </row>
    <row r="2090" spans="1:60" outlineLevel="3" x14ac:dyDescent="0.2">
      <c r="A2090" s="155"/>
      <c r="B2090" s="156"/>
      <c r="C2090" s="194" t="s">
        <v>2680</v>
      </c>
      <c r="D2090" s="185"/>
      <c r="E2090" s="186">
        <v>3.2370000000000001</v>
      </c>
      <c r="F2090" s="159"/>
      <c r="G2090" s="159"/>
      <c r="H2090" s="159"/>
      <c r="I2090" s="159"/>
      <c r="J2090" s="159"/>
      <c r="K2090" s="159"/>
      <c r="L2090" s="159"/>
      <c r="M2090" s="159"/>
      <c r="N2090" s="158"/>
      <c r="O2090" s="158"/>
      <c r="P2090" s="158"/>
      <c r="Q2090" s="158"/>
      <c r="R2090" s="159"/>
      <c r="S2090" s="159"/>
      <c r="T2090" s="159"/>
      <c r="U2090" s="159"/>
      <c r="V2090" s="159"/>
      <c r="W2090" s="159"/>
      <c r="X2090" s="159"/>
      <c r="Y2090" s="159"/>
      <c r="Z2090" s="148"/>
      <c r="AA2090" s="148"/>
      <c r="AB2090" s="148"/>
      <c r="AC2090" s="148"/>
      <c r="AD2090" s="148"/>
      <c r="AE2090" s="148"/>
      <c r="AF2090" s="148"/>
      <c r="AG2090" s="148" t="s">
        <v>435</v>
      </c>
      <c r="AH2090" s="148">
        <v>0</v>
      </c>
      <c r="AI2090" s="148"/>
      <c r="AJ2090" s="148"/>
      <c r="AK2090" s="148"/>
      <c r="AL2090" s="148"/>
      <c r="AM2090" s="148"/>
      <c r="AN2090" s="148"/>
      <c r="AO2090" s="148"/>
      <c r="AP2090" s="148"/>
      <c r="AQ2090" s="148"/>
      <c r="AR2090" s="148"/>
      <c r="AS2090" s="148"/>
      <c r="AT2090" s="148"/>
      <c r="AU2090" s="148"/>
      <c r="AV2090" s="148"/>
      <c r="AW2090" s="148"/>
      <c r="AX2090" s="148"/>
      <c r="AY2090" s="148"/>
      <c r="AZ2090" s="148"/>
      <c r="BA2090" s="148"/>
      <c r="BB2090" s="148"/>
      <c r="BC2090" s="148"/>
      <c r="BD2090" s="148"/>
      <c r="BE2090" s="148"/>
      <c r="BF2090" s="148"/>
      <c r="BG2090" s="148"/>
      <c r="BH2090" s="148"/>
    </row>
    <row r="2091" spans="1:60" outlineLevel="3" x14ac:dyDescent="0.2">
      <c r="A2091" s="155"/>
      <c r="B2091" s="156"/>
      <c r="C2091" s="194" t="s">
        <v>1482</v>
      </c>
      <c r="D2091" s="185"/>
      <c r="E2091" s="186">
        <v>4.83</v>
      </c>
      <c r="F2091" s="159"/>
      <c r="G2091" s="159"/>
      <c r="H2091" s="159"/>
      <c r="I2091" s="159"/>
      <c r="J2091" s="159"/>
      <c r="K2091" s="159"/>
      <c r="L2091" s="159"/>
      <c r="M2091" s="159"/>
      <c r="N2091" s="158"/>
      <c r="O2091" s="158"/>
      <c r="P2091" s="158"/>
      <c r="Q2091" s="158"/>
      <c r="R2091" s="159"/>
      <c r="S2091" s="159"/>
      <c r="T2091" s="159"/>
      <c r="U2091" s="159"/>
      <c r="V2091" s="159"/>
      <c r="W2091" s="159"/>
      <c r="X2091" s="159"/>
      <c r="Y2091" s="159"/>
      <c r="Z2091" s="148"/>
      <c r="AA2091" s="148"/>
      <c r="AB2091" s="148"/>
      <c r="AC2091" s="148"/>
      <c r="AD2091" s="148"/>
      <c r="AE2091" s="148"/>
      <c r="AF2091" s="148"/>
      <c r="AG2091" s="148" t="s">
        <v>435</v>
      </c>
      <c r="AH2091" s="148">
        <v>0</v>
      </c>
      <c r="AI2091" s="148"/>
      <c r="AJ2091" s="148"/>
      <c r="AK2091" s="148"/>
      <c r="AL2091" s="148"/>
      <c r="AM2091" s="148"/>
      <c r="AN2091" s="148"/>
      <c r="AO2091" s="148"/>
      <c r="AP2091" s="148"/>
      <c r="AQ2091" s="148"/>
      <c r="AR2091" s="148"/>
      <c r="AS2091" s="148"/>
      <c r="AT2091" s="148"/>
      <c r="AU2091" s="148"/>
      <c r="AV2091" s="148"/>
      <c r="AW2091" s="148"/>
      <c r="AX2091" s="148"/>
      <c r="AY2091" s="148"/>
      <c r="AZ2091" s="148"/>
      <c r="BA2091" s="148"/>
      <c r="BB2091" s="148"/>
      <c r="BC2091" s="148"/>
      <c r="BD2091" s="148"/>
      <c r="BE2091" s="148"/>
      <c r="BF2091" s="148"/>
      <c r="BG2091" s="148"/>
      <c r="BH2091" s="148"/>
    </row>
    <row r="2092" spans="1:60" outlineLevel="3" x14ac:dyDescent="0.2">
      <c r="A2092" s="155"/>
      <c r="B2092" s="156"/>
      <c r="C2092" s="194" t="s">
        <v>1483</v>
      </c>
      <c r="D2092" s="185"/>
      <c r="E2092" s="186">
        <v>4.5564999999999998</v>
      </c>
      <c r="F2092" s="159"/>
      <c r="G2092" s="159"/>
      <c r="H2092" s="159"/>
      <c r="I2092" s="159"/>
      <c r="J2092" s="159"/>
      <c r="K2092" s="159"/>
      <c r="L2092" s="159"/>
      <c r="M2092" s="159"/>
      <c r="N2092" s="158"/>
      <c r="O2092" s="158"/>
      <c r="P2092" s="158"/>
      <c r="Q2092" s="158"/>
      <c r="R2092" s="159"/>
      <c r="S2092" s="159"/>
      <c r="T2092" s="159"/>
      <c r="U2092" s="159"/>
      <c r="V2092" s="159"/>
      <c r="W2092" s="159"/>
      <c r="X2092" s="159"/>
      <c r="Y2092" s="159"/>
      <c r="Z2092" s="148"/>
      <c r="AA2092" s="148"/>
      <c r="AB2092" s="148"/>
      <c r="AC2092" s="148"/>
      <c r="AD2092" s="148"/>
      <c r="AE2092" s="148"/>
      <c r="AF2092" s="148"/>
      <c r="AG2092" s="148" t="s">
        <v>435</v>
      </c>
      <c r="AH2092" s="148">
        <v>0</v>
      </c>
      <c r="AI2092" s="148"/>
      <c r="AJ2092" s="148"/>
      <c r="AK2092" s="148"/>
      <c r="AL2092" s="148"/>
      <c r="AM2092" s="148"/>
      <c r="AN2092" s="148"/>
      <c r="AO2092" s="148"/>
      <c r="AP2092" s="148"/>
      <c r="AQ2092" s="148"/>
      <c r="AR2092" s="148"/>
      <c r="AS2092" s="148"/>
      <c r="AT2092" s="148"/>
      <c r="AU2092" s="148"/>
      <c r="AV2092" s="148"/>
      <c r="AW2092" s="148"/>
      <c r="AX2092" s="148"/>
      <c r="AY2092" s="148"/>
      <c r="AZ2092" s="148"/>
      <c r="BA2092" s="148"/>
      <c r="BB2092" s="148"/>
      <c r="BC2092" s="148"/>
      <c r="BD2092" s="148"/>
      <c r="BE2092" s="148"/>
      <c r="BF2092" s="148"/>
      <c r="BG2092" s="148"/>
      <c r="BH2092" s="148"/>
    </row>
    <row r="2093" spans="1:60" outlineLevel="3" x14ac:dyDescent="0.2">
      <c r="A2093" s="155"/>
      <c r="B2093" s="156"/>
      <c r="C2093" s="194" t="s">
        <v>1484</v>
      </c>
      <c r="D2093" s="185"/>
      <c r="E2093" s="186">
        <v>4.5564999999999998</v>
      </c>
      <c r="F2093" s="159"/>
      <c r="G2093" s="159"/>
      <c r="H2093" s="159"/>
      <c r="I2093" s="159"/>
      <c r="J2093" s="159"/>
      <c r="K2093" s="159"/>
      <c r="L2093" s="159"/>
      <c r="M2093" s="159"/>
      <c r="N2093" s="158"/>
      <c r="O2093" s="158"/>
      <c r="P2093" s="158"/>
      <c r="Q2093" s="158"/>
      <c r="R2093" s="159"/>
      <c r="S2093" s="159"/>
      <c r="T2093" s="159"/>
      <c r="U2093" s="159"/>
      <c r="V2093" s="159"/>
      <c r="W2093" s="159"/>
      <c r="X2093" s="159"/>
      <c r="Y2093" s="159"/>
      <c r="Z2093" s="148"/>
      <c r="AA2093" s="148"/>
      <c r="AB2093" s="148"/>
      <c r="AC2093" s="148"/>
      <c r="AD2093" s="148"/>
      <c r="AE2093" s="148"/>
      <c r="AF2093" s="148"/>
      <c r="AG2093" s="148" t="s">
        <v>435</v>
      </c>
      <c r="AH2093" s="148">
        <v>0</v>
      </c>
      <c r="AI2093" s="148"/>
      <c r="AJ2093" s="148"/>
      <c r="AK2093" s="148"/>
      <c r="AL2093" s="148"/>
      <c r="AM2093" s="148"/>
      <c r="AN2093" s="148"/>
      <c r="AO2093" s="148"/>
      <c r="AP2093" s="148"/>
      <c r="AQ2093" s="148"/>
      <c r="AR2093" s="148"/>
      <c r="AS2093" s="148"/>
      <c r="AT2093" s="148"/>
      <c r="AU2093" s="148"/>
      <c r="AV2093" s="148"/>
      <c r="AW2093" s="148"/>
      <c r="AX2093" s="148"/>
      <c r="AY2093" s="148"/>
      <c r="AZ2093" s="148"/>
      <c r="BA2093" s="148"/>
      <c r="BB2093" s="148"/>
      <c r="BC2093" s="148"/>
      <c r="BD2093" s="148"/>
      <c r="BE2093" s="148"/>
      <c r="BF2093" s="148"/>
      <c r="BG2093" s="148"/>
      <c r="BH2093" s="148"/>
    </row>
    <row r="2094" spans="1:60" outlineLevel="3" x14ac:dyDescent="0.2">
      <c r="A2094" s="155"/>
      <c r="B2094" s="156"/>
      <c r="C2094" s="194" t="s">
        <v>1485</v>
      </c>
      <c r="D2094" s="185"/>
      <c r="E2094" s="186">
        <v>6.0449999999999999</v>
      </c>
      <c r="F2094" s="159"/>
      <c r="G2094" s="159"/>
      <c r="H2094" s="159"/>
      <c r="I2094" s="159"/>
      <c r="J2094" s="159"/>
      <c r="K2094" s="159"/>
      <c r="L2094" s="159"/>
      <c r="M2094" s="159"/>
      <c r="N2094" s="158"/>
      <c r="O2094" s="158"/>
      <c r="P2094" s="158"/>
      <c r="Q2094" s="158"/>
      <c r="R2094" s="159"/>
      <c r="S2094" s="159"/>
      <c r="T2094" s="159"/>
      <c r="U2094" s="159"/>
      <c r="V2094" s="159"/>
      <c r="W2094" s="159"/>
      <c r="X2094" s="159"/>
      <c r="Y2094" s="159"/>
      <c r="Z2094" s="148"/>
      <c r="AA2094" s="148"/>
      <c r="AB2094" s="148"/>
      <c r="AC2094" s="148"/>
      <c r="AD2094" s="148"/>
      <c r="AE2094" s="148"/>
      <c r="AF2094" s="148"/>
      <c r="AG2094" s="148" t="s">
        <v>435</v>
      </c>
      <c r="AH2094" s="148">
        <v>0</v>
      </c>
      <c r="AI2094" s="148"/>
      <c r="AJ2094" s="148"/>
      <c r="AK2094" s="148"/>
      <c r="AL2094" s="148"/>
      <c r="AM2094" s="148"/>
      <c r="AN2094" s="148"/>
      <c r="AO2094" s="148"/>
      <c r="AP2094" s="148"/>
      <c r="AQ2094" s="148"/>
      <c r="AR2094" s="148"/>
      <c r="AS2094" s="148"/>
      <c r="AT2094" s="148"/>
      <c r="AU2094" s="148"/>
      <c r="AV2094" s="148"/>
      <c r="AW2094" s="148"/>
      <c r="AX2094" s="148"/>
      <c r="AY2094" s="148"/>
      <c r="AZ2094" s="148"/>
      <c r="BA2094" s="148"/>
      <c r="BB2094" s="148"/>
      <c r="BC2094" s="148"/>
      <c r="BD2094" s="148"/>
      <c r="BE2094" s="148"/>
      <c r="BF2094" s="148"/>
      <c r="BG2094" s="148"/>
      <c r="BH2094" s="148"/>
    </row>
    <row r="2095" spans="1:60" outlineLevel="3" x14ac:dyDescent="0.2">
      <c r="A2095" s="155"/>
      <c r="B2095" s="156"/>
      <c r="C2095" s="194" t="s">
        <v>2683</v>
      </c>
      <c r="D2095" s="185"/>
      <c r="E2095" s="186">
        <v>27.216000000000001</v>
      </c>
      <c r="F2095" s="159"/>
      <c r="G2095" s="159"/>
      <c r="H2095" s="159"/>
      <c r="I2095" s="159"/>
      <c r="J2095" s="159"/>
      <c r="K2095" s="159"/>
      <c r="L2095" s="159"/>
      <c r="M2095" s="159"/>
      <c r="N2095" s="158"/>
      <c r="O2095" s="158"/>
      <c r="P2095" s="158"/>
      <c r="Q2095" s="158"/>
      <c r="R2095" s="159"/>
      <c r="S2095" s="159"/>
      <c r="T2095" s="159"/>
      <c r="U2095" s="159"/>
      <c r="V2095" s="159"/>
      <c r="W2095" s="159"/>
      <c r="X2095" s="159"/>
      <c r="Y2095" s="159"/>
      <c r="Z2095" s="148"/>
      <c r="AA2095" s="148"/>
      <c r="AB2095" s="148"/>
      <c r="AC2095" s="148"/>
      <c r="AD2095" s="148"/>
      <c r="AE2095" s="148"/>
      <c r="AF2095" s="148"/>
      <c r="AG2095" s="148" t="s">
        <v>435</v>
      </c>
      <c r="AH2095" s="148">
        <v>0</v>
      </c>
      <c r="AI2095" s="148"/>
      <c r="AJ2095" s="148"/>
      <c r="AK2095" s="148"/>
      <c r="AL2095" s="148"/>
      <c r="AM2095" s="148"/>
      <c r="AN2095" s="148"/>
      <c r="AO2095" s="148"/>
      <c r="AP2095" s="148"/>
      <c r="AQ2095" s="148"/>
      <c r="AR2095" s="148"/>
      <c r="AS2095" s="148"/>
      <c r="AT2095" s="148"/>
      <c r="AU2095" s="148"/>
      <c r="AV2095" s="148"/>
      <c r="AW2095" s="148"/>
      <c r="AX2095" s="148"/>
      <c r="AY2095" s="148"/>
      <c r="AZ2095" s="148"/>
      <c r="BA2095" s="148"/>
      <c r="BB2095" s="148"/>
      <c r="BC2095" s="148"/>
      <c r="BD2095" s="148"/>
      <c r="BE2095" s="148"/>
      <c r="BF2095" s="148"/>
      <c r="BG2095" s="148"/>
      <c r="BH2095" s="148"/>
    </row>
    <row r="2096" spans="1:60" outlineLevel="3" x14ac:dyDescent="0.2">
      <c r="A2096" s="155"/>
      <c r="B2096" s="156"/>
      <c r="C2096" s="194" t="s">
        <v>2684</v>
      </c>
      <c r="D2096" s="185"/>
      <c r="E2096" s="186">
        <v>1.82</v>
      </c>
      <c r="F2096" s="159"/>
      <c r="G2096" s="159"/>
      <c r="H2096" s="159"/>
      <c r="I2096" s="159"/>
      <c r="J2096" s="159"/>
      <c r="K2096" s="159"/>
      <c r="L2096" s="159"/>
      <c r="M2096" s="159"/>
      <c r="N2096" s="158"/>
      <c r="O2096" s="158"/>
      <c r="P2096" s="158"/>
      <c r="Q2096" s="158"/>
      <c r="R2096" s="159"/>
      <c r="S2096" s="159"/>
      <c r="T2096" s="159"/>
      <c r="U2096" s="159"/>
      <c r="V2096" s="159"/>
      <c r="W2096" s="159"/>
      <c r="X2096" s="159"/>
      <c r="Y2096" s="159"/>
      <c r="Z2096" s="148"/>
      <c r="AA2096" s="148"/>
      <c r="AB2096" s="148"/>
      <c r="AC2096" s="148"/>
      <c r="AD2096" s="148"/>
      <c r="AE2096" s="148"/>
      <c r="AF2096" s="148"/>
      <c r="AG2096" s="148" t="s">
        <v>435</v>
      </c>
      <c r="AH2096" s="148">
        <v>0</v>
      </c>
      <c r="AI2096" s="148"/>
      <c r="AJ2096" s="148"/>
      <c r="AK2096" s="148"/>
      <c r="AL2096" s="148"/>
      <c r="AM2096" s="148"/>
      <c r="AN2096" s="148"/>
      <c r="AO2096" s="148"/>
      <c r="AP2096" s="148"/>
      <c r="AQ2096" s="148"/>
      <c r="AR2096" s="148"/>
      <c r="AS2096" s="148"/>
      <c r="AT2096" s="148"/>
      <c r="AU2096" s="148"/>
      <c r="AV2096" s="148"/>
      <c r="AW2096" s="148"/>
      <c r="AX2096" s="148"/>
      <c r="AY2096" s="148"/>
      <c r="AZ2096" s="148"/>
      <c r="BA2096" s="148"/>
      <c r="BB2096" s="148"/>
      <c r="BC2096" s="148"/>
      <c r="BD2096" s="148"/>
      <c r="BE2096" s="148"/>
      <c r="BF2096" s="148"/>
      <c r="BG2096" s="148"/>
      <c r="BH2096" s="148"/>
    </row>
    <row r="2097" spans="1:60" outlineLevel="3" x14ac:dyDescent="0.2">
      <c r="A2097" s="155"/>
      <c r="B2097" s="156"/>
      <c r="C2097" s="194" t="s">
        <v>1492</v>
      </c>
      <c r="D2097" s="185"/>
      <c r="E2097" s="186">
        <v>4.03</v>
      </c>
      <c r="F2097" s="159"/>
      <c r="G2097" s="159"/>
      <c r="H2097" s="159"/>
      <c r="I2097" s="159"/>
      <c r="J2097" s="159"/>
      <c r="K2097" s="159"/>
      <c r="L2097" s="159"/>
      <c r="M2097" s="159"/>
      <c r="N2097" s="158"/>
      <c r="O2097" s="158"/>
      <c r="P2097" s="158"/>
      <c r="Q2097" s="158"/>
      <c r="R2097" s="159"/>
      <c r="S2097" s="159"/>
      <c r="T2097" s="159"/>
      <c r="U2097" s="159"/>
      <c r="V2097" s="159"/>
      <c r="W2097" s="159"/>
      <c r="X2097" s="159"/>
      <c r="Y2097" s="159"/>
      <c r="Z2097" s="148"/>
      <c r="AA2097" s="148"/>
      <c r="AB2097" s="148"/>
      <c r="AC2097" s="148"/>
      <c r="AD2097" s="148"/>
      <c r="AE2097" s="148"/>
      <c r="AF2097" s="148"/>
      <c r="AG2097" s="148" t="s">
        <v>435</v>
      </c>
      <c r="AH2097" s="148">
        <v>0</v>
      </c>
      <c r="AI2097" s="148"/>
      <c r="AJ2097" s="148"/>
      <c r="AK2097" s="148"/>
      <c r="AL2097" s="148"/>
      <c r="AM2097" s="148"/>
      <c r="AN2097" s="148"/>
      <c r="AO2097" s="148"/>
      <c r="AP2097" s="148"/>
      <c r="AQ2097" s="148"/>
      <c r="AR2097" s="148"/>
      <c r="AS2097" s="148"/>
      <c r="AT2097" s="148"/>
      <c r="AU2097" s="148"/>
      <c r="AV2097" s="148"/>
      <c r="AW2097" s="148"/>
      <c r="AX2097" s="148"/>
      <c r="AY2097" s="148"/>
      <c r="AZ2097" s="148"/>
      <c r="BA2097" s="148"/>
      <c r="BB2097" s="148"/>
      <c r="BC2097" s="148"/>
      <c r="BD2097" s="148"/>
      <c r="BE2097" s="148"/>
      <c r="BF2097" s="148"/>
      <c r="BG2097" s="148"/>
      <c r="BH2097" s="148"/>
    </row>
    <row r="2098" spans="1:60" outlineLevel="3" x14ac:dyDescent="0.2">
      <c r="A2098" s="155"/>
      <c r="B2098" s="156"/>
      <c r="C2098" s="194" t="s">
        <v>2688</v>
      </c>
      <c r="D2098" s="185"/>
      <c r="E2098" s="186">
        <v>18.143999999999998</v>
      </c>
      <c r="F2098" s="159"/>
      <c r="G2098" s="159"/>
      <c r="H2098" s="159"/>
      <c r="I2098" s="159"/>
      <c r="J2098" s="159"/>
      <c r="K2098" s="159"/>
      <c r="L2098" s="159"/>
      <c r="M2098" s="159"/>
      <c r="N2098" s="158"/>
      <c r="O2098" s="158"/>
      <c r="P2098" s="158"/>
      <c r="Q2098" s="158"/>
      <c r="R2098" s="159"/>
      <c r="S2098" s="159"/>
      <c r="T2098" s="159"/>
      <c r="U2098" s="159"/>
      <c r="V2098" s="159"/>
      <c r="W2098" s="159"/>
      <c r="X2098" s="159"/>
      <c r="Y2098" s="159"/>
      <c r="Z2098" s="148"/>
      <c r="AA2098" s="148"/>
      <c r="AB2098" s="148"/>
      <c r="AC2098" s="148"/>
      <c r="AD2098" s="148"/>
      <c r="AE2098" s="148"/>
      <c r="AF2098" s="148"/>
      <c r="AG2098" s="148" t="s">
        <v>435</v>
      </c>
      <c r="AH2098" s="148">
        <v>0</v>
      </c>
      <c r="AI2098" s="148"/>
      <c r="AJ2098" s="148"/>
      <c r="AK2098" s="148"/>
      <c r="AL2098" s="148"/>
      <c r="AM2098" s="148"/>
      <c r="AN2098" s="148"/>
      <c r="AO2098" s="148"/>
      <c r="AP2098" s="148"/>
      <c r="AQ2098" s="148"/>
      <c r="AR2098" s="148"/>
      <c r="AS2098" s="148"/>
      <c r="AT2098" s="148"/>
      <c r="AU2098" s="148"/>
      <c r="AV2098" s="148"/>
      <c r="AW2098" s="148"/>
      <c r="AX2098" s="148"/>
      <c r="AY2098" s="148"/>
      <c r="AZ2098" s="148"/>
      <c r="BA2098" s="148"/>
      <c r="BB2098" s="148"/>
      <c r="BC2098" s="148"/>
      <c r="BD2098" s="148"/>
      <c r="BE2098" s="148"/>
      <c r="BF2098" s="148"/>
      <c r="BG2098" s="148"/>
      <c r="BH2098" s="148"/>
    </row>
    <row r="2099" spans="1:60" outlineLevel="3" x14ac:dyDescent="0.2">
      <c r="A2099" s="155"/>
      <c r="B2099" s="156"/>
      <c r="C2099" s="194" t="s">
        <v>1496</v>
      </c>
      <c r="D2099" s="185"/>
      <c r="E2099" s="186">
        <v>4.03</v>
      </c>
      <c r="F2099" s="159"/>
      <c r="G2099" s="159"/>
      <c r="H2099" s="159"/>
      <c r="I2099" s="159"/>
      <c r="J2099" s="159"/>
      <c r="K2099" s="159"/>
      <c r="L2099" s="159"/>
      <c r="M2099" s="159"/>
      <c r="N2099" s="158"/>
      <c r="O2099" s="158"/>
      <c r="P2099" s="158"/>
      <c r="Q2099" s="158"/>
      <c r="R2099" s="159"/>
      <c r="S2099" s="159"/>
      <c r="T2099" s="159"/>
      <c r="U2099" s="159"/>
      <c r="V2099" s="159"/>
      <c r="W2099" s="159"/>
      <c r="X2099" s="159"/>
      <c r="Y2099" s="159"/>
      <c r="Z2099" s="148"/>
      <c r="AA2099" s="148"/>
      <c r="AB2099" s="148"/>
      <c r="AC2099" s="148"/>
      <c r="AD2099" s="148"/>
      <c r="AE2099" s="148"/>
      <c r="AF2099" s="148"/>
      <c r="AG2099" s="148" t="s">
        <v>435</v>
      </c>
      <c r="AH2099" s="148">
        <v>0</v>
      </c>
      <c r="AI2099" s="148"/>
      <c r="AJ2099" s="148"/>
      <c r="AK2099" s="148"/>
      <c r="AL2099" s="148"/>
      <c r="AM2099" s="148"/>
      <c r="AN2099" s="148"/>
      <c r="AO2099" s="148"/>
      <c r="AP2099" s="148"/>
      <c r="AQ2099" s="148"/>
      <c r="AR2099" s="148"/>
      <c r="AS2099" s="148"/>
      <c r="AT2099" s="148"/>
      <c r="AU2099" s="148"/>
      <c r="AV2099" s="148"/>
      <c r="AW2099" s="148"/>
      <c r="AX2099" s="148"/>
      <c r="AY2099" s="148"/>
      <c r="AZ2099" s="148"/>
      <c r="BA2099" s="148"/>
      <c r="BB2099" s="148"/>
      <c r="BC2099" s="148"/>
      <c r="BD2099" s="148"/>
      <c r="BE2099" s="148"/>
      <c r="BF2099" s="148"/>
      <c r="BG2099" s="148"/>
      <c r="BH2099" s="148"/>
    </row>
    <row r="2100" spans="1:60" outlineLevel="3" x14ac:dyDescent="0.2">
      <c r="A2100" s="155"/>
      <c r="B2100" s="156"/>
      <c r="C2100" s="194" t="s">
        <v>2690</v>
      </c>
      <c r="D2100" s="185"/>
      <c r="E2100" s="186">
        <v>18.143999999999998</v>
      </c>
      <c r="F2100" s="159"/>
      <c r="G2100" s="159"/>
      <c r="H2100" s="159"/>
      <c r="I2100" s="159"/>
      <c r="J2100" s="159"/>
      <c r="K2100" s="159"/>
      <c r="L2100" s="159"/>
      <c r="M2100" s="159"/>
      <c r="N2100" s="158"/>
      <c r="O2100" s="158"/>
      <c r="P2100" s="158"/>
      <c r="Q2100" s="158"/>
      <c r="R2100" s="159"/>
      <c r="S2100" s="159"/>
      <c r="T2100" s="159"/>
      <c r="U2100" s="159"/>
      <c r="V2100" s="159"/>
      <c r="W2100" s="159"/>
      <c r="X2100" s="159"/>
      <c r="Y2100" s="159"/>
      <c r="Z2100" s="148"/>
      <c r="AA2100" s="148"/>
      <c r="AB2100" s="148"/>
      <c r="AC2100" s="148"/>
      <c r="AD2100" s="148"/>
      <c r="AE2100" s="148"/>
      <c r="AF2100" s="148"/>
      <c r="AG2100" s="148" t="s">
        <v>435</v>
      </c>
      <c r="AH2100" s="148">
        <v>0</v>
      </c>
      <c r="AI2100" s="148"/>
      <c r="AJ2100" s="148"/>
      <c r="AK2100" s="148"/>
      <c r="AL2100" s="148"/>
      <c r="AM2100" s="148"/>
      <c r="AN2100" s="148"/>
      <c r="AO2100" s="148"/>
      <c r="AP2100" s="148"/>
      <c r="AQ2100" s="148"/>
      <c r="AR2100" s="148"/>
      <c r="AS2100" s="148"/>
      <c r="AT2100" s="148"/>
      <c r="AU2100" s="148"/>
      <c r="AV2100" s="148"/>
      <c r="AW2100" s="148"/>
      <c r="AX2100" s="148"/>
      <c r="AY2100" s="148"/>
      <c r="AZ2100" s="148"/>
      <c r="BA2100" s="148"/>
      <c r="BB2100" s="148"/>
      <c r="BC2100" s="148"/>
      <c r="BD2100" s="148"/>
      <c r="BE2100" s="148"/>
      <c r="BF2100" s="148"/>
      <c r="BG2100" s="148"/>
      <c r="BH2100" s="148"/>
    </row>
    <row r="2101" spans="1:60" outlineLevel="1" x14ac:dyDescent="0.2">
      <c r="A2101" s="172">
        <v>444</v>
      </c>
      <c r="B2101" s="173" t="s">
        <v>2697</v>
      </c>
      <c r="C2101" s="181" t="s">
        <v>2698</v>
      </c>
      <c r="D2101" s="174" t="s">
        <v>671</v>
      </c>
      <c r="E2101" s="175">
        <v>391.62599999999998</v>
      </c>
      <c r="F2101" s="176"/>
      <c r="G2101" s="177">
        <f>ROUND(E2101*F2101,2)</f>
        <v>0</v>
      </c>
      <c r="H2101" s="176"/>
      <c r="I2101" s="177">
        <f>ROUND(E2101*H2101,2)</f>
        <v>0</v>
      </c>
      <c r="J2101" s="176"/>
      <c r="K2101" s="177">
        <f>ROUND(E2101*J2101,2)</f>
        <v>0</v>
      </c>
      <c r="L2101" s="177">
        <v>21</v>
      </c>
      <c r="M2101" s="177">
        <f>G2101*(1+L2101/100)</f>
        <v>0</v>
      </c>
      <c r="N2101" s="175">
        <v>4.2000000000000002E-4</v>
      </c>
      <c r="O2101" s="175">
        <f>ROUND(E2101*N2101,2)</f>
        <v>0.16</v>
      </c>
      <c r="P2101" s="175">
        <v>0</v>
      </c>
      <c r="Q2101" s="175">
        <f>ROUND(E2101*P2101,2)</f>
        <v>0</v>
      </c>
      <c r="R2101" s="177" t="s">
        <v>2424</v>
      </c>
      <c r="S2101" s="177" t="s">
        <v>378</v>
      </c>
      <c r="T2101" s="178" t="s">
        <v>378</v>
      </c>
      <c r="U2101" s="159">
        <v>0.12</v>
      </c>
      <c r="V2101" s="159">
        <f>ROUND(E2101*U2101,2)</f>
        <v>47</v>
      </c>
      <c r="W2101" s="159"/>
      <c r="X2101" s="159" t="s">
        <v>429</v>
      </c>
      <c r="Y2101" s="159" t="s">
        <v>381</v>
      </c>
      <c r="Z2101" s="214">
        <v>0.32</v>
      </c>
      <c r="AA2101" s="215">
        <f t="shared" ref="AA2101" si="870">G2101*Z2101</f>
        <v>0</v>
      </c>
      <c r="AB2101" s="215">
        <f t="shared" ref="AB2101" si="871">G2101-AA2101</f>
        <v>0</v>
      </c>
      <c r="AC2101" s="148"/>
      <c r="AD2101" s="148"/>
      <c r="AE2101" s="148"/>
      <c r="AF2101" s="148"/>
      <c r="AG2101" s="148" t="s">
        <v>431</v>
      </c>
      <c r="AH2101" s="148"/>
      <c r="AI2101" s="148"/>
      <c r="AJ2101" s="148"/>
      <c r="AK2101" s="148"/>
      <c r="AL2101" s="148"/>
      <c r="AM2101" s="148"/>
      <c r="AN2101" s="148"/>
      <c r="AO2101" s="148"/>
      <c r="AP2101" s="148"/>
      <c r="AQ2101" s="148"/>
      <c r="AR2101" s="148"/>
      <c r="AS2101" s="148"/>
      <c r="AT2101" s="148"/>
      <c r="AU2101" s="148"/>
      <c r="AV2101" s="148"/>
      <c r="AW2101" s="148"/>
      <c r="AX2101" s="148"/>
      <c r="AY2101" s="148"/>
      <c r="AZ2101" s="148"/>
      <c r="BA2101" s="148"/>
      <c r="BB2101" s="148"/>
      <c r="BC2101" s="148"/>
      <c r="BD2101" s="148"/>
      <c r="BE2101" s="148"/>
      <c r="BF2101" s="148"/>
      <c r="BG2101" s="148"/>
      <c r="BH2101" s="148"/>
    </row>
    <row r="2102" spans="1:60" outlineLevel="2" x14ac:dyDescent="0.2">
      <c r="A2102" s="155"/>
      <c r="B2102" s="156"/>
      <c r="C2102" s="194" t="s">
        <v>2699</v>
      </c>
      <c r="D2102" s="185"/>
      <c r="E2102" s="186">
        <v>250.89599999999999</v>
      </c>
      <c r="F2102" s="159"/>
      <c r="G2102" s="159"/>
      <c r="H2102" s="159"/>
      <c r="I2102" s="159"/>
      <c r="J2102" s="159"/>
      <c r="K2102" s="159"/>
      <c r="L2102" s="159"/>
      <c r="M2102" s="159"/>
      <c r="N2102" s="158"/>
      <c r="O2102" s="158"/>
      <c r="P2102" s="158"/>
      <c r="Q2102" s="158"/>
      <c r="R2102" s="159"/>
      <c r="S2102" s="159"/>
      <c r="T2102" s="159"/>
      <c r="U2102" s="159"/>
      <c r="V2102" s="159"/>
      <c r="W2102" s="159"/>
      <c r="X2102" s="159"/>
      <c r="Y2102" s="159"/>
      <c r="Z2102" s="148"/>
      <c r="AA2102" s="148"/>
      <c r="AB2102" s="148"/>
      <c r="AC2102" s="148"/>
      <c r="AD2102" s="148"/>
      <c r="AE2102" s="148"/>
      <c r="AF2102" s="148"/>
      <c r="AG2102" s="148" t="s">
        <v>435</v>
      </c>
      <c r="AH2102" s="148">
        <v>0</v>
      </c>
      <c r="AI2102" s="148"/>
      <c r="AJ2102" s="148"/>
      <c r="AK2102" s="148"/>
      <c r="AL2102" s="148"/>
      <c r="AM2102" s="148"/>
      <c r="AN2102" s="148"/>
      <c r="AO2102" s="148"/>
      <c r="AP2102" s="148"/>
      <c r="AQ2102" s="148"/>
      <c r="AR2102" s="148"/>
      <c r="AS2102" s="148"/>
      <c r="AT2102" s="148"/>
      <c r="AU2102" s="148"/>
      <c r="AV2102" s="148"/>
      <c r="AW2102" s="148"/>
      <c r="AX2102" s="148"/>
      <c r="AY2102" s="148"/>
      <c r="AZ2102" s="148"/>
      <c r="BA2102" s="148"/>
      <c r="BB2102" s="148"/>
      <c r="BC2102" s="148"/>
      <c r="BD2102" s="148"/>
      <c r="BE2102" s="148"/>
      <c r="BF2102" s="148"/>
      <c r="BG2102" s="148"/>
      <c r="BH2102" s="148"/>
    </row>
    <row r="2103" spans="1:60" outlineLevel="3" x14ac:dyDescent="0.2">
      <c r="A2103" s="155"/>
      <c r="B2103" s="156"/>
      <c r="C2103" s="194" t="s">
        <v>2700</v>
      </c>
      <c r="D2103" s="185"/>
      <c r="E2103" s="186">
        <v>49.56</v>
      </c>
      <c r="F2103" s="159"/>
      <c r="G2103" s="159"/>
      <c r="H2103" s="159"/>
      <c r="I2103" s="159"/>
      <c r="J2103" s="159"/>
      <c r="K2103" s="159"/>
      <c r="L2103" s="159"/>
      <c r="M2103" s="159"/>
      <c r="N2103" s="158"/>
      <c r="O2103" s="158"/>
      <c r="P2103" s="158"/>
      <c r="Q2103" s="158"/>
      <c r="R2103" s="159"/>
      <c r="S2103" s="159"/>
      <c r="T2103" s="159"/>
      <c r="U2103" s="159"/>
      <c r="V2103" s="159"/>
      <c r="W2103" s="159"/>
      <c r="X2103" s="159"/>
      <c r="Y2103" s="159"/>
      <c r="Z2103" s="148"/>
      <c r="AA2103" s="148"/>
      <c r="AB2103" s="148"/>
      <c r="AC2103" s="148"/>
      <c r="AD2103" s="148"/>
      <c r="AE2103" s="148"/>
      <c r="AF2103" s="148"/>
      <c r="AG2103" s="148" t="s">
        <v>435</v>
      </c>
      <c r="AH2103" s="148">
        <v>0</v>
      </c>
      <c r="AI2103" s="148"/>
      <c r="AJ2103" s="148"/>
      <c r="AK2103" s="148"/>
      <c r="AL2103" s="148"/>
      <c r="AM2103" s="148"/>
      <c r="AN2103" s="148"/>
      <c r="AO2103" s="148"/>
      <c r="AP2103" s="148"/>
      <c r="AQ2103" s="148"/>
      <c r="AR2103" s="148"/>
      <c r="AS2103" s="148"/>
      <c r="AT2103" s="148"/>
      <c r="AU2103" s="148"/>
      <c r="AV2103" s="148"/>
      <c r="AW2103" s="148"/>
      <c r="AX2103" s="148"/>
      <c r="AY2103" s="148"/>
      <c r="AZ2103" s="148"/>
      <c r="BA2103" s="148"/>
      <c r="BB2103" s="148"/>
      <c r="BC2103" s="148"/>
      <c r="BD2103" s="148"/>
      <c r="BE2103" s="148"/>
      <c r="BF2103" s="148"/>
      <c r="BG2103" s="148"/>
      <c r="BH2103" s="148"/>
    </row>
    <row r="2104" spans="1:60" outlineLevel="3" x14ac:dyDescent="0.2">
      <c r="A2104" s="155"/>
      <c r="B2104" s="156"/>
      <c r="C2104" s="194" t="s">
        <v>2701</v>
      </c>
      <c r="D2104" s="185"/>
      <c r="E2104" s="186">
        <v>52.65</v>
      </c>
      <c r="F2104" s="159"/>
      <c r="G2104" s="159"/>
      <c r="H2104" s="159"/>
      <c r="I2104" s="159"/>
      <c r="J2104" s="159"/>
      <c r="K2104" s="159"/>
      <c r="L2104" s="159"/>
      <c r="M2104" s="159"/>
      <c r="N2104" s="158"/>
      <c r="O2104" s="158"/>
      <c r="P2104" s="158"/>
      <c r="Q2104" s="158"/>
      <c r="R2104" s="159"/>
      <c r="S2104" s="159"/>
      <c r="T2104" s="159"/>
      <c r="U2104" s="159"/>
      <c r="V2104" s="159"/>
      <c r="W2104" s="159"/>
      <c r="X2104" s="159"/>
      <c r="Y2104" s="159"/>
      <c r="Z2104" s="148"/>
      <c r="AA2104" s="148"/>
      <c r="AB2104" s="148"/>
      <c r="AC2104" s="148"/>
      <c r="AD2104" s="148"/>
      <c r="AE2104" s="148"/>
      <c r="AF2104" s="148"/>
      <c r="AG2104" s="148" t="s">
        <v>435</v>
      </c>
      <c r="AH2104" s="148">
        <v>0</v>
      </c>
      <c r="AI2104" s="148"/>
      <c r="AJ2104" s="148"/>
      <c r="AK2104" s="148"/>
      <c r="AL2104" s="148"/>
      <c r="AM2104" s="148"/>
      <c r="AN2104" s="148"/>
      <c r="AO2104" s="148"/>
      <c r="AP2104" s="148"/>
      <c r="AQ2104" s="148"/>
      <c r="AR2104" s="148"/>
      <c r="AS2104" s="148"/>
      <c r="AT2104" s="148"/>
      <c r="AU2104" s="148"/>
      <c r="AV2104" s="148"/>
      <c r="AW2104" s="148"/>
      <c r="AX2104" s="148"/>
      <c r="AY2104" s="148"/>
      <c r="AZ2104" s="148"/>
      <c r="BA2104" s="148"/>
      <c r="BB2104" s="148"/>
      <c r="BC2104" s="148"/>
      <c r="BD2104" s="148"/>
      <c r="BE2104" s="148"/>
      <c r="BF2104" s="148"/>
      <c r="BG2104" s="148"/>
      <c r="BH2104" s="148"/>
    </row>
    <row r="2105" spans="1:60" outlineLevel="3" x14ac:dyDescent="0.2">
      <c r="A2105" s="155"/>
      <c r="B2105" s="156"/>
      <c r="C2105" s="194" t="s">
        <v>2702</v>
      </c>
      <c r="D2105" s="185"/>
      <c r="E2105" s="186">
        <v>19.260000000000002</v>
      </c>
      <c r="F2105" s="159"/>
      <c r="G2105" s="159"/>
      <c r="H2105" s="159"/>
      <c r="I2105" s="159"/>
      <c r="J2105" s="159"/>
      <c r="K2105" s="159"/>
      <c r="L2105" s="159"/>
      <c r="M2105" s="159"/>
      <c r="N2105" s="158"/>
      <c r="O2105" s="158"/>
      <c r="P2105" s="158"/>
      <c r="Q2105" s="158"/>
      <c r="R2105" s="159"/>
      <c r="S2105" s="159"/>
      <c r="T2105" s="159"/>
      <c r="U2105" s="159"/>
      <c r="V2105" s="159"/>
      <c r="W2105" s="159"/>
      <c r="X2105" s="159"/>
      <c r="Y2105" s="159"/>
      <c r="Z2105" s="148"/>
      <c r="AA2105" s="148"/>
      <c r="AB2105" s="148"/>
      <c r="AC2105" s="148"/>
      <c r="AD2105" s="148"/>
      <c r="AE2105" s="148"/>
      <c r="AF2105" s="148"/>
      <c r="AG2105" s="148" t="s">
        <v>435</v>
      </c>
      <c r="AH2105" s="148">
        <v>0</v>
      </c>
      <c r="AI2105" s="148"/>
      <c r="AJ2105" s="148"/>
      <c r="AK2105" s="148"/>
      <c r="AL2105" s="148"/>
      <c r="AM2105" s="148"/>
      <c r="AN2105" s="148"/>
      <c r="AO2105" s="148"/>
      <c r="AP2105" s="148"/>
      <c r="AQ2105" s="148"/>
      <c r="AR2105" s="148"/>
      <c r="AS2105" s="148"/>
      <c r="AT2105" s="148"/>
      <c r="AU2105" s="148"/>
      <c r="AV2105" s="148"/>
      <c r="AW2105" s="148"/>
      <c r="AX2105" s="148"/>
      <c r="AY2105" s="148"/>
      <c r="AZ2105" s="148"/>
      <c r="BA2105" s="148"/>
      <c r="BB2105" s="148"/>
      <c r="BC2105" s="148"/>
      <c r="BD2105" s="148"/>
      <c r="BE2105" s="148"/>
      <c r="BF2105" s="148"/>
      <c r="BG2105" s="148"/>
      <c r="BH2105" s="148"/>
    </row>
    <row r="2106" spans="1:60" outlineLevel="3" x14ac:dyDescent="0.2">
      <c r="A2106" s="155"/>
      <c r="B2106" s="156"/>
      <c r="C2106" s="194" t="s">
        <v>2703</v>
      </c>
      <c r="D2106" s="185"/>
      <c r="E2106" s="186">
        <v>19.260000000000002</v>
      </c>
      <c r="F2106" s="159"/>
      <c r="G2106" s="159"/>
      <c r="H2106" s="159"/>
      <c r="I2106" s="159"/>
      <c r="J2106" s="159"/>
      <c r="K2106" s="159"/>
      <c r="L2106" s="159"/>
      <c r="M2106" s="159"/>
      <c r="N2106" s="158"/>
      <c r="O2106" s="158"/>
      <c r="P2106" s="158"/>
      <c r="Q2106" s="158"/>
      <c r="R2106" s="159"/>
      <c r="S2106" s="159"/>
      <c r="T2106" s="159"/>
      <c r="U2106" s="159"/>
      <c r="V2106" s="159"/>
      <c r="W2106" s="159"/>
      <c r="X2106" s="159"/>
      <c r="Y2106" s="159"/>
      <c r="Z2106" s="148"/>
      <c r="AA2106" s="148"/>
      <c r="AB2106" s="148"/>
      <c r="AC2106" s="148"/>
      <c r="AD2106" s="148"/>
      <c r="AE2106" s="148"/>
      <c r="AF2106" s="148"/>
      <c r="AG2106" s="148" t="s">
        <v>435</v>
      </c>
      <c r="AH2106" s="148">
        <v>0</v>
      </c>
      <c r="AI2106" s="148"/>
      <c r="AJ2106" s="148"/>
      <c r="AK2106" s="148"/>
      <c r="AL2106" s="148"/>
      <c r="AM2106" s="148"/>
      <c r="AN2106" s="148"/>
      <c r="AO2106" s="148"/>
      <c r="AP2106" s="148"/>
      <c r="AQ2106" s="148"/>
      <c r="AR2106" s="148"/>
      <c r="AS2106" s="148"/>
      <c r="AT2106" s="148"/>
      <c r="AU2106" s="148"/>
      <c r="AV2106" s="148"/>
      <c r="AW2106" s="148"/>
      <c r="AX2106" s="148"/>
      <c r="AY2106" s="148"/>
      <c r="AZ2106" s="148"/>
      <c r="BA2106" s="148"/>
      <c r="BB2106" s="148"/>
      <c r="BC2106" s="148"/>
      <c r="BD2106" s="148"/>
      <c r="BE2106" s="148"/>
      <c r="BF2106" s="148"/>
      <c r="BG2106" s="148"/>
      <c r="BH2106" s="148"/>
    </row>
    <row r="2107" spans="1:60" ht="22.5" outlineLevel="1" x14ac:dyDescent="0.2">
      <c r="A2107" s="172">
        <v>445</v>
      </c>
      <c r="B2107" s="173" t="s">
        <v>2704</v>
      </c>
      <c r="C2107" s="181" t="s">
        <v>2705</v>
      </c>
      <c r="D2107" s="174" t="s">
        <v>671</v>
      </c>
      <c r="E2107" s="175">
        <v>63</v>
      </c>
      <c r="F2107" s="176"/>
      <c r="G2107" s="177">
        <f>ROUND(E2107*F2107,2)</f>
        <v>0</v>
      </c>
      <c r="H2107" s="176"/>
      <c r="I2107" s="177">
        <f>ROUND(E2107*H2107,2)</f>
        <v>0</v>
      </c>
      <c r="J2107" s="176"/>
      <c r="K2107" s="177">
        <f>ROUND(E2107*J2107,2)</f>
        <v>0</v>
      </c>
      <c r="L2107" s="177">
        <v>21</v>
      </c>
      <c r="M2107" s="177">
        <f>G2107*(1+L2107/100)</f>
        <v>0</v>
      </c>
      <c r="N2107" s="175">
        <v>6.6E-4</v>
      </c>
      <c r="O2107" s="175">
        <f>ROUND(E2107*N2107,2)</f>
        <v>0.04</v>
      </c>
      <c r="P2107" s="175">
        <v>0</v>
      </c>
      <c r="Q2107" s="175">
        <f>ROUND(E2107*P2107,2)</f>
        <v>0</v>
      </c>
      <c r="R2107" s="177" t="s">
        <v>2424</v>
      </c>
      <c r="S2107" s="177" t="s">
        <v>378</v>
      </c>
      <c r="T2107" s="178" t="s">
        <v>378</v>
      </c>
      <c r="U2107" s="159">
        <v>0.12</v>
      </c>
      <c r="V2107" s="159">
        <f>ROUND(E2107*U2107,2)</f>
        <v>7.56</v>
      </c>
      <c r="W2107" s="159"/>
      <c r="X2107" s="159" t="s">
        <v>429</v>
      </c>
      <c r="Y2107" s="159" t="s">
        <v>381</v>
      </c>
      <c r="Z2107" s="214">
        <v>0.32</v>
      </c>
      <c r="AA2107" s="215">
        <f t="shared" ref="AA2107" si="872">G2107*Z2107</f>
        <v>0</v>
      </c>
      <c r="AB2107" s="215">
        <f t="shared" ref="AB2107" si="873">G2107-AA2107</f>
        <v>0</v>
      </c>
      <c r="AC2107" s="148"/>
      <c r="AD2107" s="148"/>
      <c r="AE2107" s="148"/>
      <c r="AF2107" s="148"/>
      <c r="AG2107" s="148" t="s">
        <v>431</v>
      </c>
      <c r="AH2107" s="148"/>
      <c r="AI2107" s="148"/>
      <c r="AJ2107" s="148"/>
      <c r="AK2107" s="148"/>
      <c r="AL2107" s="148"/>
      <c r="AM2107" s="148"/>
      <c r="AN2107" s="148"/>
      <c r="AO2107" s="148"/>
      <c r="AP2107" s="148"/>
      <c r="AQ2107" s="148"/>
      <c r="AR2107" s="148"/>
      <c r="AS2107" s="148"/>
      <c r="AT2107" s="148"/>
      <c r="AU2107" s="148"/>
      <c r="AV2107" s="148"/>
      <c r="AW2107" s="148"/>
      <c r="AX2107" s="148"/>
      <c r="AY2107" s="148"/>
      <c r="AZ2107" s="148"/>
      <c r="BA2107" s="148"/>
      <c r="BB2107" s="148"/>
      <c r="BC2107" s="148"/>
      <c r="BD2107" s="148"/>
      <c r="BE2107" s="148"/>
      <c r="BF2107" s="148"/>
      <c r="BG2107" s="148"/>
      <c r="BH2107" s="148"/>
    </row>
    <row r="2108" spans="1:60" outlineLevel="2" x14ac:dyDescent="0.2">
      <c r="A2108" s="155"/>
      <c r="B2108" s="156"/>
      <c r="C2108" s="194" t="s">
        <v>2706</v>
      </c>
      <c r="D2108" s="185"/>
      <c r="E2108" s="186">
        <v>63</v>
      </c>
      <c r="F2108" s="159"/>
      <c r="G2108" s="159"/>
      <c r="H2108" s="159"/>
      <c r="I2108" s="159"/>
      <c r="J2108" s="159"/>
      <c r="K2108" s="159"/>
      <c r="L2108" s="159"/>
      <c r="M2108" s="159"/>
      <c r="N2108" s="158"/>
      <c r="O2108" s="158"/>
      <c r="P2108" s="158"/>
      <c r="Q2108" s="158"/>
      <c r="R2108" s="159"/>
      <c r="S2108" s="159"/>
      <c r="T2108" s="159"/>
      <c r="U2108" s="159"/>
      <c r="V2108" s="159"/>
      <c r="W2108" s="159"/>
      <c r="X2108" s="159"/>
      <c r="Y2108" s="159"/>
      <c r="Z2108" s="148"/>
      <c r="AA2108" s="148"/>
      <c r="AB2108" s="148"/>
      <c r="AC2108" s="148"/>
      <c r="AD2108" s="148"/>
      <c r="AE2108" s="148"/>
      <c r="AF2108" s="148"/>
      <c r="AG2108" s="148" t="s">
        <v>435</v>
      </c>
      <c r="AH2108" s="148">
        <v>0</v>
      </c>
      <c r="AI2108" s="148"/>
      <c r="AJ2108" s="148"/>
      <c r="AK2108" s="148"/>
      <c r="AL2108" s="148"/>
      <c r="AM2108" s="148"/>
      <c r="AN2108" s="148"/>
      <c r="AO2108" s="148"/>
      <c r="AP2108" s="148"/>
      <c r="AQ2108" s="148"/>
      <c r="AR2108" s="148"/>
      <c r="AS2108" s="148"/>
      <c r="AT2108" s="148"/>
      <c r="AU2108" s="148"/>
      <c r="AV2108" s="148"/>
      <c r="AW2108" s="148"/>
      <c r="AX2108" s="148"/>
      <c r="AY2108" s="148"/>
      <c r="AZ2108" s="148"/>
      <c r="BA2108" s="148"/>
      <c r="BB2108" s="148"/>
      <c r="BC2108" s="148"/>
      <c r="BD2108" s="148"/>
      <c r="BE2108" s="148"/>
      <c r="BF2108" s="148"/>
      <c r="BG2108" s="148"/>
      <c r="BH2108" s="148"/>
    </row>
    <row r="2109" spans="1:60" outlineLevel="1" x14ac:dyDescent="0.2">
      <c r="A2109" s="155">
        <v>446</v>
      </c>
      <c r="B2109" s="156" t="s">
        <v>2707</v>
      </c>
      <c r="C2109" s="197" t="s">
        <v>2708</v>
      </c>
      <c r="D2109" s="157" t="s">
        <v>0</v>
      </c>
      <c r="E2109" s="196"/>
      <c r="F2109" s="160"/>
      <c r="G2109" s="159">
        <f>ROUND(E2109*F2109,2)</f>
        <v>0</v>
      </c>
      <c r="H2109" s="160"/>
      <c r="I2109" s="159">
        <f>ROUND(E2109*H2109,2)</f>
        <v>0</v>
      </c>
      <c r="J2109" s="160"/>
      <c r="K2109" s="159">
        <f>ROUND(E2109*J2109,2)</f>
        <v>0</v>
      </c>
      <c r="L2109" s="159">
        <v>21</v>
      </c>
      <c r="M2109" s="159">
        <f>G2109*(1+L2109/100)</f>
        <v>0</v>
      </c>
      <c r="N2109" s="158">
        <v>0</v>
      </c>
      <c r="O2109" s="158">
        <f>ROUND(E2109*N2109,2)</f>
        <v>0</v>
      </c>
      <c r="P2109" s="158">
        <v>0</v>
      </c>
      <c r="Q2109" s="158">
        <f>ROUND(E2109*P2109,2)</f>
        <v>0</v>
      </c>
      <c r="R2109" s="159" t="s">
        <v>2424</v>
      </c>
      <c r="S2109" s="159" t="s">
        <v>378</v>
      </c>
      <c r="T2109" s="159" t="s">
        <v>378</v>
      </c>
      <c r="U2109" s="159">
        <v>0</v>
      </c>
      <c r="V2109" s="159">
        <f>ROUND(E2109*U2109,2)</f>
        <v>0</v>
      </c>
      <c r="W2109" s="159"/>
      <c r="X2109" s="159" t="s">
        <v>618</v>
      </c>
      <c r="Y2109" s="159" t="s">
        <v>381</v>
      </c>
      <c r="Z2109" s="214">
        <v>0.32</v>
      </c>
      <c r="AA2109" s="215">
        <f t="shared" ref="AA2109" si="874">G2109*Z2109</f>
        <v>0</v>
      </c>
      <c r="AB2109" s="215">
        <f t="shared" ref="AB2109" si="875">G2109-AA2109</f>
        <v>0</v>
      </c>
      <c r="AC2109" s="148"/>
      <c r="AD2109" s="148"/>
      <c r="AE2109" s="148"/>
      <c r="AF2109" s="148"/>
      <c r="AG2109" s="148" t="s">
        <v>619</v>
      </c>
      <c r="AH2109" s="148"/>
      <c r="AI2109" s="148"/>
      <c r="AJ2109" s="148"/>
      <c r="AK2109" s="148"/>
      <c r="AL2109" s="148"/>
      <c r="AM2109" s="148"/>
      <c r="AN2109" s="148"/>
      <c r="AO2109" s="148"/>
      <c r="AP2109" s="148"/>
      <c r="AQ2109" s="148"/>
      <c r="AR2109" s="148"/>
      <c r="AS2109" s="148"/>
      <c r="AT2109" s="148"/>
      <c r="AU2109" s="148"/>
      <c r="AV2109" s="148"/>
      <c r="AW2109" s="148"/>
      <c r="AX2109" s="148"/>
      <c r="AY2109" s="148"/>
      <c r="AZ2109" s="148"/>
      <c r="BA2109" s="148"/>
      <c r="BB2109" s="148"/>
      <c r="BC2109" s="148"/>
      <c r="BD2109" s="148"/>
      <c r="BE2109" s="148"/>
      <c r="BF2109" s="148"/>
      <c r="BG2109" s="148"/>
      <c r="BH2109" s="148"/>
    </row>
    <row r="2110" spans="1:60" x14ac:dyDescent="0.2">
      <c r="A2110" s="162" t="s">
        <v>373</v>
      </c>
      <c r="B2110" s="163" t="s">
        <v>319</v>
      </c>
      <c r="C2110" s="180" t="s">
        <v>320</v>
      </c>
      <c r="D2110" s="164"/>
      <c r="E2110" s="165"/>
      <c r="F2110" s="166"/>
      <c r="G2110" s="166">
        <f>SUMIF(AG2111:AG2112,"&lt;&gt;NOR",G2111:G2112)</f>
        <v>0</v>
      </c>
      <c r="H2110" s="166"/>
      <c r="I2110" s="166">
        <f>SUM(I2111:I2112)</f>
        <v>0</v>
      </c>
      <c r="J2110" s="166"/>
      <c r="K2110" s="166">
        <f>SUM(K2111:K2112)</f>
        <v>0</v>
      </c>
      <c r="L2110" s="166"/>
      <c r="M2110" s="166">
        <f>SUM(M2111:M2112)</f>
        <v>0</v>
      </c>
      <c r="N2110" s="165"/>
      <c r="O2110" s="165">
        <f>SUM(O2111:O2112)</f>
        <v>0</v>
      </c>
      <c r="P2110" s="165"/>
      <c r="Q2110" s="165">
        <f>SUM(Q2111:Q2112)</f>
        <v>0</v>
      </c>
      <c r="R2110" s="166"/>
      <c r="S2110" s="166"/>
      <c r="T2110" s="167"/>
      <c r="U2110" s="161"/>
      <c r="V2110" s="161">
        <f>SUM(V2111:V2112)</f>
        <v>0</v>
      </c>
      <c r="W2110" s="161"/>
      <c r="X2110" s="161"/>
      <c r="Y2110" s="161"/>
      <c r="Z2110" s="166"/>
      <c r="AA2110" s="166"/>
      <c r="AB2110" s="167"/>
      <c r="AG2110" t="s">
        <v>374</v>
      </c>
    </row>
    <row r="2111" spans="1:60" outlineLevel="1" x14ac:dyDescent="0.2">
      <c r="A2111" s="172">
        <v>447</v>
      </c>
      <c r="B2111" s="173" t="s">
        <v>2709</v>
      </c>
      <c r="C2111" s="181" t="s">
        <v>2710</v>
      </c>
      <c r="D2111" s="174" t="s">
        <v>492</v>
      </c>
      <c r="E2111" s="175">
        <v>558.79999999999995</v>
      </c>
      <c r="F2111" s="176"/>
      <c r="G2111" s="177">
        <f>ROUND(E2111*F2111,2)</f>
        <v>0</v>
      </c>
      <c r="H2111" s="176"/>
      <c r="I2111" s="177">
        <f>ROUND(E2111*H2111,2)</f>
        <v>0</v>
      </c>
      <c r="J2111" s="176"/>
      <c r="K2111" s="177">
        <f>ROUND(E2111*J2111,2)</f>
        <v>0</v>
      </c>
      <c r="L2111" s="177">
        <v>21</v>
      </c>
      <c r="M2111" s="177">
        <f>G2111*(1+L2111/100)</f>
        <v>0</v>
      </c>
      <c r="N2111" s="175">
        <v>0</v>
      </c>
      <c r="O2111" s="175">
        <f>ROUND(E2111*N2111,2)</f>
        <v>0</v>
      </c>
      <c r="P2111" s="175">
        <v>0</v>
      </c>
      <c r="Q2111" s="175">
        <f>ROUND(E2111*P2111,2)</f>
        <v>0</v>
      </c>
      <c r="R2111" s="177"/>
      <c r="S2111" s="177" t="s">
        <v>394</v>
      </c>
      <c r="T2111" s="178" t="s">
        <v>379</v>
      </c>
      <c r="U2111" s="159">
        <v>0</v>
      </c>
      <c r="V2111" s="159">
        <f>ROUND(E2111*U2111,2)</f>
        <v>0</v>
      </c>
      <c r="W2111" s="159"/>
      <c r="X2111" s="159" t="s">
        <v>429</v>
      </c>
      <c r="Y2111" s="159" t="s">
        <v>381</v>
      </c>
      <c r="Z2111" s="214">
        <v>0.32</v>
      </c>
      <c r="AA2111" s="215">
        <f t="shared" ref="AA2111" si="876">G2111*Z2111</f>
        <v>0</v>
      </c>
      <c r="AB2111" s="215">
        <f t="shared" ref="AB2111" si="877">G2111-AA2111</f>
        <v>0</v>
      </c>
      <c r="AC2111" s="148"/>
      <c r="AD2111" s="148"/>
      <c r="AE2111" s="148"/>
      <c r="AF2111" s="148"/>
      <c r="AG2111" s="148" t="s">
        <v>431</v>
      </c>
      <c r="AH2111" s="148"/>
      <c r="AI2111" s="148"/>
      <c r="AJ2111" s="148"/>
      <c r="AK2111" s="148"/>
      <c r="AL2111" s="148"/>
      <c r="AM2111" s="148"/>
      <c r="AN2111" s="148"/>
      <c r="AO2111" s="148"/>
      <c r="AP2111" s="148"/>
      <c r="AQ2111" s="148"/>
      <c r="AR2111" s="148"/>
      <c r="AS2111" s="148"/>
      <c r="AT2111" s="148"/>
      <c r="AU2111" s="148"/>
      <c r="AV2111" s="148"/>
      <c r="AW2111" s="148"/>
      <c r="AX2111" s="148"/>
      <c r="AY2111" s="148"/>
      <c r="AZ2111" s="148"/>
      <c r="BA2111" s="148"/>
      <c r="BB2111" s="148"/>
      <c r="BC2111" s="148"/>
      <c r="BD2111" s="148"/>
      <c r="BE2111" s="148"/>
      <c r="BF2111" s="148"/>
      <c r="BG2111" s="148"/>
      <c r="BH2111" s="148"/>
    </row>
    <row r="2112" spans="1:60" outlineLevel="2" x14ac:dyDescent="0.2">
      <c r="A2112" s="155"/>
      <c r="B2112" s="156"/>
      <c r="C2112" s="194" t="s">
        <v>2711</v>
      </c>
      <c r="D2112" s="185"/>
      <c r="E2112" s="186">
        <v>558.79999999999995</v>
      </c>
      <c r="F2112" s="159"/>
      <c r="G2112" s="159"/>
      <c r="H2112" s="159"/>
      <c r="I2112" s="159"/>
      <c r="J2112" s="159"/>
      <c r="K2112" s="159"/>
      <c r="L2112" s="159"/>
      <c r="M2112" s="159"/>
      <c r="N2112" s="158"/>
      <c r="O2112" s="158"/>
      <c r="P2112" s="158"/>
      <c r="Q2112" s="158"/>
      <c r="R2112" s="159"/>
      <c r="S2112" s="159"/>
      <c r="T2112" s="159"/>
      <c r="U2112" s="159"/>
      <c r="V2112" s="159"/>
      <c r="W2112" s="159"/>
      <c r="X2112" s="159"/>
      <c r="Y2112" s="159"/>
      <c r="Z2112" s="148"/>
      <c r="AA2112" s="148"/>
      <c r="AB2112" s="148"/>
      <c r="AC2112" s="148"/>
      <c r="AD2112" s="148"/>
      <c r="AE2112" s="148"/>
      <c r="AF2112" s="148"/>
      <c r="AG2112" s="148" t="s">
        <v>435</v>
      </c>
      <c r="AH2112" s="148">
        <v>0</v>
      </c>
      <c r="AI2112" s="148"/>
      <c r="AJ2112" s="148"/>
      <c r="AK2112" s="148"/>
      <c r="AL2112" s="148"/>
      <c r="AM2112" s="148"/>
      <c r="AN2112" s="148"/>
      <c r="AO2112" s="148"/>
      <c r="AP2112" s="148"/>
      <c r="AQ2112" s="148"/>
      <c r="AR2112" s="148"/>
      <c r="AS2112" s="148"/>
      <c r="AT2112" s="148"/>
      <c r="AU2112" s="148"/>
      <c r="AV2112" s="148"/>
      <c r="AW2112" s="148"/>
      <c r="AX2112" s="148"/>
      <c r="AY2112" s="148"/>
      <c r="AZ2112" s="148"/>
      <c r="BA2112" s="148"/>
      <c r="BB2112" s="148"/>
      <c r="BC2112" s="148"/>
      <c r="BD2112" s="148"/>
      <c r="BE2112" s="148"/>
      <c r="BF2112" s="148"/>
      <c r="BG2112" s="148"/>
      <c r="BH2112" s="148"/>
    </row>
    <row r="2113" spans="1:60" x14ac:dyDescent="0.2">
      <c r="A2113" s="162" t="s">
        <v>373</v>
      </c>
      <c r="B2113" s="163" t="s">
        <v>321</v>
      </c>
      <c r="C2113" s="180" t="s">
        <v>322</v>
      </c>
      <c r="D2113" s="164"/>
      <c r="E2113" s="165"/>
      <c r="F2113" s="166"/>
      <c r="G2113" s="166">
        <f>SUMIF(AG2114:AG2237,"&lt;&gt;NOR",G2114:G2237)</f>
        <v>0</v>
      </c>
      <c r="H2113" s="166"/>
      <c r="I2113" s="166">
        <f>SUM(I2114:I2237)</f>
        <v>0</v>
      </c>
      <c r="J2113" s="166"/>
      <c r="K2113" s="166">
        <f>SUM(K2114:K2237)</f>
        <v>0</v>
      </c>
      <c r="L2113" s="166"/>
      <c r="M2113" s="166">
        <f>SUM(M2114:M2237)</f>
        <v>0</v>
      </c>
      <c r="N2113" s="165"/>
      <c r="O2113" s="165">
        <f>SUM(O2114:O2237)</f>
        <v>2.5</v>
      </c>
      <c r="P2113" s="165"/>
      <c r="Q2113" s="165">
        <f>SUM(Q2114:Q2237)</f>
        <v>0</v>
      </c>
      <c r="R2113" s="166"/>
      <c r="S2113" s="166"/>
      <c r="T2113" s="167"/>
      <c r="U2113" s="161"/>
      <c r="V2113" s="161">
        <f>SUM(V2114:V2237)</f>
        <v>1547.3700000000001</v>
      </c>
      <c r="W2113" s="161"/>
      <c r="X2113" s="161"/>
      <c r="Y2113" s="161"/>
      <c r="Z2113" s="166"/>
      <c r="AA2113" s="166"/>
      <c r="AB2113" s="167"/>
      <c r="AG2113" t="s">
        <v>374</v>
      </c>
    </row>
    <row r="2114" spans="1:60" ht="22.5" outlineLevel="1" x14ac:dyDescent="0.2">
      <c r="A2114" s="172">
        <v>448</v>
      </c>
      <c r="B2114" s="173" t="s">
        <v>2712</v>
      </c>
      <c r="C2114" s="181" t="s">
        <v>2713</v>
      </c>
      <c r="D2114" s="174" t="s">
        <v>492</v>
      </c>
      <c r="E2114" s="175">
        <v>11359.479719999999</v>
      </c>
      <c r="F2114" s="176"/>
      <c r="G2114" s="177">
        <f>ROUND(E2114*F2114,2)</f>
        <v>0</v>
      </c>
      <c r="H2114" s="176"/>
      <c r="I2114" s="177">
        <f>ROUND(E2114*H2114,2)</f>
        <v>0</v>
      </c>
      <c r="J2114" s="176"/>
      <c r="K2114" s="177">
        <f>ROUND(E2114*J2114,2)</f>
        <v>0</v>
      </c>
      <c r="L2114" s="177">
        <v>21</v>
      </c>
      <c r="M2114" s="177">
        <f>G2114*(1+L2114/100)</f>
        <v>0</v>
      </c>
      <c r="N2114" s="175">
        <v>6.9999999999999994E-5</v>
      </c>
      <c r="O2114" s="175">
        <f>ROUND(E2114*N2114,2)</f>
        <v>0.8</v>
      </c>
      <c r="P2114" s="175">
        <v>0</v>
      </c>
      <c r="Q2114" s="175">
        <f>ROUND(E2114*P2114,2)</f>
        <v>0</v>
      </c>
      <c r="R2114" s="177" t="s">
        <v>2714</v>
      </c>
      <c r="S2114" s="177" t="s">
        <v>378</v>
      </c>
      <c r="T2114" s="178" t="s">
        <v>378</v>
      </c>
      <c r="U2114" s="159">
        <v>3.2480000000000002E-2</v>
      </c>
      <c r="V2114" s="159">
        <f>ROUND(E2114*U2114,2)</f>
        <v>368.96</v>
      </c>
      <c r="W2114" s="159"/>
      <c r="X2114" s="159" t="s">
        <v>429</v>
      </c>
      <c r="Y2114" s="159" t="s">
        <v>381</v>
      </c>
      <c r="Z2114" s="214">
        <v>0.32</v>
      </c>
      <c r="AA2114" s="215">
        <f t="shared" ref="AA2114" si="878">G2114*Z2114</f>
        <v>0</v>
      </c>
      <c r="AB2114" s="215">
        <f t="shared" ref="AB2114" si="879">G2114-AA2114</f>
        <v>0</v>
      </c>
      <c r="AC2114" s="148"/>
      <c r="AD2114" s="148"/>
      <c r="AE2114" s="148"/>
      <c r="AF2114" s="148"/>
      <c r="AG2114" s="148" t="s">
        <v>431</v>
      </c>
      <c r="AH2114" s="148"/>
      <c r="AI2114" s="148"/>
      <c r="AJ2114" s="148"/>
      <c r="AK2114" s="148"/>
      <c r="AL2114" s="148"/>
      <c r="AM2114" s="148"/>
      <c r="AN2114" s="148"/>
      <c r="AO2114" s="148"/>
      <c r="AP2114" s="148"/>
      <c r="AQ2114" s="148"/>
      <c r="AR2114" s="148"/>
      <c r="AS2114" s="148"/>
      <c r="AT2114" s="148"/>
      <c r="AU2114" s="148"/>
      <c r="AV2114" s="148"/>
      <c r="AW2114" s="148"/>
      <c r="AX2114" s="148"/>
      <c r="AY2114" s="148"/>
      <c r="AZ2114" s="148"/>
      <c r="BA2114" s="148"/>
      <c r="BB2114" s="148"/>
      <c r="BC2114" s="148"/>
      <c r="BD2114" s="148"/>
      <c r="BE2114" s="148"/>
      <c r="BF2114" s="148"/>
      <c r="BG2114" s="148"/>
      <c r="BH2114" s="148"/>
    </row>
    <row r="2115" spans="1:60" outlineLevel="2" x14ac:dyDescent="0.2">
      <c r="A2115" s="155"/>
      <c r="B2115" s="156"/>
      <c r="C2115" s="194" t="s">
        <v>2715</v>
      </c>
      <c r="D2115" s="185"/>
      <c r="E2115" s="186">
        <v>11359.479719999999</v>
      </c>
      <c r="F2115" s="159"/>
      <c r="G2115" s="159"/>
      <c r="H2115" s="159"/>
      <c r="I2115" s="159"/>
      <c r="J2115" s="159"/>
      <c r="K2115" s="159"/>
      <c r="L2115" s="159"/>
      <c r="M2115" s="159"/>
      <c r="N2115" s="158"/>
      <c r="O2115" s="158"/>
      <c r="P2115" s="158"/>
      <c r="Q2115" s="158"/>
      <c r="R2115" s="159"/>
      <c r="S2115" s="159"/>
      <c r="T2115" s="159"/>
      <c r="U2115" s="159"/>
      <c r="V2115" s="159"/>
      <c r="W2115" s="159"/>
      <c r="X2115" s="159"/>
      <c r="Y2115" s="159"/>
      <c r="Z2115" s="148"/>
      <c r="AA2115" s="148"/>
      <c r="AB2115" s="148"/>
      <c r="AC2115" s="148"/>
      <c r="AD2115" s="148"/>
      <c r="AE2115" s="148"/>
      <c r="AF2115" s="148"/>
      <c r="AG2115" s="148" t="s">
        <v>435</v>
      </c>
      <c r="AH2115" s="148">
        <v>5</v>
      </c>
      <c r="AI2115" s="148"/>
      <c r="AJ2115" s="148"/>
      <c r="AK2115" s="148"/>
      <c r="AL2115" s="148"/>
      <c r="AM2115" s="148"/>
      <c r="AN2115" s="148"/>
      <c r="AO2115" s="148"/>
      <c r="AP2115" s="148"/>
      <c r="AQ2115" s="148"/>
      <c r="AR2115" s="148"/>
      <c r="AS2115" s="148"/>
      <c r="AT2115" s="148"/>
      <c r="AU2115" s="148"/>
      <c r="AV2115" s="148"/>
      <c r="AW2115" s="148"/>
      <c r="AX2115" s="148"/>
      <c r="AY2115" s="148"/>
      <c r="AZ2115" s="148"/>
      <c r="BA2115" s="148"/>
      <c r="BB2115" s="148"/>
      <c r="BC2115" s="148"/>
      <c r="BD2115" s="148"/>
      <c r="BE2115" s="148"/>
      <c r="BF2115" s="148"/>
      <c r="BG2115" s="148"/>
      <c r="BH2115" s="148"/>
    </row>
    <row r="2116" spans="1:60" outlineLevel="1" x14ac:dyDescent="0.2">
      <c r="A2116" s="172">
        <v>449</v>
      </c>
      <c r="B2116" s="173" t="s">
        <v>2716</v>
      </c>
      <c r="C2116" s="181" t="s">
        <v>2717</v>
      </c>
      <c r="D2116" s="174" t="s">
        <v>492</v>
      </c>
      <c r="E2116" s="175">
        <v>11359.479719999999</v>
      </c>
      <c r="F2116" s="176"/>
      <c r="G2116" s="177">
        <f>ROUND(E2116*F2116,2)</f>
        <v>0</v>
      </c>
      <c r="H2116" s="176"/>
      <c r="I2116" s="177">
        <f>ROUND(E2116*H2116,2)</f>
        <v>0</v>
      </c>
      <c r="J2116" s="176"/>
      <c r="K2116" s="177">
        <f>ROUND(E2116*J2116,2)</f>
        <v>0</v>
      </c>
      <c r="L2116" s="177">
        <v>21</v>
      </c>
      <c r="M2116" s="177">
        <f>G2116*(1+L2116/100)</f>
        <v>0</v>
      </c>
      <c r="N2116" s="175">
        <v>1.4999999999999999E-4</v>
      </c>
      <c r="O2116" s="175">
        <f>ROUND(E2116*N2116,2)</f>
        <v>1.7</v>
      </c>
      <c r="P2116" s="175">
        <v>0</v>
      </c>
      <c r="Q2116" s="175">
        <f>ROUND(E2116*P2116,2)</f>
        <v>0</v>
      </c>
      <c r="R2116" s="177" t="s">
        <v>2714</v>
      </c>
      <c r="S2116" s="177" t="s">
        <v>378</v>
      </c>
      <c r="T2116" s="178" t="s">
        <v>378</v>
      </c>
      <c r="U2116" s="159">
        <v>0.10191</v>
      </c>
      <c r="V2116" s="159">
        <f>ROUND(E2116*U2116,2)</f>
        <v>1157.6400000000001</v>
      </c>
      <c r="W2116" s="159"/>
      <c r="X2116" s="159" t="s">
        <v>429</v>
      </c>
      <c r="Y2116" s="159" t="s">
        <v>381</v>
      </c>
      <c r="Z2116" s="214">
        <v>0.32</v>
      </c>
      <c r="AA2116" s="215">
        <f t="shared" ref="AA2116" si="880">G2116*Z2116</f>
        <v>0</v>
      </c>
      <c r="AB2116" s="215">
        <f t="shared" ref="AB2116" si="881">G2116-AA2116</f>
        <v>0</v>
      </c>
      <c r="AC2116" s="148"/>
      <c r="AD2116" s="148"/>
      <c r="AE2116" s="148"/>
      <c r="AF2116" s="148"/>
      <c r="AG2116" s="148" t="s">
        <v>431</v>
      </c>
      <c r="AH2116" s="148"/>
      <c r="AI2116" s="148"/>
      <c r="AJ2116" s="148"/>
      <c r="AK2116" s="148"/>
      <c r="AL2116" s="148"/>
      <c r="AM2116" s="148"/>
      <c r="AN2116" s="148"/>
      <c r="AO2116" s="148"/>
      <c r="AP2116" s="148"/>
      <c r="AQ2116" s="148"/>
      <c r="AR2116" s="148"/>
      <c r="AS2116" s="148"/>
      <c r="AT2116" s="148"/>
      <c r="AU2116" s="148"/>
      <c r="AV2116" s="148"/>
      <c r="AW2116" s="148"/>
      <c r="AX2116" s="148"/>
      <c r="AY2116" s="148"/>
      <c r="AZ2116" s="148"/>
      <c r="BA2116" s="148"/>
      <c r="BB2116" s="148"/>
      <c r="BC2116" s="148"/>
      <c r="BD2116" s="148"/>
      <c r="BE2116" s="148"/>
      <c r="BF2116" s="148"/>
      <c r="BG2116" s="148"/>
      <c r="BH2116" s="148"/>
    </row>
    <row r="2117" spans="1:60" outlineLevel="2" x14ac:dyDescent="0.2">
      <c r="A2117" s="155"/>
      <c r="B2117" s="156"/>
      <c r="C2117" s="194" t="s">
        <v>2718</v>
      </c>
      <c r="D2117" s="185"/>
      <c r="E2117" s="186"/>
      <c r="F2117" s="159"/>
      <c r="G2117" s="159"/>
      <c r="H2117" s="159"/>
      <c r="I2117" s="159"/>
      <c r="J2117" s="159"/>
      <c r="K2117" s="159"/>
      <c r="L2117" s="159"/>
      <c r="M2117" s="159"/>
      <c r="N2117" s="158"/>
      <c r="O2117" s="158"/>
      <c r="P2117" s="158"/>
      <c r="Q2117" s="158"/>
      <c r="R2117" s="159"/>
      <c r="S2117" s="159"/>
      <c r="T2117" s="159"/>
      <c r="U2117" s="159"/>
      <c r="V2117" s="159"/>
      <c r="W2117" s="159"/>
      <c r="X2117" s="159"/>
      <c r="Y2117" s="159"/>
      <c r="Z2117" s="148"/>
      <c r="AA2117" s="148"/>
      <c r="AB2117" s="148"/>
      <c r="AC2117" s="148"/>
      <c r="AD2117" s="148"/>
      <c r="AE2117" s="148"/>
      <c r="AF2117" s="148"/>
      <c r="AG2117" s="148" t="s">
        <v>435</v>
      </c>
      <c r="AH2117" s="148">
        <v>0</v>
      </c>
      <c r="AI2117" s="148"/>
      <c r="AJ2117" s="148"/>
      <c r="AK2117" s="148"/>
      <c r="AL2117" s="148"/>
      <c r="AM2117" s="148"/>
      <c r="AN2117" s="148"/>
      <c r="AO2117" s="148"/>
      <c r="AP2117" s="148"/>
      <c r="AQ2117" s="148"/>
      <c r="AR2117" s="148"/>
      <c r="AS2117" s="148"/>
      <c r="AT2117" s="148"/>
      <c r="AU2117" s="148"/>
      <c r="AV2117" s="148"/>
      <c r="AW2117" s="148"/>
      <c r="AX2117" s="148"/>
      <c r="AY2117" s="148"/>
      <c r="AZ2117" s="148"/>
      <c r="BA2117" s="148"/>
      <c r="BB2117" s="148"/>
      <c r="BC2117" s="148"/>
      <c r="BD2117" s="148"/>
      <c r="BE2117" s="148"/>
      <c r="BF2117" s="148"/>
      <c r="BG2117" s="148"/>
      <c r="BH2117" s="148"/>
    </row>
    <row r="2118" spans="1:60" outlineLevel="3" x14ac:dyDescent="0.2">
      <c r="A2118" s="155"/>
      <c r="B2118" s="156"/>
      <c r="C2118" s="194" t="s">
        <v>1279</v>
      </c>
      <c r="D2118" s="185"/>
      <c r="E2118" s="186">
        <v>477.20400000000001</v>
      </c>
      <c r="F2118" s="159"/>
      <c r="G2118" s="159"/>
      <c r="H2118" s="159"/>
      <c r="I2118" s="159"/>
      <c r="J2118" s="159"/>
      <c r="K2118" s="159"/>
      <c r="L2118" s="159"/>
      <c r="M2118" s="159"/>
      <c r="N2118" s="158"/>
      <c r="O2118" s="158"/>
      <c r="P2118" s="158"/>
      <c r="Q2118" s="158"/>
      <c r="R2118" s="159"/>
      <c r="S2118" s="159"/>
      <c r="T2118" s="159"/>
      <c r="U2118" s="159"/>
      <c r="V2118" s="159"/>
      <c r="W2118" s="159"/>
      <c r="X2118" s="159"/>
      <c r="Y2118" s="159"/>
      <c r="Z2118" s="148"/>
      <c r="AA2118" s="148"/>
      <c r="AB2118" s="148"/>
      <c r="AC2118" s="148"/>
      <c r="AD2118" s="148"/>
      <c r="AE2118" s="148"/>
      <c r="AF2118" s="148"/>
      <c r="AG2118" s="148" t="s">
        <v>435</v>
      </c>
      <c r="AH2118" s="148">
        <v>0</v>
      </c>
      <c r="AI2118" s="148"/>
      <c r="AJ2118" s="148"/>
      <c r="AK2118" s="148"/>
      <c r="AL2118" s="148"/>
      <c r="AM2118" s="148"/>
      <c r="AN2118" s="148"/>
      <c r="AO2118" s="148"/>
      <c r="AP2118" s="148"/>
      <c r="AQ2118" s="148"/>
      <c r="AR2118" s="148"/>
      <c r="AS2118" s="148"/>
      <c r="AT2118" s="148"/>
      <c r="AU2118" s="148"/>
      <c r="AV2118" s="148"/>
      <c r="AW2118" s="148"/>
      <c r="AX2118" s="148"/>
      <c r="AY2118" s="148"/>
      <c r="AZ2118" s="148"/>
      <c r="BA2118" s="148"/>
      <c r="BB2118" s="148"/>
      <c r="BC2118" s="148"/>
      <c r="BD2118" s="148"/>
      <c r="BE2118" s="148"/>
      <c r="BF2118" s="148"/>
      <c r="BG2118" s="148"/>
      <c r="BH2118" s="148"/>
    </row>
    <row r="2119" spans="1:60" outlineLevel="3" x14ac:dyDescent="0.2">
      <c r="A2119" s="155"/>
      <c r="B2119" s="156"/>
      <c r="C2119" s="194" t="s">
        <v>1280</v>
      </c>
      <c r="D2119" s="185"/>
      <c r="E2119" s="186">
        <v>683.51400000000001</v>
      </c>
      <c r="F2119" s="159"/>
      <c r="G2119" s="159"/>
      <c r="H2119" s="159"/>
      <c r="I2119" s="159"/>
      <c r="J2119" s="159"/>
      <c r="K2119" s="159"/>
      <c r="L2119" s="159"/>
      <c r="M2119" s="159"/>
      <c r="N2119" s="158"/>
      <c r="O2119" s="158"/>
      <c r="P2119" s="158"/>
      <c r="Q2119" s="158"/>
      <c r="R2119" s="159"/>
      <c r="S2119" s="159"/>
      <c r="T2119" s="159"/>
      <c r="U2119" s="159"/>
      <c r="V2119" s="159"/>
      <c r="W2119" s="159"/>
      <c r="X2119" s="159"/>
      <c r="Y2119" s="159"/>
      <c r="Z2119" s="148"/>
      <c r="AA2119" s="148"/>
      <c r="AB2119" s="148"/>
      <c r="AC2119" s="148"/>
      <c r="AD2119" s="148"/>
      <c r="AE2119" s="148"/>
      <c r="AF2119" s="148"/>
      <c r="AG2119" s="148" t="s">
        <v>435</v>
      </c>
      <c r="AH2119" s="148">
        <v>0</v>
      </c>
      <c r="AI2119" s="148"/>
      <c r="AJ2119" s="148"/>
      <c r="AK2119" s="148"/>
      <c r="AL2119" s="148"/>
      <c r="AM2119" s="148"/>
      <c r="AN2119" s="148"/>
      <c r="AO2119" s="148"/>
      <c r="AP2119" s="148"/>
      <c r="AQ2119" s="148"/>
      <c r="AR2119" s="148"/>
      <c r="AS2119" s="148"/>
      <c r="AT2119" s="148"/>
      <c r="AU2119" s="148"/>
      <c r="AV2119" s="148"/>
      <c r="AW2119" s="148"/>
      <c r="AX2119" s="148"/>
      <c r="AY2119" s="148"/>
      <c r="AZ2119" s="148"/>
      <c r="BA2119" s="148"/>
      <c r="BB2119" s="148"/>
      <c r="BC2119" s="148"/>
      <c r="BD2119" s="148"/>
      <c r="BE2119" s="148"/>
      <c r="BF2119" s="148"/>
      <c r="BG2119" s="148"/>
      <c r="BH2119" s="148"/>
    </row>
    <row r="2120" spans="1:60" outlineLevel="3" x14ac:dyDescent="0.2">
      <c r="A2120" s="155"/>
      <c r="B2120" s="156"/>
      <c r="C2120" s="194" t="s">
        <v>1281</v>
      </c>
      <c r="D2120" s="185"/>
      <c r="E2120" s="186">
        <v>37.200000000000003</v>
      </c>
      <c r="F2120" s="159"/>
      <c r="G2120" s="159"/>
      <c r="H2120" s="159"/>
      <c r="I2120" s="159"/>
      <c r="J2120" s="159"/>
      <c r="K2120" s="159"/>
      <c r="L2120" s="159"/>
      <c r="M2120" s="159"/>
      <c r="N2120" s="158"/>
      <c r="O2120" s="158"/>
      <c r="P2120" s="158"/>
      <c r="Q2120" s="158"/>
      <c r="R2120" s="159"/>
      <c r="S2120" s="159"/>
      <c r="T2120" s="159"/>
      <c r="U2120" s="159"/>
      <c r="V2120" s="159"/>
      <c r="W2120" s="159"/>
      <c r="X2120" s="159"/>
      <c r="Y2120" s="159"/>
      <c r="Z2120" s="148"/>
      <c r="AA2120" s="148"/>
      <c r="AB2120" s="148"/>
      <c r="AC2120" s="148"/>
      <c r="AD2120" s="148"/>
      <c r="AE2120" s="148"/>
      <c r="AF2120" s="148"/>
      <c r="AG2120" s="148" t="s">
        <v>435</v>
      </c>
      <c r="AH2120" s="148">
        <v>0</v>
      </c>
      <c r="AI2120" s="148"/>
      <c r="AJ2120" s="148"/>
      <c r="AK2120" s="148"/>
      <c r="AL2120" s="148"/>
      <c r="AM2120" s="148"/>
      <c r="AN2120" s="148"/>
      <c r="AO2120" s="148"/>
      <c r="AP2120" s="148"/>
      <c r="AQ2120" s="148"/>
      <c r="AR2120" s="148"/>
      <c r="AS2120" s="148"/>
      <c r="AT2120" s="148"/>
      <c r="AU2120" s="148"/>
      <c r="AV2120" s="148"/>
      <c r="AW2120" s="148"/>
      <c r="AX2120" s="148"/>
      <c r="AY2120" s="148"/>
      <c r="AZ2120" s="148"/>
      <c r="BA2120" s="148"/>
      <c r="BB2120" s="148"/>
      <c r="BC2120" s="148"/>
      <c r="BD2120" s="148"/>
      <c r="BE2120" s="148"/>
      <c r="BF2120" s="148"/>
      <c r="BG2120" s="148"/>
      <c r="BH2120" s="148"/>
    </row>
    <row r="2121" spans="1:60" outlineLevel="3" x14ac:dyDescent="0.2">
      <c r="A2121" s="155"/>
      <c r="B2121" s="156"/>
      <c r="C2121" s="194" t="s">
        <v>1287</v>
      </c>
      <c r="D2121" s="185"/>
      <c r="E2121" s="186">
        <v>371.86799999999999</v>
      </c>
      <c r="F2121" s="159"/>
      <c r="G2121" s="159"/>
      <c r="H2121" s="159"/>
      <c r="I2121" s="159"/>
      <c r="J2121" s="159"/>
      <c r="K2121" s="159"/>
      <c r="L2121" s="159"/>
      <c r="M2121" s="159"/>
      <c r="N2121" s="158"/>
      <c r="O2121" s="158"/>
      <c r="P2121" s="158"/>
      <c r="Q2121" s="158"/>
      <c r="R2121" s="159"/>
      <c r="S2121" s="159"/>
      <c r="T2121" s="159"/>
      <c r="U2121" s="159"/>
      <c r="V2121" s="159"/>
      <c r="W2121" s="159"/>
      <c r="X2121" s="159"/>
      <c r="Y2121" s="159"/>
      <c r="Z2121" s="148"/>
      <c r="AA2121" s="148"/>
      <c r="AB2121" s="148"/>
      <c r="AC2121" s="148"/>
      <c r="AD2121" s="148"/>
      <c r="AE2121" s="148"/>
      <c r="AF2121" s="148"/>
      <c r="AG2121" s="148" t="s">
        <v>435</v>
      </c>
      <c r="AH2121" s="148">
        <v>0</v>
      </c>
      <c r="AI2121" s="148"/>
      <c r="AJ2121" s="148"/>
      <c r="AK2121" s="148"/>
      <c r="AL2121" s="148"/>
      <c r="AM2121" s="148"/>
      <c r="AN2121" s="148"/>
      <c r="AO2121" s="148"/>
      <c r="AP2121" s="148"/>
      <c r="AQ2121" s="148"/>
      <c r="AR2121" s="148"/>
      <c r="AS2121" s="148"/>
      <c r="AT2121" s="148"/>
      <c r="AU2121" s="148"/>
      <c r="AV2121" s="148"/>
      <c r="AW2121" s="148"/>
      <c r="AX2121" s="148"/>
      <c r="AY2121" s="148"/>
      <c r="AZ2121" s="148"/>
      <c r="BA2121" s="148"/>
      <c r="BB2121" s="148"/>
      <c r="BC2121" s="148"/>
      <c r="BD2121" s="148"/>
      <c r="BE2121" s="148"/>
      <c r="BF2121" s="148"/>
      <c r="BG2121" s="148"/>
      <c r="BH2121" s="148"/>
    </row>
    <row r="2122" spans="1:60" outlineLevel="3" x14ac:dyDescent="0.2">
      <c r="A2122" s="155"/>
      <c r="B2122" s="156"/>
      <c r="C2122" s="194" t="s">
        <v>1288</v>
      </c>
      <c r="D2122" s="185"/>
      <c r="E2122" s="186">
        <v>532.63800000000003</v>
      </c>
      <c r="F2122" s="159"/>
      <c r="G2122" s="159"/>
      <c r="H2122" s="159"/>
      <c r="I2122" s="159"/>
      <c r="J2122" s="159"/>
      <c r="K2122" s="159"/>
      <c r="L2122" s="159"/>
      <c r="M2122" s="159"/>
      <c r="N2122" s="158"/>
      <c r="O2122" s="158"/>
      <c r="P2122" s="158"/>
      <c r="Q2122" s="158"/>
      <c r="R2122" s="159"/>
      <c r="S2122" s="159"/>
      <c r="T2122" s="159"/>
      <c r="U2122" s="159"/>
      <c r="V2122" s="159"/>
      <c r="W2122" s="159"/>
      <c r="X2122" s="159"/>
      <c r="Y2122" s="159"/>
      <c r="Z2122" s="148"/>
      <c r="AA2122" s="148"/>
      <c r="AB2122" s="148"/>
      <c r="AC2122" s="148"/>
      <c r="AD2122" s="148"/>
      <c r="AE2122" s="148"/>
      <c r="AF2122" s="148"/>
      <c r="AG2122" s="148" t="s">
        <v>435</v>
      </c>
      <c r="AH2122" s="148">
        <v>0</v>
      </c>
      <c r="AI2122" s="148"/>
      <c r="AJ2122" s="148"/>
      <c r="AK2122" s="148"/>
      <c r="AL2122" s="148"/>
      <c r="AM2122" s="148"/>
      <c r="AN2122" s="148"/>
      <c r="AO2122" s="148"/>
      <c r="AP2122" s="148"/>
      <c r="AQ2122" s="148"/>
      <c r="AR2122" s="148"/>
      <c r="AS2122" s="148"/>
      <c r="AT2122" s="148"/>
      <c r="AU2122" s="148"/>
      <c r="AV2122" s="148"/>
      <c r="AW2122" s="148"/>
      <c r="AX2122" s="148"/>
      <c r="AY2122" s="148"/>
      <c r="AZ2122" s="148"/>
      <c r="BA2122" s="148"/>
      <c r="BB2122" s="148"/>
      <c r="BC2122" s="148"/>
      <c r="BD2122" s="148"/>
      <c r="BE2122" s="148"/>
      <c r="BF2122" s="148"/>
      <c r="BG2122" s="148"/>
      <c r="BH2122" s="148"/>
    </row>
    <row r="2123" spans="1:60" outlineLevel="3" x14ac:dyDescent="0.2">
      <c r="A2123" s="155"/>
      <c r="B2123" s="156"/>
      <c r="C2123" s="194" t="s">
        <v>2719</v>
      </c>
      <c r="D2123" s="185"/>
      <c r="E2123" s="186"/>
      <c r="F2123" s="159"/>
      <c r="G2123" s="159"/>
      <c r="H2123" s="159"/>
      <c r="I2123" s="159"/>
      <c r="J2123" s="159"/>
      <c r="K2123" s="159"/>
      <c r="L2123" s="159"/>
      <c r="M2123" s="159"/>
      <c r="N2123" s="158"/>
      <c r="O2123" s="158"/>
      <c r="P2123" s="158"/>
      <c r="Q2123" s="158"/>
      <c r="R2123" s="159"/>
      <c r="S2123" s="159"/>
      <c r="T2123" s="159"/>
      <c r="U2123" s="159"/>
      <c r="V2123" s="159"/>
      <c r="W2123" s="159"/>
      <c r="X2123" s="159"/>
      <c r="Y2123" s="159"/>
      <c r="Z2123" s="148"/>
      <c r="AA2123" s="148"/>
      <c r="AB2123" s="148"/>
      <c r="AC2123" s="148"/>
      <c r="AD2123" s="148"/>
      <c r="AE2123" s="148"/>
      <c r="AF2123" s="148"/>
      <c r="AG2123" s="148" t="s">
        <v>435</v>
      </c>
      <c r="AH2123" s="148">
        <v>0</v>
      </c>
      <c r="AI2123" s="148"/>
      <c r="AJ2123" s="148"/>
      <c r="AK2123" s="148"/>
      <c r="AL2123" s="148"/>
      <c r="AM2123" s="148"/>
      <c r="AN2123" s="148"/>
      <c r="AO2123" s="148"/>
      <c r="AP2123" s="148"/>
      <c r="AQ2123" s="148"/>
      <c r="AR2123" s="148"/>
      <c r="AS2123" s="148"/>
      <c r="AT2123" s="148"/>
      <c r="AU2123" s="148"/>
      <c r="AV2123" s="148"/>
      <c r="AW2123" s="148"/>
      <c r="AX2123" s="148"/>
      <c r="AY2123" s="148"/>
      <c r="AZ2123" s="148"/>
      <c r="BA2123" s="148"/>
      <c r="BB2123" s="148"/>
      <c r="BC2123" s="148"/>
      <c r="BD2123" s="148"/>
      <c r="BE2123" s="148"/>
      <c r="BF2123" s="148"/>
      <c r="BG2123" s="148"/>
      <c r="BH2123" s="148"/>
    </row>
    <row r="2124" spans="1:60" outlineLevel="3" x14ac:dyDescent="0.2">
      <c r="A2124" s="155"/>
      <c r="B2124" s="156"/>
      <c r="C2124" s="194" t="s">
        <v>1269</v>
      </c>
      <c r="D2124" s="185"/>
      <c r="E2124" s="186">
        <v>368.32</v>
      </c>
      <c r="F2124" s="159"/>
      <c r="G2124" s="159"/>
      <c r="H2124" s="159"/>
      <c r="I2124" s="159"/>
      <c r="J2124" s="159"/>
      <c r="K2124" s="159"/>
      <c r="L2124" s="159"/>
      <c r="M2124" s="159"/>
      <c r="N2124" s="158"/>
      <c r="O2124" s="158"/>
      <c r="P2124" s="158"/>
      <c r="Q2124" s="158"/>
      <c r="R2124" s="159"/>
      <c r="S2124" s="159"/>
      <c r="T2124" s="159"/>
      <c r="U2124" s="159"/>
      <c r="V2124" s="159"/>
      <c r="W2124" s="159"/>
      <c r="X2124" s="159"/>
      <c r="Y2124" s="159"/>
      <c r="Z2124" s="148"/>
      <c r="AA2124" s="148"/>
      <c r="AB2124" s="148"/>
      <c r="AC2124" s="148"/>
      <c r="AD2124" s="148"/>
      <c r="AE2124" s="148"/>
      <c r="AF2124" s="148"/>
      <c r="AG2124" s="148" t="s">
        <v>435</v>
      </c>
      <c r="AH2124" s="148">
        <v>0</v>
      </c>
      <c r="AI2124" s="148"/>
      <c r="AJ2124" s="148"/>
      <c r="AK2124" s="148"/>
      <c r="AL2124" s="148"/>
      <c r="AM2124" s="148"/>
      <c r="AN2124" s="148"/>
      <c r="AO2124" s="148"/>
      <c r="AP2124" s="148"/>
      <c r="AQ2124" s="148"/>
      <c r="AR2124" s="148"/>
      <c r="AS2124" s="148"/>
      <c r="AT2124" s="148"/>
      <c r="AU2124" s="148"/>
      <c r="AV2124" s="148"/>
      <c r="AW2124" s="148"/>
      <c r="AX2124" s="148"/>
      <c r="AY2124" s="148"/>
      <c r="AZ2124" s="148"/>
      <c r="BA2124" s="148"/>
      <c r="BB2124" s="148"/>
      <c r="BC2124" s="148"/>
      <c r="BD2124" s="148"/>
      <c r="BE2124" s="148"/>
      <c r="BF2124" s="148"/>
      <c r="BG2124" s="148"/>
      <c r="BH2124" s="148"/>
    </row>
    <row r="2125" spans="1:60" outlineLevel="3" x14ac:dyDescent="0.2">
      <c r="A2125" s="155"/>
      <c r="B2125" s="156"/>
      <c r="C2125" s="194" t="s">
        <v>1270</v>
      </c>
      <c r="D2125" s="185"/>
      <c r="E2125" s="186">
        <v>106.68</v>
      </c>
      <c r="F2125" s="159"/>
      <c r="G2125" s="159"/>
      <c r="H2125" s="159"/>
      <c r="I2125" s="159"/>
      <c r="J2125" s="159"/>
      <c r="K2125" s="159"/>
      <c r="L2125" s="159"/>
      <c r="M2125" s="159"/>
      <c r="N2125" s="158"/>
      <c r="O2125" s="158"/>
      <c r="P2125" s="158"/>
      <c r="Q2125" s="158"/>
      <c r="R2125" s="159"/>
      <c r="S2125" s="159"/>
      <c r="T2125" s="159"/>
      <c r="U2125" s="159"/>
      <c r="V2125" s="159"/>
      <c r="W2125" s="159"/>
      <c r="X2125" s="159"/>
      <c r="Y2125" s="159"/>
      <c r="Z2125" s="148"/>
      <c r="AA2125" s="148"/>
      <c r="AB2125" s="148"/>
      <c r="AC2125" s="148"/>
      <c r="AD2125" s="148"/>
      <c r="AE2125" s="148"/>
      <c r="AF2125" s="148"/>
      <c r="AG2125" s="148" t="s">
        <v>435</v>
      </c>
      <c r="AH2125" s="148">
        <v>0</v>
      </c>
      <c r="AI2125" s="148"/>
      <c r="AJ2125" s="148"/>
      <c r="AK2125" s="148"/>
      <c r="AL2125" s="148"/>
      <c r="AM2125" s="148"/>
      <c r="AN2125" s="148"/>
      <c r="AO2125" s="148"/>
      <c r="AP2125" s="148"/>
      <c r="AQ2125" s="148"/>
      <c r="AR2125" s="148"/>
      <c r="AS2125" s="148"/>
      <c r="AT2125" s="148"/>
      <c r="AU2125" s="148"/>
      <c r="AV2125" s="148"/>
      <c r="AW2125" s="148"/>
      <c r="AX2125" s="148"/>
      <c r="AY2125" s="148"/>
      <c r="AZ2125" s="148"/>
      <c r="BA2125" s="148"/>
      <c r="BB2125" s="148"/>
      <c r="BC2125" s="148"/>
      <c r="BD2125" s="148"/>
      <c r="BE2125" s="148"/>
      <c r="BF2125" s="148"/>
      <c r="BG2125" s="148"/>
      <c r="BH2125" s="148"/>
    </row>
    <row r="2126" spans="1:60" outlineLevel="3" x14ac:dyDescent="0.2">
      <c r="A2126" s="155"/>
      <c r="B2126" s="156"/>
      <c r="C2126" s="194" t="s">
        <v>1271</v>
      </c>
      <c r="D2126" s="185"/>
      <c r="E2126" s="186">
        <v>195</v>
      </c>
      <c r="F2126" s="159"/>
      <c r="G2126" s="159"/>
      <c r="H2126" s="159"/>
      <c r="I2126" s="159"/>
      <c r="J2126" s="159"/>
      <c r="K2126" s="159"/>
      <c r="L2126" s="159"/>
      <c r="M2126" s="159"/>
      <c r="N2126" s="158"/>
      <c r="O2126" s="158"/>
      <c r="P2126" s="158"/>
      <c r="Q2126" s="158"/>
      <c r="R2126" s="159"/>
      <c r="S2126" s="159"/>
      <c r="T2126" s="159"/>
      <c r="U2126" s="159"/>
      <c r="V2126" s="159"/>
      <c r="W2126" s="159"/>
      <c r="X2126" s="159"/>
      <c r="Y2126" s="159"/>
      <c r="Z2126" s="148"/>
      <c r="AA2126" s="148"/>
      <c r="AB2126" s="148"/>
      <c r="AC2126" s="148"/>
      <c r="AD2126" s="148"/>
      <c r="AE2126" s="148"/>
      <c r="AF2126" s="148"/>
      <c r="AG2126" s="148" t="s">
        <v>435</v>
      </c>
      <c r="AH2126" s="148">
        <v>0</v>
      </c>
      <c r="AI2126" s="148"/>
      <c r="AJ2126" s="148"/>
      <c r="AK2126" s="148"/>
      <c r="AL2126" s="148"/>
      <c r="AM2126" s="148"/>
      <c r="AN2126" s="148"/>
      <c r="AO2126" s="148"/>
      <c r="AP2126" s="148"/>
      <c r="AQ2126" s="148"/>
      <c r="AR2126" s="148"/>
      <c r="AS2126" s="148"/>
      <c r="AT2126" s="148"/>
      <c r="AU2126" s="148"/>
      <c r="AV2126" s="148"/>
      <c r="AW2126" s="148"/>
      <c r="AX2126" s="148"/>
      <c r="AY2126" s="148"/>
      <c r="AZ2126" s="148"/>
      <c r="BA2126" s="148"/>
      <c r="BB2126" s="148"/>
      <c r="BC2126" s="148"/>
      <c r="BD2126" s="148"/>
      <c r="BE2126" s="148"/>
      <c r="BF2126" s="148"/>
      <c r="BG2126" s="148"/>
      <c r="BH2126" s="148"/>
    </row>
    <row r="2127" spans="1:60" outlineLevel="3" x14ac:dyDescent="0.2">
      <c r="A2127" s="155"/>
      <c r="B2127" s="156"/>
      <c r="C2127" s="194" t="s">
        <v>789</v>
      </c>
      <c r="D2127" s="185"/>
      <c r="E2127" s="186"/>
      <c r="F2127" s="159"/>
      <c r="G2127" s="159"/>
      <c r="H2127" s="159"/>
      <c r="I2127" s="159"/>
      <c r="J2127" s="159"/>
      <c r="K2127" s="159"/>
      <c r="L2127" s="159"/>
      <c r="M2127" s="159"/>
      <c r="N2127" s="158"/>
      <c r="O2127" s="158"/>
      <c r="P2127" s="158"/>
      <c r="Q2127" s="158"/>
      <c r="R2127" s="159"/>
      <c r="S2127" s="159"/>
      <c r="T2127" s="159"/>
      <c r="U2127" s="159"/>
      <c r="V2127" s="159"/>
      <c r="W2127" s="159"/>
      <c r="X2127" s="159"/>
      <c r="Y2127" s="159"/>
      <c r="Z2127" s="148"/>
      <c r="AA2127" s="148"/>
      <c r="AB2127" s="148"/>
      <c r="AC2127" s="148"/>
      <c r="AD2127" s="148"/>
      <c r="AE2127" s="148"/>
      <c r="AF2127" s="148"/>
      <c r="AG2127" s="148" t="s">
        <v>435</v>
      </c>
      <c r="AH2127" s="148">
        <v>0</v>
      </c>
      <c r="AI2127" s="148"/>
      <c r="AJ2127" s="148"/>
      <c r="AK2127" s="148"/>
      <c r="AL2127" s="148"/>
      <c r="AM2127" s="148"/>
      <c r="AN2127" s="148"/>
      <c r="AO2127" s="148"/>
      <c r="AP2127" s="148"/>
      <c r="AQ2127" s="148"/>
      <c r="AR2127" s="148"/>
      <c r="AS2127" s="148"/>
      <c r="AT2127" s="148"/>
      <c r="AU2127" s="148"/>
      <c r="AV2127" s="148"/>
      <c r="AW2127" s="148"/>
      <c r="AX2127" s="148"/>
      <c r="AY2127" s="148"/>
      <c r="AZ2127" s="148"/>
      <c r="BA2127" s="148"/>
      <c r="BB2127" s="148"/>
      <c r="BC2127" s="148"/>
      <c r="BD2127" s="148"/>
      <c r="BE2127" s="148"/>
      <c r="BF2127" s="148"/>
      <c r="BG2127" s="148"/>
      <c r="BH2127" s="148"/>
    </row>
    <row r="2128" spans="1:60" outlineLevel="3" x14ac:dyDescent="0.2">
      <c r="A2128" s="155"/>
      <c r="B2128" s="156"/>
      <c r="C2128" s="194" t="s">
        <v>2720</v>
      </c>
      <c r="D2128" s="185"/>
      <c r="E2128" s="186">
        <v>166.19399999999999</v>
      </c>
      <c r="F2128" s="159"/>
      <c r="G2128" s="159"/>
      <c r="H2128" s="159"/>
      <c r="I2128" s="159"/>
      <c r="J2128" s="159"/>
      <c r="K2128" s="159"/>
      <c r="L2128" s="159"/>
      <c r="M2128" s="159"/>
      <c r="N2128" s="158"/>
      <c r="O2128" s="158"/>
      <c r="P2128" s="158"/>
      <c r="Q2128" s="158"/>
      <c r="R2128" s="159"/>
      <c r="S2128" s="159"/>
      <c r="T2128" s="159"/>
      <c r="U2128" s="159"/>
      <c r="V2128" s="159"/>
      <c r="W2128" s="159"/>
      <c r="X2128" s="159"/>
      <c r="Y2128" s="159"/>
      <c r="Z2128" s="148"/>
      <c r="AA2128" s="148"/>
      <c r="AB2128" s="148"/>
      <c r="AC2128" s="148"/>
      <c r="AD2128" s="148"/>
      <c r="AE2128" s="148"/>
      <c r="AF2128" s="148"/>
      <c r="AG2128" s="148" t="s">
        <v>435</v>
      </c>
      <c r="AH2128" s="148">
        <v>0</v>
      </c>
      <c r="AI2128" s="148"/>
      <c r="AJ2128" s="148"/>
      <c r="AK2128" s="148"/>
      <c r="AL2128" s="148"/>
      <c r="AM2128" s="148"/>
      <c r="AN2128" s="148"/>
      <c r="AO2128" s="148"/>
      <c r="AP2128" s="148"/>
      <c r="AQ2128" s="148"/>
      <c r="AR2128" s="148"/>
      <c r="AS2128" s="148"/>
      <c r="AT2128" s="148"/>
      <c r="AU2128" s="148"/>
      <c r="AV2128" s="148"/>
      <c r="AW2128" s="148"/>
      <c r="AX2128" s="148"/>
      <c r="AY2128" s="148"/>
      <c r="AZ2128" s="148"/>
      <c r="BA2128" s="148"/>
      <c r="BB2128" s="148"/>
      <c r="BC2128" s="148"/>
      <c r="BD2128" s="148"/>
      <c r="BE2128" s="148"/>
      <c r="BF2128" s="148"/>
      <c r="BG2128" s="148"/>
      <c r="BH2128" s="148"/>
    </row>
    <row r="2129" spans="1:60" outlineLevel="3" x14ac:dyDescent="0.2">
      <c r="A2129" s="155"/>
      <c r="B2129" s="156"/>
      <c r="C2129" s="194" t="s">
        <v>2721</v>
      </c>
      <c r="D2129" s="185"/>
      <c r="E2129" s="186">
        <v>40.752000000000002</v>
      </c>
      <c r="F2129" s="159"/>
      <c r="G2129" s="159"/>
      <c r="H2129" s="159"/>
      <c r="I2129" s="159"/>
      <c r="J2129" s="159"/>
      <c r="K2129" s="159"/>
      <c r="L2129" s="159"/>
      <c r="M2129" s="159"/>
      <c r="N2129" s="158"/>
      <c r="O2129" s="158"/>
      <c r="P2129" s="158"/>
      <c r="Q2129" s="158"/>
      <c r="R2129" s="159"/>
      <c r="S2129" s="159"/>
      <c r="T2129" s="159"/>
      <c r="U2129" s="159"/>
      <c r="V2129" s="159"/>
      <c r="W2129" s="159"/>
      <c r="X2129" s="159"/>
      <c r="Y2129" s="159"/>
      <c r="Z2129" s="148"/>
      <c r="AA2129" s="148"/>
      <c r="AB2129" s="148"/>
      <c r="AC2129" s="148"/>
      <c r="AD2129" s="148"/>
      <c r="AE2129" s="148"/>
      <c r="AF2129" s="148"/>
      <c r="AG2129" s="148" t="s">
        <v>435</v>
      </c>
      <c r="AH2129" s="148">
        <v>0</v>
      </c>
      <c r="AI2129" s="148"/>
      <c r="AJ2129" s="148"/>
      <c r="AK2129" s="148"/>
      <c r="AL2129" s="148"/>
      <c r="AM2129" s="148"/>
      <c r="AN2129" s="148"/>
      <c r="AO2129" s="148"/>
      <c r="AP2129" s="148"/>
      <c r="AQ2129" s="148"/>
      <c r="AR2129" s="148"/>
      <c r="AS2129" s="148"/>
      <c r="AT2129" s="148"/>
      <c r="AU2129" s="148"/>
      <c r="AV2129" s="148"/>
      <c r="AW2129" s="148"/>
      <c r="AX2129" s="148"/>
      <c r="AY2129" s="148"/>
      <c r="AZ2129" s="148"/>
      <c r="BA2129" s="148"/>
      <c r="BB2129" s="148"/>
      <c r="BC2129" s="148"/>
      <c r="BD2129" s="148"/>
      <c r="BE2129" s="148"/>
      <c r="BF2129" s="148"/>
      <c r="BG2129" s="148"/>
      <c r="BH2129" s="148"/>
    </row>
    <row r="2130" spans="1:60" outlineLevel="3" x14ac:dyDescent="0.2">
      <c r="A2130" s="155"/>
      <c r="B2130" s="156"/>
      <c r="C2130" s="194" t="s">
        <v>2722</v>
      </c>
      <c r="D2130" s="185"/>
      <c r="E2130" s="186">
        <v>74.08</v>
      </c>
      <c r="F2130" s="159"/>
      <c r="G2130" s="159"/>
      <c r="H2130" s="159"/>
      <c r="I2130" s="159"/>
      <c r="J2130" s="159"/>
      <c r="K2130" s="159"/>
      <c r="L2130" s="159"/>
      <c r="M2130" s="159"/>
      <c r="N2130" s="158"/>
      <c r="O2130" s="158"/>
      <c r="P2130" s="158"/>
      <c r="Q2130" s="158"/>
      <c r="R2130" s="159"/>
      <c r="S2130" s="159"/>
      <c r="T2130" s="159"/>
      <c r="U2130" s="159"/>
      <c r="V2130" s="159"/>
      <c r="W2130" s="159"/>
      <c r="X2130" s="159"/>
      <c r="Y2130" s="159"/>
      <c r="Z2130" s="148"/>
      <c r="AA2130" s="148"/>
      <c r="AB2130" s="148"/>
      <c r="AC2130" s="148"/>
      <c r="AD2130" s="148"/>
      <c r="AE2130" s="148"/>
      <c r="AF2130" s="148"/>
      <c r="AG2130" s="148" t="s">
        <v>435</v>
      </c>
      <c r="AH2130" s="148">
        <v>0</v>
      </c>
      <c r="AI2130" s="148"/>
      <c r="AJ2130" s="148"/>
      <c r="AK2130" s="148"/>
      <c r="AL2130" s="148"/>
      <c r="AM2130" s="148"/>
      <c r="AN2130" s="148"/>
      <c r="AO2130" s="148"/>
      <c r="AP2130" s="148"/>
      <c r="AQ2130" s="148"/>
      <c r="AR2130" s="148"/>
      <c r="AS2130" s="148"/>
      <c r="AT2130" s="148"/>
      <c r="AU2130" s="148"/>
      <c r="AV2130" s="148"/>
      <c r="AW2130" s="148"/>
      <c r="AX2130" s="148"/>
      <c r="AY2130" s="148"/>
      <c r="AZ2130" s="148"/>
      <c r="BA2130" s="148"/>
      <c r="BB2130" s="148"/>
      <c r="BC2130" s="148"/>
      <c r="BD2130" s="148"/>
      <c r="BE2130" s="148"/>
      <c r="BF2130" s="148"/>
      <c r="BG2130" s="148"/>
      <c r="BH2130" s="148"/>
    </row>
    <row r="2131" spans="1:60" outlineLevel="3" x14ac:dyDescent="0.2">
      <c r="A2131" s="155"/>
      <c r="B2131" s="156"/>
      <c r="C2131" s="194" t="s">
        <v>2723</v>
      </c>
      <c r="D2131" s="185"/>
      <c r="E2131" s="186">
        <v>107.83199999999999</v>
      </c>
      <c r="F2131" s="159"/>
      <c r="G2131" s="159"/>
      <c r="H2131" s="159"/>
      <c r="I2131" s="159"/>
      <c r="J2131" s="159"/>
      <c r="K2131" s="159"/>
      <c r="L2131" s="159"/>
      <c r="M2131" s="159"/>
      <c r="N2131" s="158"/>
      <c r="O2131" s="158"/>
      <c r="P2131" s="158"/>
      <c r="Q2131" s="158"/>
      <c r="R2131" s="159"/>
      <c r="S2131" s="159"/>
      <c r="T2131" s="159"/>
      <c r="U2131" s="159"/>
      <c r="V2131" s="159"/>
      <c r="W2131" s="159"/>
      <c r="X2131" s="159"/>
      <c r="Y2131" s="159"/>
      <c r="Z2131" s="148"/>
      <c r="AA2131" s="148"/>
      <c r="AB2131" s="148"/>
      <c r="AC2131" s="148"/>
      <c r="AD2131" s="148"/>
      <c r="AE2131" s="148"/>
      <c r="AF2131" s="148"/>
      <c r="AG2131" s="148" t="s">
        <v>435</v>
      </c>
      <c r="AH2131" s="148">
        <v>0</v>
      </c>
      <c r="AI2131" s="148"/>
      <c r="AJ2131" s="148"/>
      <c r="AK2131" s="148"/>
      <c r="AL2131" s="148"/>
      <c r="AM2131" s="148"/>
      <c r="AN2131" s="148"/>
      <c r="AO2131" s="148"/>
      <c r="AP2131" s="148"/>
      <c r="AQ2131" s="148"/>
      <c r="AR2131" s="148"/>
      <c r="AS2131" s="148"/>
      <c r="AT2131" s="148"/>
      <c r="AU2131" s="148"/>
      <c r="AV2131" s="148"/>
      <c r="AW2131" s="148"/>
      <c r="AX2131" s="148"/>
      <c r="AY2131" s="148"/>
      <c r="AZ2131" s="148"/>
      <c r="BA2131" s="148"/>
      <c r="BB2131" s="148"/>
      <c r="BC2131" s="148"/>
      <c r="BD2131" s="148"/>
      <c r="BE2131" s="148"/>
      <c r="BF2131" s="148"/>
      <c r="BG2131" s="148"/>
      <c r="BH2131" s="148"/>
    </row>
    <row r="2132" spans="1:60" outlineLevel="3" x14ac:dyDescent="0.2">
      <c r="A2132" s="155"/>
      <c r="B2132" s="156"/>
      <c r="C2132" s="194" t="s">
        <v>2724</v>
      </c>
      <c r="D2132" s="185"/>
      <c r="E2132" s="186">
        <v>65.838399999999993</v>
      </c>
      <c r="F2132" s="159"/>
      <c r="G2132" s="159"/>
      <c r="H2132" s="159"/>
      <c r="I2132" s="159"/>
      <c r="J2132" s="159"/>
      <c r="K2132" s="159"/>
      <c r="L2132" s="159"/>
      <c r="M2132" s="159"/>
      <c r="N2132" s="158"/>
      <c r="O2132" s="158"/>
      <c r="P2132" s="158"/>
      <c r="Q2132" s="158"/>
      <c r="R2132" s="159"/>
      <c r="S2132" s="159"/>
      <c r="T2132" s="159"/>
      <c r="U2132" s="159"/>
      <c r="V2132" s="159"/>
      <c r="W2132" s="159"/>
      <c r="X2132" s="159"/>
      <c r="Y2132" s="159"/>
      <c r="Z2132" s="148"/>
      <c r="AA2132" s="148"/>
      <c r="AB2132" s="148"/>
      <c r="AC2132" s="148"/>
      <c r="AD2132" s="148"/>
      <c r="AE2132" s="148"/>
      <c r="AF2132" s="148"/>
      <c r="AG2132" s="148" t="s">
        <v>435</v>
      </c>
      <c r="AH2132" s="148">
        <v>0</v>
      </c>
      <c r="AI2132" s="148"/>
      <c r="AJ2132" s="148"/>
      <c r="AK2132" s="148"/>
      <c r="AL2132" s="148"/>
      <c r="AM2132" s="148"/>
      <c r="AN2132" s="148"/>
      <c r="AO2132" s="148"/>
      <c r="AP2132" s="148"/>
      <c r="AQ2132" s="148"/>
      <c r="AR2132" s="148"/>
      <c r="AS2132" s="148"/>
      <c r="AT2132" s="148"/>
      <c r="AU2132" s="148"/>
      <c r="AV2132" s="148"/>
      <c r="AW2132" s="148"/>
      <c r="AX2132" s="148"/>
      <c r="AY2132" s="148"/>
      <c r="AZ2132" s="148"/>
      <c r="BA2132" s="148"/>
      <c r="BB2132" s="148"/>
      <c r="BC2132" s="148"/>
      <c r="BD2132" s="148"/>
      <c r="BE2132" s="148"/>
      <c r="BF2132" s="148"/>
      <c r="BG2132" s="148"/>
      <c r="BH2132" s="148"/>
    </row>
    <row r="2133" spans="1:60" outlineLevel="3" x14ac:dyDescent="0.2">
      <c r="A2133" s="155"/>
      <c r="B2133" s="156"/>
      <c r="C2133" s="194" t="s">
        <v>794</v>
      </c>
      <c r="D2133" s="185"/>
      <c r="E2133" s="186"/>
      <c r="F2133" s="159"/>
      <c r="G2133" s="159"/>
      <c r="H2133" s="159"/>
      <c r="I2133" s="159"/>
      <c r="J2133" s="159"/>
      <c r="K2133" s="159"/>
      <c r="L2133" s="159"/>
      <c r="M2133" s="159"/>
      <c r="N2133" s="158"/>
      <c r="O2133" s="158"/>
      <c r="P2133" s="158"/>
      <c r="Q2133" s="158"/>
      <c r="R2133" s="159"/>
      <c r="S2133" s="159"/>
      <c r="T2133" s="159"/>
      <c r="U2133" s="159"/>
      <c r="V2133" s="159"/>
      <c r="W2133" s="159"/>
      <c r="X2133" s="159"/>
      <c r="Y2133" s="159"/>
      <c r="Z2133" s="148"/>
      <c r="AA2133" s="148"/>
      <c r="AB2133" s="148"/>
      <c r="AC2133" s="148"/>
      <c r="AD2133" s="148"/>
      <c r="AE2133" s="148"/>
      <c r="AF2133" s="148"/>
      <c r="AG2133" s="148" t="s">
        <v>435</v>
      </c>
      <c r="AH2133" s="148">
        <v>0</v>
      </c>
      <c r="AI2133" s="148"/>
      <c r="AJ2133" s="148"/>
      <c r="AK2133" s="148"/>
      <c r="AL2133" s="148"/>
      <c r="AM2133" s="148"/>
      <c r="AN2133" s="148"/>
      <c r="AO2133" s="148"/>
      <c r="AP2133" s="148"/>
      <c r="AQ2133" s="148"/>
      <c r="AR2133" s="148"/>
      <c r="AS2133" s="148"/>
      <c r="AT2133" s="148"/>
      <c r="AU2133" s="148"/>
      <c r="AV2133" s="148"/>
      <c r="AW2133" s="148"/>
      <c r="AX2133" s="148"/>
      <c r="AY2133" s="148"/>
      <c r="AZ2133" s="148"/>
      <c r="BA2133" s="148"/>
      <c r="BB2133" s="148"/>
      <c r="BC2133" s="148"/>
      <c r="BD2133" s="148"/>
      <c r="BE2133" s="148"/>
      <c r="BF2133" s="148"/>
      <c r="BG2133" s="148"/>
      <c r="BH2133" s="148"/>
    </row>
    <row r="2134" spans="1:60" outlineLevel="3" x14ac:dyDescent="0.2">
      <c r="A2134" s="155"/>
      <c r="B2134" s="156"/>
      <c r="C2134" s="194" t="s">
        <v>2725</v>
      </c>
      <c r="D2134" s="185"/>
      <c r="E2134" s="186">
        <v>70.437200000000004</v>
      </c>
      <c r="F2134" s="159"/>
      <c r="G2134" s="159"/>
      <c r="H2134" s="159"/>
      <c r="I2134" s="159"/>
      <c r="J2134" s="159"/>
      <c r="K2134" s="159"/>
      <c r="L2134" s="159"/>
      <c r="M2134" s="159"/>
      <c r="N2134" s="158"/>
      <c r="O2134" s="158"/>
      <c r="P2134" s="158"/>
      <c r="Q2134" s="158"/>
      <c r="R2134" s="159"/>
      <c r="S2134" s="159"/>
      <c r="T2134" s="159"/>
      <c r="U2134" s="159"/>
      <c r="V2134" s="159"/>
      <c r="W2134" s="159"/>
      <c r="X2134" s="159"/>
      <c r="Y2134" s="159"/>
      <c r="Z2134" s="148"/>
      <c r="AA2134" s="148"/>
      <c r="AB2134" s="148"/>
      <c r="AC2134" s="148"/>
      <c r="AD2134" s="148"/>
      <c r="AE2134" s="148"/>
      <c r="AF2134" s="148"/>
      <c r="AG2134" s="148" t="s">
        <v>435</v>
      </c>
      <c r="AH2134" s="148">
        <v>0</v>
      </c>
      <c r="AI2134" s="148"/>
      <c r="AJ2134" s="148"/>
      <c r="AK2134" s="148"/>
      <c r="AL2134" s="148"/>
      <c r="AM2134" s="148"/>
      <c r="AN2134" s="148"/>
      <c r="AO2134" s="148"/>
      <c r="AP2134" s="148"/>
      <c r="AQ2134" s="148"/>
      <c r="AR2134" s="148"/>
      <c r="AS2134" s="148"/>
      <c r="AT2134" s="148"/>
      <c r="AU2134" s="148"/>
      <c r="AV2134" s="148"/>
      <c r="AW2134" s="148"/>
      <c r="AX2134" s="148"/>
      <c r="AY2134" s="148"/>
      <c r="AZ2134" s="148"/>
      <c r="BA2134" s="148"/>
      <c r="BB2134" s="148"/>
      <c r="BC2134" s="148"/>
      <c r="BD2134" s="148"/>
      <c r="BE2134" s="148"/>
      <c r="BF2134" s="148"/>
      <c r="BG2134" s="148"/>
      <c r="BH2134" s="148"/>
    </row>
    <row r="2135" spans="1:60" outlineLevel="3" x14ac:dyDescent="0.2">
      <c r="A2135" s="155"/>
      <c r="B2135" s="156"/>
      <c r="C2135" s="194" t="s">
        <v>2726</v>
      </c>
      <c r="D2135" s="185"/>
      <c r="E2135" s="186">
        <v>-19.8</v>
      </c>
      <c r="F2135" s="159"/>
      <c r="G2135" s="159"/>
      <c r="H2135" s="159"/>
      <c r="I2135" s="159"/>
      <c r="J2135" s="159"/>
      <c r="K2135" s="159"/>
      <c r="L2135" s="159"/>
      <c r="M2135" s="159"/>
      <c r="N2135" s="158"/>
      <c r="O2135" s="158"/>
      <c r="P2135" s="158"/>
      <c r="Q2135" s="158"/>
      <c r="R2135" s="159"/>
      <c r="S2135" s="159"/>
      <c r="T2135" s="159"/>
      <c r="U2135" s="159"/>
      <c r="V2135" s="159"/>
      <c r="W2135" s="159"/>
      <c r="X2135" s="159"/>
      <c r="Y2135" s="159"/>
      <c r="Z2135" s="148"/>
      <c r="AA2135" s="148"/>
      <c r="AB2135" s="148"/>
      <c r="AC2135" s="148"/>
      <c r="AD2135" s="148"/>
      <c r="AE2135" s="148"/>
      <c r="AF2135" s="148"/>
      <c r="AG2135" s="148" t="s">
        <v>435</v>
      </c>
      <c r="AH2135" s="148">
        <v>0</v>
      </c>
      <c r="AI2135" s="148"/>
      <c r="AJ2135" s="148"/>
      <c r="AK2135" s="148"/>
      <c r="AL2135" s="148"/>
      <c r="AM2135" s="148"/>
      <c r="AN2135" s="148"/>
      <c r="AO2135" s="148"/>
      <c r="AP2135" s="148"/>
      <c r="AQ2135" s="148"/>
      <c r="AR2135" s="148"/>
      <c r="AS2135" s="148"/>
      <c r="AT2135" s="148"/>
      <c r="AU2135" s="148"/>
      <c r="AV2135" s="148"/>
      <c r="AW2135" s="148"/>
      <c r="AX2135" s="148"/>
      <c r="AY2135" s="148"/>
      <c r="AZ2135" s="148"/>
      <c r="BA2135" s="148"/>
      <c r="BB2135" s="148"/>
      <c r="BC2135" s="148"/>
      <c r="BD2135" s="148"/>
      <c r="BE2135" s="148"/>
      <c r="BF2135" s="148"/>
      <c r="BG2135" s="148"/>
      <c r="BH2135" s="148"/>
    </row>
    <row r="2136" spans="1:60" outlineLevel="3" x14ac:dyDescent="0.2">
      <c r="A2136" s="155"/>
      <c r="B2136" s="156"/>
      <c r="C2136" s="194" t="s">
        <v>2727</v>
      </c>
      <c r="D2136" s="185"/>
      <c r="E2136" s="186">
        <v>782.77279999999996</v>
      </c>
      <c r="F2136" s="159"/>
      <c r="G2136" s="159"/>
      <c r="H2136" s="159"/>
      <c r="I2136" s="159"/>
      <c r="J2136" s="159"/>
      <c r="K2136" s="159"/>
      <c r="L2136" s="159"/>
      <c r="M2136" s="159"/>
      <c r="N2136" s="158"/>
      <c r="O2136" s="158"/>
      <c r="P2136" s="158"/>
      <c r="Q2136" s="158"/>
      <c r="R2136" s="159"/>
      <c r="S2136" s="159"/>
      <c r="T2136" s="159"/>
      <c r="U2136" s="159"/>
      <c r="V2136" s="159"/>
      <c r="W2136" s="159"/>
      <c r="X2136" s="159"/>
      <c r="Y2136" s="159"/>
      <c r="Z2136" s="148"/>
      <c r="AA2136" s="148"/>
      <c r="AB2136" s="148"/>
      <c r="AC2136" s="148"/>
      <c r="AD2136" s="148"/>
      <c r="AE2136" s="148"/>
      <c r="AF2136" s="148"/>
      <c r="AG2136" s="148" t="s">
        <v>435</v>
      </c>
      <c r="AH2136" s="148">
        <v>0</v>
      </c>
      <c r="AI2136" s="148"/>
      <c r="AJ2136" s="148"/>
      <c r="AK2136" s="148"/>
      <c r="AL2136" s="148"/>
      <c r="AM2136" s="148"/>
      <c r="AN2136" s="148"/>
      <c r="AO2136" s="148"/>
      <c r="AP2136" s="148"/>
      <c r="AQ2136" s="148"/>
      <c r="AR2136" s="148"/>
      <c r="AS2136" s="148"/>
      <c r="AT2136" s="148"/>
      <c r="AU2136" s="148"/>
      <c r="AV2136" s="148"/>
      <c r="AW2136" s="148"/>
      <c r="AX2136" s="148"/>
      <c r="AY2136" s="148"/>
      <c r="AZ2136" s="148"/>
      <c r="BA2136" s="148"/>
      <c r="BB2136" s="148"/>
      <c r="BC2136" s="148"/>
      <c r="BD2136" s="148"/>
      <c r="BE2136" s="148"/>
      <c r="BF2136" s="148"/>
      <c r="BG2136" s="148"/>
      <c r="BH2136" s="148"/>
    </row>
    <row r="2137" spans="1:60" outlineLevel="3" x14ac:dyDescent="0.2">
      <c r="A2137" s="155"/>
      <c r="B2137" s="156"/>
      <c r="C2137" s="194" t="s">
        <v>2728</v>
      </c>
      <c r="D2137" s="185"/>
      <c r="E2137" s="186">
        <v>-67.408000000000001</v>
      </c>
      <c r="F2137" s="159"/>
      <c r="G2137" s="159"/>
      <c r="H2137" s="159"/>
      <c r="I2137" s="159"/>
      <c r="J2137" s="159"/>
      <c r="K2137" s="159"/>
      <c r="L2137" s="159"/>
      <c r="M2137" s="159"/>
      <c r="N2137" s="158"/>
      <c r="O2137" s="158"/>
      <c r="P2137" s="158"/>
      <c r="Q2137" s="158"/>
      <c r="R2137" s="159"/>
      <c r="S2137" s="159"/>
      <c r="T2137" s="159"/>
      <c r="U2137" s="159"/>
      <c r="V2137" s="159"/>
      <c r="W2137" s="159"/>
      <c r="X2137" s="159"/>
      <c r="Y2137" s="159"/>
      <c r="Z2137" s="148"/>
      <c r="AA2137" s="148"/>
      <c r="AB2137" s="148"/>
      <c r="AC2137" s="148"/>
      <c r="AD2137" s="148"/>
      <c r="AE2137" s="148"/>
      <c r="AF2137" s="148"/>
      <c r="AG2137" s="148" t="s">
        <v>435</v>
      </c>
      <c r="AH2137" s="148">
        <v>0</v>
      </c>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row>
    <row r="2138" spans="1:60" outlineLevel="3" x14ac:dyDescent="0.2">
      <c r="A2138" s="155"/>
      <c r="B2138" s="156"/>
      <c r="C2138" s="194" t="s">
        <v>2729</v>
      </c>
      <c r="D2138" s="185"/>
      <c r="E2138" s="186">
        <v>8.1280000000000001</v>
      </c>
      <c r="F2138" s="159"/>
      <c r="G2138" s="159"/>
      <c r="H2138" s="159"/>
      <c r="I2138" s="159"/>
      <c r="J2138" s="159"/>
      <c r="K2138" s="159"/>
      <c r="L2138" s="159"/>
      <c r="M2138" s="159"/>
      <c r="N2138" s="158"/>
      <c r="O2138" s="158"/>
      <c r="P2138" s="158"/>
      <c r="Q2138" s="158"/>
      <c r="R2138" s="159"/>
      <c r="S2138" s="159"/>
      <c r="T2138" s="159"/>
      <c r="U2138" s="159"/>
      <c r="V2138" s="159"/>
      <c r="W2138" s="159"/>
      <c r="X2138" s="159"/>
      <c r="Y2138" s="159"/>
      <c r="Z2138" s="148"/>
      <c r="AA2138" s="148"/>
      <c r="AB2138" s="148"/>
      <c r="AC2138" s="148"/>
      <c r="AD2138" s="148"/>
      <c r="AE2138" s="148"/>
      <c r="AF2138" s="148"/>
      <c r="AG2138" s="148" t="s">
        <v>435</v>
      </c>
      <c r="AH2138" s="148">
        <v>0</v>
      </c>
      <c r="AI2138" s="148"/>
      <c r="AJ2138" s="148"/>
      <c r="AK2138" s="148"/>
      <c r="AL2138" s="148"/>
      <c r="AM2138" s="148"/>
      <c r="AN2138" s="148"/>
      <c r="AO2138" s="148"/>
      <c r="AP2138" s="148"/>
      <c r="AQ2138" s="148"/>
      <c r="AR2138" s="148"/>
      <c r="AS2138" s="148"/>
      <c r="AT2138" s="148"/>
      <c r="AU2138" s="148"/>
      <c r="AV2138" s="148"/>
      <c r="AW2138" s="148"/>
      <c r="AX2138" s="148"/>
      <c r="AY2138" s="148"/>
      <c r="AZ2138" s="148"/>
      <c r="BA2138" s="148"/>
      <c r="BB2138" s="148"/>
      <c r="BC2138" s="148"/>
      <c r="BD2138" s="148"/>
      <c r="BE2138" s="148"/>
      <c r="BF2138" s="148"/>
      <c r="BG2138" s="148"/>
      <c r="BH2138" s="148"/>
    </row>
    <row r="2139" spans="1:60" outlineLevel="3" x14ac:dyDescent="0.2">
      <c r="A2139" s="155"/>
      <c r="B2139" s="156"/>
      <c r="C2139" s="194" t="s">
        <v>2730</v>
      </c>
      <c r="D2139" s="185"/>
      <c r="E2139" s="186">
        <v>34.799999999999997</v>
      </c>
      <c r="F2139" s="159"/>
      <c r="G2139" s="159"/>
      <c r="H2139" s="159"/>
      <c r="I2139" s="159"/>
      <c r="J2139" s="159"/>
      <c r="K2139" s="159"/>
      <c r="L2139" s="159"/>
      <c r="M2139" s="159"/>
      <c r="N2139" s="158"/>
      <c r="O2139" s="158"/>
      <c r="P2139" s="158"/>
      <c r="Q2139" s="158"/>
      <c r="R2139" s="159"/>
      <c r="S2139" s="159"/>
      <c r="T2139" s="159"/>
      <c r="U2139" s="159"/>
      <c r="V2139" s="159"/>
      <c r="W2139" s="159"/>
      <c r="X2139" s="159"/>
      <c r="Y2139" s="159"/>
      <c r="Z2139" s="148"/>
      <c r="AA2139" s="148"/>
      <c r="AB2139" s="148"/>
      <c r="AC2139" s="148"/>
      <c r="AD2139" s="148"/>
      <c r="AE2139" s="148"/>
      <c r="AF2139" s="148"/>
      <c r="AG2139" s="148" t="s">
        <v>435</v>
      </c>
      <c r="AH2139" s="148">
        <v>0</v>
      </c>
      <c r="AI2139" s="148"/>
      <c r="AJ2139" s="148"/>
      <c r="AK2139" s="148"/>
      <c r="AL2139" s="148"/>
      <c r="AM2139" s="148"/>
      <c r="AN2139" s="148"/>
      <c r="AO2139" s="148"/>
      <c r="AP2139" s="148"/>
      <c r="AQ2139" s="148"/>
      <c r="AR2139" s="148"/>
      <c r="AS2139" s="148"/>
      <c r="AT2139" s="148"/>
      <c r="AU2139" s="148"/>
      <c r="AV2139" s="148"/>
      <c r="AW2139" s="148"/>
      <c r="AX2139" s="148"/>
      <c r="AY2139" s="148"/>
      <c r="AZ2139" s="148"/>
      <c r="BA2139" s="148"/>
      <c r="BB2139" s="148"/>
      <c r="BC2139" s="148"/>
      <c r="BD2139" s="148"/>
      <c r="BE2139" s="148"/>
      <c r="BF2139" s="148"/>
      <c r="BG2139" s="148"/>
      <c r="BH2139" s="148"/>
    </row>
    <row r="2140" spans="1:60" outlineLevel="3" x14ac:dyDescent="0.2">
      <c r="A2140" s="155"/>
      <c r="B2140" s="156"/>
      <c r="C2140" s="194" t="s">
        <v>2731</v>
      </c>
      <c r="D2140" s="185"/>
      <c r="E2140" s="186">
        <v>19.448399999999999</v>
      </c>
      <c r="F2140" s="159"/>
      <c r="G2140" s="159"/>
      <c r="H2140" s="159"/>
      <c r="I2140" s="159"/>
      <c r="J2140" s="159"/>
      <c r="K2140" s="159"/>
      <c r="L2140" s="159"/>
      <c r="M2140" s="159"/>
      <c r="N2140" s="158"/>
      <c r="O2140" s="158"/>
      <c r="P2140" s="158"/>
      <c r="Q2140" s="158"/>
      <c r="R2140" s="159"/>
      <c r="S2140" s="159"/>
      <c r="T2140" s="159"/>
      <c r="U2140" s="159"/>
      <c r="V2140" s="159"/>
      <c r="W2140" s="159"/>
      <c r="X2140" s="159"/>
      <c r="Y2140" s="159"/>
      <c r="Z2140" s="148"/>
      <c r="AA2140" s="148"/>
      <c r="AB2140" s="148"/>
      <c r="AC2140" s="148"/>
      <c r="AD2140" s="148"/>
      <c r="AE2140" s="148"/>
      <c r="AF2140" s="148"/>
      <c r="AG2140" s="148" t="s">
        <v>435</v>
      </c>
      <c r="AH2140" s="148">
        <v>0</v>
      </c>
      <c r="AI2140" s="148"/>
      <c r="AJ2140" s="148"/>
      <c r="AK2140" s="148"/>
      <c r="AL2140" s="148"/>
      <c r="AM2140" s="148"/>
      <c r="AN2140" s="148"/>
      <c r="AO2140" s="148"/>
      <c r="AP2140" s="148"/>
      <c r="AQ2140" s="148"/>
      <c r="AR2140" s="148"/>
      <c r="AS2140" s="148"/>
      <c r="AT2140" s="148"/>
      <c r="AU2140" s="148"/>
      <c r="AV2140" s="148"/>
      <c r="AW2140" s="148"/>
      <c r="AX2140" s="148"/>
      <c r="AY2140" s="148"/>
      <c r="AZ2140" s="148"/>
      <c r="BA2140" s="148"/>
      <c r="BB2140" s="148"/>
      <c r="BC2140" s="148"/>
      <c r="BD2140" s="148"/>
      <c r="BE2140" s="148"/>
      <c r="BF2140" s="148"/>
      <c r="BG2140" s="148"/>
      <c r="BH2140" s="148"/>
    </row>
    <row r="2141" spans="1:60" outlineLevel="3" x14ac:dyDescent="0.2">
      <c r="A2141" s="155"/>
      <c r="B2141" s="156"/>
      <c r="C2141" s="194" t="s">
        <v>2732</v>
      </c>
      <c r="D2141" s="185"/>
      <c r="E2141" s="186">
        <v>93.285600000000002</v>
      </c>
      <c r="F2141" s="159"/>
      <c r="G2141" s="159"/>
      <c r="H2141" s="159"/>
      <c r="I2141" s="159"/>
      <c r="J2141" s="159"/>
      <c r="K2141" s="159"/>
      <c r="L2141" s="159"/>
      <c r="M2141" s="159"/>
      <c r="N2141" s="158"/>
      <c r="O2141" s="158"/>
      <c r="P2141" s="158"/>
      <c r="Q2141" s="158"/>
      <c r="R2141" s="159"/>
      <c r="S2141" s="159"/>
      <c r="T2141" s="159"/>
      <c r="U2141" s="159"/>
      <c r="V2141" s="159"/>
      <c r="W2141" s="159"/>
      <c r="X2141" s="159"/>
      <c r="Y2141" s="159"/>
      <c r="Z2141" s="148"/>
      <c r="AA2141" s="148"/>
      <c r="AB2141" s="148"/>
      <c r="AC2141" s="148"/>
      <c r="AD2141" s="148"/>
      <c r="AE2141" s="148"/>
      <c r="AF2141" s="148"/>
      <c r="AG2141" s="148" t="s">
        <v>435</v>
      </c>
      <c r="AH2141" s="148">
        <v>0</v>
      </c>
      <c r="AI2141" s="148"/>
      <c r="AJ2141" s="148"/>
      <c r="AK2141" s="148"/>
      <c r="AL2141" s="148"/>
      <c r="AM2141" s="148"/>
      <c r="AN2141" s="148"/>
      <c r="AO2141" s="148"/>
      <c r="AP2141" s="148"/>
      <c r="AQ2141" s="148"/>
      <c r="AR2141" s="148"/>
      <c r="AS2141" s="148"/>
      <c r="AT2141" s="148"/>
      <c r="AU2141" s="148"/>
      <c r="AV2141" s="148"/>
      <c r="AW2141" s="148"/>
      <c r="AX2141" s="148"/>
      <c r="AY2141" s="148"/>
      <c r="AZ2141" s="148"/>
      <c r="BA2141" s="148"/>
      <c r="BB2141" s="148"/>
      <c r="BC2141" s="148"/>
      <c r="BD2141" s="148"/>
      <c r="BE2141" s="148"/>
      <c r="BF2141" s="148"/>
      <c r="BG2141" s="148"/>
      <c r="BH2141" s="148"/>
    </row>
    <row r="2142" spans="1:60" outlineLevel="3" x14ac:dyDescent="0.2">
      <c r="A2142" s="155"/>
      <c r="B2142" s="156"/>
      <c r="C2142" s="194" t="s">
        <v>2733</v>
      </c>
      <c r="D2142" s="185"/>
      <c r="E2142" s="186">
        <v>-1.52</v>
      </c>
      <c r="F2142" s="159"/>
      <c r="G2142" s="159"/>
      <c r="H2142" s="159"/>
      <c r="I2142" s="159"/>
      <c r="J2142" s="159"/>
      <c r="K2142" s="159"/>
      <c r="L2142" s="159"/>
      <c r="M2142" s="159"/>
      <c r="N2142" s="158"/>
      <c r="O2142" s="158"/>
      <c r="P2142" s="158"/>
      <c r="Q2142" s="158"/>
      <c r="R2142" s="159"/>
      <c r="S2142" s="159"/>
      <c r="T2142" s="159"/>
      <c r="U2142" s="159"/>
      <c r="V2142" s="159"/>
      <c r="W2142" s="159"/>
      <c r="X2142" s="159"/>
      <c r="Y2142" s="159"/>
      <c r="Z2142" s="148"/>
      <c r="AA2142" s="148"/>
      <c r="AB2142" s="148"/>
      <c r="AC2142" s="148"/>
      <c r="AD2142" s="148"/>
      <c r="AE2142" s="148"/>
      <c r="AF2142" s="148"/>
      <c r="AG2142" s="148" t="s">
        <v>435</v>
      </c>
      <c r="AH2142" s="148">
        <v>0</v>
      </c>
      <c r="AI2142" s="148"/>
      <c r="AJ2142" s="148"/>
      <c r="AK2142" s="148"/>
      <c r="AL2142" s="148"/>
      <c r="AM2142" s="148"/>
      <c r="AN2142" s="148"/>
      <c r="AO2142" s="148"/>
      <c r="AP2142" s="148"/>
      <c r="AQ2142" s="148"/>
      <c r="AR2142" s="148"/>
      <c r="AS2142" s="148"/>
      <c r="AT2142" s="148"/>
      <c r="AU2142" s="148"/>
      <c r="AV2142" s="148"/>
      <c r="AW2142" s="148"/>
      <c r="AX2142" s="148"/>
      <c r="AY2142" s="148"/>
      <c r="AZ2142" s="148"/>
      <c r="BA2142" s="148"/>
      <c r="BB2142" s="148"/>
      <c r="BC2142" s="148"/>
      <c r="BD2142" s="148"/>
      <c r="BE2142" s="148"/>
      <c r="BF2142" s="148"/>
      <c r="BG2142" s="148"/>
      <c r="BH2142" s="148"/>
    </row>
    <row r="2143" spans="1:60" outlineLevel="3" x14ac:dyDescent="0.2">
      <c r="A2143" s="155"/>
      <c r="B2143" s="156"/>
      <c r="C2143" s="194" t="s">
        <v>2734</v>
      </c>
      <c r="D2143" s="185"/>
      <c r="E2143" s="186">
        <v>77.833780000000004</v>
      </c>
      <c r="F2143" s="159"/>
      <c r="G2143" s="159"/>
      <c r="H2143" s="159"/>
      <c r="I2143" s="159"/>
      <c r="J2143" s="159"/>
      <c r="K2143" s="159"/>
      <c r="L2143" s="159"/>
      <c r="M2143" s="159"/>
      <c r="N2143" s="158"/>
      <c r="O2143" s="158"/>
      <c r="P2143" s="158"/>
      <c r="Q2143" s="158"/>
      <c r="R2143" s="159"/>
      <c r="S2143" s="159"/>
      <c r="T2143" s="159"/>
      <c r="U2143" s="159"/>
      <c r="V2143" s="159"/>
      <c r="W2143" s="159"/>
      <c r="X2143" s="159"/>
      <c r="Y2143" s="159"/>
      <c r="Z2143" s="148"/>
      <c r="AA2143" s="148"/>
      <c r="AB2143" s="148"/>
      <c r="AC2143" s="148"/>
      <c r="AD2143" s="148"/>
      <c r="AE2143" s="148"/>
      <c r="AF2143" s="148"/>
      <c r="AG2143" s="148" t="s">
        <v>435</v>
      </c>
      <c r="AH2143" s="148">
        <v>0</v>
      </c>
      <c r="AI2143" s="148"/>
      <c r="AJ2143" s="148"/>
      <c r="AK2143" s="148"/>
      <c r="AL2143" s="148"/>
      <c r="AM2143" s="148"/>
      <c r="AN2143" s="148"/>
      <c r="AO2143" s="148"/>
      <c r="AP2143" s="148"/>
      <c r="AQ2143" s="148"/>
      <c r="AR2143" s="148"/>
      <c r="AS2143" s="148"/>
      <c r="AT2143" s="148"/>
      <c r="AU2143" s="148"/>
      <c r="AV2143" s="148"/>
      <c r="AW2143" s="148"/>
      <c r="AX2143" s="148"/>
      <c r="AY2143" s="148"/>
      <c r="AZ2143" s="148"/>
      <c r="BA2143" s="148"/>
      <c r="BB2143" s="148"/>
      <c r="BC2143" s="148"/>
      <c r="BD2143" s="148"/>
      <c r="BE2143" s="148"/>
      <c r="BF2143" s="148"/>
      <c r="BG2143" s="148"/>
      <c r="BH2143" s="148"/>
    </row>
    <row r="2144" spans="1:60" outlineLevel="3" x14ac:dyDescent="0.2">
      <c r="A2144" s="155"/>
      <c r="B2144" s="156"/>
      <c r="C2144" s="194" t="s">
        <v>2733</v>
      </c>
      <c r="D2144" s="185"/>
      <c r="E2144" s="186">
        <v>-1.52</v>
      </c>
      <c r="F2144" s="159"/>
      <c r="G2144" s="159"/>
      <c r="H2144" s="159"/>
      <c r="I2144" s="159"/>
      <c r="J2144" s="159"/>
      <c r="K2144" s="159"/>
      <c r="L2144" s="159"/>
      <c r="M2144" s="159"/>
      <c r="N2144" s="158"/>
      <c r="O2144" s="158"/>
      <c r="P2144" s="158"/>
      <c r="Q2144" s="158"/>
      <c r="R2144" s="159"/>
      <c r="S2144" s="159"/>
      <c r="T2144" s="159"/>
      <c r="U2144" s="159"/>
      <c r="V2144" s="159"/>
      <c r="W2144" s="159"/>
      <c r="X2144" s="159"/>
      <c r="Y2144" s="159"/>
      <c r="Z2144" s="148"/>
      <c r="AA2144" s="148"/>
      <c r="AB2144" s="148"/>
      <c r="AC2144" s="148"/>
      <c r="AD2144" s="148"/>
      <c r="AE2144" s="148"/>
      <c r="AF2144" s="148"/>
      <c r="AG2144" s="148" t="s">
        <v>435</v>
      </c>
      <c r="AH2144" s="148">
        <v>0</v>
      </c>
      <c r="AI2144" s="148"/>
      <c r="AJ2144" s="148"/>
      <c r="AK2144" s="148"/>
      <c r="AL2144" s="148"/>
      <c r="AM2144" s="148"/>
      <c r="AN2144" s="148"/>
      <c r="AO2144" s="148"/>
      <c r="AP2144" s="148"/>
      <c r="AQ2144" s="148"/>
      <c r="AR2144" s="148"/>
      <c r="AS2144" s="148"/>
      <c r="AT2144" s="148"/>
      <c r="AU2144" s="148"/>
      <c r="AV2144" s="148"/>
      <c r="AW2144" s="148"/>
      <c r="AX2144" s="148"/>
      <c r="AY2144" s="148"/>
      <c r="AZ2144" s="148"/>
      <c r="BA2144" s="148"/>
      <c r="BB2144" s="148"/>
      <c r="BC2144" s="148"/>
      <c r="BD2144" s="148"/>
      <c r="BE2144" s="148"/>
      <c r="BF2144" s="148"/>
      <c r="BG2144" s="148"/>
      <c r="BH2144" s="148"/>
    </row>
    <row r="2145" spans="1:60" outlineLevel="3" x14ac:dyDescent="0.2">
      <c r="A2145" s="155"/>
      <c r="B2145" s="156"/>
      <c r="C2145" s="194" t="s">
        <v>2735</v>
      </c>
      <c r="D2145" s="185"/>
      <c r="E2145" s="186">
        <v>63.775820000000003</v>
      </c>
      <c r="F2145" s="159"/>
      <c r="G2145" s="159"/>
      <c r="H2145" s="159"/>
      <c r="I2145" s="159"/>
      <c r="J2145" s="159"/>
      <c r="K2145" s="159"/>
      <c r="L2145" s="159"/>
      <c r="M2145" s="159"/>
      <c r="N2145" s="158"/>
      <c r="O2145" s="158"/>
      <c r="P2145" s="158"/>
      <c r="Q2145" s="158"/>
      <c r="R2145" s="159"/>
      <c r="S2145" s="159"/>
      <c r="T2145" s="159"/>
      <c r="U2145" s="159"/>
      <c r="V2145" s="159"/>
      <c r="W2145" s="159"/>
      <c r="X2145" s="159"/>
      <c r="Y2145" s="159"/>
      <c r="Z2145" s="148"/>
      <c r="AA2145" s="148"/>
      <c r="AB2145" s="148"/>
      <c r="AC2145" s="148"/>
      <c r="AD2145" s="148"/>
      <c r="AE2145" s="148"/>
      <c r="AF2145" s="148"/>
      <c r="AG2145" s="148" t="s">
        <v>435</v>
      </c>
      <c r="AH2145" s="148">
        <v>0</v>
      </c>
      <c r="AI2145" s="148"/>
      <c r="AJ2145" s="148"/>
      <c r="AK2145" s="148"/>
      <c r="AL2145" s="148"/>
      <c r="AM2145" s="148"/>
      <c r="AN2145" s="148"/>
      <c r="AO2145" s="148"/>
      <c r="AP2145" s="148"/>
      <c r="AQ2145" s="148"/>
      <c r="AR2145" s="148"/>
      <c r="AS2145" s="148"/>
      <c r="AT2145" s="148"/>
      <c r="AU2145" s="148"/>
      <c r="AV2145" s="148"/>
      <c r="AW2145" s="148"/>
      <c r="AX2145" s="148"/>
      <c r="AY2145" s="148"/>
      <c r="AZ2145" s="148"/>
      <c r="BA2145" s="148"/>
      <c r="BB2145" s="148"/>
      <c r="BC2145" s="148"/>
      <c r="BD2145" s="148"/>
      <c r="BE2145" s="148"/>
      <c r="BF2145" s="148"/>
      <c r="BG2145" s="148"/>
      <c r="BH2145" s="148"/>
    </row>
    <row r="2146" spans="1:60" outlineLevel="3" x14ac:dyDescent="0.2">
      <c r="A2146" s="155"/>
      <c r="B2146" s="156"/>
      <c r="C2146" s="194" t="s">
        <v>2736</v>
      </c>
      <c r="D2146" s="185"/>
      <c r="E2146" s="186">
        <v>-0.76</v>
      </c>
      <c r="F2146" s="159"/>
      <c r="G2146" s="159"/>
      <c r="H2146" s="159"/>
      <c r="I2146" s="159"/>
      <c r="J2146" s="159"/>
      <c r="K2146" s="159"/>
      <c r="L2146" s="159"/>
      <c r="M2146" s="159"/>
      <c r="N2146" s="158"/>
      <c r="O2146" s="158"/>
      <c r="P2146" s="158"/>
      <c r="Q2146" s="158"/>
      <c r="R2146" s="159"/>
      <c r="S2146" s="159"/>
      <c r="T2146" s="159"/>
      <c r="U2146" s="159"/>
      <c r="V2146" s="159"/>
      <c r="W2146" s="159"/>
      <c r="X2146" s="159"/>
      <c r="Y2146" s="159"/>
      <c r="Z2146" s="148"/>
      <c r="AA2146" s="148"/>
      <c r="AB2146" s="148"/>
      <c r="AC2146" s="148"/>
      <c r="AD2146" s="148"/>
      <c r="AE2146" s="148"/>
      <c r="AF2146" s="148"/>
      <c r="AG2146" s="148" t="s">
        <v>435</v>
      </c>
      <c r="AH2146" s="148">
        <v>0</v>
      </c>
      <c r="AI2146" s="148"/>
      <c r="AJ2146" s="148"/>
      <c r="AK2146" s="148"/>
      <c r="AL2146" s="148"/>
      <c r="AM2146" s="148"/>
      <c r="AN2146" s="148"/>
      <c r="AO2146" s="148"/>
      <c r="AP2146" s="148"/>
      <c r="AQ2146" s="148"/>
      <c r="AR2146" s="148"/>
      <c r="AS2146" s="148"/>
      <c r="AT2146" s="148"/>
      <c r="AU2146" s="148"/>
      <c r="AV2146" s="148"/>
      <c r="AW2146" s="148"/>
      <c r="AX2146" s="148"/>
      <c r="AY2146" s="148"/>
      <c r="AZ2146" s="148"/>
      <c r="BA2146" s="148"/>
      <c r="BB2146" s="148"/>
      <c r="BC2146" s="148"/>
      <c r="BD2146" s="148"/>
      <c r="BE2146" s="148"/>
      <c r="BF2146" s="148"/>
      <c r="BG2146" s="148"/>
      <c r="BH2146" s="148"/>
    </row>
    <row r="2147" spans="1:60" outlineLevel="3" x14ac:dyDescent="0.2">
      <c r="A2147" s="155"/>
      <c r="B2147" s="156"/>
      <c r="C2147" s="194" t="s">
        <v>2737</v>
      </c>
      <c r="D2147" s="185"/>
      <c r="E2147" s="186">
        <v>80.118799999999993</v>
      </c>
      <c r="F2147" s="159"/>
      <c r="G2147" s="159"/>
      <c r="H2147" s="159"/>
      <c r="I2147" s="159"/>
      <c r="J2147" s="159"/>
      <c r="K2147" s="159"/>
      <c r="L2147" s="159"/>
      <c r="M2147" s="159"/>
      <c r="N2147" s="158"/>
      <c r="O2147" s="158"/>
      <c r="P2147" s="158"/>
      <c r="Q2147" s="158"/>
      <c r="R2147" s="159"/>
      <c r="S2147" s="159"/>
      <c r="T2147" s="159"/>
      <c r="U2147" s="159"/>
      <c r="V2147" s="159"/>
      <c r="W2147" s="159"/>
      <c r="X2147" s="159"/>
      <c r="Y2147" s="159"/>
      <c r="Z2147" s="148"/>
      <c r="AA2147" s="148"/>
      <c r="AB2147" s="148"/>
      <c r="AC2147" s="148"/>
      <c r="AD2147" s="148"/>
      <c r="AE2147" s="148"/>
      <c r="AF2147" s="148"/>
      <c r="AG2147" s="148" t="s">
        <v>435</v>
      </c>
      <c r="AH2147" s="148">
        <v>0</v>
      </c>
      <c r="AI2147" s="148"/>
      <c r="AJ2147" s="148"/>
      <c r="AK2147" s="148"/>
      <c r="AL2147" s="148"/>
      <c r="AM2147" s="148"/>
      <c r="AN2147" s="148"/>
      <c r="AO2147" s="148"/>
      <c r="AP2147" s="148"/>
      <c r="AQ2147" s="148"/>
      <c r="AR2147" s="148"/>
      <c r="AS2147" s="148"/>
      <c r="AT2147" s="148"/>
      <c r="AU2147" s="148"/>
      <c r="AV2147" s="148"/>
      <c r="AW2147" s="148"/>
      <c r="AX2147" s="148"/>
      <c r="AY2147" s="148"/>
      <c r="AZ2147" s="148"/>
      <c r="BA2147" s="148"/>
      <c r="BB2147" s="148"/>
      <c r="BC2147" s="148"/>
      <c r="BD2147" s="148"/>
      <c r="BE2147" s="148"/>
      <c r="BF2147" s="148"/>
      <c r="BG2147" s="148"/>
      <c r="BH2147" s="148"/>
    </row>
    <row r="2148" spans="1:60" outlineLevel="3" x14ac:dyDescent="0.2">
      <c r="A2148" s="155"/>
      <c r="B2148" s="156"/>
      <c r="C2148" s="194" t="s">
        <v>2738</v>
      </c>
      <c r="D2148" s="185"/>
      <c r="E2148" s="186">
        <v>82.582800000000006</v>
      </c>
      <c r="F2148" s="159"/>
      <c r="G2148" s="159"/>
      <c r="H2148" s="159"/>
      <c r="I2148" s="159"/>
      <c r="J2148" s="159"/>
      <c r="K2148" s="159"/>
      <c r="L2148" s="159"/>
      <c r="M2148" s="159"/>
      <c r="N2148" s="158"/>
      <c r="O2148" s="158"/>
      <c r="P2148" s="158"/>
      <c r="Q2148" s="158"/>
      <c r="R2148" s="159"/>
      <c r="S2148" s="159"/>
      <c r="T2148" s="159"/>
      <c r="U2148" s="159"/>
      <c r="V2148" s="159"/>
      <c r="W2148" s="159"/>
      <c r="X2148" s="159"/>
      <c r="Y2148" s="159"/>
      <c r="Z2148" s="148"/>
      <c r="AA2148" s="148"/>
      <c r="AB2148" s="148"/>
      <c r="AC2148" s="148"/>
      <c r="AD2148" s="148"/>
      <c r="AE2148" s="148"/>
      <c r="AF2148" s="148"/>
      <c r="AG2148" s="148" t="s">
        <v>435</v>
      </c>
      <c r="AH2148" s="148">
        <v>0</v>
      </c>
      <c r="AI2148" s="148"/>
      <c r="AJ2148" s="148"/>
      <c r="AK2148" s="148"/>
      <c r="AL2148" s="148"/>
      <c r="AM2148" s="148"/>
      <c r="AN2148" s="148"/>
      <c r="AO2148" s="148"/>
      <c r="AP2148" s="148"/>
      <c r="AQ2148" s="148"/>
      <c r="AR2148" s="148"/>
      <c r="AS2148" s="148"/>
      <c r="AT2148" s="148"/>
      <c r="AU2148" s="148"/>
      <c r="AV2148" s="148"/>
      <c r="AW2148" s="148"/>
      <c r="AX2148" s="148"/>
      <c r="AY2148" s="148"/>
      <c r="AZ2148" s="148"/>
      <c r="BA2148" s="148"/>
      <c r="BB2148" s="148"/>
      <c r="BC2148" s="148"/>
      <c r="BD2148" s="148"/>
      <c r="BE2148" s="148"/>
      <c r="BF2148" s="148"/>
      <c r="BG2148" s="148"/>
      <c r="BH2148" s="148"/>
    </row>
    <row r="2149" spans="1:60" outlineLevel="3" x14ac:dyDescent="0.2">
      <c r="A2149" s="155"/>
      <c r="B2149" s="156"/>
      <c r="C2149" s="194" t="s">
        <v>2739</v>
      </c>
      <c r="D2149" s="185"/>
      <c r="E2149" s="186">
        <v>293.51202000000001</v>
      </c>
      <c r="F2149" s="159"/>
      <c r="G2149" s="159"/>
      <c r="H2149" s="159"/>
      <c r="I2149" s="159"/>
      <c r="J2149" s="159"/>
      <c r="K2149" s="159"/>
      <c r="L2149" s="159"/>
      <c r="M2149" s="159"/>
      <c r="N2149" s="158"/>
      <c r="O2149" s="158"/>
      <c r="P2149" s="158"/>
      <c r="Q2149" s="158"/>
      <c r="R2149" s="159"/>
      <c r="S2149" s="159"/>
      <c r="T2149" s="159"/>
      <c r="U2149" s="159"/>
      <c r="V2149" s="159"/>
      <c r="W2149" s="159"/>
      <c r="X2149" s="159"/>
      <c r="Y2149" s="159"/>
      <c r="Z2149" s="148"/>
      <c r="AA2149" s="148"/>
      <c r="AB2149" s="148"/>
      <c r="AC2149" s="148"/>
      <c r="AD2149" s="148"/>
      <c r="AE2149" s="148"/>
      <c r="AF2149" s="148"/>
      <c r="AG2149" s="148" t="s">
        <v>435</v>
      </c>
      <c r="AH2149" s="148">
        <v>0</v>
      </c>
      <c r="AI2149" s="148"/>
      <c r="AJ2149" s="148"/>
      <c r="AK2149" s="148"/>
      <c r="AL2149" s="148"/>
      <c r="AM2149" s="148"/>
      <c r="AN2149" s="148"/>
      <c r="AO2149" s="148"/>
      <c r="AP2149" s="148"/>
      <c r="AQ2149" s="148"/>
      <c r="AR2149" s="148"/>
      <c r="AS2149" s="148"/>
      <c r="AT2149" s="148"/>
      <c r="AU2149" s="148"/>
      <c r="AV2149" s="148"/>
      <c r="AW2149" s="148"/>
      <c r="AX2149" s="148"/>
      <c r="AY2149" s="148"/>
      <c r="AZ2149" s="148"/>
      <c r="BA2149" s="148"/>
      <c r="BB2149" s="148"/>
      <c r="BC2149" s="148"/>
      <c r="BD2149" s="148"/>
      <c r="BE2149" s="148"/>
      <c r="BF2149" s="148"/>
      <c r="BG2149" s="148"/>
      <c r="BH2149" s="148"/>
    </row>
    <row r="2150" spans="1:60" outlineLevel="3" x14ac:dyDescent="0.2">
      <c r="A2150" s="155"/>
      <c r="B2150" s="156"/>
      <c r="C2150" s="194" t="s">
        <v>2740</v>
      </c>
      <c r="D2150" s="185"/>
      <c r="E2150" s="186">
        <v>-55.366</v>
      </c>
      <c r="F2150" s="159"/>
      <c r="G2150" s="159"/>
      <c r="H2150" s="159"/>
      <c r="I2150" s="159"/>
      <c r="J2150" s="159"/>
      <c r="K2150" s="159"/>
      <c r="L2150" s="159"/>
      <c r="M2150" s="159"/>
      <c r="N2150" s="158"/>
      <c r="O2150" s="158"/>
      <c r="P2150" s="158"/>
      <c r="Q2150" s="158"/>
      <c r="R2150" s="159"/>
      <c r="S2150" s="159"/>
      <c r="T2150" s="159"/>
      <c r="U2150" s="159"/>
      <c r="V2150" s="159"/>
      <c r="W2150" s="159"/>
      <c r="X2150" s="159"/>
      <c r="Y2150" s="159"/>
      <c r="Z2150" s="148"/>
      <c r="AA2150" s="148"/>
      <c r="AB2150" s="148"/>
      <c r="AC2150" s="148"/>
      <c r="AD2150" s="148"/>
      <c r="AE2150" s="148"/>
      <c r="AF2150" s="148"/>
      <c r="AG2150" s="148" t="s">
        <v>435</v>
      </c>
      <c r="AH2150" s="148">
        <v>0</v>
      </c>
      <c r="AI2150" s="148"/>
      <c r="AJ2150" s="148"/>
      <c r="AK2150" s="148"/>
      <c r="AL2150" s="148"/>
      <c r="AM2150" s="148"/>
      <c r="AN2150" s="148"/>
      <c r="AO2150" s="148"/>
      <c r="AP2150" s="148"/>
      <c r="AQ2150" s="148"/>
      <c r="AR2150" s="148"/>
      <c r="AS2150" s="148"/>
      <c r="AT2150" s="148"/>
      <c r="AU2150" s="148"/>
      <c r="AV2150" s="148"/>
      <c r="AW2150" s="148"/>
      <c r="AX2150" s="148"/>
      <c r="AY2150" s="148"/>
      <c r="AZ2150" s="148"/>
      <c r="BA2150" s="148"/>
      <c r="BB2150" s="148"/>
      <c r="BC2150" s="148"/>
      <c r="BD2150" s="148"/>
      <c r="BE2150" s="148"/>
      <c r="BF2150" s="148"/>
      <c r="BG2150" s="148"/>
      <c r="BH2150" s="148"/>
    </row>
    <row r="2151" spans="1:60" outlineLevel="3" x14ac:dyDescent="0.2">
      <c r="A2151" s="155"/>
      <c r="B2151" s="156"/>
      <c r="C2151" s="194" t="s">
        <v>2741</v>
      </c>
      <c r="D2151" s="185"/>
      <c r="E2151" s="186">
        <v>101.834</v>
      </c>
      <c r="F2151" s="159"/>
      <c r="G2151" s="159"/>
      <c r="H2151" s="159"/>
      <c r="I2151" s="159"/>
      <c r="J2151" s="159"/>
      <c r="K2151" s="159"/>
      <c r="L2151" s="159"/>
      <c r="M2151" s="159"/>
      <c r="N2151" s="158"/>
      <c r="O2151" s="158"/>
      <c r="P2151" s="158"/>
      <c r="Q2151" s="158"/>
      <c r="R2151" s="159"/>
      <c r="S2151" s="159"/>
      <c r="T2151" s="159"/>
      <c r="U2151" s="159"/>
      <c r="V2151" s="159"/>
      <c r="W2151" s="159"/>
      <c r="X2151" s="159"/>
      <c r="Y2151" s="159"/>
      <c r="Z2151" s="148"/>
      <c r="AA2151" s="148"/>
      <c r="AB2151" s="148"/>
      <c r="AC2151" s="148"/>
      <c r="AD2151" s="148"/>
      <c r="AE2151" s="148"/>
      <c r="AF2151" s="148"/>
      <c r="AG2151" s="148" t="s">
        <v>435</v>
      </c>
      <c r="AH2151" s="148">
        <v>0</v>
      </c>
      <c r="AI2151" s="148"/>
      <c r="AJ2151" s="148"/>
      <c r="AK2151" s="148"/>
      <c r="AL2151" s="148"/>
      <c r="AM2151" s="148"/>
      <c r="AN2151" s="148"/>
      <c r="AO2151" s="148"/>
      <c r="AP2151" s="148"/>
      <c r="AQ2151" s="148"/>
      <c r="AR2151" s="148"/>
      <c r="AS2151" s="148"/>
      <c r="AT2151" s="148"/>
      <c r="AU2151" s="148"/>
      <c r="AV2151" s="148"/>
      <c r="AW2151" s="148"/>
      <c r="AX2151" s="148"/>
      <c r="AY2151" s="148"/>
      <c r="AZ2151" s="148"/>
      <c r="BA2151" s="148"/>
      <c r="BB2151" s="148"/>
      <c r="BC2151" s="148"/>
      <c r="BD2151" s="148"/>
      <c r="BE2151" s="148"/>
      <c r="BF2151" s="148"/>
      <c r="BG2151" s="148"/>
      <c r="BH2151" s="148"/>
    </row>
    <row r="2152" spans="1:60" outlineLevel="3" x14ac:dyDescent="0.2">
      <c r="A2152" s="155"/>
      <c r="B2152" s="156"/>
      <c r="C2152" s="194" t="s">
        <v>2742</v>
      </c>
      <c r="D2152" s="185"/>
      <c r="E2152" s="186">
        <v>-14</v>
      </c>
      <c r="F2152" s="159"/>
      <c r="G2152" s="159"/>
      <c r="H2152" s="159"/>
      <c r="I2152" s="159"/>
      <c r="J2152" s="159"/>
      <c r="K2152" s="159"/>
      <c r="L2152" s="159"/>
      <c r="M2152" s="159"/>
      <c r="N2152" s="158"/>
      <c r="O2152" s="158"/>
      <c r="P2152" s="158"/>
      <c r="Q2152" s="158"/>
      <c r="R2152" s="159"/>
      <c r="S2152" s="159"/>
      <c r="T2152" s="159"/>
      <c r="U2152" s="159"/>
      <c r="V2152" s="159"/>
      <c r="W2152" s="159"/>
      <c r="X2152" s="159"/>
      <c r="Y2152" s="159"/>
      <c r="Z2152" s="148"/>
      <c r="AA2152" s="148"/>
      <c r="AB2152" s="148"/>
      <c r="AC2152" s="148"/>
      <c r="AD2152" s="148"/>
      <c r="AE2152" s="148"/>
      <c r="AF2152" s="148"/>
      <c r="AG2152" s="148" t="s">
        <v>435</v>
      </c>
      <c r="AH2152" s="148">
        <v>0</v>
      </c>
      <c r="AI2152" s="148"/>
      <c r="AJ2152" s="148"/>
      <c r="AK2152" s="148"/>
      <c r="AL2152" s="148"/>
      <c r="AM2152" s="148"/>
      <c r="AN2152" s="148"/>
      <c r="AO2152" s="148"/>
      <c r="AP2152" s="148"/>
      <c r="AQ2152" s="148"/>
      <c r="AR2152" s="148"/>
      <c r="AS2152" s="148"/>
      <c r="AT2152" s="148"/>
      <c r="AU2152" s="148"/>
      <c r="AV2152" s="148"/>
      <c r="AW2152" s="148"/>
      <c r="AX2152" s="148"/>
      <c r="AY2152" s="148"/>
      <c r="AZ2152" s="148"/>
      <c r="BA2152" s="148"/>
      <c r="BB2152" s="148"/>
      <c r="BC2152" s="148"/>
      <c r="BD2152" s="148"/>
      <c r="BE2152" s="148"/>
      <c r="BF2152" s="148"/>
      <c r="BG2152" s="148"/>
      <c r="BH2152" s="148"/>
    </row>
    <row r="2153" spans="1:60" outlineLevel="3" x14ac:dyDescent="0.2">
      <c r="A2153" s="155"/>
      <c r="B2153" s="156"/>
      <c r="C2153" s="194" t="s">
        <v>2743</v>
      </c>
      <c r="D2153" s="185"/>
      <c r="E2153" s="186">
        <v>60.05</v>
      </c>
      <c r="F2153" s="159"/>
      <c r="G2153" s="159"/>
      <c r="H2153" s="159"/>
      <c r="I2153" s="159"/>
      <c r="J2153" s="159"/>
      <c r="K2153" s="159"/>
      <c r="L2153" s="159"/>
      <c r="M2153" s="159"/>
      <c r="N2153" s="158"/>
      <c r="O2153" s="158"/>
      <c r="P2153" s="158"/>
      <c r="Q2153" s="158"/>
      <c r="R2153" s="159"/>
      <c r="S2153" s="159"/>
      <c r="T2153" s="159"/>
      <c r="U2153" s="159"/>
      <c r="V2153" s="159"/>
      <c r="W2153" s="159"/>
      <c r="X2153" s="159"/>
      <c r="Y2153" s="159"/>
      <c r="Z2153" s="148"/>
      <c r="AA2153" s="148"/>
      <c r="AB2153" s="148"/>
      <c r="AC2153" s="148"/>
      <c r="AD2153" s="148"/>
      <c r="AE2153" s="148"/>
      <c r="AF2153" s="148"/>
      <c r="AG2153" s="148" t="s">
        <v>435</v>
      </c>
      <c r="AH2153" s="148">
        <v>0</v>
      </c>
      <c r="AI2153" s="148"/>
      <c r="AJ2153" s="148"/>
      <c r="AK2153" s="148"/>
      <c r="AL2153" s="148"/>
      <c r="AM2153" s="148"/>
      <c r="AN2153" s="148"/>
      <c r="AO2153" s="148"/>
      <c r="AP2153" s="148"/>
      <c r="AQ2153" s="148"/>
      <c r="AR2153" s="148"/>
      <c r="AS2153" s="148"/>
      <c r="AT2153" s="148"/>
      <c r="AU2153" s="148"/>
      <c r="AV2153" s="148"/>
      <c r="AW2153" s="148"/>
      <c r="AX2153" s="148"/>
      <c r="AY2153" s="148"/>
      <c r="AZ2153" s="148"/>
      <c r="BA2153" s="148"/>
      <c r="BB2153" s="148"/>
      <c r="BC2153" s="148"/>
      <c r="BD2153" s="148"/>
      <c r="BE2153" s="148"/>
      <c r="BF2153" s="148"/>
      <c r="BG2153" s="148"/>
      <c r="BH2153" s="148"/>
    </row>
    <row r="2154" spans="1:60" outlineLevel="3" x14ac:dyDescent="0.2">
      <c r="A2154" s="155"/>
      <c r="B2154" s="156"/>
      <c r="C2154" s="194" t="s">
        <v>2744</v>
      </c>
      <c r="D2154" s="185"/>
      <c r="E2154" s="186">
        <v>198.93798000000001</v>
      </c>
      <c r="F2154" s="159"/>
      <c r="G2154" s="159"/>
      <c r="H2154" s="159"/>
      <c r="I2154" s="159"/>
      <c r="J2154" s="159"/>
      <c r="K2154" s="159"/>
      <c r="L2154" s="159"/>
      <c r="M2154" s="159"/>
      <c r="N2154" s="158"/>
      <c r="O2154" s="158"/>
      <c r="P2154" s="158"/>
      <c r="Q2154" s="158"/>
      <c r="R2154" s="159"/>
      <c r="S2154" s="159"/>
      <c r="T2154" s="159"/>
      <c r="U2154" s="159"/>
      <c r="V2154" s="159"/>
      <c r="W2154" s="159"/>
      <c r="X2154" s="159"/>
      <c r="Y2154" s="159"/>
      <c r="Z2154" s="148"/>
      <c r="AA2154" s="148"/>
      <c r="AB2154" s="148"/>
      <c r="AC2154" s="148"/>
      <c r="AD2154" s="148"/>
      <c r="AE2154" s="148"/>
      <c r="AF2154" s="148"/>
      <c r="AG2154" s="148" t="s">
        <v>435</v>
      </c>
      <c r="AH2154" s="148">
        <v>0</v>
      </c>
      <c r="AI2154" s="148"/>
      <c r="AJ2154" s="148"/>
      <c r="AK2154" s="148"/>
      <c r="AL2154" s="148"/>
      <c r="AM2154" s="148"/>
      <c r="AN2154" s="148"/>
      <c r="AO2154" s="148"/>
      <c r="AP2154" s="148"/>
      <c r="AQ2154" s="148"/>
      <c r="AR2154" s="148"/>
      <c r="AS2154" s="148"/>
      <c r="AT2154" s="148"/>
      <c r="AU2154" s="148"/>
      <c r="AV2154" s="148"/>
      <c r="AW2154" s="148"/>
      <c r="AX2154" s="148"/>
      <c r="AY2154" s="148"/>
      <c r="AZ2154" s="148"/>
      <c r="BA2154" s="148"/>
      <c r="BB2154" s="148"/>
      <c r="BC2154" s="148"/>
      <c r="BD2154" s="148"/>
      <c r="BE2154" s="148"/>
      <c r="BF2154" s="148"/>
      <c r="BG2154" s="148"/>
      <c r="BH2154" s="148"/>
    </row>
    <row r="2155" spans="1:60" outlineLevel="3" x14ac:dyDescent="0.2">
      <c r="A2155" s="155"/>
      <c r="B2155" s="156"/>
      <c r="C2155" s="194" t="s">
        <v>2745</v>
      </c>
      <c r="D2155" s="185"/>
      <c r="E2155" s="186">
        <v>-3.8</v>
      </c>
      <c r="F2155" s="159"/>
      <c r="G2155" s="159"/>
      <c r="H2155" s="159"/>
      <c r="I2155" s="159"/>
      <c r="J2155" s="159"/>
      <c r="K2155" s="159"/>
      <c r="L2155" s="159"/>
      <c r="M2155" s="159"/>
      <c r="N2155" s="158"/>
      <c r="O2155" s="158"/>
      <c r="P2155" s="158"/>
      <c r="Q2155" s="158"/>
      <c r="R2155" s="159"/>
      <c r="S2155" s="159"/>
      <c r="T2155" s="159"/>
      <c r="U2155" s="159"/>
      <c r="V2155" s="159"/>
      <c r="W2155" s="159"/>
      <c r="X2155" s="159"/>
      <c r="Y2155" s="159"/>
      <c r="Z2155" s="148"/>
      <c r="AA2155" s="148"/>
      <c r="AB2155" s="148"/>
      <c r="AC2155" s="148"/>
      <c r="AD2155" s="148"/>
      <c r="AE2155" s="148"/>
      <c r="AF2155" s="148"/>
      <c r="AG2155" s="148" t="s">
        <v>435</v>
      </c>
      <c r="AH2155" s="148">
        <v>0</v>
      </c>
      <c r="AI2155" s="148"/>
      <c r="AJ2155" s="148"/>
      <c r="AK2155" s="148"/>
      <c r="AL2155" s="148"/>
      <c r="AM2155" s="148"/>
      <c r="AN2155" s="148"/>
      <c r="AO2155" s="148"/>
      <c r="AP2155" s="148"/>
      <c r="AQ2155" s="148"/>
      <c r="AR2155" s="148"/>
      <c r="AS2155" s="148"/>
      <c r="AT2155" s="148"/>
      <c r="AU2155" s="148"/>
      <c r="AV2155" s="148"/>
      <c r="AW2155" s="148"/>
      <c r="AX2155" s="148"/>
      <c r="AY2155" s="148"/>
      <c r="AZ2155" s="148"/>
      <c r="BA2155" s="148"/>
      <c r="BB2155" s="148"/>
      <c r="BC2155" s="148"/>
      <c r="BD2155" s="148"/>
      <c r="BE2155" s="148"/>
      <c r="BF2155" s="148"/>
      <c r="BG2155" s="148"/>
      <c r="BH2155" s="148"/>
    </row>
    <row r="2156" spans="1:60" outlineLevel="3" x14ac:dyDescent="0.2">
      <c r="A2156" s="155"/>
      <c r="B2156" s="156"/>
      <c r="C2156" s="194" t="s">
        <v>2746</v>
      </c>
      <c r="D2156" s="185"/>
      <c r="E2156" s="186">
        <v>11.928000000000001</v>
      </c>
      <c r="F2156" s="159"/>
      <c r="G2156" s="159"/>
      <c r="H2156" s="159"/>
      <c r="I2156" s="159"/>
      <c r="J2156" s="159"/>
      <c r="K2156" s="159"/>
      <c r="L2156" s="159"/>
      <c r="M2156" s="159"/>
      <c r="N2156" s="158"/>
      <c r="O2156" s="158"/>
      <c r="P2156" s="158"/>
      <c r="Q2156" s="158"/>
      <c r="R2156" s="159"/>
      <c r="S2156" s="159"/>
      <c r="T2156" s="159"/>
      <c r="U2156" s="159"/>
      <c r="V2156" s="159"/>
      <c r="W2156" s="159"/>
      <c r="X2156" s="159"/>
      <c r="Y2156" s="159"/>
      <c r="Z2156" s="148"/>
      <c r="AA2156" s="148"/>
      <c r="AB2156" s="148"/>
      <c r="AC2156" s="148"/>
      <c r="AD2156" s="148"/>
      <c r="AE2156" s="148"/>
      <c r="AF2156" s="148"/>
      <c r="AG2156" s="148" t="s">
        <v>435</v>
      </c>
      <c r="AH2156" s="148">
        <v>0</v>
      </c>
      <c r="AI2156" s="148"/>
      <c r="AJ2156" s="148"/>
      <c r="AK2156" s="148"/>
      <c r="AL2156" s="148"/>
      <c r="AM2156" s="148"/>
      <c r="AN2156" s="148"/>
      <c r="AO2156" s="148"/>
      <c r="AP2156" s="148"/>
      <c r="AQ2156" s="148"/>
      <c r="AR2156" s="148"/>
      <c r="AS2156" s="148"/>
      <c r="AT2156" s="148"/>
      <c r="AU2156" s="148"/>
      <c r="AV2156" s="148"/>
      <c r="AW2156" s="148"/>
      <c r="AX2156" s="148"/>
      <c r="AY2156" s="148"/>
      <c r="AZ2156" s="148"/>
      <c r="BA2156" s="148"/>
      <c r="BB2156" s="148"/>
      <c r="BC2156" s="148"/>
      <c r="BD2156" s="148"/>
      <c r="BE2156" s="148"/>
      <c r="BF2156" s="148"/>
      <c r="BG2156" s="148"/>
      <c r="BH2156" s="148"/>
    </row>
    <row r="2157" spans="1:60" outlineLevel="3" x14ac:dyDescent="0.2">
      <c r="A2157" s="155"/>
      <c r="B2157" s="156"/>
      <c r="C2157" s="194" t="s">
        <v>2747</v>
      </c>
      <c r="D2157" s="185"/>
      <c r="E2157" s="186">
        <v>234.33799999999999</v>
      </c>
      <c r="F2157" s="159"/>
      <c r="G2157" s="159"/>
      <c r="H2157" s="159"/>
      <c r="I2157" s="159"/>
      <c r="J2157" s="159"/>
      <c r="K2157" s="159"/>
      <c r="L2157" s="159"/>
      <c r="M2157" s="159"/>
      <c r="N2157" s="158"/>
      <c r="O2157" s="158"/>
      <c r="P2157" s="158"/>
      <c r="Q2157" s="158"/>
      <c r="R2157" s="159"/>
      <c r="S2157" s="159"/>
      <c r="T2157" s="159"/>
      <c r="U2157" s="159"/>
      <c r="V2157" s="159"/>
      <c r="W2157" s="159"/>
      <c r="X2157" s="159"/>
      <c r="Y2157" s="159"/>
      <c r="Z2157" s="148"/>
      <c r="AA2157" s="148"/>
      <c r="AB2157" s="148"/>
      <c r="AC2157" s="148"/>
      <c r="AD2157" s="148"/>
      <c r="AE2157" s="148"/>
      <c r="AF2157" s="148"/>
      <c r="AG2157" s="148" t="s">
        <v>435</v>
      </c>
      <c r="AH2157" s="148">
        <v>0</v>
      </c>
      <c r="AI2157" s="148"/>
      <c r="AJ2157" s="148"/>
      <c r="AK2157" s="148"/>
      <c r="AL2157" s="148"/>
      <c r="AM2157" s="148"/>
      <c r="AN2157" s="148"/>
      <c r="AO2157" s="148"/>
      <c r="AP2157" s="148"/>
      <c r="AQ2157" s="148"/>
      <c r="AR2157" s="148"/>
      <c r="AS2157" s="148"/>
      <c r="AT2157" s="148"/>
      <c r="AU2157" s="148"/>
      <c r="AV2157" s="148"/>
      <c r="AW2157" s="148"/>
      <c r="AX2157" s="148"/>
      <c r="AY2157" s="148"/>
      <c r="AZ2157" s="148"/>
      <c r="BA2157" s="148"/>
      <c r="BB2157" s="148"/>
      <c r="BC2157" s="148"/>
      <c r="BD2157" s="148"/>
      <c r="BE2157" s="148"/>
      <c r="BF2157" s="148"/>
      <c r="BG2157" s="148"/>
      <c r="BH2157" s="148"/>
    </row>
    <row r="2158" spans="1:60" outlineLevel="3" x14ac:dyDescent="0.2">
      <c r="A2158" s="155"/>
      <c r="B2158" s="156"/>
      <c r="C2158" s="194" t="s">
        <v>2748</v>
      </c>
      <c r="D2158" s="185"/>
      <c r="E2158" s="186">
        <v>-48.192</v>
      </c>
      <c r="F2158" s="159"/>
      <c r="G2158" s="159"/>
      <c r="H2158" s="159"/>
      <c r="I2158" s="159"/>
      <c r="J2158" s="159"/>
      <c r="K2158" s="159"/>
      <c r="L2158" s="159"/>
      <c r="M2158" s="159"/>
      <c r="N2158" s="158"/>
      <c r="O2158" s="158"/>
      <c r="P2158" s="158"/>
      <c r="Q2158" s="158"/>
      <c r="R2158" s="159"/>
      <c r="S2158" s="159"/>
      <c r="T2158" s="159"/>
      <c r="U2158" s="159"/>
      <c r="V2158" s="159"/>
      <c r="W2158" s="159"/>
      <c r="X2158" s="159"/>
      <c r="Y2158" s="159"/>
      <c r="Z2158" s="148"/>
      <c r="AA2158" s="148"/>
      <c r="AB2158" s="148"/>
      <c r="AC2158" s="148"/>
      <c r="AD2158" s="148"/>
      <c r="AE2158" s="148"/>
      <c r="AF2158" s="148"/>
      <c r="AG2158" s="148" t="s">
        <v>435</v>
      </c>
      <c r="AH2158" s="148">
        <v>0</v>
      </c>
      <c r="AI2158" s="148"/>
      <c r="AJ2158" s="148"/>
      <c r="AK2158" s="148"/>
      <c r="AL2158" s="148"/>
      <c r="AM2158" s="148"/>
      <c r="AN2158" s="148"/>
      <c r="AO2158" s="148"/>
      <c r="AP2158" s="148"/>
      <c r="AQ2158" s="148"/>
      <c r="AR2158" s="148"/>
      <c r="AS2158" s="148"/>
      <c r="AT2158" s="148"/>
      <c r="AU2158" s="148"/>
      <c r="AV2158" s="148"/>
      <c r="AW2158" s="148"/>
      <c r="AX2158" s="148"/>
      <c r="AY2158" s="148"/>
      <c r="AZ2158" s="148"/>
      <c r="BA2158" s="148"/>
      <c r="BB2158" s="148"/>
      <c r="BC2158" s="148"/>
      <c r="BD2158" s="148"/>
      <c r="BE2158" s="148"/>
      <c r="BF2158" s="148"/>
      <c r="BG2158" s="148"/>
      <c r="BH2158" s="148"/>
    </row>
    <row r="2159" spans="1:60" outlineLevel="3" x14ac:dyDescent="0.2">
      <c r="A2159" s="155"/>
      <c r="B2159" s="156"/>
      <c r="C2159" s="194" t="s">
        <v>2749</v>
      </c>
      <c r="D2159" s="185"/>
      <c r="E2159" s="186">
        <v>12.545</v>
      </c>
      <c r="F2159" s="159"/>
      <c r="G2159" s="159"/>
      <c r="H2159" s="159"/>
      <c r="I2159" s="159"/>
      <c r="J2159" s="159"/>
      <c r="K2159" s="159"/>
      <c r="L2159" s="159"/>
      <c r="M2159" s="159"/>
      <c r="N2159" s="158"/>
      <c r="O2159" s="158"/>
      <c r="P2159" s="158"/>
      <c r="Q2159" s="158"/>
      <c r="R2159" s="159"/>
      <c r="S2159" s="159"/>
      <c r="T2159" s="159"/>
      <c r="U2159" s="159"/>
      <c r="V2159" s="159"/>
      <c r="W2159" s="159"/>
      <c r="X2159" s="159"/>
      <c r="Y2159" s="159"/>
      <c r="Z2159" s="148"/>
      <c r="AA2159" s="148"/>
      <c r="AB2159" s="148"/>
      <c r="AC2159" s="148"/>
      <c r="AD2159" s="148"/>
      <c r="AE2159" s="148"/>
      <c r="AF2159" s="148"/>
      <c r="AG2159" s="148" t="s">
        <v>435</v>
      </c>
      <c r="AH2159" s="148">
        <v>0</v>
      </c>
      <c r="AI2159" s="148"/>
      <c r="AJ2159" s="148"/>
      <c r="AK2159" s="148"/>
      <c r="AL2159" s="148"/>
      <c r="AM2159" s="148"/>
      <c r="AN2159" s="148"/>
      <c r="AO2159" s="148"/>
      <c r="AP2159" s="148"/>
      <c r="AQ2159" s="148"/>
      <c r="AR2159" s="148"/>
      <c r="AS2159" s="148"/>
      <c r="AT2159" s="148"/>
      <c r="AU2159" s="148"/>
      <c r="AV2159" s="148"/>
      <c r="AW2159" s="148"/>
      <c r="AX2159" s="148"/>
      <c r="AY2159" s="148"/>
      <c r="AZ2159" s="148"/>
      <c r="BA2159" s="148"/>
      <c r="BB2159" s="148"/>
      <c r="BC2159" s="148"/>
      <c r="BD2159" s="148"/>
      <c r="BE2159" s="148"/>
      <c r="BF2159" s="148"/>
      <c r="BG2159" s="148"/>
      <c r="BH2159" s="148"/>
    </row>
    <row r="2160" spans="1:60" outlineLevel="3" x14ac:dyDescent="0.2">
      <c r="A2160" s="155"/>
      <c r="B2160" s="156"/>
      <c r="C2160" s="194" t="s">
        <v>2750</v>
      </c>
      <c r="D2160" s="185"/>
      <c r="E2160" s="186">
        <v>400.4</v>
      </c>
      <c r="F2160" s="159"/>
      <c r="G2160" s="159"/>
      <c r="H2160" s="159"/>
      <c r="I2160" s="159"/>
      <c r="J2160" s="159"/>
      <c r="K2160" s="159"/>
      <c r="L2160" s="159"/>
      <c r="M2160" s="159"/>
      <c r="N2160" s="158"/>
      <c r="O2160" s="158"/>
      <c r="P2160" s="158"/>
      <c r="Q2160" s="158"/>
      <c r="R2160" s="159"/>
      <c r="S2160" s="159"/>
      <c r="T2160" s="159"/>
      <c r="U2160" s="159"/>
      <c r="V2160" s="159"/>
      <c r="W2160" s="159"/>
      <c r="X2160" s="159"/>
      <c r="Y2160" s="159"/>
      <c r="Z2160" s="148"/>
      <c r="AA2160" s="148"/>
      <c r="AB2160" s="148"/>
      <c r="AC2160" s="148"/>
      <c r="AD2160" s="148"/>
      <c r="AE2160" s="148"/>
      <c r="AF2160" s="148"/>
      <c r="AG2160" s="148" t="s">
        <v>435</v>
      </c>
      <c r="AH2160" s="148">
        <v>0</v>
      </c>
      <c r="AI2160" s="148"/>
      <c r="AJ2160" s="148"/>
      <c r="AK2160" s="148"/>
      <c r="AL2160" s="148"/>
      <c r="AM2160" s="148"/>
      <c r="AN2160" s="148"/>
      <c r="AO2160" s="148"/>
      <c r="AP2160" s="148"/>
      <c r="AQ2160" s="148"/>
      <c r="AR2160" s="148"/>
      <c r="AS2160" s="148"/>
      <c r="AT2160" s="148"/>
      <c r="AU2160" s="148"/>
      <c r="AV2160" s="148"/>
      <c r="AW2160" s="148"/>
      <c r="AX2160" s="148"/>
      <c r="AY2160" s="148"/>
      <c r="AZ2160" s="148"/>
      <c r="BA2160" s="148"/>
      <c r="BB2160" s="148"/>
      <c r="BC2160" s="148"/>
      <c r="BD2160" s="148"/>
      <c r="BE2160" s="148"/>
      <c r="BF2160" s="148"/>
      <c r="BG2160" s="148"/>
      <c r="BH2160" s="148"/>
    </row>
    <row r="2161" spans="1:60" outlineLevel="3" x14ac:dyDescent="0.2">
      <c r="A2161" s="155"/>
      <c r="B2161" s="156"/>
      <c r="C2161" s="194" t="s">
        <v>2751</v>
      </c>
      <c r="D2161" s="185"/>
      <c r="E2161" s="186">
        <v>-126.42400000000001</v>
      </c>
      <c r="F2161" s="159"/>
      <c r="G2161" s="159"/>
      <c r="H2161" s="159"/>
      <c r="I2161" s="159"/>
      <c r="J2161" s="159"/>
      <c r="K2161" s="159"/>
      <c r="L2161" s="159"/>
      <c r="M2161" s="159"/>
      <c r="N2161" s="158"/>
      <c r="O2161" s="158"/>
      <c r="P2161" s="158"/>
      <c r="Q2161" s="158"/>
      <c r="R2161" s="159"/>
      <c r="S2161" s="159"/>
      <c r="T2161" s="159"/>
      <c r="U2161" s="159"/>
      <c r="V2161" s="159"/>
      <c r="W2161" s="159"/>
      <c r="X2161" s="159"/>
      <c r="Y2161" s="159"/>
      <c r="Z2161" s="148"/>
      <c r="AA2161" s="148"/>
      <c r="AB2161" s="148"/>
      <c r="AC2161" s="148"/>
      <c r="AD2161" s="148"/>
      <c r="AE2161" s="148"/>
      <c r="AF2161" s="148"/>
      <c r="AG2161" s="148" t="s">
        <v>435</v>
      </c>
      <c r="AH2161" s="148">
        <v>0</v>
      </c>
      <c r="AI2161" s="148"/>
      <c r="AJ2161" s="148"/>
      <c r="AK2161" s="148"/>
      <c r="AL2161" s="148"/>
      <c r="AM2161" s="148"/>
      <c r="AN2161" s="148"/>
      <c r="AO2161" s="148"/>
      <c r="AP2161" s="148"/>
      <c r="AQ2161" s="148"/>
      <c r="AR2161" s="148"/>
      <c r="AS2161" s="148"/>
      <c r="AT2161" s="148"/>
      <c r="AU2161" s="148"/>
      <c r="AV2161" s="148"/>
      <c r="AW2161" s="148"/>
      <c r="AX2161" s="148"/>
      <c r="AY2161" s="148"/>
      <c r="AZ2161" s="148"/>
      <c r="BA2161" s="148"/>
      <c r="BB2161" s="148"/>
      <c r="BC2161" s="148"/>
      <c r="BD2161" s="148"/>
      <c r="BE2161" s="148"/>
      <c r="BF2161" s="148"/>
      <c r="BG2161" s="148"/>
      <c r="BH2161" s="148"/>
    </row>
    <row r="2162" spans="1:60" outlineLevel="3" x14ac:dyDescent="0.2">
      <c r="A2162" s="155"/>
      <c r="B2162" s="156"/>
      <c r="C2162" s="194" t="s">
        <v>2752</v>
      </c>
      <c r="D2162" s="185"/>
      <c r="E2162" s="186">
        <v>230.08799999999999</v>
      </c>
      <c r="F2162" s="159"/>
      <c r="G2162" s="159"/>
      <c r="H2162" s="159"/>
      <c r="I2162" s="159"/>
      <c r="J2162" s="159"/>
      <c r="K2162" s="159"/>
      <c r="L2162" s="159"/>
      <c r="M2162" s="159"/>
      <c r="N2162" s="158"/>
      <c r="O2162" s="158"/>
      <c r="P2162" s="158"/>
      <c r="Q2162" s="158"/>
      <c r="R2162" s="159"/>
      <c r="S2162" s="159"/>
      <c r="T2162" s="159"/>
      <c r="U2162" s="159"/>
      <c r="V2162" s="159"/>
      <c r="W2162" s="159"/>
      <c r="X2162" s="159"/>
      <c r="Y2162" s="159"/>
      <c r="Z2162" s="148"/>
      <c r="AA2162" s="148"/>
      <c r="AB2162" s="148"/>
      <c r="AC2162" s="148"/>
      <c r="AD2162" s="148"/>
      <c r="AE2162" s="148"/>
      <c r="AF2162" s="148"/>
      <c r="AG2162" s="148" t="s">
        <v>435</v>
      </c>
      <c r="AH2162" s="148">
        <v>0</v>
      </c>
      <c r="AI2162" s="148"/>
      <c r="AJ2162" s="148"/>
      <c r="AK2162" s="148"/>
      <c r="AL2162" s="148"/>
      <c r="AM2162" s="148"/>
      <c r="AN2162" s="148"/>
      <c r="AO2162" s="148"/>
      <c r="AP2162" s="148"/>
      <c r="AQ2162" s="148"/>
      <c r="AR2162" s="148"/>
      <c r="AS2162" s="148"/>
      <c r="AT2162" s="148"/>
      <c r="AU2162" s="148"/>
      <c r="AV2162" s="148"/>
      <c r="AW2162" s="148"/>
      <c r="AX2162" s="148"/>
      <c r="AY2162" s="148"/>
      <c r="AZ2162" s="148"/>
      <c r="BA2162" s="148"/>
      <c r="BB2162" s="148"/>
      <c r="BC2162" s="148"/>
      <c r="BD2162" s="148"/>
      <c r="BE2162" s="148"/>
      <c r="BF2162" s="148"/>
      <c r="BG2162" s="148"/>
      <c r="BH2162" s="148"/>
    </row>
    <row r="2163" spans="1:60" outlineLevel="3" x14ac:dyDescent="0.2">
      <c r="A2163" s="155"/>
      <c r="B2163" s="156"/>
      <c r="C2163" s="194" t="s">
        <v>2753</v>
      </c>
      <c r="D2163" s="185"/>
      <c r="E2163" s="186">
        <v>-31.6</v>
      </c>
      <c r="F2163" s="159"/>
      <c r="G2163" s="159"/>
      <c r="H2163" s="159"/>
      <c r="I2163" s="159"/>
      <c r="J2163" s="159"/>
      <c r="K2163" s="159"/>
      <c r="L2163" s="159"/>
      <c r="M2163" s="159"/>
      <c r="N2163" s="158"/>
      <c r="O2163" s="158"/>
      <c r="P2163" s="158"/>
      <c r="Q2163" s="158"/>
      <c r="R2163" s="159"/>
      <c r="S2163" s="159"/>
      <c r="T2163" s="159"/>
      <c r="U2163" s="159"/>
      <c r="V2163" s="159"/>
      <c r="W2163" s="159"/>
      <c r="X2163" s="159"/>
      <c r="Y2163" s="159"/>
      <c r="Z2163" s="148"/>
      <c r="AA2163" s="148"/>
      <c r="AB2163" s="148"/>
      <c r="AC2163" s="148"/>
      <c r="AD2163" s="148"/>
      <c r="AE2163" s="148"/>
      <c r="AF2163" s="148"/>
      <c r="AG2163" s="148" t="s">
        <v>435</v>
      </c>
      <c r="AH2163" s="148">
        <v>0</v>
      </c>
      <c r="AI2163" s="148"/>
      <c r="AJ2163" s="148"/>
      <c r="AK2163" s="148"/>
      <c r="AL2163" s="148"/>
      <c r="AM2163" s="148"/>
      <c r="AN2163" s="148"/>
      <c r="AO2163" s="148"/>
      <c r="AP2163" s="148"/>
      <c r="AQ2163" s="148"/>
      <c r="AR2163" s="148"/>
      <c r="AS2163" s="148"/>
      <c r="AT2163" s="148"/>
      <c r="AU2163" s="148"/>
      <c r="AV2163" s="148"/>
      <c r="AW2163" s="148"/>
      <c r="AX2163" s="148"/>
      <c r="AY2163" s="148"/>
      <c r="AZ2163" s="148"/>
      <c r="BA2163" s="148"/>
      <c r="BB2163" s="148"/>
      <c r="BC2163" s="148"/>
      <c r="BD2163" s="148"/>
      <c r="BE2163" s="148"/>
      <c r="BF2163" s="148"/>
      <c r="BG2163" s="148"/>
      <c r="BH2163" s="148"/>
    </row>
    <row r="2164" spans="1:60" outlineLevel="3" x14ac:dyDescent="0.2">
      <c r="A2164" s="155"/>
      <c r="B2164" s="156"/>
      <c r="C2164" s="194" t="s">
        <v>2754</v>
      </c>
      <c r="D2164" s="185"/>
      <c r="E2164" s="186">
        <v>121.422</v>
      </c>
      <c r="F2164" s="159"/>
      <c r="G2164" s="159"/>
      <c r="H2164" s="159"/>
      <c r="I2164" s="159"/>
      <c r="J2164" s="159"/>
      <c r="K2164" s="159"/>
      <c r="L2164" s="159"/>
      <c r="M2164" s="159"/>
      <c r="N2164" s="158"/>
      <c r="O2164" s="158"/>
      <c r="P2164" s="158"/>
      <c r="Q2164" s="158"/>
      <c r="R2164" s="159"/>
      <c r="S2164" s="159"/>
      <c r="T2164" s="159"/>
      <c r="U2164" s="159"/>
      <c r="V2164" s="159"/>
      <c r="W2164" s="159"/>
      <c r="X2164" s="159"/>
      <c r="Y2164" s="159"/>
      <c r="Z2164" s="148"/>
      <c r="AA2164" s="148"/>
      <c r="AB2164" s="148"/>
      <c r="AC2164" s="148"/>
      <c r="AD2164" s="148"/>
      <c r="AE2164" s="148"/>
      <c r="AF2164" s="148"/>
      <c r="AG2164" s="148" t="s">
        <v>435</v>
      </c>
      <c r="AH2164" s="148">
        <v>0</v>
      </c>
      <c r="AI2164" s="148"/>
      <c r="AJ2164" s="148"/>
      <c r="AK2164" s="148"/>
      <c r="AL2164" s="148"/>
      <c r="AM2164" s="148"/>
      <c r="AN2164" s="148"/>
      <c r="AO2164" s="148"/>
      <c r="AP2164" s="148"/>
      <c r="AQ2164" s="148"/>
      <c r="AR2164" s="148"/>
      <c r="AS2164" s="148"/>
      <c r="AT2164" s="148"/>
      <c r="AU2164" s="148"/>
      <c r="AV2164" s="148"/>
      <c r="AW2164" s="148"/>
      <c r="AX2164" s="148"/>
      <c r="AY2164" s="148"/>
      <c r="AZ2164" s="148"/>
      <c r="BA2164" s="148"/>
      <c r="BB2164" s="148"/>
      <c r="BC2164" s="148"/>
      <c r="BD2164" s="148"/>
      <c r="BE2164" s="148"/>
      <c r="BF2164" s="148"/>
      <c r="BG2164" s="148"/>
      <c r="BH2164" s="148"/>
    </row>
    <row r="2165" spans="1:60" outlineLevel="3" x14ac:dyDescent="0.2">
      <c r="A2165" s="155"/>
      <c r="B2165" s="156"/>
      <c r="C2165" s="194" t="s">
        <v>2755</v>
      </c>
      <c r="D2165" s="185"/>
      <c r="E2165" s="186">
        <v>-2.6640000000000001</v>
      </c>
      <c r="F2165" s="159"/>
      <c r="G2165" s="159"/>
      <c r="H2165" s="159"/>
      <c r="I2165" s="159"/>
      <c r="J2165" s="159"/>
      <c r="K2165" s="159"/>
      <c r="L2165" s="159"/>
      <c r="M2165" s="159"/>
      <c r="N2165" s="158"/>
      <c r="O2165" s="158"/>
      <c r="P2165" s="158"/>
      <c r="Q2165" s="158"/>
      <c r="R2165" s="159"/>
      <c r="S2165" s="159"/>
      <c r="T2165" s="159"/>
      <c r="U2165" s="159"/>
      <c r="V2165" s="159"/>
      <c r="W2165" s="159"/>
      <c r="X2165" s="159"/>
      <c r="Y2165" s="159"/>
      <c r="Z2165" s="148"/>
      <c r="AA2165" s="148"/>
      <c r="AB2165" s="148"/>
      <c r="AC2165" s="148"/>
      <c r="AD2165" s="148"/>
      <c r="AE2165" s="148"/>
      <c r="AF2165" s="148"/>
      <c r="AG2165" s="148" t="s">
        <v>435</v>
      </c>
      <c r="AH2165" s="148">
        <v>0</v>
      </c>
      <c r="AI2165" s="148"/>
      <c r="AJ2165" s="148"/>
      <c r="AK2165" s="148"/>
      <c r="AL2165" s="148"/>
      <c r="AM2165" s="148"/>
      <c r="AN2165" s="148"/>
      <c r="AO2165" s="148"/>
      <c r="AP2165" s="148"/>
      <c r="AQ2165" s="148"/>
      <c r="AR2165" s="148"/>
      <c r="AS2165" s="148"/>
      <c r="AT2165" s="148"/>
      <c r="AU2165" s="148"/>
      <c r="AV2165" s="148"/>
      <c r="AW2165" s="148"/>
      <c r="AX2165" s="148"/>
      <c r="AY2165" s="148"/>
      <c r="AZ2165" s="148"/>
      <c r="BA2165" s="148"/>
      <c r="BB2165" s="148"/>
      <c r="BC2165" s="148"/>
      <c r="BD2165" s="148"/>
      <c r="BE2165" s="148"/>
      <c r="BF2165" s="148"/>
      <c r="BG2165" s="148"/>
      <c r="BH2165" s="148"/>
    </row>
    <row r="2166" spans="1:60" outlineLevel="3" x14ac:dyDescent="0.2">
      <c r="A2166" s="155"/>
      <c r="B2166" s="156"/>
      <c r="C2166" s="194" t="s">
        <v>2756</v>
      </c>
      <c r="D2166" s="185"/>
      <c r="E2166" s="186">
        <v>115.666</v>
      </c>
      <c r="F2166" s="159"/>
      <c r="G2166" s="159"/>
      <c r="H2166" s="159"/>
      <c r="I2166" s="159"/>
      <c r="J2166" s="159"/>
      <c r="K2166" s="159"/>
      <c r="L2166" s="159"/>
      <c r="M2166" s="159"/>
      <c r="N2166" s="158"/>
      <c r="O2166" s="158"/>
      <c r="P2166" s="158"/>
      <c r="Q2166" s="158"/>
      <c r="R2166" s="159"/>
      <c r="S2166" s="159"/>
      <c r="T2166" s="159"/>
      <c r="U2166" s="159"/>
      <c r="V2166" s="159"/>
      <c r="W2166" s="159"/>
      <c r="X2166" s="159"/>
      <c r="Y2166" s="159"/>
      <c r="Z2166" s="148"/>
      <c r="AA2166" s="148"/>
      <c r="AB2166" s="148"/>
      <c r="AC2166" s="148"/>
      <c r="AD2166" s="148"/>
      <c r="AE2166" s="148"/>
      <c r="AF2166" s="148"/>
      <c r="AG2166" s="148" t="s">
        <v>435</v>
      </c>
      <c r="AH2166" s="148">
        <v>0</v>
      </c>
      <c r="AI2166" s="148"/>
      <c r="AJ2166" s="148"/>
      <c r="AK2166" s="148"/>
      <c r="AL2166" s="148"/>
      <c r="AM2166" s="148"/>
      <c r="AN2166" s="148"/>
      <c r="AO2166" s="148"/>
      <c r="AP2166" s="148"/>
      <c r="AQ2166" s="148"/>
      <c r="AR2166" s="148"/>
      <c r="AS2166" s="148"/>
      <c r="AT2166" s="148"/>
      <c r="AU2166" s="148"/>
      <c r="AV2166" s="148"/>
      <c r="AW2166" s="148"/>
      <c r="AX2166" s="148"/>
      <c r="AY2166" s="148"/>
      <c r="AZ2166" s="148"/>
      <c r="BA2166" s="148"/>
      <c r="BB2166" s="148"/>
      <c r="BC2166" s="148"/>
      <c r="BD2166" s="148"/>
      <c r="BE2166" s="148"/>
      <c r="BF2166" s="148"/>
      <c r="BG2166" s="148"/>
      <c r="BH2166" s="148"/>
    </row>
    <row r="2167" spans="1:60" outlineLevel="3" x14ac:dyDescent="0.2">
      <c r="A2167" s="155"/>
      <c r="B2167" s="156"/>
      <c r="C2167" s="194" t="s">
        <v>2733</v>
      </c>
      <c r="D2167" s="185"/>
      <c r="E2167" s="186">
        <v>-1.52</v>
      </c>
      <c r="F2167" s="159"/>
      <c r="G2167" s="159"/>
      <c r="H2167" s="159"/>
      <c r="I2167" s="159"/>
      <c r="J2167" s="159"/>
      <c r="K2167" s="159"/>
      <c r="L2167" s="159"/>
      <c r="M2167" s="159"/>
      <c r="N2167" s="158"/>
      <c r="O2167" s="158"/>
      <c r="P2167" s="158"/>
      <c r="Q2167" s="158"/>
      <c r="R2167" s="159"/>
      <c r="S2167" s="159"/>
      <c r="T2167" s="159"/>
      <c r="U2167" s="159"/>
      <c r="V2167" s="159"/>
      <c r="W2167" s="159"/>
      <c r="X2167" s="159"/>
      <c r="Y2167" s="159"/>
      <c r="Z2167" s="148"/>
      <c r="AA2167" s="148"/>
      <c r="AB2167" s="148"/>
      <c r="AC2167" s="148"/>
      <c r="AD2167" s="148"/>
      <c r="AE2167" s="148"/>
      <c r="AF2167" s="148"/>
      <c r="AG2167" s="148" t="s">
        <v>435</v>
      </c>
      <c r="AH2167" s="148">
        <v>0</v>
      </c>
      <c r="AI2167" s="148"/>
      <c r="AJ2167" s="148"/>
      <c r="AK2167" s="148"/>
      <c r="AL2167" s="148"/>
      <c r="AM2167" s="148"/>
      <c r="AN2167" s="148"/>
      <c r="AO2167" s="148"/>
      <c r="AP2167" s="148"/>
      <c r="AQ2167" s="148"/>
      <c r="AR2167" s="148"/>
      <c r="AS2167" s="148"/>
      <c r="AT2167" s="148"/>
      <c r="AU2167" s="148"/>
      <c r="AV2167" s="148"/>
      <c r="AW2167" s="148"/>
      <c r="AX2167" s="148"/>
      <c r="AY2167" s="148"/>
      <c r="AZ2167" s="148"/>
      <c r="BA2167" s="148"/>
      <c r="BB2167" s="148"/>
      <c r="BC2167" s="148"/>
      <c r="BD2167" s="148"/>
      <c r="BE2167" s="148"/>
      <c r="BF2167" s="148"/>
      <c r="BG2167" s="148"/>
      <c r="BH2167" s="148"/>
    </row>
    <row r="2168" spans="1:60" outlineLevel="3" x14ac:dyDescent="0.2">
      <c r="A2168" s="155"/>
      <c r="B2168" s="156"/>
      <c r="C2168" s="194" t="s">
        <v>2757</v>
      </c>
      <c r="D2168" s="185"/>
      <c r="E2168" s="186">
        <v>79.31</v>
      </c>
      <c r="F2168" s="159"/>
      <c r="G2168" s="159"/>
      <c r="H2168" s="159"/>
      <c r="I2168" s="159"/>
      <c r="J2168" s="159"/>
      <c r="K2168" s="159"/>
      <c r="L2168" s="159"/>
      <c r="M2168" s="159"/>
      <c r="N2168" s="158"/>
      <c r="O2168" s="158"/>
      <c r="P2168" s="158"/>
      <c r="Q2168" s="158"/>
      <c r="R2168" s="159"/>
      <c r="S2168" s="159"/>
      <c r="T2168" s="159"/>
      <c r="U2168" s="159"/>
      <c r="V2168" s="159"/>
      <c r="W2168" s="159"/>
      <c r="X2168" s="159"/>
      <c r="Y2168" s="159"/>
      <c r="Z2168" s="148"/>
      <c r="AA2168" s="148"/>
      <c r="AB2168" s="148"/>
      <c r="AC2168" s="148"/>
      <c r="AD2168" s="148"/>
      <c r="AE2168" s="148"/>
      <c r="AF2168" s="148"/>
      <c r="AG2168" s="148" t="s">
        <v>435</v>
      </c>
      <c r="AH2168" s="148">
        <v>0</v>
      </c>
      <c r="AI2168" s="148"/>
      <c r="AJ2168" s="148"/>
      <c r="AK2168" s="148"/>
      <c r="AL2168" s="148"/>
      <c r="AM2168" s="148"/>
      <c r="AN2168" s="148"/>
      <c r="AO2168" s="148"/>
      <c r="AP2168" s="148"/>
      <c r="AQ2168" s="148"/>
      <c r="AR2168" s="148"/>
      <c r="AS2168" s="148"/>
      <c r="AT2168" s="148"/>
      <c r="AU2168" s="148"/>
      <c r="AV2168" s="148"/>
      <c r="AW2168" s="148"/>
      <c r="AX2168" s="148"/>
      <c r="AY2168" s="148"/>
      <c r="AZ2168" s="148"/>
      <c r="BA2168" s="148"/>
      <c r="BB2168" s="148"/>
      <c r="BC2168" s="148"/>
      <c r="BD2168" s="148"/>
      <c r="BE2168" s="148"/>
      <c r="BF2168" s="148"/>
      <c r="BG2168" s="148"/>
      <c r="BH2168" s="148"/>
    </row>
    <row r="2169" spans="1:60" outlineLevel="3" x14ac:dyDescent="0.2">
      <c r="A2169" s="155"/>
      <c r="B2169" s="156"/>
      <c r="C2169" s="194" t="s">
        <v>2758</v>
      </c>
      <c r="D2169" s="185"/>
      <c r="E2169" s="186">
        <v>-0.65500000000000003</v>
      </c>
      <c r="F2169" s="159"/>
      <c r="G2169" s="159"/>
      <c r="H2169" s="159"/>
      <c r="I2169" s="159"/>
      <c r="J2169" s="159"/>
      <c r="K2169" s="159"/>
      <c r="L2169" s="159"/>
      <c r="M2169" s="159"/>
      <c r="N2169" s="158"/>
      <c r="O2169" s="158"/>
      <c r="P2169" s="158"/>
      <c r="Q2169" s="158"/>
      <c r="R2169" s="159"/>
      <c r="S2169" s="159"/>
      <c r="T2169" s="159"/>
      <c r="U2169" s="159"/>
      <c r="V2169" s="159"/>
      <c r="W2169" s="159"/>
      <c r="X2169" s="159"/>
      <c r="Y2169" s="159"/>
      <c r="Z2169" s="148"/>
      <c r="AA2169" s="148"/>
      <c r="AB2169" s="148"/>
      <c r="AC2169" s="148"/>
      <c r="AD2169" s="148"/>
      <c r="AE2169" s="148"/>
      <c r="AF2169" s="148"/>
      <c r="AG2169" s="148" t="s">
        <v>435</v>
      </c>
      <c r="AH2169" s="148">
        <v>0</v>
      </c>
      <c r="AI2169" s="148"/>
      <c r="AJ2169" s="148"/>
      <c r="AK2169" s="148"/>
      <c r="AL2169" s="148"/>
      <c r="AM2169" s="148"/>
      <c r="AN2169" s="148"/>
      <c r="AO2169" s="148"/>
      <c r="AP2169" s="148"/>
      <c r="AQ2169" s="148"/>
      <c r="AR2169" s="148"/>
      <c r="AS2169" s="148"/>
      <c r="AT2169" s="148"/>
      <c r="AU2169" s="148"/>
      <c r="AV2169" s="148"/>
      <c r="AW2169" s="148"/>
      <c r="AX2169" s="148"/>
      <c r="AY2169" s="148"/>
      <c r="AZ2169" s="148"/>
      <c r="BA2169" s="148"/>
      <c r="BB2169" s="148"/>
      <c r="BC2169" s="148"/>
      <c r="BD2169" s="148"/>
      <c r="BE2169" s="148"/>
      <c r="BF2169" s="148"/>
      <c r="BG2169" s="148"/>
      <c r="BH2169" s="148"/>
    </row>
    <row r="2170" spans="1:60" outlineLevel="3" x14ac:dyDescent="0.2">
      <c r="A2170" s="155"/>
      <c r="B2170" s="156"/>
      <c r="C2170" s="194" t="s">
        <v>2759</v>
      </c>
      <c r="D2170" s="185"/>
      <c r="E2170" s="186">
        <v>97.583200000000005</v>
      </c>
      <c r="F2170" s="159"/>
      <c r="G2170" s="159"/>
      <c r="H2170" s="159"/>
      <c r="I2170" s="159"/>
      <c r="J2170" s="159"/>
      <c r="K2170" s="159"/>
      <c r="L2170" s="159"/>
      <c r="M2170" s="159"/>
      <c r="N2170" s="158"/>
      <c r="O2170" s="158"/>
      <c r="P2170" s="158"/>
      <c r="Q2170" s="158"/>
      <c r="R2170" s="159"/>
      <c r="S2170" s="159"/>
      <c r="T2170" s="159"/>
      <c r="U2170" s="159"/>
      <c r="V2170" s="159"/>
      <c r="W2170" s="159"/>
      <c r="X2170" s="159"/>
      <c r="Y2170" s="159"/>
      <c r="Z2170" s="148"/>
      <c r="AA2170" s="148"/>
      <c r="AB2170" s="148"/>
      <c r="AC2170" s="148"/>
      <c r="AD2170" s="148"/>
      <c r="AE2170" s="148"/>
      <c r="AF2170" s="148"/>
      <c r="AG2170" s="148" t="s">
        <v>435</v>
      </c>
      <c r="AH2170" s="148">
        <v>0</v>
      </c>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row>
    <row r="2171" spans="1:60" outlineLevel="3" x14ac:dyDescent="0.2">
      <c r="A2171" s="155"/>
      <c r="B2171" s="156"/>
      <c r="C2171" s="194" t="s">
        <v>2733</v>
      </c>
      <c r="D2171" s="185"/>
      <c r="E2171" s="186">
        <v>-1.52</v>
      </c>
      <c r="F2171" s="159"/>
      <c r="G2171" s="159"/>
      <c r="H2171" s="159"/>
      <c r="I2171" s="159"/>
      <c r="J2171" s="159"/>
      <c r="K2171" s="159"/>
      <c r="L2171" s="159"/>
      <c r="M2171" s="159"/>
      <c r="N2171" s="158"/>
      <c r="O2171" s="158"/>
      <c r="P2171" s="158"/>
      <c r="Q2171" s="158"/>
      <c r="R2171" s="159"/>
      <c r="S2171" s="159"/>
      <c r="T2171" s="159"/>
      <c r="U2171" s="159"/>
      <c r="V2171" s="159"/>
      <c r="W2171" s="159"/>
      <c r="X2171" s="159"/>
      <c r="Y2171" s="159"/>
      <c r="Z2171" s="148"/>
      <c r="AA2171" s="148"/>
      <c r="AB2171" s="148"/>
      <c r="AC2171" s="148"/>
      <c r="AD2171" s="148"/>
      <c r="AE2171" s="148"/>
      <c r="AF2171" s="148"/>
      <c r="AG2171" s="148" t="s">
        <v>435</v>
      </c>
      <c r="AH2171" s="148">
        <v>0</v>
      </c>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row>
    <row r="2172" spans="1:60" outlineLevel="3" x14ac:dyDescent="0.2">
      <c r="A2172" s="155"/>
      <c r="B2172" s="156"/>
      <c r="C2172" s="194" t="s">
        <v>2760</v>
      </c>
      <c r="D2172" s="185"/>
      <c r="E2172" s="186">
        <v>37.341999999999999</v>
      </c>
      <c r="F2172" s="159"/>
      <c r="G2172" s="159"/>
      <c r="H2172" s="159"/>
      <c r="I2172" s="159"/>
      <c r="J2172" s="159"/>
      <c r="K2172" s="159"/>
      <c r="L2172" s="159"/>
      <c r="M2172" s="159"/>
      <c r="N2172" s="158"/>
      <c r="O2172" s="158"/>
      <c r="P2172" s="158"/>
      <c r="Q2172" s="158"/>
      <c r="R2172" s="159"/>
      <c r="S2172" s="159"/>
      <c r="T2172" s="159"/>
      <c r="U2172" s="159"/>
      <c r="V2172" s="159"/>
      <c r="W2172" s="159"/>
      <c r="X2172" s="159"/>
      <c r="Y2172" s="159"/>
      <c r="Z2172" s="148"/>
      <c r="AA2172" s="148"/>
      <c r="AB2172" s="148"/>
      <c r="AC2172" s="148"/>
      <c r="AD2172" s="148"/>
      <c r="AE2172" s="148"/>
      <c r="AF2172" s="148"/>
      <c r="AG2172" s="148" t="s">
        <v>435</v>
      </c>
      <c r="AH2172" s="148">
        <v>0</v>
      </c>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row>
    <row r="2173" spans="1:60" outlineLevel="3" x14ac:dyDescent="0.2">
      <c r="A2173" s="155"/>
      <c r="B2173" s="156"/>
      <c r="C2173" s="194" t="s">
        <v>2761</v>
      </c>
      <c r="D2173" s="185"/>
      <c r="E2173" s="186">
        <v>-0.54</v>
      </c>
      <c r="F2173" s="159"/>
      <c r="G2173" s="159"/>
      <c r="H2173" s="159"/>
      <c r="I2173" s="159"/>
      <c r="J2173" s="159"/>
      <c r="K2173" s="159"/>
      <c r="L2173" s="159"/>
      <c r="M2173" s="159"/>
      <c r="N2173" s="158"/>
      <c r="O2173" s="158"/>
      <c r="P2173" s="158"/>
      <c r="Q2173" s="158"/>
      <c r="R2173" s="159"/>
      <c r="S2173" s="159"/>
      <c r="T2173" s="159"/>
      <c r="U2173" s="159"/>
      <c r="V2173" s="159"/>
      <c r="W2173" s="159"/>
      <c r="X2173" s="159"/>
      <c r="Y2173" s="159"/>
      <c r="Z2173" s="148"/>
      <c r="AA2173" s="148"/>
      <c r="AB2173" s="148"/>
      <c r="AC2173" s="148"/>
      <c r="AD2173" s="148"/>
      <c r="AE2173" s="148"/>
      <c r="AF2173" s="148"/>
      <c r="AG2173" s="148" t="s">
        <v>435</v>
      </c>
      <c r="AH2173" s="148">
        <v>0</v>
      </c>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row>
    <row r="2174" spans="1:60" outlineLevel="3" x14ac:dyDescent="0.2">
      <c r="A2174" s="155"/>
      <c r="B2174" s="156"/>
      <c r="C2174" s="194" t="s">
        <v>2762</v>
      </c>
      <c r="D2174" s="185"/>
      <c r="E2174" s="186">
        <v>6.83</v>
      </c>
      <c r="F2174" s="159"/>
      <c r="G2174" s="159"/>
      <c r="H2174" s="159"/>
      <c r="I2174" s="159"/>
      <c r="J2174" s="159"/>
      <c r="K2174" s="159"/>
      <c r="L2174" s="159"/>
      <c r="M2174" s="159"/>
      <c r="N2174" s="158"/>
      <c r="O2174" s="158"/>
      <c r="P2174" s="158"/>
      <c r="Q2174" s="158"/>
      <c r="R2174" s="159"/>
      <c r="S2174" s="159"/>
      <c r="T2174" s="159"/>
      <c r="U2174" s="159"/>
      <c r="V2174" s="159"/>
      <c r="W2174" s="159"/>
      <c r="X2174" s="159"/>
      <c r="Y2174" s="159"/>
      <c r="Z2174" s="148"/>
      <c r="AA2174" s="148"/>
      <c r="AB2174" s="148"/>
      <c r="AC2174" s="148"/>
      <c r="AD2174" s="148"/>
      <c r="AE2174" s="148"/>
      <c r="AF2174" s="148"/>
      <c r="AG2174" s="148" t="s">
        <v>435</v>
      </c>
      <c r="AH2174" s="148">
        <v>0</v>
      </c>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row>
    <row r="2175" spans="1:60" outlineLevel="3" x14ac:dyDescent="0.2">
      <c r="A2175" s="155"/>
      <c r="B2175" s="156"/>
      <c r="C2175" s="194" t="s">
        <v>2763</v>
      </c>
      <c r="D2175" s="185"/>
      <c r="E2175" s="186">
        <v>32.76</v>
      </c>
      <c r="F2175" s="159"/>
      <c r="G2175" s="159"/>
      <c r="H2175" s="159"/>
      <c r="I2175" s="159"/>
      <c r="J2175" s="159"/>
      <c r="K2175" s="159"/>
      <c r="L2175" s="159"/>
      <c r="M2175" s="159"/>
      <c r="N2175" s="158"/>
      <c r="O2175" s="158"/>
      <c r="P2175" s="158"/>
      <c r="Q2175" s="158"/>
      <c r="R2175" s="159"/>
      <c r="S2175" s="159"/>
      <c r="T2175" s="159"/>
      <c r="U2175" s="159"/>
      <c r="V2175" s="159"/>
      <c r="W2175" s="159"/>
      <c r="X2175" s="159"/>
      <c r="Y2175" s="159"/>
      <c r="Z2175" s="148"/>
      <c r="AA2175" s="148"/>
      <c r="AB2175" s="148"/>
      <c r="AC2175" s="148"/>
      <c r="AD2175" s="148"/>
      <c r="AE2175" s="148"/>
      <c r="AF2175" s="148"/>
      <c r="AG2175" s="148" t="s">
        <v>435</v>
      </c>
      <c r="AH2175" s="148">
        <v>0</v>
      </c>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row>
    <row r="2176" spans="1:60" outlineLevel="3" x14ac:dyDescent="0.2">
      <c r="A2176" s="155"/>
      <c r="B2176" s="156"/>
      <c r="C2176" s="194" t="s">
        <v>2764</v>
      </c>
      <c r="D2176" s="185"/>
      <c r="E2176" s="186">
        <v>80.001999999999995</v>
      </c>
      <c r="F2176" s="159"/>
      <c r="G2176" s="159"/>
      <c r="H2176" s="159"/>
      <c r="I2176" s="159"/>
      <c r="J2176" s="159"/>
      <c r="K2176" s="159"/>
      <c r="L2176" s="159"/>
      <c r="M2176" s="159"/>
      <c r="N2176" s="158"/>
      <c r="O2176" s="158"/>
      <c r="P2176" s="158"/>
      <c r="Q2176" s="158"/>
      <c r="R2176" s="159"/>
      <c r="S2176" s="159"/>
      <c r="T2176" s="159"/>
      <c r="U2176" s="159"/>
      <c r="V2176" s="159"/>
      <c r="W2176" s="159"/>
      <c r="X2176" s="159"/>
      <c r="Y2176" s="159"/>
      <c r="Z2176" s="148"/>
      <c r="AA2176" s="148"/>
      <c r="AB2176" s="148"/>
      <c r="AC2176" s="148"/>
      <c r="AD2176" s="148"/>
      <c r="AE2176" s="148"/>
      <c r="AF2176" s="148"/>
      <c r="AG2176" s="148" t="s">
        <v>435</v>
      </c>
      <c r="AH2176" s="148">
        <v>0</v>
      </c>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row>
    <row r="2177" spans="1:60" outlineLevel="3" x14ac:dyDescent="0.2">
      <c r="A2177" s="155"/>
      <c r="B2177" s="156"/>
      <c r="C2177" s="194" t="s">
        <v>2765</v>
      </c>
      <c r="D2177" s="185"/>
      <c r="E2177" s="186">
        <v>555.2568</v>
      </c>
      <c r="F2177" s="159"/>
      <c r="G2177" s="159"/>
      <c r="H2177" s="159"/>
      <c r="I2177" s="159"/>
      <c r="J2177" s="159"/>
      <c r="K2177" s="159"/>
      <c r="L2177" s="159"/>
      <c r="M2177" s="159"/>
      <c r="N2177" s="158"/>
      <c r="O2177" s="158"/>
      <c r="P2177" s="158"/>
      <c r="Q2177" s="158"/>
      <c r="R2177" s="159"/>
      <c r="S2177" s="159"/>
      <c r="T2177" s="159"/>
      <c r="U2177" s="159"/>
      <c r="V2177" s="159"/>
      <c r="W2177" s="159"/>
      <c r="X2177" s="159"/>
      <c r="Y2177" s="159"/>
      <c r="Z2177" s="148"/>
      <c r="AA2177" s="148"/>
      <c r="AB2177" s="148"/>
      <c r="AC2177" s="148"/>
      <c r="AD2177" s="148"/>
      <c r="AE2177" s="148"/>
      <c r="AF2177" s="148"/>
      <c r="AG2177" s="148" t="s">
        <v>435</v>
      </c>
      <c r="AH2177" s="148">
        <v>0</v>
      </c>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row>
    <row r="2178" spans="1:60" outlineLevel="3" x14ac:dyDescent="0.2">
      <c r="A2178" s="155"/>
      <c r="B2178" s="156"/>
      <c r="C2178" s="194" t="s">
        <v>2766</v>
      </c>
      <c r="D2178" s="185"/>
      <c r="E2178" s="186">
        <v>-74.438000000000002</v>
      </c>
      <c r="F2178" s="159"/>
      <c r="G2178" s="159"/>
      <c r="H2178" s="159"/>
      <c r="I2178" s="159"/>
      <c r="J2178" s="159"/>
      <c r="K2178" s="159"/>
      <c r="L2178" s="159"/>
      <c r="M2178" s="159"/>
      <c r="N2178" s="158"/>
      <c r="O2178" s="158"/>
      <c r="P2178" s="158"/>
      <c r="Q2178" s="158"/>
      <c r="R2178" s="159"/>
      <c r="S2178" s="159"/>
      <c r="T2178" s="159"/>
      <c r="U2178" s="159"/>
      <c r="V2178" s="159"/>
      <c r="W2178" s="159"/>
      <c r="X2178" s="159"/>
      <c r="Y2178" s="159"/>
      <c r="Z2178" s="148"/>
      <c r="AA2178" s="148"/>
      <c r="AB2178" s="148"/>
      <c r="AC2178" s="148"/>
      <c r="AD2178" s="148"/>
      <c r="AE2178" s="148"/>
      <c r="AF2178" s="148"/>
      <c r="AG2178" s="148" t="s">
        <v>435</v>
      </c>
      <c r="AH2178" s="148">
        <v>0</v>
      </c>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row>
    <row r="2179" spans="1:60" outlineLevel="3" x14ac:dyDescent="0.2">
      <c r="A2179" s="155"/>
      <c r="B2179" s="156"/>
      <c r="C2179" s="194" t="s">
        <v>2767</v>
      </c>
      <c r="D2179" s="185"/>
      <c r="E2179" s="186">
        <v>8.2799999999999994</v>
      </c>
      <c r="F2179" s="159"/>
      <c r="G2179" s="159"/>
      <c r="H2179" s="159"/>
      <c r="I2179" s="159"/>
      <c r="J2179" s="159"/>
      <c r="K2179" s="159"/>
      <c r="L2179" s="159"/>
      <c r="M2179" s="159"/>
      <c r="N2179" s="158"/>
      <c r="O2179" s="158"/>
      <c r="P2179" s="158"/>
      <c r="Q2179" s="158"/>
      <c r="R2179" s="159"/>
      <c r="S2179" s="159"/>
      <c r="T2179" s="159"/>
      <c r="U2179" s="159"/>
      <c r="V2179" s="159"/>
      <c r="W2179" s="159"/>
      <c r="X2179" s="159"/>
      <c r="Y2179" s="159"/>
      <c r="Z2179" s="148"/>
      <c r="AA2179" s="148"/>
      <c r="AB2179" s="148"/>
      <c r="AC2179" s="148"/>
      <c r="AD2179" s="148"/>
      <c r="AE2179" s="148"/>
      <c r="AF2179" s="148"/>
      <c r="AG2179" s="148" t="s">
        <v>435</v>
      </c>
      <c r="AH2179" s="148">
        <v>0</v>
      </c>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row>
    <row r="2180" spans="1:60" outlineLevel="3" x14ac:dyDescent="0.2">
      <c r="A2180" s="155"/>
      <c r="B2180" s="156"/>
      <c r="C2180" s="194" t="s">
        <v>2768</v>
      </c>
      <c r="D2180" s="185"/>
      <c r="E2180" s="186">
        <v>100.16849999999999</v>
      </c>
      <c r="F2180" s="159"/>
      <c r="G2180" s="159"/>
      <c r="H2180" s="159"/>
      <c r="I2180" s="159"/>
      <c r="J2180" s="159"/>
      <c r="K2180" s="159"/>
      <c r="L2180" s="159"/>
      <c r="M2180" s="159"/>
      <c r="N2180" s="158"/>
      <c r="O2180" s="158"/>
      <c r="P2180" s="158"/>
      <c r="Q2180" s="158"/>
      <c r="R2180" s="159"/>
      <c r="S2180" s="159"/>
      <c r="T2180" s="159"/>
      <c r="U2180" s="159"/>
      <c r="V2180" s="159"/>
      <c r="W2180" s="159"/>
      <c r="X2180" s="159"/>
      <c r="Y2180" s="159"/>
      <c r="Z2180" s="148"/>
      <c r="AA2180" s="148"/>
      <c r="AB2180" s="148"/>
      <c r="AC2180" s="148"/>
      <c r="AD2180" s="148"/>
      <c r="AE2180" s="148"/>
      <c r="AF2180" s="148"/>
      <c r="AG2180" s="148" t="s">
        <v>435</v>
      </c>
      <c r="AH2180" s="148">
        <v>0</v>
      </c>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row>
    <row r="2181" spans="1:60" outlineLevel="3" x14ac:dyDescent="0.2">
      <c r="A2181" s="155"/>
      <c r="B2181" s="156"/>
      <c r="C2181" s="194" t="s">
        <v>2769</v>
      </c>
      <c r="D2181" s="185"/>
      <c r="E2181" s="186">
        <v>-26.745000000000001</v>
      </c>
      <c r="F2181" s="159"/>
      <c r="G2181" s="159"/>
      <c r="H2181" s="159"/>
      <c r="I2181" s="159"/>
      <c r="J2181" s="159"/>
      <c r="K2181" s="159"/>
      <c r="L2181" s="159"/>
      <c r="M2181" s="159"/>
      <c r="N2181" s="158"/>
      <c r="O2181" s="158"/>
      <c r="P2181" s="158"/>
      <c r="Q2181" s="158"/>
      <c r="R2181" s="159"/>
      <c r="S2181" s="159"/>
      <c r="T2181" s="159"/>
      <c r="U2181" s="159"/>
      <c r="V2181" s="159"/>
      <c r="W2181" s="159"/>
      <c r="X2181" s="159"/>
      <c r="Y2181" s="159"/>
      <c r="Z2181" s="148"/>
      <c r="AA2181" s="148"/>
      <c r="AB2181" s="148"/>
      <c r="AC2181" s="148"/>
      <c r="AD2181" s="148"/>
      <c r="AE2181" s="148"/>
      <c r="AF2181" s="148"/>
      <c r="AG2181" s="148" t="s">
        <v>435</v>
      </c>
      <c r="AH2181" s="148">
        <v>0</v>
      </c>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row>
    <row r="2182" spans="1:60" outlineLevel="3" x14ac:dyDescent="0.2">
      <c r="A2182" s="155"/>
      <c r="B2182" s="156"/>
      <c r="C2182" s="194" t="s">
        <v>2770</v>
      </c>
      <c r="D2182" s="185"/>
      <c r="E2182" s="186">
        <v>22.355</v>
      </c>
      <c r="F2182" s="159"/>
      <c r="G2182" s="159"/>
      <c r="H2182" s="159"/>
      <c r="I2182" s="159"/>
      <c r="J2182" s="159"/>
      <c r="K2182" s="159"/>
      <c r="L2182" s="159"/>
      <c r="M2182" s="159"/>
      <c r="N2182" s="158"/>
      <c r="O2182" s="158"/>
      <c r="P2182" s="158"/>
      <c r="Q2182" s="158"/>
      <c r="R2182" s="159"/>
      <c r="S2182" s="159"/>
      <c r="T2182" s="159"/>
      <c r="U2182" s="159"/>
      <c r="V2182" s="159"/>
      <c r="W2182" s="159"/>
      <c r="X2182" s="159"/>
      <c r="Y2182" s="159"/>
      <c r="Z2182" s="148"/>
      <c r="AA2182" s="148"/>
      <c r="AB2182" s="148"/>
      <c r="AC2182" s="148"/>
      <c r="AD2182" s="148"/>
      <c r="AE2182" s="148"/>
      <c r="AF2182" s="148"/>
      <c r="AG2182" s="148" t="s">
        <v>435</v>
      </c>
      <c r="AH2182" s="148">
        <v>0</v>
      </c>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row>
    <row r="2183" spans="1:60" outlineLevel="3" x14ac:dyDescent="0.2">
      <c r="A2183" s="155"/>
      <c r="B2183" s="156"/>
      <c r="C2183" s="194" t="s">
        <v>2771</v>
      </c>
      <c r="D2183" s="185"/>
      <c r="E2183" s="186">
        <v>56.8</v>
      </c>
      <c r="F2183" s="159"/>
      <c r="G2183" s="159"/>
      <c r="H2183" s="159"/>
      <c r="I2183" s="159"/>
      <c r="J2183" s="159"/>
      <c r="K2183" s="159"/>
      <c r="L2183" s="159"/>
      <c r="M2183" s="159"/>
      <c r="N2183" s="158"/>
      <c r="O2183" s="158"/>
      <c r="P2183" s="158"/>
      <c r="Q2183" s="158"/>
      <c r="R2183" s="159"/>
      <c r="S2183" s="159"/>
      <c r="T2183" s="159"/>
      <c r="U2183" s="159"/>
      <c r="V2183" s="159"/>
      <c r="W2183" s="159"/>
      <c r="X2183" s="159"/>
      <c r="Y2183" s="159"/>
      <c r="Z2183" s="148"/>
      <c r="AA2183" s="148"/>
      <c r="AB2183" s="148"/>
      <c r="AC2183" s="148"/>
      <c r="AD2183" s="148"/>
      <c r="AE2183" s="148"/>
      <c r="AF2183" s="148"/>
      <c r="AG2183" s="148" t="s">
        <v>435</v>
      </c>
      <c r="AH2183" s="148">
        <v>0</v>
      </c>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row>
    <row r="2184" spans="1:60" outlineLevel="3" x14ac:dyDescent="0.2">
      <c r="A2184" s="155"/>
      <c r="B2184" s="156"/>
      <c r="C2184" s="194" t="s">
        <v>2772</v>
      </c>
      <c r="D2184" s="185"/>
      <c r="E2184" s="186">
        <v>82.801400000000001</v>
      </c>
      <c r="F2184" s="159"/>
      <c r="G2184" s="159"/>
      <c r="H2184" s="159"/>
      <c r="I2184" s="159"/>
      <c r="J2184" s="159"/>
      <c r="K2184" s="159"/>
      <c r="L2184" s="159"/>
      <c r="M2184" s="159"/>
      <c r="N2184" s="158"/>
      <c r="O2184" s="158"/>
      <c r="P2184" s="158"/>
      <c r="Q2184" s="158"/>
      <c r="R2184" s="159"/>
      <c r="S2184" s="159"/>
      <c r="T2184" s="159"/>
      <c r="U2184" s="159"/>
      <c r="V2184" s="159"/>
      <c r="W2184" s="159"/>
      <c r="X2184" s="159"/>
      <c r="Y2184" s="159"/>
      <c r="Z2184" s="148"/>
      <c r="AA2184" s="148"/>
      <c r="AB2184" s="148"/>
      <c r="AC2184" s="148"/>
      <c r="AD2184" s="148"/>
      <c r="AE2184" s="148"/>
      <c r="AF2184" s="148"/>
      <c r="AG2184" s="148" t="s">
        <v>435</v>
      </c>
      <c r="AH2184" s="148">
        <v>0</v>
      </c>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row>
    <row r="2185" spans="1:60" outlineLevel="3" x14ac:dyDescent="0.2">
      <c r="A2185" s="155"/>
      <c r="B2185" s="156"/>
      <c r="C2185" s="194" t="s">
        <v>2773</v>
      </c>
      <c r="D2185" s="185"/>
      <c r="E2185" s="186">
        <v>64.610600000000005</v>
      </c>
      <c r="F2185" s="159"/>
      <c r="G2185" s="159"/>
      <c r="H2185" s="159"/>
      <c r="I2185" s="159"/>
      <c r="J2185" s="159"/>
      <c r="K2185" s="159"/>
      <c r="L2185" s="159"/>
      <c r="M2185" s="159"/>
      <c r="N2185" s="158"/>
      <c r="O2185" s="158"/>
      <c r="P2185" s="158"/>
      <c r="Q2185" s="158"/>
      <c r="R2185" s="159"/>
      <c r="S2185" s="159"/>
      <c r="T2185" s="159"/>
      <c r="U2185" s="159"/>
      <c r="V2185" s="159"/>
      <c r="W2185" s="159"/>
      <c r="X2185" s="159"/>
      <c r="Y2185" s="159"/>
      <c r="Z2185" s="148"/>
      <c r="AA2185" s="148"/>
      <c r="AB2185" s="148"/>
      <c r="AC2185" s="148"/>
      <c r="AD2185" s="148"/>
      <c r="AE2185" s="148"/>
      <c r="AF2185" s="148"/>
      <c r="AG2185" s="148" t="s">
        <v>435</v>
      </c>
      <c r="AH2185" s="148">
        <v>0</v>
      </c>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row>
    <row r="2186" spans="1:60" outlineLevel="3" x14ac:dyDescent="0.2">
      <c r="A2186" s="155"/>
      <c r="B2186" s="156"/>
      <c r="C2186" s="194" t="s">
        <v>2733</v>
      </c>
      <c r="D2186" s="185"/>
      <c r="E2186" s="186">
        <v>-1.52</v>
      </c>
      <c r="F2186" s="159"/>
      <c r="G2186" s="159"/>
      <c r="H2186" s="159"/>
      <c r="I2186" s="159"/>
      <c r="J2186" s="159"/>
      <c r="K2186" s="159"/>
      <c r="L2186" s="159"/>
      <c r="M2186" s="159"/>
      <c r="N2186" s="158"/>
      <c r="O2186" s="158"/>
      <c r="P2186" s="158"/>
      <c r="Q2186" s="158"/>
      <c r="R2186" s="159"/>
      <c r="S2186" s="159"/>
      <c r="T2186" s="159"/>
      <c r="U2186" s="159"/>
      <c r="V2186" s="159"/>
      <c r="W2186" s="159"/>
      <c r="X2186" s="159"/>
      <c r="Y2186" s="159"/>
      <c r="Z2186" s="148"/>
      <c r="AA2186" s="148"/>
      <c r="AB2186" s="148"/>
      <c r="AC2186" s="148"/>
      <c r="AD2186" s="148"/>
      <c r="AE2186" s="148"/>
      <c r="AF2186" s="148"/>
      <c r="AG2186" s="148" t="s">
        <v>435</v>
      </c>
      <c r="AH2186" s="148">
        <v>0</v>
      </c>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row>
    <row r="2187" spans="1:60" outlineLevel="3" x14ac:dyDescent="0.2">
      <c r="A2187" s="155"/>
      <c r="B2187" s="156"/>
      <c r="C2187" s="194" t="s">
        <v>2774</v>
      </c>
      <c r="D2187" s="185"/>
      <c r="E2187" s="186">
        <v>36.744</v>
      </c>
      <c r="F2187" s="159"/>
      <c r="G2187" s="159"/>
      <c r="H2187" s="159"/>
      <c r="I2187" s="159"/>
      <c r="J2187" s="159"/>
      <c r="K2187" s="159"/>
      <c r="L2187" s="159"/>
      <c r="M2187" s="159"/>
      <c r="N2187" s="158"/>
      <c r="O2187" s="158"/>
      <c r="P2187" s="158"/>
      <c r="Q2187" s="158"/>
      <c r="R2187" s="159"/>
      <c r="S2187" s="159"/>
      <c r="T2187" s="159"/>
      <c r="U2187" s="159"/>
      <c r="V2187" s="159"/>
      <c r="W2187" s="159"/>
      <c r="X2187" s="159"/>
      <c r="Y2187" s="159"/>
      <c r="Z2187" s="148"/>
      <c r="AA2187" s="148"/>
      <c r="AB2187" s="148"/>
      <c r="AC2187" s="148"/>
      <c r="AD2187" s="148"/>
      <c r="AE2187" s="148"/>
      <c r="AF2187" s="148"/>
      <c r="AG2187" s="148" t="s">
        <v>435</v>
      </c>
      <c r="AH2187" s="148">
        <v>0</v>
      </c>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row>
    <row r="2188" spans="1:60" outlineLevel="3" x14ac:dyDescent="0.2">
      <c r="A2188" s="155"/>
      <c r="B2188" s="156"/>
      <c r="C2188" s="194" t="s">
        <v>2775</v>
      </c>
      <c r="D2188" s="185"/>
      <c r="E2188" s="186">
        <v>9.7738200000000006</v>
      </c>
      <c r="F2188" s="159"/>
      <c r="G2188" s="159"/>
      <c r="H2188" s="159"/>
      <c r="I2188" s="159"/>
      <c r="J2188" s="159"/>
      <c r="K2188" s="159"/>
      <c r="L2188" s="159"/>
      <c r="M2188" s="159"/>
      <c r="N2188" s="158"/>
      <c r="O2188" s="158"/>
      <c r="P2188" s="158"/>
      <c r="Q2188" s="158"/>
      <c r="R2188" s="159"/>
      <c r="S2188" s="159"/>
      <c r="T2188" s="159"/>
      <c r="U2188" s="159"/>
      <c r="V2188" s="159"/>
      <c r="W2188" s="159"/>
      <c r="X2188" s="159"/>
      <c r="Y2188" s="159"/>
      <c r="Z2188" s="148"/>
      <c r="AA2188" s="148"/>
      <c r="AB2188" s="148"/>
      <c r="AC2188" s="148"/>
      <c r="AD2188" s="148"/>
      <c r="AE2188" s="148"/>
      <c r="AF2188" s="148"/>
      <c r="AG2188" s="148" t="s">
        <v>435</v>
      </c>
      <c r="AH2188" s="148">
        <v>0</v>
      </c>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row>
    <row r="2189" spans="1:60" outlineLevel="3" x14ac:dyDescent="0.2">
      <c r="A2189" s="155"/>
      <c r="B2189" s="156"/>
      <c r="C2189" s="194" t="s">
        <v>2776</v>
      </c>
      <c r="D2189" s="185"/>
      <c r="E2189" s="186">
        <v>8.6318000000000001</v>
      </c>
      <c r="F2189" s="159"/>
      <c r="G2189" s="159"/>
      <c r="H2189" s="159"/>
      <c r="I2189" s="159"/>
      <c r="J2189" s="159"/>
      <c r="K2189" s="159"/>
      <c r="L2189" s="159"/>
      <c r="M2189" s="159"/>
      <c r="N2189" s="158"/>
      <c r="O2189" s="158"/>
      <c r="P2189" s="158"/>
      <c r="Q2189" s="158"/>
      <c r="R2189" s="159"/>
      <c r="S2189" s="159"/>
      <c r="T2189" s="159"/>
      <c r="U2189" s="159"/>
      <c r="V2189" s="159"/>
      <c r="W2189" s="159"/>
      <c r="X2189" s="159"/>
      <c r="Y2189" s="159"/>
      <c r="Z2189" s="148"/>
      <c r="AA2189" s="148"/>
      <c r="AB2189" s="148"/>
      <c r="AC2189" s="148"/>
      <c r="AD2189" s="148"/>
      <c r="AE2189" s="148"/>
      <c r="AF2189" s="148"/>
      <c r="AG2189" s="148" t="s">
        <v>435</v>
      </c>
      <c r="AH2189" s="148">
        <v>0</v>
      </c>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row>
    <row r="2190" spans="1:60" outlineLevel="3" x14ac:dyDescent="0.2">
      <c r="A2190" s="155"/>
      <c r="B2190" s="156"/>
      <c r="C2190" s="194" t="s">
        <v>2777</v>
      </c>
      <c r="D2190" s="185"/>
      <c r="E2190" s="186">
        <v>68.885999999999996</v>
      </c>
      <c r="F2190" s="159"/>
      <c r="G2190" s="159"/>
      <c r="H2190" s="159"/>
      <c r="I2190" s="159"/>
      <c r="J2190" s="159"/>
      <c r="K2190" s="159"/>
      <c r="L2190" s="159"/>
      <c r="M2190" s="159"/>
      <c r="N2190" s="158"/>
      <c r="O2190" s="158"/>
      <c r="P2190" s="158"/>
      <c r="Q2190" s="158"/>
      <c r="R2190" s="159"/>
      <c r="S2190" s="159"/>
      <c r="T2190" s="159"/>
      <c r="U2190" s="159"/>
      <c r="V2190" s="159"/>
      <c r="W2190" s="159"/>
      <c r="X2190" s="159"/>
      <c r="Y2190" s="159"/>
      <c r="Z2190" s="148"/>
      <c r="AA2190" s="148"/>
      <c r="AB2190" s="148"/>
      <c r="AC2190" s="148"/>
      <c r="AD2190" s="148"/>
      <c r="AE2190" s="148"/>
      <c r="AF2190" s="148"/>
      <c r="AG2190" s="148" t="s">
        <v>435</v>
      </c>
      <c r="AH2190" s="148">
        <v>0</v>
      </c>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row>
    <row r="2191" spans="1:60" outlineLevel="3" x14ac:dyDescent="0.2">
      <c r="A2191" s="155"/>
      <c r="B2191" s="156"/>
      <c r="C2191" s="194" t="s">
        <v>2778</v>
      </c>
      <c r="D2191" s="185"/>
      <c r="E2191" s="186">
        <v>21.634</v>
      </c>
      <c r="F2191" s="159"/>
      <c r="G2191" s="159"/>
      <c r="H2191" s="159"/>
      <c r="I2191" s="159"/>
      <c r="J2191" s="159"/>
      <c r="K2191" s="159"/>
      <c r="L2191" s="159"/>
      <c r="M2191" s="159"/>
      <c r="N2191" s="158"/>
      <c r="O2191" s="158"/>
      <c r="P2191" s="158"/>
      <c r="Q2191" s="158"/>
      <c r="R2191" s="159"/>
      <c r="S2191" s="159"/>
      <c r="T2191" s="159"/>
      <c r="U2191" s="159"/>
      <c r="V2191" s="159"/>
      <c r="W2191" s="159"/>
      <c r="X2191" s="159"/>
      <c r="Y2191" s="159"/>
      <c r="Z2191" s="148"/>
      <c r="AA2191" s="148"/>
      <c r="AB2191" s="148"/>
      <c r="AC2191" s="148"/>
      <c r="AD2191" s="148"/>
      <c r="AE2191" s="148"/>
      <c r="AF2191" s="148"/>
      <c r="AG2191" s="148" t="s">
        <v>435</v>
      </c>
      <c r="AH2191" s="148">
        <v>0</v>
      </c>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row>
    <row r="2192" spans="1:60" outlineLevel="3" x14ac:dyDescent="0.2">
      <c r="A2192" s="155"/>
      <c r="B2192" s="156"/>
      <c r="C2192" s="194" t="s">
        <v>2779</v>
      </c>
      <c r="D2192" s="185"/>
      <c r="E2192" s="186">
        <v>9.6129999999999995</v>
      </c>
      <c r="F2192" s="159"/>
      <c r="G2192" s="159"/>
      <c r="H2192" s="159"/>
      <c r="I2192" s="159"/>
      <c r="J2192" s="159"/>
      <c r="K2192" s="159"/>
      <c r="L2192" s="159"/>
      <c r="M2192" s="159"/>
      <c r="N2192" s="158"/>
      <c r="O2192" s="158"/>
      <c r="P2192" s="158"/>
      <c r="Q2192" s="158"/>
      <c r="R2192" s="159"/>
      <c r="S2192" s="159"/>
      <c r="T2192" s="159"/>
      <c r="U2192" s="159"/>
      <c r="V2192" s="159"/>
      <c r="W2192" s="159"/>
      <c r="X2192" s="159"/>
      <c r="Y2192" s="159"/>
      <c r="Z2192" s="148"/>
      <c r="AA2192" s="148"/>
      <c r="AB2192" s="148"/>
      <c r="AC2192" s="148"/>
      <c r="AD2192" s="148"/>
      <c r="AE2192" s="148"/>
      <c r="AF2192" s="148"/>
      <c r="AG2192" s="148" t="s">
        <v>435</v>
      </c>
      <c r="AH2192" s="148">
        <v>0</v>
      </c>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row>
    <row r="2193" spans="1:60" outlineLevel="3" x14ac:dyDescent="0.2">
      <c r="A2193" s="155"/>
      <c r="B2193" s="156"/>
      <c r="C2193" s="194" t="s">
        <v>2780</v>
      </c>
      <c r="D2193" s="185"/>
      <c r="E2193" s="186">
        <v>9.6029999999999998</v>
      </c>
      <c r="F2193" s="159"/>
      <c r="G2193" s="159"/>
      <c r="H2193" s="159"/>
      <c r="I2193" s="159"/>
      <c r="J2193" s="159"/>
      <c r="K2193" s="159"/>
      <c r="L2193" s="159"/>
      <c r="M2193" s="159"/>
      <c r="N2193" s="158"/>
      <c r="O2193" s="158"/>
      <c r="P2193" s="158"/>
      <c r="Q2193" s="158"/>
      <c r="R2193" s="159"/>
      <c r="S2193" s="159"/>
      <c r="T2193" s="159"/>
      <c r="U2193" s="159"/>
      <c r="V2193" s="159"/>
      <c r="W2193" s="159"/>
      <c r="X2193" s="159"/>
      <c r="Y2193" s="159"/>
      <c r="Z2193" s="148"/>
      <c r="AA2193" s="148"/>
      <c r="AB2193" s="148"/>
      <c r="AC2193" s="148"/>
      <c r="AD2193" s="148"/>
      <c r="AE2193" s="148"/>
      <c r="AF2193" s="148"/>
      <c r="AG2193" s="148" t="s">
        <v>435</v>
      </c>
      <c r="AH2193" s="148">
        <v>0</v>
      </c>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row>
    <row r="2194" spans="1:60" outlineLevel="3" x14ac:dyDescent="0.2">
      <c r="A2194" s="155"/>
      <c r="B2194" s="156"/>
      <c r="C2194" s="194" t="s">
        <v>2781</v>
      </c>
      <c r="D2194" s="185"/>
      <c r="E2194" s="186">
        <v>13.013</v>
      </c>
      <c r="F2194" s="159"/>
      <c r="G2194" s="159"/>
      <c r="H2194" s="159"/>
      <c r="I2194" s="159"/>
      <c r="J2194" s="159"/>
      <c r="K2194" s="159"/>
      <c r="L2194" s="159"/>
      <c r="M2194" s="159"/>
      <c r="N2194" s="158"/>
      <c r="O2194" s="158"/>
      <c r="P2194" s="158"/>
      <c r="Q2194" s="158"/>
      <c r="R2194" s="159"/>
      <c r="S2194" s="159"/>
      <c r="T2194" s="159"/>
      <c r="U2194" s="159"/>
      <c r="V2194" s="159"/>
      <c r="W2194" s="159"/>
      <c r="X2194" s="159"/>
      <c r="Y2194" s="159"/>
      <c r="Z2194" s="148"/>
      <c r="AA2194" s="148"/>
      <c r="AB2194" s="148"/>
      <c r="AC2194" s="148"/>
      <c r="AD2194" s="148"/>
      <c r="AE2194" s="148"/>
      <c r="AF2194" s="148"/>
      <c r="AG2194" s="148" t="s">
        <v>435</v>
      </c>
      <c r="AH2194" s="148">
        <v>0</v>
      </c>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row>
    <row r="2195" spans="1:60" outlineLevel="3" x14ac:dyDescent="0.2">
      <c r="A2195" s="155"/>
      <c r="B2195" s="156"/>
      <c r="C2195" s="194" t="s">
        <v>1367</v>
      </c>
      <c r="D2195" s="185"/>
      <c r="E2195" s="186"/>
      <c r="F2195" s="159"/>
      <c r="G2195" s="159"/>
      <c r="H2195" s="159"/>
      <c r="I2195" s="159"/>
      <c r="J2195" s="159"/>
      <c r="K2195" s="159"/>
      <c r="L2195" s="159"/>
      <c r="M2195" s="159"/>
      <c r="N2195" s="158"/>
      <c r="O2195" s="158"/>
      <c r="P2195" s="158"/>
      <c r="Q2195" s="158"/>
      <c r="R2195" s="159"/>
      <c r="S2195" s="159"/>
      <c r="T2195" s="159"/>
      <c r="U2195" s="159"/>
      <c r="V2195" s="159"/>
      <c r="W2195" s="159"/>
      <c r="X2195" s="159"/>
      <c r="Y2195" s="159"/>
      <c r="Z2195" s="148"/>
      <c r="AA2195" s="148"/>
      <c r="AB2195" s="148"/>
      <c r="AC2195" s="148"/>
      <c r="AD2195" s="148"/>
      <c r="AE2195" s="148"/>
      <c r="AF2195" s="148"/>
      <c r="AG2195" s="148" t="s">
        <v>435</v>
      </c>
      <c r="AH2195" s="148">
        <v>0</v>
      </c>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row>
    <row r="2196" spans="1:60" outlineLevel="3" x14ac:dyDescent="0.2">
      <c r="A2196" s="155"/>
      <c r="B2196" s="156"/>
      <c r="C2196" s="194" t="s">
        <v>2782</v>
      </c>
      <c r="D2196" s="185"/>
      <c r="E2196" s="186">
        <v>381.57600000000002</v>
      </c>
      <c r="F2196" s="159"/>
      <c r="G2196" s="159"/>
      <c r="H2196" s="159"/>
      <c r="I2196" s="159"/>
      <c r="J2196" s="159"/>
      <c r="K2196" s="159"/>
      <c r="L2196" s="159"/>
      <c r="M2196" s="159"/>
      <c r="N2196" s="158"/>
      <c r="O2196" s="158"/>
      <c r="P2196" s="158"/>
      <c r="Q2196" s="158"/>
      <c r="R2196" s="159"/>
      <c r="S2196" s="159"/>
      <c r="T2196" s="159"/>
      <c r="U2196" s="159"/>
      <c r="V2196" s="159"/>
      <c r="W2196" s="159"/>
      <c r="X2196" s="159"/>
      <c r="Y2196" s="159"/>
      <c r="Z2196" s="148"/>
      <c r="AA2196" s="148"/>
      <c r="AB2196" s="148"/>
      <c r="AC2196" s="148"/>
      <c r="AD2196" s="148"/>
      <c r="AE2196" s="148"/>
      <c r="AF2196" s="148"/>
      <c r="AG2196" s="148" t="s">
        <v>435</v>
      </c>
      <c r="AH2196" s="148">
        <v>0</v>
      </c>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row>
    <row r="2197" spans="1:60" outlineLevel="3" x14ac:dyDescent="0.2">
      <c r="A2197" s="155"/>
      <c r="B2197" s="156"/>
      <c r="C2197" s="194" t="s">
        <v>2783</v>
      </c>
      <c r="D2197" s="185"/>
      <c r="E2197" s="186">
        <v>10.992000000000001</v>
      </c>
      <c r="F2197" s="159"/>
      <c r="G2197" s="159"/>
      <c r="H2197" s="159"/>
      <c r="I2197" s="159"/>
      <c r="J2197" s="159"/>
      <c r="K2197" s="159"/>
      <c r="L2197" s="159"/>
      <c r="M2197" s="159"/>
      <c r="N2197" s="158"/>
      <c r="O2197" s="158"/>
      <c r="P2197" s="158"/>
      <c r="Q2197" s="158"/>
      <c r="R2197" s="159"/>
      <c r="S2197" s="159"/>
      <c r="T2197" s="159"/>
      <c r="U2197" s="159"/>
      <c r="V2197" s="159"/>
      <c r="W2197" s="159"/>
      <c r="X2197" s="159"/>
      <c r="Y2197" s="159"/>
      <c r="Z2197" s="148"/>
      <c r="AA2197" s="148"/>
      <c r="AB2197" s="148"/>
      <c r="AC2197" s="148"/>
      <c r="AD2197" s="148"/>
      <c r="AE2197" s="148"/>
      <c r="AF2197" s="148"/>
      <c r="AG2197" s="148" t="s">
        <v>435</v>
      </c>
      <c r="AH2197" s="148">
        <v>0</v>
      </c>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row>
    <row r="2198" spans="1:60" outlineLevel="3" x14ac:dyDescent="0.2">
      <c r="A2198" s="155"/>
      <c r="B2198" s="156"/>
      <c r="C2198" s="194" t="s">
        <v>2784</v>
      </c>
      <c r="D2198" s="185"/>
      <c r="E2198" s="186">
        <v>-11.4</v>
      </c>
      <c r="F2198" s="159"/>
      <c r="G2198" s="159"/>
      <c r="H2198" s="159"/>
      <c r="I2198" s="159"/>
      <c r="J2198" s="159"/>
      <c r="K2198" s="159"/>
      <c r="L2198" s="159"/>
      <c r="M2198" s="159"/>
      <c r="N2198" s="158"/>
      <c r="O2198" s="158"/>
      <c r="P2198" s="158"/>
      <c r="Q2198" s="158"/>
      <c r="R2198" s="159"/>
      <c r="S2198" s="159"/>
      <c r="T2198" s="159"/>
      <c r="U2198" s="159"/>
      <c r="V2198" s="159"/>
      <c r="W2198" s="159"/>
      <c r="X2198" s="159"/>
      <c r="Y2198" s="159"/>
      <c r="Z2198" s="148"/>
      <c r="AA2198" s="148"/>
      <c r="AB2198" s="148"/>
      <c r="AC2198" s="148"/>
      <c r="AD2198" s="148"/>
      <c r="AE2198" s="148"/>
      <c r="AF2198" s="148"/>
      <c r="AG2198" s="148" t="s">
        <v>435</v>
      </c>
      <c r="AH2198" s="148">
        <v>0</v>
      </c>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row>
    <row r="2199" spans="1:60" outlineLevel="3" x14ac:dyDescent="0.2">
      <c r="A2199" s="155"/>
      <c r="B2199" s="156"/>
      <c r="C2199" s="194" t="s">
        <v>2785</v>
      </c>
      <c r="D2199" s="185"/>
      <c r="E2199" s="186">
        <v>182.11199999999999</v>
      </c>
      <c r="F2199" s="159"/>
      <c r="G2199" s="159"/>
      <c r="H2199" s="159"/>
      <c r="I2199" s="159"/>
      <c r="J2199" s="159"/>
      <c r="K2199" s="159"/>
      <c r="L2199" s="159"/>
      <c r="M2199" s="159"/>
      <c r="N2199" s="158"/>
      <c r="O2199" s="158"/>
      <c r="P2199" s="158"/>
      <c r="Q2199" s="158"/>
      <c r="R2199" s="159"/>
      <c r="S2199" s="159"/>
      <c r="T2199" s="159"/>
      <c r="U2199" s="159"/>
      <c r="V2199" s="159"/>
      <c r="W2199" s="159"/>
      <c r="X2199" s="159"/>
      <c r="Y2199" s="159"/>
      <c r="Z2199" s="148"/>
      <c r="AA2199" s="148"/>
      <c r="AB2199" s="148"/>
      <c r="AC2199" s="148"/>
      <c r="AD2199" s="148"/>
      <c r="AE2199" s="148"/>
      <c r="AF2199" s="148"/>
      <c r="AG2199" s="148" t="s">
        <v>435</v>
      </c>
      <c r="AH2199" s="148">
        <v>0</v>
      </c>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row>
    <row r="2200" spans="1:60" outlineLevel="3" x14ac:dyDescent="0.2">
      <c r="A2200" s="155"/>
      <c r="B2200" s="156"/>
      <c r="C2200" s="194" t="s">
        <v>2786</v>
      </c>
      <c r="D2200" s="185"/>
      <c r="E2200" s="186">
        <v>32.682000000000002</v>
      </c>
      <c r="F2200" s="159"/>
      <c r="G2200" s="159"/>
      <c r="H2200" s="159"/>
      <c r="I2200" s="159"/>
      <c r="J2200" s="159"/>
      <c r="K2200" s="159"/>
      <c r="L2200" s="159"/>
      <c r="M2200" s="159"/>
      <c r="N2200" s="158"/>
      <c r="O2200" s="158"/>
      <c r="P2200" s="158"/>
      <c r="Q2200" s="158"/>
      <c r="R2200" s="159"/>
      <c r="S2200" s="159"/>
      <c r="T2200" s="159"/>
      <c r="U2200" s="159"/>
      <c r="V2200" s="159"/>
      <c r="W2200" s="159"/>
      <c r="X2200" s="159"/>
      <c r="Y2200" s="159"/>
      <c r="Z2200" s="148"/>
      <c r="AA2200" s="148"/>
      <c r="AB2200" s="148"/>
      <c r="AC2200" s="148"/>
      <c r="AD2200" s="148"/>
      <c r="AE2200" s="148"/>
      <c r="AF2200" s="148"/>
      <c r="AG2200" s="148" t="s">
        <v>435</v>
      </c>
      <c r="AH2200" s="148">
        <v>0</v>
      </c>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row>
    <row r="2201" spans="1:60" outlineLevel="3" x14ac:dyDescent="0.2">
      <c r="A2201" s="155"/>
      <c r="B2201" s="156"/>
      <c r="C2201" s="194" t="s">
        <v>2787</v>
      </c>
      <c r="D2201" s="185"/>
      <c r="E2201" s="186">
        <v>54.018000000000001</v>
      </c>
      <c r="F2201" s="159"/>
      <c r="G2201" s="159"/>
      <c r="H2201" s="159"/>
      <c r="I2201" s="159"/>
      <c r="J2201" s="159"/>
      <c r="K2201" s="159"/>
      <c r="L2201" s="159"/>
      <c r="M2201" s="159"/>
      <c r="N2201" s="158"/>
      <c r="O2201" s="158"/>
      <c r="P2201" s="158"/>
      <c r="Q2201" s="158"/>
      <c r="R2201" s="159"/>
      <c r="S2201" s="159"/>
      <c r="T2201" s="159"/>
      <c r="U2201" s="159"/>
      <c r="V2201" s="159"/>
      <c r="W2201" s="159"/>
      <c r="X2201" s="159"/>
      <c r="Y2201" s="159"/>
      <c r="Z2201" s="148"/>
      <c r="AA2201" s="148"/>
      <c r="AB2201" s="148"/>
      <c r="AC2201" s="148"/>
      <c r="AD2201" s="148"/>
      <c r="AE2201" s="148"/>
      <c r="AF2201" s="148"/>
      <c r="AG2201" s="148" t="s">
        <v>435</v>
      </c>
      <c r="AH2201" s="148">
        <v>0</v>
      </c>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row>
    <row r="2202" spans="1:60" outlineLevel="3" x14ac:dyDescent="0.2">
      <c r="A2202" s="155"/>
      <c r="B2202" s="156"/>
      <c r="C2202" s="194" t="s">
        <v>2788</v>
      </c>
      <c r="D2202" s="185"/>
      <c r="E2202" s="186">
        <v>95.52</v>
      </c>
      <c r="F2202" s="159"/>
      <c r="G2202" s="159"/>
      <c r="H2202" s="159"/>
      <c r="I2202" s="159"/>
      <c r="J2202" s="159"/>
      <c r="K2202" s="159"/>
      <c r="L2202" s="159"/>
      <c r="M2202" s="159"/>
      <c r="N2202" s="158"/>
      <c r="O2202" s="158"/>
      <c r="P2202" s="158"/>
      <c r="Q2202" s="158"/>
      <c r="R2202" s="159"/>
      <c r="S2202" s="159"/>
      <c r="T2202" s="159"/>
      <c r="U2202" s="159"/>
      <c r="V2202" s="159"/>
      <c r="W2202" s="159"/>
      <c r="X2202" s="159"/>
      <c r="Y2202" s="159"/>
      <c r="Z2202" s="148"/>
      <c r="AA2202" s="148"/>
      <c r="AB2202" s="148"/>
      <c r="AC2202" s="148"/>
      <c r="AD2202" s="148"/>
      <c r="AE2202" s="148"/>
      <c r="AF2202" s="148"/>
      <c r="AG2202" s="148" t="s">
        <v>435</v>
      </c>
      <c r="AH2202" s="148">
        <v>0</v>
      </c>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row>
    <row r="2203" spans="1:60" outlineLevel="3" x14ac:dyDescent="0.2">
      <c r="A2203" s="155"/>
      <c r="B2203" s="156"/>
      <c r="C2203" s="194" t="s">
        <v>2789</v>
      </c>
      <c r="D2203" s="185"/>
      <c r="E2203" s="186">
        <v>196.416</v>
      </c>
      <c r="F2203" s="159"/>
      <c r="G2203" s="159"/>
      <c r="H2203" s="159"/>
      <c r="I2203" s="159"/>
      <c r="J2203" s="159"/>
      <c r="K2203" s="159"/>
      <c r="L2203" s="159"/>
      <c r="M2203" s="159"/>
      <c r="N2203" s="158"/>
      <c r="O2203" s="158"/>
      <c r="P2203" s="158"/>
      <c r="Q2203" s="158"/>
      <c r="R2203" s="159"/>
      <c r="S2203" s="159"/>
      <c r="T2203" s="159"/>
      <c r="U2203" s="159"/>
      <c r="V2203" s="159"/>
      <c r="W2203" s="159"/>
      <c r="X2203" s="159"/>
      <c r="Y2203" s="159"/>
      <c r="Z2203" s="148"/>
      <c r="AA2203" s="148"/>
      <c r="AB2203" s="148"/>
      <c r="AC2203" s="148"/>
      <c r="AD2203" s="148"/>
      <c r="AE2203" s="148"/>
      <c r="AF2203" s="148"/>
      <c r="AG2203" s="148" t="s">
        <v>435</v>
      </c>
      <c r="AH2203" s="148">
        <v>0</v>
      </c>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row>
    <row r="2204" spans="1:60" outlineLevel="3" x14ac:dyDescent="0.2">
      <c r="A2204" s="155"/>
      <c r="B2204" s="156"/>
      <c r="C2204" s="194" t="s">
        <v>2790</v>
      </c>
      <c r="D2204" s="185"/>
      <c r="E2204" s="186">
        <v>82.14</v>
      </c>
      <c r="F2204" s="159"/>
      <c r="G2204" s="159"/>
      <c r="H2204" s="159"/>
      <c r="I2204" s="159"/>
      <c r="J2204" s="159"/>
      <c r="K2204" s="159"/>
      <c r="L2204" s="159"/>
      <c r="M2204" s="159"/>
      <c r="N2204" s="158"/>
      <c r="O2204" s="158"/>
      <c r="P2204" s="158"/>
      <c r="Q2204" s="158"/>
      <c r="R2204" s="159"/>
      <c r="S2204" s="159"/>
      <c r="T2204" s="159"/>
      <c r="U2204" s="159"/>
      <c r="V2204" s="159"/>
      <c r="W2204" s="159"/>
      <c r="X2204" s="159"/>
      <c r="Y2204" s="159"/>
      <c r="Z2204" s="148"/>
      <c r="AA2204" s="148"/>
      <c r="AB2204" s="148"/>
      <c r="AC2204" s="148"/>
      <c r="AD2204" s="148"/>
      <c r="AE2204" s="148"/>
      <c r="AF2204" s="148"/>
      <c r="AG2204" s="148" t="s">
        <v>435</v>
      </c>
      <c r="AH2204" s="148">
        <v>0</v>
      </c>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row>
    <row r="2205" spans="1:60" outlineLevel="3" x14ac:dyDescent="0.2">
      <c r="A2205" s="155"/>
      <c r="B2205" s="156"/>
      <c r="C2205" s="194" t="s">
        <v>2791</v>
      </c>
      <c r="D2205" s="185"/>
      <c r="E2205" s="186">
        <v>91.566000000000003</v>
      </c>
      <c r="F2205" s="159"/>
      <c r="G2205" s="159"/>
      <c r="H2205" s="159"/>
      <c r="I2205" s="159"/>
      <c r="J2205" s="159"/>
      <c r="K2205" s="159"/>
      <c r="L2205" s="159"/>
      <c r="M2205" s="159"/>
      <c r="N2205" s="158"/>
      <c r="O2205" s="158"/>
      <c r="P2205" s="158"/>
      <c r="Q2205" s="158"/>
      <c r="R2205" s="159"/>
      <c r="S2205" s="159"/>
      <c r="T2205" s="159"/>
      <c r="U2205" s="159"/>
      <c r="V2205" s="159"/>
      <c r="W2205" s="159"/>
      <c r="X2205" s="159"/>
      <c r="Y2205" s="159"/>
      <c r="Z2205" s="148"/>
      <c r="AA2205" s="148"/>
      <c r="AB2205" s="148"/>
      <c r="AC2205" s="148"/>
      <c r="AD2205" s="148"/>
      <c r="AE2205" s="148"/>
      <c r="AF2205" s="148"/>
      <c r="AG2205" s="148" t="s">
        <v>435</v>
      </c>
      <c r="AH2205" s="148">
        <v>0</v>
      </c>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row>
    <row r="2206" spans="1:60" outlineLevel="3" x14ac:dyDescent="0.2">
      <c r="A2206" s="155"/>
      <c r="B2206" s="156"/>
      <c r="C2206" s="194" t="s">
        <v>2792</v>
      </c>
      <c r="D2206" s="185"/>
      <c r="E2206" s="186">
        <v>9.73</v>
      </c>
      <c r="F2206" s="159"/>
      <c r="G2206" s="159"/>
      <c r="H2206" s="159"/>
      <c r="I2206" s="159"/>
      <c r="J2206" s="159"/>
      <c r="K2206" s="159"/>
      <c r="L2206" s="159"/>
      <c r="M2206" s="159"/>
      <c r="N2206" s="158"/>
      <c r="O2206" s="158"/>
      <c r="P2206" s="158"/>
      <c r="Q2206" s="158"/>
      <c r="R2206" s="159"/>
      <c r="S2206" s="159"/>
      <c r="T2206" s="159"/>
      <c r="U2206" s="159"/>
      <c r="V2206" s="159"/>
      <c r="W2206" s="159"/>
      <c r="X2206" s="159"/>
      <c r="Y2206" s="159"/>
      <c r="Z2206" s="148"/>
      <c r="AA2206" s="148"/>
      <c r="AB2206" s="148"/>
      <c r="AC2206" s="148"/>
      <c r="AD2206" s="148"/>
      <c r="AE2206" s="148"/>
      <c r="AF2206" s="148"/>
      <c r="AG2206" s="148" t="s">
        <v>435</v>
      </c>
      <c r="AH2206" s="148">
        <v>0</v>
      </c>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row>
    <row r="2207" spans="1:60" outlineLevel="3" x14ac:dyDescent="0.2">
      <c r="A2207" s="155"/>
      <c r="B2207" s="156"/>
      <c r="C2207" s="194" t="s">
        <v>2793</v>
      </c>
      <c r="D2207" s="185"/>
      <c r="E2207" s="186">
        <v>40.526000000000003</v>
      </c>
      <c r="F2207" s="159"/>
      <c r="G2207" s="159"/>
      <c r="H2207" s="159"/>
      <c r="I2207" s="159"/>
      <c r="J2207" s="159"/>
      <c r="K2207" s="159"/>
      <c r="L2207" s="159"/>
      <c r="M2207" s="159"/>
      <c r="N2207" s="158"/>
      <c r="O2207" s="158"/>
      <c r="P2207" s="158"/>
      <c r="Q2207" s="158"/>
      <c r="R2207" s="159"/>
      <c r="S2207" s="159"/>
      <c r="T2207" s="159"/>
      <c r="U2207" s="159"/>
      <c r="V2207" s="159"/>
      <c r="W2207" s="159"/>
      <c r="X2207" s="159"/>
      <c r="Y2207" s="159"/>
      <c r="Z2207" s="148"/>
      <c r="AA2207" s="148"/>
      <c r="AB2207" s="148"/>
      <c r="AC2207" s="148"/>
      <c r="AD2207" s="148"/>
      <c r="AE2207" s="148"/>
      <c r="AF2207" s="148"/>
      <c r="AG2207" s="148" t="s">
        <v>435</v>
      </c>
      <c r="AH2207" s="148">
        <v>0</v>
      </c>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row>
    <row r="2208" spans="1:60" outlineLevel="3" x14ac:dyDescent="0.2">
      <c r="A2208" s="155"/>
      <c r="B2208" s="156"/>
      <c r="C2208" s="194" t="s">
        <v>2794</v>
      </c>
      <c r="D2208" s="185"/>
      <c r="E2208" s="186">
        <v>26.076000000000001</v>
      </c>
      <c r="F2208" s="159"/>
      <c r="G2208" s="159"/>
      <c r="H2208" s="159"/>
      <c r="I2208" s="159"/>
      <c r="J2208" s="159"/>
      <c r="K2208" s="159"/>
      <c r="L2208" s="159"/>
      <c r="M2208" s="159"/>
      <c r="N2208" s="158"/>
      <c r="O2208" s="158"/>
      <c r="P2208" s="158"/>
      <c r="Q2208" s="158"/>
      <c r="R2208" s="159"/>
      <c r="S2208" s="159"/>
      <c r="T2208" s="159"/>
      <c r="U2208" s="159"/>
      <c r="V2208" s="159"/>
      <c r="W2208" s="159"/>
      <c r="X2208" s="159"/>
      <c r="Y2208" s="159"/>
      <c r="Z2208" s="148"/>
      <c r="AA2208" s="148"/>
      <c r="AB2208" s="148"/>
      <c r="AC2208" s="148"/>
      <c r="AD2208" s="148"/>
      <c r="AE2208" s="148"/>
      <c r="AF2208" s="148"/>
      <c r="AG2208" s="148" t="s">
        <v>435</v>
      </c>
      <c r="AH2208" s="148">
        <v>0</v>
      </c>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row>
    <row r="2209" spans="1:60" outlineLevel="3" x14ac:dyDescent="0.2">
      <c r="A2209" s="155"/>
      <c r="B2209" s="156"/>
      <c r="C2209" s="194" t="s">
        <v>2795</v>
      </c>
      <c r="D2209" s="185"/>
      <c r="E2209" s="186">
        <v>32.271000000000001</v>
      </c>
      <c r="F2209" s="159"/>
      <c r="G2209" s="159"/>
      <c r="H2209" s="159"/>
      <c r="I2209" s="159"/>
      <c r="J2209" s="159"/>
      <c r="K2209" s="159"/>
      <c r="L2209" s="159"/>
      <c r="M2209" s="159"/>
      <c r="N2209" s="158"/>
      <c r="O2209" s="158"/>
      <c r="P2209" s="158"/>
      <c r="Q2209" s="158"/>
      <c r="R2209" s="159"/>
      <c r="S2209" s="159"/>
      <c r="T2209" s="159"/>
      <c r="U2209" s="159"/>
      <c r="V2209" s="159"/>
      <c r="W2209" s="159"/>
      <c r="X2209" s="159"/>
      <c r="Y2209" s="159"/>
      <c r="Z2209" s="148"/>
      <c r="AA2209" s="148"/>
      <c r="AB2209" s="148"/>
      <c r="AC2209" s="148"/>
      <c r="AD2209" s="148"/>
      <c r="AE2209" s="148"/>
      <c r="AF2209" s="148"/>
      <c r="AG2209" s="148" t="s">
        <v>435</v>
      </c>
      <c r="AH2209" s="148">
        <v>0</v>
      </c>
      <c r="AI2209" s="148"/>
      <c r="AJ2209" s="148"/>
      <c r="AK2209" s="148"/>
      <c r="AL2209" s="148"/>
      <c r="AM2209" s="148"/>
      <c r="AN2209" s="148"/>
      <c r="AO2209" s="148"/>
      <c r="AP2209" s="148"/>
      <c r="AQ2209" s="148"/>
      <c r="AR2209" s="148"/>
      <c r="AS2209" s="148"/>
      <c r="AT2209" s="148"/>
      <c r="AU2209" s="148"/>
      <c r="AV2209" s="148"/>
      <c r="AW2209" s="148"/>
      <c r="AX2209" s="148"/>
      <c r="AY2209" s="148"/>
      <c r="AZ2209" s="148"/>
      <c r="BA2209" s="148"/>
      <c r="BB2209" s="148"/>
      <c r="BC2209" s="148"/>
      <c r="BD2209" s="148"/>
      <c r="BE2209" s="148"/>
      <c r="BF2209" s="148"/>
      <c r="BG2209" s="148"/>
      <c r="BH2209" s="148"/>
    </row>
    <row r="2210" spans="1:60" outlineLevel="3" x14ac:dyDescent="0.2">
      <c r="A2210" s="155"/>
      <c r="B2210" s="156"/>
      <c r="C2210" s="194" t="s">
        <v>2796</v>
      </c>
      <c r="D2210" s="185"/>
      <c r="E2210" s="186">
        <v>12.231999999999999</v>
      </c>
      <c r="F2210" s="159"/>
      <c r="G2210" s="159"/>
      <c r="H2210" s="159"/>
      <c r="I2210" s="159"/>
      <c r="J2210" s="159"/>
      <c r="K2210" s="159"/>
      <c r="L2210" s="159"/>
      <c r="M2210" s="159"/>
      <c r="N2210" s="158"/>
      <c r="O2210" s="158"/>
      <c r="P2210" s="158"/>
      <c r="Q2210" s="158"/>
      <c r="R2210" s="159"/>
      <c r="S2210" s="159"/>
      <c r="T2210" s="159"/>
      <c r="U2210" s="159"/>
      <c r="V2210" s="159"/>
      <c r="W2210" s="159"/>
      <c r="X2210" s="159"/>
      <c r="Y2210" s="159"/>
      <c r="Z2210" s="148"/>
      <c r="AA2210" s="148"/>
      <c r="AB2210" s="148"/>
      <c r="AC2210" s="148"/>
      <c r="AD2210" s="148"/>
      <c r="AE2210" s="148"/>
      <c r="AF2210" s="148"/>
      <c r="AG2210" s="148" t="s">
        <v>435</v>
      </c>
      <c r="AH2210" s="148">
        <v>0</v>
      </c>
      <c r="AI2210" s="148"/>
      <c r="AJ2210" s="148"/>
      <c r="AK2210" s="148"/>
      <c r="AL2210" s="148"/>
      <c r="AM2210" s="148"/>
      <c r="AN2210" s="148"/>
      <c r="AO2210" s="148"/>
      <c r="AP2210" s="148"/>
      <c r="AQ2210" s="148"/>
      <c r="AR2210" s="148"/>
      <c r="AS2210" s="148"/>
      <c r="AT2210" s="148"/>
      <c r="AU2210" s="148"/>
      <c r="AV2210" s="148"/>
      <c r="AW2210" s="148"/>
      <c r="AX2210" s="148"/>
      <c r="AY2210" s="148"/>
      <c r="AZ2210" s="148"/>
      <c r="BA2210" s="148"/>
      <c r="BB2210" s="148"/>
      <c r="BC2210" s="148"/>
      <c r="BD2210" s="148"/>
      <c r="BE2210" s="148"/>
      <c r="BF2210" s="148"/>
      <c r="BG2210" s="148"/>
      <c r="BH2210" s="148"/>
    </row>
    <row r="2211" spans="1:60" outlineLevel="3" x14ac:dyDescent="0.2">
      <c r="A2211" s="155"/>
      <c r="B2211" s="156"/>
      <c r="C2211" s="194" t="s">
        <v>2797</v>
      </c>
      <c r="D2211" s="185"/>
      <c r="E2211" s="186">
        <v>52.207999999999998</v>
      </c>
      <c r="F2211" s="159"/>
      <c r="G2211" s="159"/>
      <c r="H2211" s="159"/>
      <c r="I2211" s="159"/>
      <c r="J2211" s="159"/>
      <c r="K2211" s="159"/>
      <c r="L2211" s="159"/>
      <c r="M2211" s="159"/>
      <c r="N2211" s="158"/>
      <c r="O2211" s="158"/>
      <c r="P2211" s="158"/>
      <c r="Q2211" s="158"/>
      <c r="R2211" s="159"/>
      <c r="S2211" s="159"/>
      <c r="T2211" s="159"/>
      <c r="U2211" s="159"/>
      <c r="V2211" s="159"/>
      <c r="W2211" s="159"/>
      <c r="X2211" s="159"/>
      <c r="Y2211" s="159"/>
      <c r="Z2211" s="148"/>
      <c r="AA2211" s="148"/>
      <c r="AB2211" s="148"/>
      <c r="AC2211" s="148"/>
      <c r="AD2211" s="148"/>
      <c r="AE2211" s="148"/>
      <c r="AF2211" s="148"/>
      <c r="AG2211" s="148" t="s">
        <v>435</v>
      </c>
      <c r="AH2211" s="148">
        <v>0</v>
      </c>
      <c r="AI2211" s="148"/>
      <c r="AJ2211" s="148"/>
      <c r="AK2211" s="148"/>
      <c r="AL2211" s="148"/>
      <c r="AM2211" s="148"/>
      <c r="AN2211" s="148"/>
      <c r="AO2211" s="148"/>
      <c r="AP2211" s="148"/>
      <c r="AQ2211" s="148"/>
      <c r="AR2211" s="148"/>
      <c r="AS2211" s="148"/>
      <c r="AT2211" s="148"/>
      <c r="AU2211" s="148"/>
      <c r="AV2211" s="148"/>
      <c r="AW2211" s="148"/>
      <c r="AX2211" s="148"/>
      <c r="AY2211" s="148"/>
      <c r="AZ2211" s="148"/>
      <c r="BA2211" s="148"/>
      <c r="BB2211" s="148"/>
      <c r="BC2211" s="148"/>
      <c r="BD2211" s="148"/>
      <c r="BE2211" s="148"/>
      <c r="BF2211" s="148"/>
      <c r="BG2211" s="148"/>
      <c r="BH2211" s="148"/>
    </row>
    <row r="2212" spans="1:60" outlineLevel="3" x14ac:dyDescent="0.2">
      <c r="A2212" s="155"/>
      <c r="B2212" s="156"/>
      <c r="C2212" s="194" t="s">
        <v>2798</v>
      </c>
      <c r="D2212" s="185"/>
      <c r="E2212" s="186">
        <v>56.939500000000002</v>
      </c>
      <c r="F2212" s="159"/>
      <c r="G2212" s="159"/>
      <c r="H2212" s="159"/>
      <c r="I2212" s="159"/>
      <c r="J2212" s="159"/>
      <c r="K2212" s="159"/>
      <c r="L2212" s="159"/>
      <c r="M2212" s="159"/>
      <c r="N2212" s="158"/>
      <c r="O2212" s="158"/>
      <c r="P2212" s="158"/>
      <c r="Q2212" s="158"/>
      <c r="R2212" s="159"/>
      <c r="S2212" s="159"/>
      <c r="T2212" s="159"/>
      <c r="U2212" s="159"/>
      <c r="V2212" s="159"/>
      <c r="W2212" s="159"/>
      <c r="X2212" s="159"/>
      <c r="Y2212" s="159"/>
      <c r="Z2212" s="148"/>
      <c r="AA2212" s="148"/>
      <c r="AB2212" s="148"/>
      <c r="AC2212" s="148"/>
      <c r="AD2212" s="148"/>
      <c r="AE2212" s="148"/>
      <c r="AF2212" s="148"/>
      <c r="AG2212" s="148" t="s">
        <v>435</v>
      </c>
      <c r="AH2212" s="148">
        <v>0</v>
      </c>
      <c r="AI2212" s="148"/>
      <c r="AJ2212" s="148"/>
      <c r="AK2212" s="148"/>
      <c r="AL2212" s="148"/>
      <c r="AM2212" s="148"/>
      <c r="AN2212" s="148"/>
      <c r="AO2212" s="148"/>
      <c r="AP2212" s="148"/>
      <c r="AQ2212" s="148"/>
      <c r="AR2212" s="148"/>
      <c r="AS2212" s="148"/>
      <c r="AT2212" s="148"/>
      <c r="AU2212" s="148"/>
      <c r="AV2212" s="148"/>
      <c r="AW2212" s="148"/>
      <c r="AX2212" s="148"/>
      <c r="AY2212" s="148"/>
      <c r="AZ2212" s="148"/>
      <c r="BA2212" s="148"/>
      <c r="BB2212" s="148"/>
      <c r="BC2212" s="148"/>
      <c r="BD2212" s="148"/>
      <c r="BE2212" s="148"/>
      <c r="BF2212" s="148"/>
      <c r="BG2212" s="148"/>
      <c r="BH2212" s="148"/>
    </row>
    <row r="2213" spans="1:60" outlineLevel="3" x14ac:dyDescent="0.2">
      <c r="A2213" s="155"/>
      <c r="B2213" s="156"/>
      <c r="C2213" s="194" t="s">
        <v>2799</v>
      </c>
      <c r="D2213" s="185"/>
      <c r="E2213" s="186">
        <v>53.139499999999998</v>
      </c>
      <c r="F2213" s="159"/>
      <c r="G2213" s="159"/>
      <c r="H2213" s="159"/>
      <c r="I2213" s="159"/>
      <c r="J2213" s="159"/>
      <c r="K2213" s="159"/>
      <c r="L2213" s="159"/>
      <c r="M2213" s="159"/>
      <c r="N2213" s="158"/>
      <c r="O2213" s="158"/>
      <c r="P2213" s="158"/>
      <c r="Q2213" s="158"/>
      <c r="R2213" s="159"/>
      <c r="S2213" s="159"/>
      <c r="T2213" s="159"/>
      <c r="U2213" s="159"/>
      <c r="V2213" s="159"/>
      <c r="W2213" s="159"/>
      <c r="X2213" s="159"/>
      <c r="Y2213" s="159"/>
      <c r="Z2213" s="148"/>
      <c r="AA2213" s="148"/>
      <c r="AB2213" s="148"/>
      <c r="AC2213" s="148"/>
      <c r="AD2213" s="148"/>
      <c r="AE2213" s="148"/>
      <c r="AF2213" s="148"/>
      <c r="AG2213" s="148" t="s">
        <v>435</v>
      </c>
      <c r="AH2213" s="148">
        <v>0</v>
      </c>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row>
    <row r="2214" spans="1:60" outlineLevel="3" x14ac:dyDescent="0.2">
      <c r="A2214" s="155"/>
      <c r="B2214" s="156"/>
      <c r="C2214" s="194" t="s">
        <v>1396</v>
      </c>
      <c r="D2214" s="185"/>
      <c r="E2214" s="186"/>
      <c r="F2214" s="159"/>
      <c r="G2214" s="159"/>
      <c r="H2214" s="159"/>
      <c r="I2214" s="159"/>
      <c r="J2214" s="159"/>
      <c r="K2214" s="159"/>
      <c r="L2214" s="159"/>
      <c r="M2214" s="159"/>
      <c r="N2214" s="158"/>
      <c r="O2214" s="158"/>
      <c r="P2214" s="158"/>
      <c r="Q2214" s="158"/>
      <c r="R2214" s="159"/>
      <c r="S2214" s="159"/>
      <c r="T2214" s="159"/>
      <c r="U2214" s="159"/>
      <c r="V2214" s="159"/>
      <c r="W2214" s="159"/>
      <c r="X2214" s="159"/>
      <c r="Y2214" s="159"/>
      <c r="Z2214" s="148"/>
      <c r="AA2214" s="148"/>
      <c r="AB2214" s="148"/>
      <c r="AC2214" s="148"/>
      <c r="AD2214" s="148"/>
      <c r="AE2214" s="148"/>
      <c r="AF2214" s="148"/>
      <c r="AG2214" s="148" t="s">
        <v>435</v>
      </c>
      <c r="AH2214" s="148">
        <v>0</v>
      </c>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row>
    <row r="2215" spans="1:60" outlineLevel="3" x14ac:dyDescent="0.2">
      <c r="A2215" s="155"/>
      <c r="B2215" s="156"/>
      <c r="C2215" s="194" t="s">
        <v>2800</v>
      </c>
      <c r="D2215" s="185"/>
      <c r="E2215" s="186">
        <v>381.57600000000002</v>
      </c>
      <c r="F2215" s="159"/>
      <c r="G2215" s="159"/>
      <c r="H2215" s="159"/>
      <c r="I2215" s="159"/>
      <c r="J2215" s="159"/>
      <c r="K2215" s="159"/>
      <c r="L2215" s="159"/>
      <c r="M2215" s="159"/>
      <c r="N2215" s="158"/>
      <c r="O2215" s="158"/>
      <c r="P2215" s="158"/>
      <c r="Q2215" s="158"/>
      <c r="R2215" s="159"/>
      <c r="S2215" s="159"/>
      <c r="T2215" s="159"/>
      <c r="U2215" s="159"/>
      <c r="V2215" s="159"/>
      <c r="W2215" s="159"/>
      <c r="X2215" s="159"/>
      <c r="Y2215" s="159"/>
      <c r="Z2215" s="148"/>
      <c r="AA2215" s="148"/>
      <c r="AB2215" s="148"/>
      <c r="AC2215" s="148"/>
      <c r="AD2215" s="148"/>
      <c r="AE2215" s="148"/>
      <c r="AF2215" s="148"/>
      <c r="AG2215" s="148" t="s">
        <v>435</v>
      </c>
      <c r="AH2215" s="148">
        <v>0</v>
      </c>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row>
    <row r="2216" spans="1:60" outlineLevel="3" x14ac:dyDescent="0.2">
      <c r="A2216" s="155"/>
      <c r="B2216" s="156"/>
      <c r="C2216" s="194" t="s">
        <v>2783</v>
      </c>
      <c r="D2216" s="185"/>
      <c r="E2216" s="186">
        <v>10.992000000000001</v>
      </c>
      <c r="F2216" s="159"/>
      <c r="G2216" s="159"/>
      <c r="H2216" s="159"/>
      <c r="I2216" s="159"/>
      <c r="J2216" s="159"/>
      <c r="K2216" s="159"/>
      <c r="L2216" s="159"/>
      <c r="M2216" s="159"/>
      <c r="N2216" s="158"/>
      <c r="O2216" s="158"/>
      <c r="P2216" s="158"/>
      <c r="Q2216" s="158"/>
      <c r="R2216" s="159"/>
      <c r="S2216" s="159"/>
      <c r="T2216" s="159"/>
      <c r="U2216" s="159"/>
      <c r="V2216" s="159"/>
      <c r="W2216" s="159"/>
      <c r="X2216" s="159"/>
      <c r="Y2216" s="159"/>
      <c r="Z2216" s="148"/>
      <c r="AA2216" s="148"/>
      <c r="AB2216" s="148"/>
      <c r="AC2216" s="148"/>
      <c r="AD2216" s="148"/>
      <c r="AE2216" s="148"/>
      <c r="AF2216" s="148"/>
      <c r="AG2216" s="148" t="s">
        <v>435</v>
      </c>
      <c r="AH2216" s="148">
        <v>0</v>
      </c>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row>
    <row r="2217" spans="1:60" outlineLevel="3" x14ac:dyDescent="0.2">
      <c r="A2217" s="155"/>
      <c r="B2217" s="156"/>
      <c r="C2217" s="194" t="s">
        <v>2801</v>
      </c>
      <c r="D2217" s="185"/>
      <c r="E2217" s="186">
        <v>44.715000000000003</v>
      </c>
      <c r="F2217" s="159"/>
      <c r="G2217" s="159"/>
      <c r="H2217" s="159"/>
      <c r="I2217" s="159"/>
      <c r="J2217" s="159"/>
      <c r="K2217" s="159"/>
      <c r="L2217" s="159"/>
      <c r="M2217" s="159"/>
      <c r="N2217" s="158"/>
      <c r="O2217" s="158"/>
      <c r="P2217" s="158"/>
      <c r="Q2217" s="158"/>
      <c r="R2217" s="159"/>
      <c r="S2217" s="159"/>
      <c r="T2217" s="159"/>
      <c r="U2217" s="159"/>
      <c r="V2217" s="159"/>
      <c r="W2217" s="159"/>
      <c r="X2217" s="159"/>
      <c r="Y2217" s="159"/>
      <c r="Z2217" s="148"/>
      <c r="AA2217" s="148"/>
      <c r="AB2217" s="148"/>
      <c r="AC2217" s="148"/>
      <c r="AD2217" s="148"/>
      <c r="AE2217" s="148"/>
      <c r="AF2217" s="148"/>
      <c r="AG2217" s="148" t="s">
        <v>435</v>
      </c>
      <c r="AH2217" s="148">
        <v>0</v>
      </c>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row>
    <row r="2218" spans="1:60" outlineLevel="3" x14ac:dyDescent="0.2">
      <c r="A2218" s="155"/>
      <c r="B2218" s="156"/>
      <c r="C2218" s="194" t="s">
        <v>2802</v>
      </c>
      <c r="D2218" s="185"/>
      <c r="E2218" s="186">
        <v>82.14</v>
      </c>
      <c r="F2218" s="159"/>
      <c r="G2218" s="159"/>
      <c r="H2218" s="159"/>
      <c r="I2218" s="159"/>
      <c r="J2218" s="159"/>
      <c r="K2218" s="159"/>
      <c r="L2218" s="159"/>
      <c r="M2218" s="159"/>
      <c r="N2218" s="158"/>
      <c r="O2218" s="158"/>
      <c r="P2218" s="158"/>
      <c r="Q2218" s="158"/>
      <c r="R2218" s="159"/>
      <c r="S2218" s="159"/>
      <c r="T2218" s="159"/>
      <c r="U2218" s="159"/>
      <c r="V2218" s="159"/>
      <c r="W2218" s="159"/>
      <c r="X2218" s="159"/>
      <c r="Y2218" s="159"/>
      <c r="Z2218" s="148"/>
      <c r="AA2218" s="148"/>
      <c r="AB2218" s="148"/>
      <c r="AC2218" s="148"/>
      <c r="AD2218" s="148"/>
      <c r="AE2218" s="148"/>
      <c r="AF2218" s="148"/>
      <c r="AG2218" s="148" t="s">
        <v>435</v>
      </c>
      <c r="AH2218" s="148">
        <v>0</v>
      </c>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row>
    <row r="2219" spans="1:60" outlineLevel="3" x14ac:dyDescent="0.2">
      <c r="A2219" s="155"/>
      <c r="B2219" s="156"/>
      <c r="C2219" s="194" t="s">
        <v>2803</v>
      </c>
      <c r="D2219" s="185"/>
      <c r="E2219" s="186">
        <v>182.11199999999999</v>
      </c>
      <c r="F2219" s="159"/>
      <c r="G2219" s="159"/>
      <c r="H2219" s="159"/>
      <c r="I2219" s="159"/>
      <c r="J2219" s="159"/>
      <c r="K2219" s="159"/>
      <c r="L2219" s="159"/>
      <c r="M2219" s="159"/>
      <c r="N2219" s="158"/>
      <c r="O2219" s="158"/>
      <c r="P2219" s="158"/>
      <c r="Q2219" s="158"/>
      <c r="R2219" s="159"/>
      <c r="S2219" s="159"/>
      <c r="T2219" s="159"/>
      <c r="U2219" s="159"/>
      <c r="V2219" s="159"/>
      <c r="W2219" s="159"/>
      <c r="X2219" s="159"/>
      <c r="Y2219" s="159"/>
      <c r="Z2219" s="148"/>
      <c r="AA2219" s="148"/>
      <c r="AB2219" s="148"/>
      <c r="AC2219" s="148"/>
      <c r="AD2219" s="148"/>
      <c r="AE2219" s="148"/>
      <c r="AF2219" s="148"/>
      <c r="AG2219" s="148" t="s">
        <v>435</v>
      </c>
      <c r="AH2219" s="148">
        <v>0</v>
      </c>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row>
    <row r="2220" spans="1:60" outlineLevel="3" x14ac:dyDescent="0.2">
      <c r="A2220" s="155"/>
      <c r="B2220" s="156"/>
      <c r="C2220" s="194" t="s">
        <v>2804</v>
      </c>
      <c r="D2220" s="185"/>
      <c r="E2220" s="186">
        <v>54.018000000000001</v>
      </c>
      <c r="F2220" s="159"/>
      <c r="G2220" s="159"/>
      <c r="H2220" s="159"/>
      <c r="I2220" s="159"/>
      <c r="J2220" s="159"/>
      <c r="K2220" s="159"/>
      <c r="L2220" s="159"/>
      <c r="M2220" s="159"/>
      <c r="N2220" s="158"/>
      <c r="O2220" s="158"/>
      <c r="P2220" s="158"/>
      <c r="Q2220" s="158"/>
      <c r="R2220" s="159"/>
      <c r="S2220" s="159"/>
      <c r="T2220" s="159"/>
      <c r="U2220" s="159"/>
      <c r="V2220" s="159"/>
      <c r="W2220" s="159"/>
      <c r="X2220" s="159"/>
      <c r="Y2220" s="159"/>
      <c r="Z2220" s="148"/>
      <c r="AA2220" s="148"/>
      <c r="AB2220" s="148"/>
      <c r="AC2220" s="148"/>
      <c r="AD2220" s="148"/>
      <c r="AE2220" s="148"/>
      <c r="AF2220" s="148"/>
      <c r="AG2220" s="148" t="s">
        <v>435</v>
      </c>
      <c r="AH2220" s="148">
        <v>0</v>
      </c>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row>
    <row r="2221" spans="1:60" outlineLevel="3" x14ac:dyDescent="0.2">
      <c r="A2221" s="155"/>
      <c r="B2221" s="156"/>
      <c r="C2221" s="194" t="s">
        <v>2805</v>
      </c>
      <c r="D2221" s="185"/>
      <c r="E2221" s="186">
        <v>95.52</v>
      </c>
      <c r="F2221" s="159"/>
      <c r="G2221" s="159"/>
      <c r="H2221" s="159"/>
      <c r="I2221" s="159"/>
      <c r="J2221" s="159"/>
      <c r="K2221" s="159"/>
      <c r="L2221" s="159"/>
      <c r="M2221" s="159"/>
      <c r="N2221" s="158"/>
      <c r="O2221" s="158"/>
      <c r="P2221" s="158"/>
      <c r="Q2221" s="158"/>
      <c r="R2221" s="159"/>
      <c r="S2221" s="159"/>
      <c r="T2221" s="159"/>
      <c r="U2221" s="159"/>
      <c r="V2221" s="159"/>
      <c r="W2221" s="159"/>
      <c r="X2221" s="159"/>
      <c r="Y2221" s="159"/>
      <c r="Z2221" s="148"/>
      <c r="AA2221" s="148"/>
      <c r="AB2221" s="148"/>
      <c r="AC2221" s="148"/>
      <c r="AD2221" s="148"/>
      <c r="AE2221" s="148"/>
      <c r="AF2221" s="148"/>
      <c r="AG2221" s="148" t="s">
        <v>435</v>
      </c>
      <c r="AH2221" s="148">
        <v>0</v>
      </c>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row>
    <row r="2222" spans="1:60" outlineLevel="3" x14ac:dyDescent="0.2">
      <c r="A2222" s="155"/>
      <c r="B2222" s="156"/>
      <c r="C2222" s="194" t="s">
        <v>2806</v>
      </c>
      <c r="D2222" s="185"/>
      <c r="E2222" s="186">
        <v>196.416</v>
      </c>
      <c r="F2222" s="159"/>
      <c r="G2222" s="159"/>
      <c r="H2222" s="159"/>
      <c r="I2222" s="159"/>
      <c r="J2222" s="159"/>
      <c r="K2222" s="159"/>
      <c r="L2222" s="159"/>
      <c r="M2222" s="159"/>
      <c r="N2222" s="158"/>
      <c r="O2222" s="158"/>
      <c r="P2222" s="158"/>
      <c r="Q2222" s="158"/>
      <c r="R2222" s="159"/>
      <c r="S2222" s="159"/>
      <c r="T2222" s="159"/>
      <c r="U2222" s="159"/>
      <c r="V2222" s="159"/>
      <c r="W2222" s="159"/>
      <c r="X2222" s="159"/>
      <c r="Y2222" s="159"/>
      <c r="Z2222" s="148"/>
      <c r="AA2222" s="148"/>
      <c r="AB2222" s="148"/>
      <c r="AC2222" s="148"/>
      <c r="AD2222" s="148"/>
      <c r="AE2222" s="148"/>
      <c r="AF2222" s="148"/>
      <c r="AG2222" s="148" t="s">
        <v>435</v>
      </c>
      <c r="AH2222" s="148">
        <v>0</v>
      </c>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row>
    <row r="2223" spans="1:60" outlineLevel="3" x14ac:dyDescent="0.2">
      <c r="A2223" s="155"/>
      <c r="B2223" s="156"/>
      <c r="C2223" s="194" t="s">
        <v>2807</v>
      </c>
      <c r="D2223" s="185"/>
      <c r="E2223" s="186">
        <v>166.16</v>
      </c>
      <c r="F2223" s="159"/>
      <c r="G2223" s="159"/>
      <c r="H2223" s="159"/>
      <c r="I2223" s="159"/>
      <c r="J2223" s="159"/>
      <c r="K2223" s="159"/>
      <c r="L2223" s="159"/>
      <c r="M2223" s="159"/>
      <c r="N2223" s="158"/>
      <c r="O2223" s="158"/>
      <c r="P2223" s="158"/>
      <c r="Q2223" s="158"/>
      <c r="R2223" s="159"/>
      <c r="S2223" s="159"/>
      <c r="T2223" s="159"/>
      <c r="U2223" s="159"/>
      <c r="V2223" s="159"/>
      <c r="W2223" s="159"/>
      <c r="X2223" s="159"/>
      <c r="Y2223" s="159"/>
      <c r="Z2223" s="148"/>
      <c r="AA2223" s="148"/>
      <c r="AB2223" s="148"/>
      <c r="AC2223" s="148"/>
      <c r="AD2223" s="148"/>
      <c r="AE2223" s="148"/>
      <c r="AF2223" s="148"/>
      <c r="AG2223" s="148" t="s">
        <v>435</v>
      </c>
      <c r="AH2223" s="148">
        <v>0</v>
      </c>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row>
    <row r="2224" spans="1:60" outlineLevel="3" x14ac:dyDescent="0.2">
      <c r="A2224" s="155"/>
      <c r="B2224" s="156"/>
      <c r="C2224" s="194" t="s">
        <v>2808</v>
      </c>
      <c r="D2224" s="185"/>
      <c r="E2224" s="186">
        <v>32.847999999999999</v>
      </c>
      <c r="F2224" s="159"/>
      <c r="G2224" s="159"/>
      <c r="H2224" s="159"/>
      <c r="I2224" s="159"/>
      <c r="J2224" s="159"/>
      <c r="K2224" s="159"/>
      <c r="L2224" s="159"/>
      <c r="M2224" s="159"/>
      <c r="N2224" s="158"/>
      <c r="O2224" s="158"/>
      <c r="P2224" s="158"/>
      <c r="Q2224" s="158"/>
      <c r="R2224" s="159"/>
      <c r="S2224" s="159"/>
      <c r="T2224" s="159"/>
      <c r="U2224" s="159"/>
      <c r="V2224" s="159"/>
      <c r="W2224" s="159"/>
      <c r="X2224" s="159"/>
      <c r="Y2224" s="159"/>
      <c r="Z2224" s="148"/>
      <c r="AA2224" s="148"/>
      <c r="AB2224" s="148"/>
      <c r="AC2224" s="148"/>
      <c r="AD2224" s="148"/>
      <c r="AE2224" s="148"/>
      <c r="AF2224" s="148"/>
      <c r="AG2224" s="148" t="s">
        <v>435</v>
      </c>
      <c r="AH2224" s="148">
        <v>0</v>
      </c>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row>
    <row r="2225" spans="1:60" outlineLevel="3" x14ac:dyDescent="0.2">
      <c r="A2225" s="155"/>
      <c r="B2225" s="156"/>
      <c r="C2225" s="194" t="s">
        <v>2809</v>
      </c>
      <c r="D2225" s="185"/>
      <c r="E2225" s="186">
        <v>62.456000000000003</v>
      </c>
      <c r="F2225" s="159"/>
      <c r="G2225" s="159"/>
      <c r="H2225" s="159"/>
      <c r="I2225" s="159"/>
      <c r="J2225" s="159"/>
      <c r="K2225" s="159"/>
      <c r="L2225" s="159"/>
      <c r="M2225" s="159"/>
      <c r="N2225" s="158"/>
      <c r="O2225" s="158"/>
      <c r="P2225" s="158"/>
      <c r="Q2225" s="158"/>
      <c r="R2225" s="159"/>
      <c r="S2225" s="159"/>
      <c r="T2225" s="159"/>
      <c r="U2225" s="159"/>
      <c r="V2225" s="159"/>
      <c r="W2225" s="159"/>
      <c r="X2225" s="159"/>
      <c r="Y2225" s="159"/>
      <c r="Z2225" s="148"/>
      <c r="AA2225" s="148"/>
      <c r="AB2225" s="148"/>
      <c r="AC2225" s="148"/>
      <c r="AD2225" s="148"/>
      <c r="AE2225" s="148"/>
      <c r="AF2225" s="148"/>
      <c r="AG2225" s="148" t="s">
        <v>435</v>
      </c>
      <c r="AH2225" s="148">
        <v>0</v>
      </c>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row>
    <row r="2226" spans="1:60" outlineLevel="3" x14ac:dyDescent="0.2">
      <c r="A2226" s="155"/>
      <c r="B2226" s="156"/>
      <c r="C2226" s="194" t="s">
        <v>2810</v>
      </c>
      <c r="D2226" s="185"/>
      <c r="E2226" s="186">
        <v>8.76</v>
      </c>
      <c r="F2226" s="159"/>
      <c r="G2226" s="159"/>
      <c r="H2226" s="159"/>
      <c r="I2226" s="159"/>
      <c r="J2226" s="159"/>
      <c r="K2226" s="159"/>
      <c r="L2226" s="159"/>
      <c r="M2226" s="159"/>
      <c r="N2226" s="158"/>
      <c r="O2226" s="158"/>
      <c r="P2226" s="158"/>
      <c r="Q2226" s="158"/>
      <c r="R2226" s="159"/>
      <c r="S2226" s="159"/>
      <c r="T2226" s="159"/>
      <c r="U2226" s="159"/>
      <c r="V2226" s="159"/>
      <c r="W2226" s="159"/>
      <c r="X2226" s="159"/>
      <c r="Y2226" s="159"/>
      <c r="Z2226" s="148"/>
      <c r="AA2226" s="148"/>
      <c r="AB2226" s="148"/>
      <c r="AC2226" s="148"/>
      <c r="AD2226" s="148"/>
      <c r="AE2226" s="148"/>
      <c r="AF2226" s="148"/>
      <c r="AG2226" s="148" t="s">
        <v>435</v>
      </c>
      <c r="AH2226" s="148">
        <v>0</v>
      </c>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row>
    <row r="2227" spans="1:60" outlineLevel="3" x14ac:dyDescent="0.2">
      <c r="A2227" s="155"/>
      <c r="B2227" s="156"/>
      <c r="C2227" s="194" t="s">
        <v>2811</v>
      </c>
      <c r="D2227" s="185"/>
      <c r="E2227" s="186">
        <v>10.06</v>
      </c>
      <c r="F2227" s="159"/>
      <c r="G2227" s="159"/>
      <c r="H2227" s="159"/>
      <c r="I2227" s="159"/>
      <c r="J2227" s="159"/>
      <c r="K2227" s="159"/>
      <c r="L2227" s="159"/>
      <c r="M2227" s="159"/>
      <c r="N2227" s="158"/>
      <c r="O2227" s="158"/>
      <c r="P2227" s="158"/>
      <c r="Q2227" s="158"/>
      <c r="R2227" s="159"/>
      <c r="S2227" s="159"/>
      <c r="T2227" s="159"/>
      <c r="U2227" s="159"/>
      <c r="V2227" s="159"/>
      <c r="W2227" s="159"/>
      <c r="X2227" s="159"/>
      <c r="Y2227" s="159"/>
      <c r="Z2227" s="148"/>
      <c r="AA2227" s="148"/>
      <c r="AB2227" s="148"/>
      <c r="AC2227" s="148"/>
      <c r="AD2227" s="148"/>
      <c r="AE2227" s="148"/>
      <c r="AF2227" s="148"/>
      <c r="AG2227" s="148" t="s">
        <v>435</v>
      </c>
      <c r="AH2227" s="148">
        <v>0</v>
      </c>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row>
    <row r="2228" spans="1:60" outlineLevel="3" x14ac:dyDescent="0.2">
      <c r="A2228" s="155"/>
      <c r="B2228" s="156"/>
      <c r="C2228" s="194" t="s">
        <v>1414</v>
      </c>
      <c r="D2228" s="185"/>
      <c r="E2228" s="186"/>
      <c r="F2228" s="159"/>
      <c r="G2228" s="159"/>
      <c r="H2228" s="159"/>
      <c r="I2228" s="159"/>
      <c r="J2228" s="159"/>
      <c r="K2228" s="159"/>
      <c r="L2228" s="159"/>
      <c r="M2228" s="159"/>
      <c r="N2228" s="158"/>
      <c r="O2228" s="158"/>
      <c r="P2228" s="158"/>
      <c r="Q2228" s="158"/>
      <c r="R2228" s="159"/>
      <c r="S2228" s="159"/>
      <c r="T2228" s="159"/>
      <c r="U2228" s="159"/>
      <c r="V2228" s="159"/>
      <c r="W2228" s="159"/>
      <c r="X2228" s="159"/>
      <c r="Y2228" s="159"/>
      <c r="Z2228" s="148"/>
      <c r="AA2228" s="148"/>
      <c r="AB2228" s="148"/>
      <c r="AC2228" s="148"/>
      <c r="AD2228" s="148"/>
      <c r="AE2228" s="148"/>
      <c r="AF2228" s="148"/>
      <c r="AG2228" s="148" t="s">
        <v>435</v>
      </c>
      <c r="AH2228" s="148">
        <v>0</v>
      </c>
      <c r="AI2228" s="148"/>
      <c r="AJ2228" s="148"/>
      <c r="AK2228" s="148"/>
      <c r="AL2228" s="148"/>
      <c r="AM2228" s="148"/>
      <c r="AN2228" s="148"/>
      <c r="AO2228" s="148"/>
      <c r="AP2228" s="148"/>
      <c r="AQ2228" s="148"/>
      <c r="AR2228" s="148"/>
      <c r="AS2228" s="148"/>
      <c r="AT2228" s="148"/>
      <c r="AU2228" s="148"/>
      <c r="AV2228" s="148"/>
      <c r="AW2228" s="148"/>
      <c r="AX2228" s="148"/>
      <c r="AY2228" s="148"/>
      <c r="AZ2228" s="148"/>
      <c r="BA2228" s="148"/>
      <c r="BB2228" s="148"/>
      <c r="BC2228" s="148"/>
      <c r="BD2228" s="148"/>
      <c r="BE2228" s="148"/>
      <c r="BF2228" s="148"/>
      <c r="BG2228" s="148"/>
      <c r="BH2228" s="148"/>
    </row>
    <row r="2229" spans="1:60" outlineLevel="3" x14ac:dyDescent="0.2">
      <c r="A2229" s="155"/>
      <c r="B2229" s="156"/>
      <c r="C2229" s="194" t="s">
        <v>2812</v>
      </c>
      <c r="D2229" s="185"/>
      <c r="E2229" s="186">
        <v>502.048</v>
      </c>
      <c r="F2229" s="159"/>
      <c r="G2229" s="159"/>
      <c r="H2229" s="159"/>
      <c r="I2229" s="159"/>
      <c r="J2229" s="159"/>
      <c r="K2229" s="159"/>
      <c r="L2229" s="159"/>
      <c r="M2229" s="159"/>
      <c r="N2229" s="158"/>
      <c r="O2229" s="158"/>
      <c r="P2229" s="158"/>
      <c r="Q2229" s="158"/>
      <c r="R2229" s="159"/>
      <c r="S2229" s="159"/>
      <c r="T2229" s="159"/>
      <c r="U2229" s="159"/>
      <c r="V2229" s="159"/>
      <c r="W2229" s="159"/>
      <c r="X2229" s="159"/>
      <c r="Y2229" s="159"/>
      <c r="Z2229" s="148"/>
      <c r="AA2229" s="148"/>
      <c r="AB2229" s="148"/>
      <c r="AC2229" s="148"/>
      <c r="AD2229" s="148"/>
      <c r="AE2229" s="148"/>
      <c r="AF2229" s="148"/>
      <c r="AG2229" s="148" t="s">
        <v>435</v>
      </c>
      <c r="AH2229" s="148">
        <v>0</v>
      </c>
      <c r="AI2229" s="148"/>
      <c r="AJ2229" s="148"/>
      <c r="AK2229" s="148"/>
      <c r="AL2229" s="148"/>
      <c r="AM2229" s="148"/>
      <c r="AN2229" s="148"/>
      <c r="AO2229" s="148"/>
      <c r="AP2229" s="148"/>
      <c r="AQ2229" s="148"/>
      <c r="AR2229" s="148"/>
      <c r="AS2229" s="148"/>
      <c r="AT2229" s="148"/>
      <c r="AU2229" s="148"/>
      <c r="AV2229" s="148"/>
      <c r="AW2229" s="148"/>
      <c r="AX2229" s="148"/>
      <c r="AY2229" s="148"/>
      <c r="AZ2229" s="148"/>
      <c r="BA2229" s="148"/>
      <c r="BB2229" s="148"/>
      <c r="BC2229" s="148"/>
      <c r="BD2229" s="148"/>
      <c r="BE2229" s="148"/>
      <c r="BF2229" s="148"/>
      <c r="BG2229" s="148"/>
      <c r="BH2229" s="148"/>
    </row>
    <row r="2230" spans="1:60" outlineLevel="3" x14ac:dyDescent="0.2">
      <c r="A2230" s="155"/>
      <c r="B2230" s="156"/>
      <c r="C2230" s="194" t="s">
        <v>2813</v>
      </c>
      <c r="D2230" s="185"/>
      <c r="E2230" s="186">
        <v>14.656000000000001</v>
      </c>
      <c r="F2230" s="159"/>
      <c r="G2230" s="159"/>
      <c r="H2230" s="159"/>
      <c r="I2230" s="159"/>
      <c r="J2230" s="159"/>
      <c r="K2230" s="159"/>
      <c r="L2230" s="159"/>
      <c r="M2230" s="159"/>
      <c r="N2230" s="158"/>
      <c r="O2230" s="158"/>
      <c r="P2230" s="158"/>
      <c r="Q2230" s="158"/>
      <c r="R2230" s="159"/>
      <c r="S2230" s="159"/>
      <c r="T2230" s="159"/>
      <c r="U2230" s="159"/>
      <c r="V2230" s="159"/>
      <c r="W2230" s="159"/>
      <c r="X2230" s="159"/>
      <c r="Y2230" s="159"/>
      <c r="Z2230" s="148"/>
      <c r="AA2230" s="148"/>
      <c r="AB2230" s="148"/>
      <c r="AC2230" s="148"/>
      <c r="AD2230" s="148"/>
      <c r="AE2230" s="148"/>
      <c r="AF2230" s="148"/>
      <c r="AG2230" s="148" t="s">
        <v>435</v>
      </c>
      <c r="AH2230" s="148">
        <v>0</v>
      </c>
      <c r="AI2230" s="148"/>
      <c r="AJ2230" s="148"/>
      <c r="AK2230" s="148"/>
      <c r="AL2230" s="148"/>
      <c r="AM2230" s="148"/>
      <c r="AN2230" s="148"/>
      <c r="AO2230" s="148"/>
      <c r="AP2230" s="148"/>
      <c r="AQ2230" s="148"/>
      <c r="AR2230" s="148"/>
      <c r="AS2230" s="148"/>
      <c r="AT2230" s="148"/>
      <c r="AU2230" s="148"/>
      <c r="AV2230" s="148"/>
      <c r="AW2230" s="148"/>
      <c r="AX2230" s="148"/>
      <c r="AY2230" s="148"/>
      <c r="AZ2230" s="148"/>
      <c r="BA2230" s="148"/>
      <c r="BB2230" s="148"/>
      <c r="BC2230" s="148"/>
      <c r="BD2230" s="148"/>
      <c r="BE2230" s="148"/>
      <c r="BF2230" s="148"/>
      <c r="BG2230" s="148"/>
      <c r="BH2230" s="148"/>
    </row>
    <row r="2231" spans="1:60" outlineLevel="3" x14ac:dyDescent="0.2">
      <c r="A2231" s="155"/>
      <c r="B2231" s="156"/>
      <c r="C2231" s="194" t="s">
        <v>2814</v>
      </c>
      <c r="D2231" s="185"/>
      <c r="E2231" s="186">
        <v>242.816</v>
      </c>
      <c r="F2231" s="159"/>
      <c r="G2231" s="159"/>
      <c r="H2231" s="159"/>
      <c r="I2231" s="159"/>
      <c r="J2231" s="159"/>
      <c r="K2231" s="159"/>
      <c r="L2231" s="159"/>
      <c r="M2231" s="159"/>
      <c r="N2231" s="158"/>
      <c r="O2231" s="158"/>
      <c r="P2231" s="158"/>
      <c r="Q2231" s="158"/>
      <c r="R2231" s="159"/>
      <c r="S2231" s="159"/>
      <c r="T2231" s="159"/>
      <c r="U2231" s="159"/>
      <c r="V2231" s="159"/>
      <c r="W2231" s="159"/>
      <c r="X2231" s="159"/>
      <c r="Y2231" s="159"/>
      <c r="Z2231" s="148"/>
      <c r="AA2231" s="148"/>
      <c r="AB2231" s="148"/>
      <c r="AC2231" s="148"/>
      <c r="AD2231" s="148"/>
      <c r="AE2231" s="148"/>
      <c r="AF2231" s="148"/>
      <c r="AG2231" s="148" t="s">
        <v>435</v>
      </c>
      <c r="AH2231" s="148">
        <v>0</v>
      </c>
      <c r="AI2231" s="148"/>
      <c r="AJ2231" s="148"/>
      <c r="AK2231" s="148"/>
      <c r="AL2231" s="148"/>
      <c r="AM2231" s="148"/>
      <c r="AN2231" s="148"/>
      <c r="AO2231" s="148"/>
      <c r="AP2231" s="148"/>
      <c r="AQ2231" s="148"/>
      <c r="AR2231" s="148"/>
      <c r="AS2231" s="148"/>
      <c r="AT2231" s="148"/>
      <c r="AU2231" s="148"/>
      <c r="AV2231" s="148"/>
      <c r="AW2231" s="148"/>
      <c r="AX2231" s="148"/>
      <c r="AY2231" s="148"/>
      <c r="AZ2231" s="148"/>
      <c r="BA2231" s="148"/>
      <c r="BB2231" s="148"/>
      <c r="BC2231" s="148"/>
      <c r="BD2231" s="148"/>
      <c r="BE2231" s="148"/>
      <c r="BF2231" s="148"/>
      <c r="BG2231" s="148"/>
      <c r="BH2231" s="148"/>
    </row>
    <row r="2232" spans="1:60" outlineLevel="3" x14ac:dyDescent="0.2">
      <c r="A2232" s="155"/>
      <c r="B2232" s="156"/>
      <c r="C2232" s="194" t="s">
        <v>2815</v>
      </c>
      <c r="D2232" s="185"/>
      <c r="E2232" s="186">
        <v>59.62</v>
      </c>
      <c r="F2232" s="159"/>
      <c r="G2232" s="159"/>
      <c r="H2232" s="159"/>
      <c r="I2232" s="159"/>
      <c r="J2232" s="159"/>
      <c r="K2232" s="159"/>
      <c r="L2232" s="159"/>
      <c r="M2232" s="159"/>
      <c r="N2232" s="158"/>
      <c r="O2232" s="158"/>
      <c r="P2232" s="158"/>
      <c r="Q2232" s="158"/>
      <c r="R2232" s="159"/>
      <c r="S2232" s="159"/>
      <c r="T2232" s="159"/>
      <c r="U2232" s="159"/>
      <c r="V2232" s="159"/>
      <c r="W2232" s="159"/>
      <c r="X2232" s="159"/>
      <c r="Y2232" s="159"/>
      <c r="Z2232" s="148"/>
      <c r="AA2232" s="148"/>
      <c r="AB2232" s="148"/>
      <c r="AC2232" s="148"/>
      <c r="AD2232" s="148"/>
      <c r="AE2232" s="148"/>
      <c r="AF2232" s="148"/>
      <c r="AG2232" s="148" t="s">
        <v>435</v>
      </c>
      <c r="AH2232" s="148">
        <v>0</v>
      </c>
      <c r="AI2232" s="148"/>
      <c r="AJ2232" s="148"/>
      <c r="AK2232" s="148"/>
      <c r="AL2232" s="148"/>
      <c r="AM2232" s="148"/>
      <c r="AN2232" s="148"/>
      <c r="AO2232" s="148"/>
      <c r="AP2232" s="148"/>
      <c r="AQ2232" s="148"/>
      <c r="AR2232" s="148"/>
      <c r="AS2232" s="148"/>
      <c r="AT2232" s="148"/>
      <c r="AU2232" s="148"/>
      <c r="AV2232" s="148"/>
      <c r="AW2232" s="148"/>
      <c r="AX2232" s="148"/>
      <c r="AY2232" s="148"/>
      <c r="AZ2232" s="148"/>
      <c r="BA2232" s="148"/>
      <c r="BB2232" s="148"/>
      <c r="BC2232" s="148"/>
      <c r="BD2232" s="148"/>
      <c r="BE2232" s="148"/>
      <c r="BF2232" s="148"/>
      <c r="BG2232" s="148"/>
      <c r="BH2232" s="148"/>
    </row>
    <row r="2233" spans="1:60" outlineLevel="3" x14ac:dyDescent="0.2">
      <c r="A2233" s="155"/>
      <c r="B2233" s="156"/>
      <c r="C2233" s="194" t="s">
        <v>2816</v>
      </c>
      <c r="D2233" s="185"/>
      <c r="E2233" s="186">
        <v>72.024000000000001</v>
      </c>
      <c r="F2233" s="159"/>
      <c r="G2233" s="159"/>
      <c r="H2233" s="159"/>
      <c r="I2233" s="159"/>
      <c r="J2233" s="159"/>
      <c r="K2233" s="159"/>
      <c r="L2233" s="159"/>
      <c r="M2233" s="159"/>
      <c r="N2233" s="158"/>
      <c r="O2233" s="158"/>
      <c r="P2233" s="158"/>
      <c r="Q2233" s="158"/>
      <c r="R2233" s="159"/>
      <c r="S2233" s="159"/>
      <c r="T2233" s="159"/>
      <c r="U2233" s="159"/>
      <c r="V2233" s="159"/>
      <c r="W2233" s="159"/>
      <c r="X2233" s="159"/>
      <c r="Y2233" s="159"/>
      <c r="Z2233" s="148"/>
      <c r="AA2233" s="148"/>
      <c r="AB2233" s="148"/>
      <c r="AC2233" s="148"/>
      <c r="AD2233" s="148"/>
      <c r="AE2233" s="148"/>
      <c r="AF2233" s="148"/>
      <c r="AG2233" s="148" t="s">
        <v>435</v>
      </c>
      <c r="AH2233" s="148">
        <v>0</v>
      </c>
      <c r="AI2233" s="148"/>
      <c r="AJ2233" s="148"/>
      <c r="AK2233" s="148"/>
      <c r="AL2233" s="148"/>
      <c r="AM2233" s="148"/>
      <c r="AN2233" s="148"/>
      <c r="AO2233" s="148"/>
      <c r="AP2233" s="148"/>
      <c r="AQ2233" s="148"/>
      <c r="AR2233" s="148"/>
      <c r="AS2233" s="148"/>
      <c r="AT2233" s="148"/>
      <c r="AU2233" s="148"/>
      <c r="AV2233" s="148"/>
      <c r="AW2233" s="148"/>
      <c r="AX2233" s="148"/>
      <c r="AY2233" s="148"/>
      <c r="AZ2233" s="148"/>
      <c r="BA2233" s="148"/>
      <c r="BB2233" s="148"/>
      <c r="BC2233" s="148"/>
      <c r="BD2233" s="148"/>
      <c r="BE2233" s="148"/>
      <c r="BF2233" s="148"/>
      <c r="BG2233" s="148"/>
      <c r="BH2233" s="148"/>
    </row>
    <row r="2234" spans="1:60" outlineLevel="3" x14ac:dyDescent="0.2">
      <c r="A2234" s="155"/>
      <c r="B2234" s="156"/>
      <c r="C2234" s="194" t="s">
        <v>2817</v>
      </c>
      <c r="D2234" s="185"/>
      <c r="E2234" s="186">
        <v>127.36</v>
      </c>
      <c r="F2234" s="159"/>
      <c r="G2234" s="159"/>
      <c r="H2234" s="159"/>
      <c r="I2234" s="159"/>
      <c r="J2234" s="159"/>
      <c r="K2234" s="159"/>
      <c r="L2234" s="159"/>
      <c r="M2234" s="159"/>
      <c r="N2234" s="158"/>
      <c r="O2234" s="158"/>
      <c r="P2234" s="158"/>
      <c r="Q2234" s="158"/>
      <c r="R2234" s="159"/>
      <c r="S2234" s="159"/>
      <c r="T2234" s="159"/>
      <c r="U2234" s="159"/>
      <c r="V2234" s="159"/>
      <c r="W2234" s="159"/>
      <c r="X2234" s="159"/>
      <c r="Y2234" s="159"/>
      <c r="Z2234" s="148"/>
      <c r="AA2234" s="148"/>
      <c r="AB2234" s="148"/>
      <c r="AC2234" s="148"/>
      <c r="AD2234" s="148"/>
      <c r="AE2234" s="148"/>
      <c r="AF2234" s="148"/>
      <c r="AG2234" s="148" t="s">
        <v>435</v>
      </c>
      <c r="AH2234" s="148">
        <v>0</v>
      </c>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row>
    <row r="2235" spans="1:60" outlineLevel="3" x14ac:dyDescent="0.2">
      <c r="A2235" s="155"/>
      <c r="B2235" s="156"/>
      <c r="C2235" s="194" t="s">
        <v>2818</v>
      </c>
      <c r="D2235" s="185"/>
      <c r="E2235" s="186">
        <v>261.88799999999998</v>
      </c>
      <c r="F2235" s="159"/>
      <c r="G2235" s="159"/>
      <c r="H2235" s="159"/>
      <c r="I2235" s="159"/>
      <c r="J2235" s="159"/>
      <c r="K2235" s="159"/>
      <c r="L2235" s="159"/>
      <c r="M2235" s="159"/>
      <c r="N2235" s="158"/>
      <c r="O2235" s="158"/>
      <c r="P2235" s="158"/>
      <c r="Q2235" s="158"/>
      <c r="R2235" s="159"/>
      <c r="S2235" s="159"/>
      <c r="T2235" s="159"/>
      <c r="U2235" s="159"/>
      <c r="V2235" s="159"/>
      <c r="W2235" s="159"/>
      <c r="X2235" s="159"/>
      <c r="Y2235" s="159"/>
      <c r="Z2235" s="148"/>
      <c r="AA2235" s="148"/>
      <c r="AB2235" s="148"/>
      <c r="AC2235" s="148"/>
      <c r="AD2235" s="148"/>
      <c r="AE2235" s="148"/>
      <c r="AF2235" s="148"/>
      <c r="AG2235" s="148" t="s">
        <v>435</v>
      </c>
      <c r="AH2235" s="148">
        <v>0</v>
      </c>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row>
    <row r="2236" spans="1:60" outlineLevel="3" x14ac:dyDescent="0.2">
      <c r="A2236" s="155"/>
      <c r="B2236" s="156"/>
      <c r="C2236" s="194" t="s">
        <v>2819</v>
      </c>
      <c r="D2236" s="185"/>
      <c r="E2236" s="186">
        <v>109.52</v>
      </c>
      <c r="F2236" s="159"/>
      <c r="G2236" s="159"/>
      <c r="H2236" s="159"/>
      <c r="I2236" s="159"/>
      <c r="J2236" s="159"/>
      <c r="K2236" s="159"/>
      <c r="L2236" s="159"/>
      <c r="M2236" s="159"/>
      <c r="N2236" s="158"/>
      <c r="O2236" s="158"/>
      <c r="P2236" s="158"/>
      <c r="Q2236" s="158"/>
      <c r="R2236" s="159"/>
      <c r="S2236" s="159"/>
      <c r="T2236" s="159"/>
      <c r="U2236" s="159"/>
      <c r="V2236" s="159"/>
      <c r="W2236" s="159"/>
      <c r="X2236" s="159"/>
      <c r="Y2236" s="159"/>
      <c r="Z2236" s="148"/>
      <c r="AA2236" s="148"/>
      <c r="AB2236" s="148"/>
      <c r="AC2236" s="148"/>
      <c r="AD2236" s="148"/>
      <c r="AE2236" s="148"/>
      <c r="AF2236" s="148"/>
      <c r="AG2236" s="148" t="s">
        <v>435</v>
      </c>
      <c r="AH2236" s="148">
        <v>0</v>
      </c>
      <c r="AI2236" s="148"/>
      <c r="AJ2236" s="148"/>
      <c r="AK2236" s="148"/>
      <c r="AL2236" s="148"/>
      <c r="AM2236" s="148"/>
      <c r="AN2236" s="148"/>
      <c r="AO2236" s="148"/>
      <c r="AP2236" s="148"/>
      <c r="AQ2236" s="148"/>
      <c r="AR2236" s="148"/>
      <c r="AS2236" s="148"/>
      <c r="AT2236" s="148"/>
      <c r="AU2236" s="148"/>
      <c r="AV2236" s="148"/>
      <c r="AW2236" s="148"/>
      <c r="AX2236" s="148"/>
      <c r="AY2236" s="148"/>
      <c r="AZ2236" s="148"/>
      <c r="BA2236" s="148"/>
      <c r="BB2236" s="148"/>
      <c r="BC2236" s="148"/>
      <c r="BD2236" s="148"/>
      <c r="BE2236" s="148"/>
      <c r="BF2236" s="148"/>
      <c r="BG2236" s="148"/>
      <c r="BH2236" s="148"/>
    </row>
    <row r="2237" spans="1:60" outlineLevel="1" x14ac:dyDescent="0.2">
      <c r="A2237" s="187">
        <v>450</v>
      </c>
      <c r="B2237" s="188" t="s">
        <v>2820</v>
      </c>
      <c r="C2237" s="195" t="s">
        <v>2821</v>
      </c>
      <c r="D2237" s="189" t="s">
        <v>492</v>
      </c>
      <c r="E2237" s="190">
        <v>1867.9179999999999</v>
      </c>
      <c r="F2237" s="191"/>
      <c r="G2237" s="192">
        <f>ROUND(E2237*F2237,2)</f>
        <v>0</v>
      </c>
      <c r="H2237" s="191"/>
      <c r="I2237" s="192">
        <f>ROUND(E2237*H2237,2)</f>
        <v>0</v>
      </c>
      <c r="J2237" s="191"/>
      <c r="K2237" s="192">
        <f>ROUND(E2237*J2237,2)</f>
        <v>0</v>
      </c>
      <c r="L2237" s="192">
        <v>21</v>
      </c>
      <c r="M2237" s="192">
        <f>G2237*(1+L2237/100)</f>
        <v>0</v>
      </c>
      <c r="N2237" s="190">
        <v>0</v>
      </c>
      <c r="O2237" s="190">
        <f>ROUND(E2237*N2237,2)</f>
        <v>0</v>
      </c>
      <c r="P2237" s="190">
        <v>0</v>
      </c>
      <c r="Q2237" s="190">
        <f>ROUND(E2237*P2237,2)</f>
        <v>0</v>
      </c>
      <c r="R2237" s="192" t="s">
        <v>2714</v>
      </c>
      <c r="S2237" s="192" t="s">
        <v>378</v>
      </c>
      <c r="T2237" s="193" t="s">
        <v>378</v>
      </c>
      <c r="U2237" s="159">
        <v>1.112E-2</v>
      </c>
      <c r="V2237" s="159">
        <f>ROUND(E2237*U2237,2)</f>
        <v>20.77</v>
      </c>
      <c r="W2237" s="159"/>
      <c r="X2237" s="159" t="s">
        <v>429</v>
      </c>
      <c r="Y2237" s="159" t="s">
        <v>381</v>
      </c>
      <c r="Z2237" s="214">
        <v>0.32</v>
      </c>
      <c r="AA2237" s="215">
        <f t="shared" ref="AA2237" si="882">G2237*Z2237</f>
        <v>0</v>
      </c>
      <c r="AB2237" s="215">
        <f t="shared" ref="AB2237" si="883">G2237-AA2237</f>
        <v>0</v>
      </c>
      <c r="AC2237" s="148"/>
      <c r="AD2237" s="148"/>
      <c r="AE2237" s="148"/>
      <c r="AF2237" s="148"/>
      <c r="AG2237" s="148" t="s">
        <v>431</v>
      </c>
      <c r="AH2237" s="148"/>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row>
    <row r="2238" spans="1:60" x14ac:dyDescent="0.2">
      <c r="A2238" s="162" t="s">
        <v>373</v>
      </c>
      <c r="B2238" s="163" t="s">
        <v>337</v>
      </c>
      <c r="C2238" s="180" t="s">
        <v>338</v>
      </c>
      <c r="D2238" s="164"/>
      <c r="E2238" s="165"/>
      <c r="F2238" s="166"/>
      <c r="G2238" s="166">
        <f>SUMIF(AG2239:AG2240,"&lt;&gt;NOR",G2239:G2240)</f>
        <v>0</v>
      </c>
      <c r="H2238" s="166"/>
      <c r="I2238" s="166">
        <f>SUM(I2239:I2240)</f>
        <v>0</v>
      </c>
      <c r="J2238" s="166"/>
      <c r="K2238" s="166">
        <f>SUM(K2239:K2240)</f>
        <v>0</v>
      </c>
      <c r="L2238" s="166"/>
      <c r="M2238" s="166">
        <f>SUM(M2239:M2240)</f>
        <v>0</v>
      </c>
      <c r="N2238" s="165"/>
      <c r="O2238" s="165">
        <f>SUM(O2239:O2240)</f>
        <v>0</v>
      </c>
      <c r="P2238" s="165"/>
      <c r="Q2238" s="165">
        <f>SUM(Q2239:Q2240)</f>
        <v>0</v>
      </c>
      <c r="R2238" s="166"/>
      <c r="S2238" s="166"/>
      <c r="T2238" s="167"/>
      <c r="U2238" s="161"/>
      <c r="V2238" s="161">
        <f>SUM(V2239:V2240)</f>
        <v>374.4</v>
      </c>
      <c r="W2238" s="161"/>
      <c r="X2238" s="161"/>
      <c r="Y2238" s="161"/>
      <c r="Z2238" s="166"/>
      <c r="AA2238" s="166"/>
      <c r="AB2238" s="167"/>
      <c r="AG2238" t="s">
        <v>374</v>
      </c>
    </row>
    <row r="2239" spans="1:60" ht="22.5" outlineLevel="1" x14ac:dyDescent="0.2">
      <c r="A2239" s="172">
        <v>451</v>
      </c>
      <c r="B2239" s="173" t="s">
        <v>2822</v>
      </c>
      <c r="C2239" s="181" t="s">
        <v>2823</v>
      </c>
      <c r="D2239" s="174" t="s">
        <v>707</v>
      </c>
      <c r="E2239" s="175">
        <v>18720</v>
      </c>
      <c r="F2239" s="176"/>
      <c r="G2239" s="177">
        <f>ROUND(E2239*F2239,2)</f>
        <v>0</v>
      </c>
      <c r="H2239" s="176"/>
      <c r="I2239" s="177">
        <f>ROUND(E2239*H2239,2)</f>
        <v>0</v>
      </c>
      <c r="J2239" s="176"/>
      <c r="K2239" s="177">
        <f>ROUND(E2239*J2239,2)</f>
        <v>0</v>
      </c>
      <c r="L2239" s="177">
        <v>21</v>
      </c>
      <c r="M2239" s="177">
        <f>G2239*(1+L2239/100)</f>
        <v>0</v>
      </c>
      <c r="N2239" s="175">
        <v>0</v>
      </c>
      <c r="O2239" s="175">
        <f>ROUND(E2239*N2239,2)</f>
        <v>0</v>
      </c>
      <c r="P2239" s="175">
        <v>0</v>
      </c>
      <c r="Q2239" s="175">
        <f>ROUND(E2239*P2239,2)</f>
        <v>0</v>
      </c>
      <c r="R2239" s="177"/>
      <c r="S2239" s="177" t="s">
        <v>394</v>
      </c>
      <c r="T2239" s="178" t="s">
        <v>379</v>
      </c>
      <c r="U2239" s="159">
        <v>0.02</v>
      </c>
      <c r="V2239" s="159">
        <f>ROUND(E2239*U2239,2)</f>
        <v>374.4</v>
      </c>
      <c r="W2239" s="159"/>
      <c r="X2239" s="159" t="s">
        <v>429</v>
      </c>
      <c r="Y2239" s="159" t="s">
        <v>381</v>
      </c>
      <c r="Z2239" s="214">
        <v>0.32</v>
      </c>
      <c r="AA2239" s="215">
        <f t="shared" ref="AA2239" si="884">G2239*Z2239</f>
        <v>0</v>
      </c>
      <c r="AB2239" s="215">
        <f t="shared" ref="AB2239" si="885">G2239-AA2239</f>
        <v>0</v>
      </c>
      <c r="AC2239" s="148"/>
      <c r="AD2239" s="148"/>
      <c r="AE2239" s="148"/>
      <c r="AF2239" s="148"/>
      <c r="AG2239" s="148" t="s">
        <v>431</v>
      </c>
      <c r="AH2239" s="148"/>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row>
    <row r="2240" spans="1:60" outlineLevel="2" x14ac:dyDescent="0.2">
      <c r="A2240" s="155"/>
      <c r="B2240" s="156"/>
      <c r="C2240" s="194" t="s">
        <v>2824</v>
      </c>
      <c r="D2240" s="185"/>
      <c r="E2240" s="186">
        <v>18720</v>
      </c>
      <c r="F2240" s="159"/>
      <c r="G2240" s="159"/>
      <c r="H2240" s="159"/>
      <c r="I2240" s="159"/>
      <c r="J2240" s="159"/>
      <c r="K2240" s="159"/>
      <c r="L2240" s="159"/>
      <c r="M2240" s="159"/>
      <c r="N2240" s="158"/>
      <c r="O2240" s="158"/>
      <c r="P2240" s="158"/>
      <c r="Q2240" s="158"/>
      <c r="R2240" s="159"/>
      <c r="S2240" s="159"/>
      <c r="T2240" s="159"/>
      <c r="U2240" s="159"/>
      <c r="V2240" s="159"/>
      <c r="W2240" s="159"/>
      <c r="X2240" s="159"/>
      <c r="Y2240" s="159"/>
      <c r="Z2240" s="148"/>
      <c r="AA2240" s="148"/>
      <c r="AB2240" s="148"/>
      <c r="AC2240" s="148"/>
      <c r="AD2240" s="148"/>
      <c r="AE2240" s="148"/>
      <c r="AF2240" s="148"/>
      <c r="AG2240" s="148" t="s">
        <v>435</v>
      </c>
      <c r="AH2240" s="148">
        <v>0</v>
      </c>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row>
    <row r="2241" spans="1:60" x14ac:dyDescent="0.2">
      <c r="A2241" s="151" t="s">
        <v>373</v>
      </c>
      <c r="B2241" s="152" t="s">
        <v>333</v>
      </c>
      <c r="C2241" s="183" t="s">
        <v>334</v>
      </c>
      <c r="D2241" s="168"/>
      <c r="E2241" s="169"/>
      <c r="F2241" s="170"/>
      <c r="G2241" s="170">
        <f>SUMIF(AG2242:AG2257,"&lt;&gt;NOR",G2242:G2257)</f>
        <v>0</v>
      </c>
      <c r="H2241" s="170"/>
      <c r="I2241" s="170">
        <f>SUM(I2242:I2257)</f>
        <v>0</v>
      </c>
      <c r="J2241" s="170"/>
      <c r="K2241" s="170">
        <f>SUM(K2242:K2257)</f>
        <v>0</v>
      </c>
      <c r="L2241" s="170"/>
      <c r="M2241" s="170">
        <f>SUM(M2242:M2257)</f>
        <v>0</v>
      </c>
      <c r="N2241" s="169"/>
      <c r="O2241" s="169">
        <f>SUM(O2242:O2257)</f>
        <v>0</v>
      </c>
      <c r="P2241" s="169"/>
      <c r="Q2241" s="169">
        <f>SUM(Q2242:Q2257)</f>
        <v>0</v>
      </c>
      <c r="R2241" s="170"/>
      <c r="S2241" s="170"/>
      <c r="T2241" s="171"/>
      <c r="U2241" s="161"/>
      <c r="V2241" s="161">
        <f>SUM(V2242:V2257)</f>
        <v>0</v>
      </c>
      <c r="W2241" s="161"/>
      <c r="X2241" s="161"/>
      <c r="Y2241" s="161"/>
      <c r="Z2241" s="208"/>
      <c r="AA2241" s="208"/>
      <c r="AB2241" s="207"/>
      <c r="AG2241" t="s">
        <v>374</v>
      </c>
    </row>
    <row r="2242" spans="1:60" outlineLevel="1" x14ac:dyDescent="0.2">
      <c r="A2242" s="155"/>
      <c r="B2242" s="156"/>
      <c r="C2242" s="296" t="s">
        <v>2825</v>
      </c>
      <c r="D2242" s="297"/>
      <c r="E2242" s="297"/>
      <c r="F2242" s="297"/>
      <c r="G2242" s="297"/>
      <c r="H2242" s="159"/>
      <c r="I2242" s="159"/>
      <c r="J2242" s="159"/>
      <c r="K2242" s="159"/>
      <c r="L2242" s="159"/>
      <c r="M2242" s="159"/>
      <c r="N2242" s="158"/>
      <c r="O2242" s="158"/>
      <c r="P2242" s="158"/>
      <c r="Q2242" s="158"/>
      <c r="R2242" s="159"/>
      <c r="S2242" s="159"/>
      <c r="T2242" s="159"/>
      <c r="U2242" s="159"/>
      <c r="V2242" s="159"/>
      <c r="W2242" s="159"/>
      <c r="X2242" s="159"/>
      <c r="Y2242" s="159"/>
      <c r="Z2242" s="148"/>
      <c r="AA2242" s="148"/>
      <c r="AB2242" s="148"/>
      <c r="AC2242" s="148"/>
      <c r="AD2242" s="148"/>
      <c r="AE2242" s="148"/>
      <c r="AF2242" s="148"/>
      <c r="AG2242" s="148" t="s">
        <v>383</v>
      </c>
      <c r="AH2242" s="148"/>
      <c r="AI2242" s="148"/>
      <c r="AJ2242" s="148"/>
      <c r="AK2242" s="148"/>
      <c r="AL2242" s="148"/>
      <c r="AM2242" s="148"/>
      <c r="AN2242" s="148"/>
      <c r="AO2242" s="148"/>
      <c r="AP2242" s="148"/>
      <c r="AQ2242" s="148"/>
      <c r="AR2242" s="148"/>
      <c r="AS2242" s="148"/>
      <c r="AT2242" s="148"/>
      <c r="AU2242" s="148"/>
      <c r="AV2242" s="148"/>
      <c r="AW2242" s="148"/>
      <c r="AX2242" s="148"/>
      <c r="AY2242" s="148"/>
      <c r="AZ2242" s="148"/>
      <c r="BA2242" s="148"/>
      <c r="BB2242" s="148"/>
      <c r="BC2242" s="148"/>
      <c r="BD2242" s="148"/>
      <c r="BE2242" s="148"/>
      <c r="BF2242" s="148"/>
      <c r="BG2242" s="148"/>
      <c r="BH2242" s="148"/>
    </row>
    <row r="2243" spans="1:60" outlineLevel="2" x14ac:dyDescent="0.2">
      <c r="A2243" s="155"/>
      <c r="B2243" s="156"/>
      <c r="C2243" s="305" t="s">
        <v>2826</v>
      </c>
      <c r="D2243" s="306"/>
      <c r="E2243" s="306"/>
      <c r="F2243" s="306"/>
      <c r="G2243" s="306"/>
      <c r="H2243" s="159"/>
      <c r="I2243" s="159"/>
      <c r="J2243" s="159"/>
      <c r="K2243" s="159"/>
      <c r="L2243" s="159"/>
      <c r="M2243" s="159"/>
      <c r="N2243" s="158"/>
      <c r="O2243" s="158"/>
      <c r="P2243" s="158"/>
      <c r="Q2243" s="158"/>
      <c r="R2243" s="159"/>
      <c r="S2243" s="159"/>
      <c r="T2243" s="159"/>
      <c r="U2243" s="159"/>
      <c r="V2243" s="159"/>
      <c r="W2243" s="159"/>
      <c r="X2243" s="159"/>
      <c r="Y2243" s="159"/>
      <c r="Z2243" s="148"/>
      <c r="AA2243" s="148"/>
      <c r="AB2243" s="148"/>
      <c r="AC2243" s="148"/>
      <c r="AD2243" s="148"/>
      <c r="AE2243" s="148"/>
      <c r="AF2243" s="148"/>
      <c r="AG2243" s="148" t="s">
        <v>383</v>
      </c>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row>
    <row r="2244" spans="1:60" outlineLevel="2" x14ac:dyDescent="0.2">
      <c r="A2244" s="155"/>
      <c r="B2244" s="156"/>
      <c r="C2244" s="305" t="s">
        <v>2827</v>
      </c>
      <c r="D2244" s="306"/>
      <c r="E2244" s="306"/>
      <c r="F2244" s="306"/>
      <c r="G2244" s="306"/>
      <c r="H2244" s="159"/>
      <c r="I2244" s="159"/>
      <c r="J2244" s="159"/>
      <c r="K2244" s="159"/>
      <c r="L2244" s="159"/>
      <c r="M2244" s="159"/>
      <c r="N2244" s="158"/>
      <c r="O2244" s="158"/>
      <c r="P2244" s="158"/>
      <c r="Q2244" s="158"/>
      <c r="R2244" s="159"/>
      <c r="S2244" s="159"/>
      <c r="T2244" s="159"/>
      <c r="U2244" s="159"/>
      <c r="V2244" s="159"/>
      <c r="W2244" s="159"/>
      <c r="X2244" s="159"/>
      <c r="Y2244" s="159"/>
      <c r="Z2244" s="148"/>
      <c r="AA2244" s="148"/>
      <c r="AB2244" s="148"/>
      <c r="AC2244" s="148"/>
      <c r="AD2244" s="148"/>
      <c r="AE2244" s="148"/>
      <c r="AF2244" s="148"/>
      <c r="AG2244" s="148" t="s">
        <v>383</v>
      </c>
      <c r="AH2244" s="148"/>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row>
    <row r="2245" spans="1:60" outlineLevel="2" x14ac:dyDescent="0.2">
      <c r="A2245" s="155"/>
      <c r="B2245" s="156"/>
      <c r="C2245" s="305" t="s">
        <v>2828</v>
      </c>
      <c r="D2245" s="306"/>
      <c r="E2245" s="306"/>
      <c r="F2245" s="306"/>
      <c r="G2245" s="306"/>
      <c r="H2245" s="159"/>
      <c r="I2245" s="159"/>
      <c r="J2245" s="159"/>
      <c r="K2245" s="159"/>
      <c r="L2245" s="159"/>
      <c r="M2245" s="159"/>
      <c r="N2245" s="158"/>
      <c r="O2245" s="158"/>
      <c r="P2245" s="158"/>
      <c r="Q2245" s="158"/>
      <c r="R2245" s="159"/>
      <c r="S2245" s="159"/>
      <c r="T2245" s="159"/>
      <c r="U2245" s="159"/>
      <c r="V2245" s="159"/>
      <c r="W2245" s="159"/>
      <c r="X2245" s="159"/>
      <c r="Y2245" s="159"/>
      <c r="Z2245" s="148"/>
      <c r="AA2245" s="148"/>
      <c r="AB2245" s="148"/>
      <c r="AC2245" s="148"/>
      <c r="AD2245" s="148"/>
      <c r="AE2245" s="148"/>
      <c r="AF2245" s="148"/>
      <c r="AG2245" s="148" t="s">
        <v>383</v>
      </c>
      <c r="AH2245" s="148"/>
      <c r="AI2245" s="148"/>
      <c r="AJ2245" s="148"/>
      <c r="AK2245" s="148"/>
      <c r="AL2245" s="148"/>
      <c r="AM2245" s="148"/>
      <c r="AN2245" s="148"/>
      <c r="AO2245" s="148"/>
      <c r="AP2245" s="148"/>
      <c r="AQ2245" s="148"/>
      <c r="AR2245" s="148"/>
      <c r="AS2245" s="148"/>
      <c r="AT2245" s="148"/>
      <c r="AU2245" s="148"/>
      <c r="AV2245" s="148"/>
      <c r="AW2245" s="148"/>
      <c r="AX2245" s="148"/>
      <c r="AY2245" s="148"/>
      <c r="AZ2245" s="148"/>
      <c r="BA2245" s="148"/>
      <c r="BB2245" s="148"/>
      <c r="BC2245" s="148"/>
      <c r="BD2245" s="148"/>
      <c r="BE2245" s="148"/>
      <c r="BF2245" s="148"/>
      <c r="BG2245" s="148"/>
      <c r="BH2245" s="148"/>
    </row>
    <row r="2246" spans="1:60" outlineLevel="2" x14ac:dyDescent="0.2">
      <c r="A2246" s="155"/>
      <c r="B2246" s="156"/>
      <c r="C2246" s="305" t="s">
        <v>2829</v>
      </c>
      <c r="D2246" s="306"/>
      <c r="E2246" s="306"/>
      <c r="F2246" s="306"/>
      <c r="G2246" s="306"/>
      <c r="H2246" s="159"/>
      <c r="I2246" s="159"/>
      <c r="J2246" s="159"/>
      <c r="K2246" s="159"/>
      <c r="L2246" s="159"/>
      <c r="M2246" s="159"/>
      <c r="N2246" s="158"/>
      <c r="O2246" s="158"/>
      <c r="P2246" s="158"/>
      <c r="Q2246" s="158"/>
      <c r="R2246" s="159"/>
      <c r="S2246" s="159"/>
      <c r="T2246" s="159"/>
      <c r="U2246" s="159"/>
      <c r="V2246" s="159"/>
      <c r="W2246" s="159"/>
      <c r="X2246" s="159"/>
      <c r="Y2246" s="159"/>
      <c r="Z2246" s="148"/>
      <c r="AA2246" s="148"/>
      <c r="AB2246" s="148"/>
      <c r="AC2246" s="148"/>
      <c r="AD2246" s="148"/>
      <c r="AE2246" s="148"/>
      <c r="AF2246" s="148"/>
      <c r="AG2246" s="148" t="s">
        <v>383</v>
      </c>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row>
    <row r="2247" spans="1:60" outlineLevel="2" x14ac:dyDescent="0.2">
      <c r="A2247" s="155"/>
      <c r="B2247" s="156"/>
      <c r="C2247" s="305" t="s">
        <v>2830</v>
      </c>
      <c r="D2247" s="306"/>
      <c r="E2247" s="306"/>
      <c r="F2247" s="306"/>
      <c r="G2247" s="306"/>
      <c r="H2247" s="159"/>
      <c r="I2247" s="159"/>
      <c r="J2247" s="159"/>
      <c r="K2247" s="159"/>
      <c r="L2247" s="159"/>
      <c r="M2247" s="159"/>
      <c r="N2247" s="158"/>
      <c r="O2247" s="158"/>
      <c r="P2247" s="158"/>
      <c r="Q2247" s="158"/>
      <c r="R2247" s="159"/>
      <c r="S2247" s="159"/>
      <c r="T2247" s="159"/>
      <c r="U2247" s="159"/>
      <c r="V2247" s="159"/>
      <c r="W2247" s="159"/>
      <c r="X2247" s="159"/>
      <c r="Y2247" s="159"/>
      <c r="Z2247" s="148"/>
      <c r="AA2247" s="148"/>
      <c r="AB2247" s="148"/>
      <c r="AC2247" s="148"/>
      <c r="AD2247" s="148"/>
      <c r="AE2247" s="148"/>
      <c r="AF2247" s="148"/>
      <c r="AG2247" s="148" t="s">
        <v>383</v>
      </c>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row>
    <row r="2248" spans="1:60" outlineLevel="2" x14ac:dyDescent="0.2">
      <c r="A2248" s="155"/>
      <c r="B2248" s="156"/>
      <c r="C2248" s="305" t="s">
        <v>2831</v>
      </c>
      <c r="D2248" s="306"/>
      <c r="E2248" s="306"/>
      <c r="F2248" s="306"/>
      <c r="G2248" s="306"/>
      <c r="H2248" s="159"/>
      <c r="I2248" s="159"/>
      <c r="J2248" s="159"/>
      <c r="K2248" s="159"/>
      <c r="L2248" s="159"/>
      <c r="M2248" s="159"/>
      <c r="N2248" s="158"/>
      <c r="O2248" s="158"/>
      <c r="P2248" s="158"/>
      <c r="Q2248" s="158"/>
      <c r="R2248" s="159"/>
      <c r="S2248" s="159"/>
      <c r="T2248" s="159"/>
      <c r="U2248" s="159"/>
      <c r="V2248" s="159"/>
      <c r="W2248" s="159"/>
      <c r="X2248" s="159"/>
      <c r="Y2248" s="159"/>
      <c r="Z2248" s="148"/>
      <c r="AA2248" s="148"/>
      <c r="AB2248" s="148"/>
      <c r="AC2248" s="148"/>
      <c r="AD2248" s="148"/>
      <c r="AE2248" s="148"/>
      <c r="AF2248" s="148"/>
      <c r="AG2248" s="148" t="s">
        <v>383</v>
      </c>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row>
    <row r="2249" spans="1:60" outlineLevel="2" x14ac:dyDescent="0.2">
      <c r="A2249" s="155"/>
      <c r="B2249" s="156"/>
      <c r="C2249" s="305" t="s">
        <v>2832</v>
      </c>
      <c r="D2249" s="306"/>
      <c r="E2249" s="306"/>
      <c r="F2249" s="306"/>
      <c r="G2249" s="306"/>
      <c r="H2249" s="159"/>
      <c r="I2249" s="159"/>
      <c r="J2249" s="159"/>
      <c r="K2249" s="159"/>
      <c r="L2249" s="159"/>
      <c r="M2249" s="159"/>
      <c r="N2249" s="158"/>
      <c r="O2249" s="158"/>
      <c r="P2249" s="158"/>
      <c r="Q2249" s="158"/>
      <c r="R2249" s="159"/>
      <c r="S2249" s="159"/>
      <c r="T2249" s="159"/>
      <c r="U2249" s="159"/>
      <c r="V2249" s="159"/>
      <c r="W2249" s="159"/>
      <c r="X2249" s="159"/>
      <c r="Y2249" s="159"/>
      <c r="Z2249" s="148"/>
      <c r="AA2249" s="148"/>
      <c r="AB2249" s="148"/>
      <c r="AC2249" s="148"/>
      <c r="AD2249" s="148"/>
      <c r="AE2249" s="148"/>
      <c r="AF2249" s="148"/>
      <c r="AG2249" s="148" t="s">
        <v>383</v>
      </c>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row>
    <row r="2250" spans="1:60" outlineLevel="2" x14ac:dyDescent="0.2">
      <c r="A2250" s="155"/>
      <c r="B2250" s="156"/>
      <c r="C2250" s="305" t="s">
        <v>2833</v>
      </c>
      <c r="D2250" s="306"/>
      <c r="E2250" s="306"/>
      <c r="F2250" s="306"/>
      <c r="G2250" s="306"/>
      <c r="H2250" s="159"/>
      <c r="I2250" s="159"/>
      <c r="J2250" s="159"/>
      <c r="K2250" s="159"/>
      <c r="L2250" s="159"/>
      <c r="M2250" s="159"/>
      <c r="N2250" s="158"/>
      <c r="O2250" s="158"/>
      <c r="P2250" s="158"/>
      <c r="Q2250" s="158"/>
      <c r="R2250" s="159"/>
      <c r="S2250" s="159"/>
      <c r="T2250" s="159"/>
      <c r="U2250" s="159"/>
      <c r="V2250" s="159"/>
      <c r="W2250" s="159"/>
      <c r="X2250" s="159"/>
      <c r="Y2250" s="159"/>
      <c r="Z2250" s="148"/>
      <c r="AA2250" s="148"/>
      <c r="AB2250" s="148"/>
      <c r="AC2250" s="148"/>
      <c r="AD2250" s="148"/>
      <c r="AE2250" s="148"/>
      <c r="AF2250" s="148"/>
      <c r="AG2250" s="148" t="s">
        <v>383</v>
      </c>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row>
    <row r="2251" spans="1:60" outlineLevel="1" x14ac:dyDescent="0.2">
      <c r="A2251" s="187">
        <v>452</v>
      </c>
      <c r="B2251" s="188" t="s">
        <v>2834</v>
      </c>
      <c r="C2251" s="195" t="s">
        <v>2835</v>
      </c>
      <c r="D2251" s="189" t="s">
        <v>515</v>
      </c>
      <c r="E2251" s="190">
        <v>1</v>
      </c>
      <c r="F2251" s="191"/>
      <c r="G2251" s="192">
        <f>ROUND(E2251*F2251,2)</f>
        <v>0</v>
      </c>
      <c r="H2251" s="191"/>
      <c r="I2251" s="192">
        <f>ROUND(E2251*H2251,2)</f>
        <v>0</v>
      </c>
      <c r="J2251" s="191"/>
      <c r="K2251" s="192">
        <f>ROUND(E2251*J2251,2)</f>
        <v>0</v>
      </c>
      <c r="L2251" s="192">
        <v>21</v>
      </c>
      <c r="M2251" s="192">
        <f>G2251*(1+L2251/100)</f>
        <v>0</v>
      </c>
      <c r="N2251" s="190">
        <v>0</v>
      </c>
      <c r="O2251" s="190">
        <f>ROUND(E2251*N2251,2)</f>
        <v>0</v>
      </c>
      <c r="P2251" s="190">
        <v>0</v>
      </c>
      <c r="Q2251" s="190">
        <f>ROUND(E2251*P2251,2)</f>
        <v>0</v>
      </c>
      <c r="R2251" s="192"/>
      <c r="S2251" s="192" t="s">
        <v>394</v>
      </c>
      <c r="T2251" s="193" t="s">
        <v>379</v>
      </c>
      <c r="U2251" s="159">
        <v>0</v>
      </c>
      <c r="V2251" s="159">
        <f>ROUND(E2251*U2251,2)</f>
        <v>0</v>
      </c>
      <c r="W2251" s="159"/>
      <c r="X2251" s="159" t="s">
        <v>429</v>
      </c>
      <c r="Y2251" s="159" t="s">
        <v>381</v>
      </c>
      <c r="Z2251" s="214">
        <v>0.32</v>
      </c>
      <c r="AA2251" s="215">
        <f t="shared" ref="AA2251:AA2255" si="886">G2251*Z2251</f>
        <v>0</v>
      </c>
      <c r="AB2251" s="215">
        <f t="shared" ref="AB2251:AB2255" si="887">G2251-AA2251</f>
        <v>0</v>
      </c>
      <c r="AC2251" s="148"/>
      <c r="AD2251" s="148"/>
      <c r="AE2251" s="148"/>
      <c r="AF2251" s="148"/>
      <c r="AG2251" s="148" t="s">
        <v>431</v>
      </c>
      <c r="AH2251" s="148"/>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row>
    <row r="2252" spans="1:60" outlineLevel="1" x14ac:dyDescent="0.2">
      <c r="A2252" s="187">
        <v>453</v>
      </c>
      <c r="B2252" s="188" t="s">
        <v>2836</v>
      </c>
      <c r="C2252" s="195" t="s">
        <v>2837</v>
      </c>
      <c r="D2252" s="189" t="s">
        <v>515</v>
      </c>
      <c r="E2252" s="190">
        <v>1</v>
      </c>
      <c r="F2252" s="191"/>
      <c r="G2252" s="192">
        <f>ROUND(E2252*F2252,2)</f>
        <v>0</v>
      </c>
      <c r="H2252" s="191"/>
      <c r="I2252" s="192">
        <f>ROUND(E2252*H2252,2)</f>
        <v>0</v>
      </c>
      <c r="J2252" s="191"/>
      <c r="K2252" s="192">
        <f>ROUND(E2252*J2252,2)</f>
        <v>0</v>
      </c>
      <c r="L2252" s="192">
        <v>21</v>
      </c>
      <c r="M2252" s="192">
        <f>G2252*(1+L2252/100)</f>
        <v>0</v>
      </c>
      <c r="N2252" s="190">
        <v>0</v>
      </c>
      <c r="O2252" s="190">
        <f>ROUND(E2252*N2252,2)</f>
        <v>0</v>
      </c>
      <c r="P2252" s="190">
        <v>0</v>
      </c>
      <c r="Q2252" s="190">
        <f>ROUND(E2252*P2252,2)</f>
        <v>0</v>
      </c>
      <c r="R2252" s="192"/>
      <c r="S2252" s="192" t="s">
        <v>394</v>
      </c>
      <c r="T2252" s="193" t="s">
        <v>379</v>
      </c>
      <c r="U2252" s="159">
        <v>0</v>
      </c>
      <c r="V2252" s="159">
        <f>ROUND(E2252*U2252,2)</f>
        <v>0</v>
      </c>
      <c r="W2252" s="159"/>
      <c r="X2252" s="159" t="s">
        <v>429</v>
      </c>
      <c r="Y2252" s="159" t="s">
        <v>381</v>
      </c>
      <c r="Z2252" s="214">
        <v>0.32</v>
      </c>
      <c r="AA2252" s="215">
        <f t="shared" si="886"/>
        <v>0</v>
      </c>
      <c r="AB2252" s="215">
        <f t="shared" si="887"/>
        <v>0</v>
      </c>
      <c r="AC2252" s="148"/>
      <c r="AD2252" s="148"/>
      <c r="AE2252" s="148"/>
      <c r="AF2252" s="148"/>
      <c r="AG2252" s="148" t="s">
        <v>431</v>
      </c>
      <c r="AH2252" s="148"/>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row>
    <row r="2253" spans="1:60" outlineLevel="1" x14ac:dyDescent="0.2">
      <c r="A2253" s="187">
        <v>454</v>
      </c>
      <c r="B2253" s="188" t="s">
        <v>2838</v>
      </c>
      <c r="C2253" s="195" t="s">
        <v>2839</v>
      </c>
      <c r="D2253" s="189" t="s">
        <v>515</v>
      </c>
      <c r="E2253" s="190">
        <v>1</v>
      </c>
      <c r="F2253" s="191"/>
      <c r="G2253" s="192">
        <f>ROUND(E2253*F2253,2)</f>
        <v>0</v>
      </c>
      <c r="H2253" s="191"/>
      <c r="I2253" s="192">
        <f>ROUND(E2253*H2253,2)</f>
        <v>0</v>
      </c>
      <c r="J2253" s="191"/>
      <c r="K2253" s="192">
        <f>ROUND(E2253*J2253,2)</f>
        <v>0</v>
      </c>
      <c r="L2253" s="192">
        <v>21</v>
      </c>
      <c r="M2253" s="192">
        <f>G2253*(1+L2253/100)</f>
        <v>0</v>
      </c>
      <c r="N2253" s="190">
        <v>0</v>
      </c>
      <c r="O2253" s="190">
        <f>ROUND(E2253*N2253,2)</f>
        <v>0</v>
      </c>
      <c r="P2253" s="190">
        <v>0</v>
      </c>
      <c r="Q2253" s="190">
        <f>ROUND(E2253*P2253,2)</f>
        <v>0</v>
      </c>
      <c r="R2253" s="192"/>
      <c r="S2253" s="192" t="s">
        <v>394</v>
      </c>
      <c r="T2253" s="193" t="s">
        <v>379</v>
      </c>
      <c r="U2253" s="159">
        <v>0</v>
      </c>
      <c r="V2253" s="159">
        <f>ROUND(E2253*U2253,2)</f>
        <v>0</v>
      </c>
      <c r="W2253" s="159"/>
      <c r="X2253" s="159" t="s">
        <v>429</v>
      </c>
      <c r="Y2253" s="159" t="s">
        <v>381</v>
      </c>
      <c r="Z2253" s="214">
        <v>0.32</v>
      </c>
      <c r="AA2253" s="215">
        <f t="shared" si="886"/>
        <v>0</v>
      </c>
      <c r="AB2253" s="215">
        <f t="shared" si="887"/>
        <v>0</v>
      </c>
      <c r="AC2253" s="148"/>
      <c r="AD2253" s="148"/>
      <c r="AE2253" s="148"/>
      <c r="AF2253" s="148"/>
      <c r="AG2253" s="148" t="s">
        <v>431</v>
      </c>
      <c r="AH2253" s="148"/>
      <c r="AI2253" s="148"/>
      <c r="AJ2253" s="148"/>
      <c r="AK2253" s="148"/>
      <c r="AL2253" s="148"/>
      <c r="AM2253" s="148"/>
      <c r="AN2253" s="148"/>
      <c r="AO2253" s="148"/>
      <c r="AP2253" s="148"/>
      <c r="AQ2253" s="148"/>
      <c r="AR2253" s="148"/>
      <c r="AS2253" s="148"/>
      <c r="AT2253" s="148"/>
      <c r="AU2253" s="148"/>
      <c r="AV2253" s="148"/>
      <c r="AW2253" s="148"/>
      <c r="AX2253" s="148"/>
      <c r="AY2253" s="148"/>
      <c r="AZ2253" s="148"/>
      <c r="BA2253" s="148"/>
      <c r="BB2253" s="148"/>
      <c r="BC2253" s="148"/>
      <c r="BD2253" s="148"/>
      <c r="BE2253" s="148"/>
      <c r="BF2253" s="148"/>
      <c r="BG2253" s="148"/>
      <c r="BH2253" s="148"/>
    </row>
    <row r="2254" spans="1:60" outlineLevel="1" x14ac:dyDescent="0.2">
      <c r="A2254" s="187">
        <v>455</v>
      </c>
      <c r="B2254" s="188" t="s">
        <v>2840</v>
      </c>
      <c r="C2254" s="195" t="s">
        <v>2841</v>
      </c>
      <c r="D2254" s="189" t="s">
        <v>515</v>
      </c>
      <c r="E2254" s="190">
        <v>1</v>
      </c>
      <c r="F2254" s="191"/>
      <c r="G2254" s="192">
        <f>ROUND(E2254*F2254,2)</f>
        <v>0</v>
      </c>
      <c r="H2254" s="191"/>
      <c r="I2254" s="192">
        <f>ROUND(E2254*H2254,2)</f>
        <v>0</v>
      </c>
      <c r="J2254" s="191"/>
      <c r="K2254" s="192">
        <f>ROUND(E2254*J2254,2)</f>
        <v>0</v>
      </c>
      <c r="L2254" s="192">
        <v>21</v>
      </c>
      <c r="M2254" s="192">
        <f>G2254*(1+L2254/100)</f>
        <v>0</v>
      </c>
      <c r="N2254" s="190">
        <v>0</v>
      </c>
      <c r="O2254" s="190">
        <f>ROUND(E2254*N2254,2)</f>
        <v>0</v>
      </c>
      <c r="P2254" s="190">
        <v>0</v>
      </c>
      <c r="Q2254" s="190">
        <f>ROUND(E2254*P2254,2)</f>
        <v>0</v>
      </c>
      <c r="R2254" s="192"/>
      <c r="S2254" s="192" t="s">
        <v>394</v>
      </c>
      <c r="T2254" s="193" t="s">
        <v>379</v>
      </c>
      <c r="U2254" s="159">
        <v>0</v>
      </c>
      <c r="V2254" s="159">
        <f>ROUND(E2254*U2254,2)</f>
        <v>0</v>
      </c>
      <c r="W2254" s="159"/>
      <c r="X2254" s="159" t="s">
        <v>429</v>
      </c>
      <c r="Y2254" s="159" t="s">
        <v>381</v>
      </c>
      <c r="Z2254" s="214">
        <v>0.32</v>
      </c>
      <c r="AA2254" s="215">
        <f t="shared" si="886"/>
        <v>0</v>
      </c>
      <c r="AB2254" s="215">
        <f t="shared" si="887"/>
        <v>0</v>
      </c>
      <c r="AC2254" s="148"/>
      <c r="AD2254" s="148"/>
      <c r="AE2254" s="148"/>
      <c r="AF2254" s="148"/>
      <c r="AG2254" s="148" t="s">
        <v>431</v>
      </c>
      <c r="AH2254" s="148"/>
      <c r="AI2254" s="148"/>
      <c r="AJ2254" s="148"/>
      <c r="AK2254" s="148"/>
      <c r="AL2254" s="148"/>
      <c r="AM2254" s="148"/>
      <c r="AN2254" s="148"/>
      <c r="AO2254" s="148"/>
      <c r="AP2254" s="148"/>
      <c r="AQ2254" s="148"/>
      <c r="AR2254" s="148"/>
      <c r="AS2254" s="148"/>
      <c r="AT2254" s="148"/>
      <c r="AU2254" s="148"/>
      <c r="AV2254" s="148"/>
      <c r="AW2254" s="148"/>
      <c r="AX2254" s="148"/>
      <c r="AY2254" s="148"/>
      <c r="AZ2254" s="148"/>
      <c r="BA2254" s="148"/>
      <c r="BB2254" s="148"/>
      <c r="BC2254" s="148"/>
      <c r="BD2254" s="148"/>
      <c r="BE2254" s="148"/>
      <c r="BF2254" s="148"/>
      <c r="BG2254" s="148"/>
      <c r="BH2254" s="148"/>
    </row>
    <row r="2255" spans="1:60" outlineLevel="1" x14ac:dyDescent="0.2">
      <c r="A2255" s="172">
        <v>456</v>
      </c>
      <c r="B2255" s="173" t="s">
        <v>2842</v>
      </c>
      <c r="C2255" s="181" t="s">
        <v>2843</v>
      </c>
      <c r="D2255" s="174" t="s">
        <v>406</v>
      </c>
      <c r="E2255" s="175">
        <v>4</v>
      </c>
      <c r="F2255" s="176"/>
      <c r="G2255" s="177">
        <f>ROUND(E2255*F2255,2)</f>
        <v>0</v>
      </c>
      <c r="H2255" s="176"/>
      <c r="I2255" s="177">
        <f>ROUND(E2255*H2255,2)</f>
        <v>0</v>
      </c>
      <c r="J2255" s="176"/>
      <c r="K2255" s="177">
        <f>ROUND(E2255*J2255,2)</f>
        <v>0</v>
      </c>
      <c r="L2255" s="177">
        <v>21</v>
      </c>
      <c r="M2255" s="177">
        <f>G2255*(1+L2255/100)</f>
        <v>0</v>
      </c>
      <c r="N2255" s="175">
        <v>0</v>
      </c>
      <c r="O2255" s="175">
        <f>ROUND(E2255*N2255,2)</f>
        <v>0</v>
      </c>
      <c r="P2255" s="175">
        <v>0</v>
      </c>
      <c r="Q2255" s="175">
        <f>ROUND(E2255*P2255,2)</f>
        <v>0</v>
      </c>
      <c r="R2255" s="177"/>
      <c r="S2255" s="177" t="s">
        <v>394</v>
      </c>
      <c r="T2255" s="178" t="s">
        <v>379</v>
      </c>
      <c r="U2255" s="159">
        <v>0</v>
      </c>
      <c r="V2255" s="159">
        <f>ROUND(E2255*U2255,2)</f>
        <v>0</v>
      </c>
      <c r="W2255" s="159"/>
      <c r="X2255" s="159" t="s">
        <v>580</v>
      </c>
      <c r="Y2255" s="159" t="s">
        <v>381</v>
      </c>
      <c r="Z2255" s="214">
        <v>0.32</v>
      </c>
      <c r="AA2255" s="215">
        <f t="shared" si="886"/>
        <v>0</v>
      </c>
      <c r="AB2255" s="215">
        <f t="shared" si="887"/>
        <v>0</v>
      </c>
      <c r="AC2255" s="148"/>
      <c r="AD2255" s="148"/>
      <c r="AE2255" s="148"/>
      <c r="AF2255" s="148"/>
      <c r="AG2255" s="148" t="s">
        <v>581</v>
      </c>
      <c r="AH2255" s="148"/>
      <c r="AI2255" s="148"/>
      <c r="AJ2255" s="148"/>
      <c r="AK2255" s="148"/>
      <c r="AL2255" s="148"/>
      <c r="AM2255" s="148"/>
      <c r="AN2255" s="148"/>
      <c r="AO2255" s="148"/>
      <c r="AP2255" s="148"/>
      <c r="AQ2255" s="148"/>
      <c r="AR2255" s="148"/>
      <c r="AS2255" s="148"/>
      <c r="AT2255" s="148"/>
      <c r="AU2255" s="148"/>
      <c r="AV2255" s="148"/>
      <c r="AW2255" s="148"/>
      <c r="AX2255" s="148"/>
      <c r="AY2255" s="148"/>
      <c r="AZ2255" s="148"/>
      <c r="BA2255" s="148"/>
      <c r="BB2255" s="148"/>
      <c r="BC2255" s="148"/>
      <c r="BD2255" s="148"/>
      <c r="BE2255" s="148"/>
      <c r="BF2255" s="148"/>
      <c r="BG2255" s="148"/>
      <c r="BH2255" s="148"/>
    </row>
    <row r="2256" spans="1:60" outlineLevel="2" x14ac:dyDescent="0.2">
      <c r="A2256" s="155"/>
      <c r="B2256" s="156"/>
      <c r="C2256" s="194" t="s">
        <v>2844</v>
      </c>
      <c r="D2256" s="185"/>
      <c r="E2256" s="186"/>
      <c r="F2256" s="159"/>
      <c r="G2256" s="159"/>
      <c r="H2256" s="159"/>
      <c r="I2256" s="159"/>
      <c r="J2256" s="159"/>
      <c r="K2256" s="159"/>
      <c r="L2256" s="159"/>
      <c r="M2256" s="159"/>
      <c r="N2256" s="158"/>
      <c r="O2256" s="158"/>
      <c r="P2256" s="158"/>
      <c r="Q2256" s="158"/>
      <c r="R2256" s="159"/>
      <c r="S2256" s="159"/>
      <c r="T2256" s="159"/>
      <c r="U2256" s="159"/>
      <c r="V2256" s="159"/>
      <c r="W2256" s="159"/>
      <c r="X2256" s="159"/>
      <c r="Y2256" s="159"/>
      <c r="Z2256" s="148"/>
      <c r="AA2256" s="148"/>
      <c r="AB2256" s="148"/>
      <c r="AC2256" s="148"/>
      <c r="AD2256" s="148"/>
      <c r="AE2256" s="148"/>
      <c r="AF2256" s="148"/>
      <c r="AG2256" s="148" t="s">
        <v>435</v>
      </c>
      <c r="AH2256" s="148">
        <v>0</v>
      </c>
      <c r="AI2256" s="148"/>
      <c r="AJ2256" s="148"/>
      <c r="AK2256" s="148"/>
      <c r="AL2256" s="148"/>
      <c r="AM2256" s="148"/>
      <c r="AN2256" s="148"/>
      <c r="AO2256" s="148"/>
      <c r="AP2256" s="148"/>
      <c r="AQ2256" s="148"/>
      <c r="AR2256" s="148"/>
      <c r="AS2256" s="148"/>
      <c r="AT2256" s="148"/>
      <c r="AU2256" s="148"/>
      <c r="AV2256" s="148"/>
      <c r="AW2256" s="148"/>
      <c r="AX2256" s="148"/>
      <c r="AY2256" s="148"/>
      <c r="AZ2256" s="148"/>
      <c r="BA2256" s="148"/>
      <c r="BB2256" s="148"/>
      <c r="BC2256" s="148"/>
      <c r="BD2256" s="148"/>
      <c r="BE2256" s="148"/>
      <c r="BF2256" s="148"/>
      <c r="BG2256" s="148"/>
      <c r="BH2256" s="148"/>
    </row>
    <row r="2257" spans="1:60" outlineLevel="3" x14ac:dyDescent="0.2">
      <c r="A2257" s="155"/>
      <c r="B2257" s="156"/>
      <c r="C2257" s="194" t="s">
        <v>2845</v>
      </c>
      <c r="D2257" s="185"/>
      <c r="E2257" s="186">
        <v>4</v>
      </c>
      <c r="F2257" s="159"/>
      <c r="G2257" s="159"/>
      <c r="H2257" s="159"/>
      <c r="I2257" s="159"/>
      <c r="J2257" s="159"/>
      <c r="K2257" s="159"/>
      <c r="L2257" s="159"/>
      <c r="M2257" s="159"/>
      <c r="N2257" s="158"/>
      <c r="O2257" s="158"/>
      <c r="P2257" s="158"/>
      <c r="Q2257" s="158"/>
      <c r="R2257" s="159"/>
      <c r="S2257" s="159"/>
      <c r="T2257" s="159"/>
      <c r="U2257" s="159"/>
      <c r="V2257" s="159"/>
      <c r="W2257" s="159"/>
      <c r="X2257" s="159"/>
      <c r="Y2257" s="159"/>
      <c r="Z2257" s="148"/>
      <c r="AA2257" s="148"/>
      <c r="AB2257" s="148"/>
      <c r="AC2257" s="148"/>
      <c r="AD2257" s="148"/>
      <c r="AE2257" s="148"/>
      <c r="AF2257" s="148"/>
      <c r="AG2257" s="148" t="s">
        <v>435</v>
      </c>
      <c r="AH2257" s="148">
        <v>0</v>
      </c>
      <c r="AI2257" s="148"/>
      <c r="AJ2257" s="148"/>
      <c r="AK2257" s="148"/>
      <c r="AL2257" s="148"/>
      <c r="AM2257" s="148"/>
      <c r="AN2257" s="148"/>
      <c r="AO2257" s="148"/>
      <c r="AP2257" s="148"/>
      <c r="AQ2257" s="148"/>
      <c r="AR2257" s="148"/>
      <c r="AS2257" s="148"/>
      <c r="AT2257" s="148"/>
      <c r="AU2257" s="148"/>
      <c r="AV2257" s="148"/>
      <c r="AW2257" s="148"/>
      <c r="AX2257" s="148"/>
      <c r="AY2257" s="148"/>
      <c r="AZ2257" s="148"/>
      <c r="BA2257" s="148"/>
      <c r="BB2257" s="148"/>
      <c r="BC2257" s="148"/>
      <c r="BD2257" s="148"/>
      <c r="BE2257" s="148"/>
      <c r="BF2257" s="148"/>
      <c r="BG2257" s="148"/>
      <c r="BH2257" s="148"/>
    </row>
    <row r="2258" spans="1:60" x14ac:dyDescent="0.2">
      <c r="A2258" s="3"/>
      <c r="B2258" s="4"/>
      <c r="C2258" s="182"/>
      <c r="D2258" s="6"/>
      <c r="E2258" s="3"/>
      <c r="F2258" s="3"/>
      <c r="G2258" s="3"/>
      <c r="H2258" s="3"/>
      <c r="I2258" s="3"/>
      <c r="J2258" s="3"/>
      <c r="K2258" s="3"/>
      <c r="L2258" s="3"/>
      <c r="M2258" s="3"/>
      <c r="N2258" s="3"/>
      <c r="O2258" s="3"/>
      <c r="P2258" s="3"/>
      <c r="Q2258" s="3"/>
      <c r="R2258" s="3"/>
      <c r="S2258" s="3"/>
      <c r="T2258" s="3"/>
      <c r="U2258" s="3"/>
      <c r="V2258" s="3"/>
      <c r="W2258" s="3"/>
      <c r="X2258" s="3"/>
      <c r="Y2258" s="3"/>
      <c r="AE2258">
        <v>15</v>
      </c>
      <c r="AF2258">
        <v>21</v>
      </c>
      <c r="AG2258" t="s">
        <v>359</v>
      </c>
    </row>
    <row r="2259" spans="1:60" x14ac:dyDescent="0.2">
      <c r="A2259" s="151"/>
      <c r="B2259" s="152" t="s">
        <v>29</v>
      </c>
      <c r="C2259" s="183"/>
      <c r="D2259" s="153"/>
      <c r="E2259" s="154"/>
      <c r="F2259" s="154"/>
      <c r="G2259" s="171">
        <f>G8+G51+G56+G70+G93+G101+G168+G240+G343+G420+G460+G541+G598+G625+G636+G898+G1059+G1166+G1265+G1289+G1294+G1368+G1379+G1400+G1412+G1497+G1579+G1661+G1693+G1714+G1773+G1891+G1915+G1931+G2008+G2014+G2110+G2113+G2238+G2241</f>
        <v>0</v>
      </c>
      <c r="H2259" s="3"/>
      <c r="I2259" s="3"/>
      <c r="J2259" s="3"/>
      <c r="K2259" s="3"/>
      <c r="L2259" s="3"/>
      <c r="M2259" s="3"/>
      <c r="N2259" s="3"/>
      <c r="O2259" s="3"/>
      <c r="P2259" s="3"/>
      <c r="Q2259" s="3"/>
      <c r="R2259" s="154"/>
      <c r="S2259" s="154"/>
      <c r="T2259" s="154"/>
      <c r="U2259" s="154"/>
      <c r="V2259" s="154"/>
      <c r="W2259" s="154"/>
      <c r="X2259" s="154"/>
      <c r="Y2259" s="154"/>
      <c r="Z2259" s="154"/>
      <c r="AA2259" s="207">
        <f>SUM(AA9:AA2255)</f>
        <v>0</v>
      </c>
      <c r="AB2259" s="207">
        <f>SUM(AB9:AB2255)</f>
        <v>0</v>
      </c>
      <c r="AE2259">
        <f>SUMIF(L7:L2257,AE2258,G7:G2257)</f>
        <v>0</v>
      </c>
      <c r="AF2259">
        <f>SUMIF(L7:L2257,AF2258,G7:G2257)</f>
        <v>0</v>
      </c>
      <c r="AG2259" t="s">
        <v>421</v>
      </c>
    </row>
    <row r="2260" spans="1:60" x14ac:dyDescent="0.2">
      <c r="C2260" s="184"/>
      <c r="D2260" s="10"/>
      <c r="AG2260" t="s">
        <v>423</v>
      </c>
    </row>
    <row r="2261" spans="1:60" x14ac:dyDescent="0.2">
      <c r="D2261" s="10"/>
    </row>
    <row r="2262" spans="1:60" x14ac:dyDescent="0.2">
      <c r="D2262" s="10"/>
    </row>
    <row r="2263" spans="1:60" x14ac:dyDescent="0.2">
      <c r="D2263" s="10"/>
    </row>
    <row r="2264" spans="1:60" x14ac:dyDescent="0.2">
      <c r="D2264" s="10"/>
    </row>
    <row r="2265" spans="1:60" x14ac:dyDescent="0.2">
      <c r="D2265" s="10"/>
    </row>
    <row r="2266" spans="1:60" x14ac:dyDescent="0.2">
      <c r="D2266" s="10"/>
    </row>
    <row r="2267" spans="1:60" x14ac:dyDescent="0.2">
      <c r="D2267" s="10"/>
    </row>
    <row r="2268" spans="1:60" x14ac:dyDescent="0.2">
      <c r="D2268" s="10"/>
    </row>
    <row r="2269" spans="1:60" x14ac:dyDescent="0.2">
      <c r="D2269" s="10"/>
    </row>
    <row r="2270" spans="1:60" x14ac:dyDescent="0.2">
      <c r="D2270" s="10"/>
    </row>
    <row r="2271" spans="1:60" x14ac:dyDescent="0.2">
      <c r="D2271" s="10"/>
    </row>
    <row r="2272" spans="1:60"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row r="5003" spans="4:4" x14ac:dyDescent="0.2">
      <c r="D5003" s="10"/>
    </row>
    <row r="5004" spans="4:4" x14ac:dyDescent="0.2">
      <c r="D5004" s="10"/>
    </row>
    <row r="5005" spans="4:4" x14ac:dyDescent="0.2">
      <c r="D5005" s="10"/>
    </row>
  </sheetData>
  <sheetProtection algorithmName="SHA-512" hashValue="QJgQTyRyiWL2ikNFHnRcjmrK9g9OQ2DHd55btE7g8f+04gw15XmL7PNu/a4kS0NlsC4FlDuASnW8+Z3OglP2oA==" saltValue="qBSCfvI2fvWDK0lwaHZLvg==" spinCount="100000" sheet="1" formatRows="0"/>
  <mergeCells count="253">
    <mergeCell ref="C2245:G2245"/>
    <mergeCell ref="C2246:G2246"/>
    <mergeCell ref="C2247:G2247"/>
    <mergeCell ref="C2248:G2248"/>
    <mergeCell ref="C2249:G2249"/>
    <mergeCell ref="C2250:G2250"/>
    <mergeCell ref="C2016:G2016"/>
    <mergeCell ref="C2019:G2019"/>
    <mergeCell ref="C2076:G2076"/>
    <mergeCell ref="C2242:G2242"/>
    <mergeCell ref="C2243:G2243"/>
    <mergeCell ref="C2244:G2244"/>
    <mergeCell ref="C1966:G1966"/>
    <mergeCell ref="C1984:G1984"/>
    <mergeCell ref="C2002:G2002"/>
    <mergeCell ref="C2007:G2007"/>
    <mergeCell ref="C2010:G2010"/>
    <mergeCell ref="C2013:G2013"/>
    <mergeCell ref="C1943:G1943"/>
    <mergeCell ref="C1949:G1949"/>
    <mergeCell ref="C1952:G1952"/>
    <mergeCell ref="C1955:G1955"/>
    <mergeCell ref="C1958:G1958"/>
    <mergeCell ref="C1959:G1959"/>
    <mergeCell ref="C1898:G1898"/>
    <mergeCell ref="C1911:G1911"/>
    <mergeCell ref="C1914:G1914"/>
    <mergeCell ref="C1924:G1924"/>
    <mergeCell ref="C1930:G1930"/>
    <mergeCell ref="C1933:G1933"/>
    <mergeCell ref="C1844:G1844"/>
    <mergeCell ref="C1852:G1852"/>
    <mergeCell ref="C1874:G1874"/>
    <mergeCell ref="C1879:G1879"/>
    <mergeCell ref="C1885:G1885"/>
    <mergeCell ref="C1890:G1890"/>
    <mergeCell ref="C1687:G1687"/>
    <mergeCell ref="C1692:G1692"/>
    <mergeCell ref="C1713:G1713"/>
    <mergeCell ref="C1772:G1772"/>
    <mergeCell ref="C1786:G1786"/>
    <mergeCell ref="C1836:G1836"/>
    <mergeCell ref="C1666:G1666"/>
    <mergeCell ref="C1667:G1667"/>
    <mergeCell ref="C1672:G1672"/>
    <mergeCell ref="C1675:G1675"/>
    <mergeCell ref="C1678:G1678"/>
    <mergeCell ref="C1684:G1684"/>
    <mergeCell ref="C1575:G1575"/>
    <mergeCell ref="C1578:G1578"/>
    <mergeCell ref="C1610:G1610"/>
    <mergeCell ref="C1617:G1617"/>
    <mergeCell ref="C1660:G1660"/>
    <mergeCell ref="C1663:G1663"/>
    <mergeCell ref="C1563:G1563"/>
    <mergeCell ref="C1566:G1566"/>
    <mergeCell ref="C1567:G1567"/>
    <mergeCell ref="C1570:G1570"/>
    <mergeCell ref="C1571:G1571"/>
    <mergeCell ref="C1574:G1574"/>
    <mergeCell ref="C1551:G1551"/>
    <mergeCell ref="C1554:G1554"/>
    <mergeCell ref="C1555:G1555"/>
    <mergeCell ref="C1558:G1558"/>
    <mergeCell ref="C1559:G1559"/>
    <mergeCell ref="C1562:G1562"/>
    <mergeCell ref="C1496:G1496"/>
    <mergeCell ref="C1534:G1534"/>
    <mergeCell ref="C1538:G1538"/>
    <mergeCell ref="C1542:G1542"/>
    <mergeCell ref="C1545:G1545"/>
    <mergeCell ref="C1550:G1550"/>
    <mergeCell ref="C1421:G1421"/>
    <mergeCell ref="C1479:G1479"/>
    <mergeCell ref="C1480:G1480"/>
    <mergeCell ref="C1481:G1481"/>
    <mergeCell ref="C1482:G1482"/>
    <mergeCell ref="C1493:G1493"/>
    <mergeCell ref="C1358:G1358"/>
    <mergeCell ref="C1381:G1381"/>
    <mergeCell ref="C1384:G1384"/>
    <mergeCell ref="C1402:G1402"/>
    <mergeCell ref="C1414:G1414"/>
    <mergeCell ref="C1418:G1418"/>
    <mergeCell ref="C1312:G1312"/>
    <mergeCell ref="C1315:G1315"/>
    <mergeCell ref="C1318:G1318"/>
    <mergeCell ref="C1321:G1321"/>
    <mergeCell ref="C1326:G1326"/>
    <mergeCell ref="C1352:G1352"/>
    <mergeCell ref="C1278:G1278"/>
    <mergeCell ref="C1283:G1283"/>
    <mergeCell ref="C1296:G1296"/>
    <mergeCell ref="C1299:G1299"/>
    <mergeCell ref="C1302:G1302"/>
    <mergeCell ref="C1307:G1307"/>
    <mergeCell ref="C1259:G1259"/>
    <mergeCell ref="C1260:G1260"/>
    <mergeCell ref="C1261:G1261"/>
    <mergeCell ref="C1262:G1262"/>
    <mergeCell ref="C1263:G1263"/>
    <mergeCell ref="C1267:G1267"/>
    <mergeCell ref="C1155:G1155"/>
    <mergeCell ref="C1167:G1167"/>
    <mergeCell ref="C1255:G1255"/>
    <mergeCell ref="C1256:G1256"/>
    <mergeCell ref="C1257:G1257"/>
    <mergeCell ref="C1258:G1258"/>
    <mergeCell ref="C1162:G1162"/>
    <mergeCell ref="C1110:G1110"/>
    <mergeCell ref="C1116:G1116"/>
    <mergeCell ref="C1117:G1117"/>
    <mergeCell ref="C1123:G1123"/>
    <mergeCell ref="C1124:G1124"/>
    <mergeCell ref="C1146:G1146"/>
    <mergeCell ref="C1075:G1075"/>
    <mergeCell ref="C1080:G1080"/>
    <mergeCell ref="C1087:G1087"/>
    <mergeCell ref="C1094:G1094"/>
    <mergeCell ref="C1100:G1100"/>
    <mergeCell ref="C1105:G1105"/>
    <mergeCell ref="C1052:G1052"/>
    <mergeCell ref="C1061:G1061"/>
    <mergeCell ref="C1064:G1064"/>
    <mergeCell ref="C1067:G1067"/>
    <mergeCell ref="C1068:G1068"/>
    <mergeCell ref="C1072:G1072"/>
    <mergeCell ref="C968:G968"/>
    <mergeCell ref="C996:G996"/>
    <mergeCell ref="C997:G997"/>
    <mergeCell ref="C1008:G1008"/>
    <mergeCell ref="C1044:G1044"/>
    <mergeCell ref="C1047:G1047"/>
    <mergeCell ref="C949:G949"/>
    <mergeCell ref="C956:G956"/>
    <mergeCell ref="C959:G959"/>
    <mergeCell ref="C962:G962"/>
    <mergeCell ref="C963:G963"/>
    <mergeCell ref="C967:G967"/>
    <mergeCell ref="C935:G935"/>
    <mergeCell ref="C938:G938"/>
    <mergeCell ref="C939:G939"/>
    <mergeCell ref="C943:G943"/>
    <mergeCell ref="C944:G944"/>
    <mergeCell ref="C948:G948"/>
    <mergeCell ref="C890:G890"/>
    <mergeCell ref="C901:G901"/>
    <mergeCell ref="C912:G912"/>
    <mergeCell ref="C917:G917"/>
    <mergeCell ref="C924:G924"/>
    <mergeCell ref="C934:G934"/>
    <mergeCell ref="C639:G639"/>
    <mergeCell ref="C648:G648"/>
    <mergeCell ref="C651:G651"/>
    <mergeCell ref="C818:G818"/>
    <mergeCell ref="C821:G821"/>
    <mergeCell ref="C834:G834"/>
    <mergeCell ref="C610:G610"/>
    <mergeCell ref="C613:G613"/>
    <mergeCell ref="C616:G616"/>
    <mergeCell ref="C626:G626"/>
    <mergeCell ref="C628:G628"/>
    <mergeCell ref="C638:G638"/>
    <mergeCell ref="C539:G539"/>
    <mergeCell ref="C593:G593"/>
    <mergeCell ref="C596:G596"/>
    <mergeCell ref="C600:G600"/>
    <mergeCell ref="C605:G605"/>
    <mergeCell ref="C606:G606"/>
    <mergeCell ref="C516:G516"/>
    <mergeCell ref="C519:G519"/>
    <mergeCell ref="C527:G527"/>
    <mergeCell ref="C530:G530"/>
    <mergeCell ref="C533:G533"/>
    <mergeCell ref="C536:G536"/>
    <mergeCell ref="C486:G486"/>
    <mergeCell ref="C493:G493"/>
    <mergeCell ref="C496:G496"/>
    <mergeCell ref="C499:G499"/>
    <mergeCell ref="C500:G500"/>
    <mergeCell ref="C508:G508"/>
    <mergeCell ref="C449:G449"/>
    <mergeCell ref="C462:G462"/>
    <mergeCell ref="C470:G470"/>
    <mergeCell ref="C477:G477"/>
    <mergeCell ref="C480:G480"/>
    <mergeCell ref="C483:G483"/>
    <mergeCell ref="C390:G390"/>
    <mergeCell ref="C397:G397"/>
    <mergeCell ref="C398:G398"/>
    <mergeCell ref="C417:G417"/>
    <mergeCell ref="C418:G418"/>
    <mergeCell ref="C424:G424"/>
    <mergeCell ref="C327:G327"/>
    <mergeCell ref="C336:G336"/>
    <mergeCell ref="C340:G340"/>
    <mergeCell ref="C345:G345"/>
    <mergeCell ref="C355:G355"/>
    <mergeCell ref="C387:G387"/>
    <mergeCell ref="C301:G301"/>
    <mergeCell ref="C302:G302"/>
    <mergeCell ref="C307:G307"/>
    <mergeCell ref="C313:G313"/>
    <mergeCell ref="C316:G316"/>
    <mergeCell ref="C319:G319"/>
    <mergeCell ref="C243:G243"/>
    <mergeCell ref="C252:G252"/>
    <mergeCell ref="C253:G253"/>
    <mergeCell ref="C262:G262"/>
    <mergeCell ref="C297:G297"/>
    <mergeCell ref="C300:G300"/>
    <mergeCell ref="C205:G205"/>
    <mergeCell ref="C231:G231"/>
    <mergeCell ref="C232:G232"/>
    <mergeCell ref="C234:G234"/>
    <mergeCell ref="C235:G235"/>
    <mergeCell ref="C242:G242"/>
    <mergeCell ref="C152:G152"/>
    <mergeCell ref="C153:G153"/>
    <mergeCell ref="C157:G157"/>
    <mergeCell ref="C160:G160"/>
    <mergeCell ref="C161:G161"/>
    <mergeCell ref="C164:G164"/>
    <mergeCell ref="C125:G125"/>
    <mergeCell ref="C128:G128"/>
    <mergeCell ref="C129:G129"/>
    <mergeCell ref="C138:G138"/>
    <mergeCell ref="C146:G146"/>
    <mergeCell ref="C147:G147"/>
    <mergeCell ref="C109:G109"/>
    <mergeCell ref="C112:G112"/>
    <mergeCell ref="C113:G113"/>
    <mergeCell ref="C118:G118"/>
    <mergeCell ref="C121:G121"/>
    <mergeCell ref="C122:G122"/>
    <mergeCell ref="C64:G64"/>
    <mergeCell ref="C72:G72"/>
    <mergeCell ref="C75:G75"/>
    <mergeCell ref="C79:G79"/>
    <mergeCell ref="C82:G82"/>
    <mergeCell ref="C108:G108"/>
    <mergeCell ref="C17:G17"/>
    <mergeCell ref="C23:G23"/>
    <mergeCell ref="C26:G26"/>
    <mergeCell ref="C27:G27"/>
    <mergeCell ref="C37:G37"/>
    <mergeCell ref="C49:G49"/>
    <mergeCell ref="A1:G1"/>
    <mergeCell ref="C2:G2"/>
    <mergeCell ref="C3:G3"/>
    <mergeCell ref="C4:G4"/>
    <mergeCell ref="C10:G10"/>
    <mergeCell ref="C13:G13"/>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E983-775C-479E-AF62-852A0BAE5EE6}">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69</v>
      </c>
      <c r="C4" s="302" t="s">
        <v>70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339</v>
      </c>
      <c r="C8" s="180" t="s">
        <v>70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2846</v>
      </c>
      <c r="C9" s="181" t="s">
        <v>2847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2"/>
      <c r="S11" s="212"/>
      <c r="T11" s="3"/>
      <c r="U11" s="3"/>
      <c r="V11" s="3"/>
      <c r="W11" s="3"/>
      <c r="X11" s="3"/>
      <c r="Y11" s="3"/>
      <c r="Z11" s="212"/>
      <c r="AA11" s="213">
        <f>SUM(AA9:AA10)</f>
        <v>0</v>
      </c>
      <c r="AB11" s="213">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CASjCYxFILJKmDNLOjAuUwgboWpyGLC+AgTYwfT/DJLj/OITlI6omj09/QuIl03ULwpue37QtxntPO0cK0Erw==" saltValue="1GGIGf8SvvG5FFyS3myFt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0588-CF8A-4BCD-919E-2132BC2E7F6C}">
  <sheetPr>
    <outlinePr summaryBelow="0"/>
    <pageSetUpPr fitToPage="1"/>
  </sheetPr>
  <dimension ref="A1:BH5000"/>
  <sheetViews>
    <sheetView workbookViewId="0">
      <pane ySplit="7" topLeftCell="A8" activePane="bottomLeft" state="frozen"/>
      <selection activeCell="C25" sqref="C25"/>
      <selection pane="bottomLeft" activeCell="AA33" sqref="AA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71</v>
      </c>
      <c r="C4" s="302" t="s">
        <v>72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2951</v>
      </c>
      <c r="AA6" s="206" t="s">
        <v>2952</v>
      </c>
      <c r="AB6" s="206"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340</v>
      </c>
      <c r="C8" s="180" t="s">
        <v>72</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2944</v>
      </c>
      <c r="C9" s="181" t="s">
        <v>2848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v>2</v>
      </c>
      <c r="B10" s="173" t="s">
        <v>2945</v>
      </c>
      <c r="C10" s="181" t="s">
        <v>2946</v>
      </c>
      <c r="D10" s="174" t="s">
        <v>406</v>
      </c>
      <c r="E10" s="175">
        <v>1</v>
      </c>
      <c r="F10" s="176"/>
      <c r="G10" s="177">
        <f>ROUND(E10*F10,2)</f>
        <v>0</v>
      </c>
      <c r="H10" s="3"/>
      <c r="I10" s="3"/>
      <c r="J10" s="3"/>
      <c r="K10" s="3"/>
      <c r="L10" s="3"/>
      <c r="M10" s="3"/>
      <c r="N10" s="3"/>
      <c r="O10" s="3"/>
      <c r="P10" s="3"/>
      <c r="Q10" s="3"/>
      <c r="R10" s="177"/>
      <c r="S10" s="177"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1"/>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z1L4sp8znoKNREe0JAW0q25Boh10UtqUfFbrOCNiCsQEnk4NXs7KMShvmVf5X9Rg15UR+QonRNuX/dxmF6yag==" saltValue="+/ZIE/Ho4ExdsLfqsj3ih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E28E-90D8-4D01-A53B-FA5E32D190D6}">
  <sheetPr>
    <outlinePr summaryBelow="0"/>
    <pageSetUpPr fitToPage="1"/>
  </sheetPr>
  <dimension ref="A1:BH5000"/>
  <sheetViews>
    <sheetView workbookViewId="0">
      <pane ySplit="7" topLeftCell="A8" activePane="bottomLeft" state="frozen"/>
      <selection activeCell="C25" sqref="C25"/>
      <selection pane="bottomLeft" activeCell="G54" sqref="G5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73</v>
      </c>
      <c r="C4" s="302" t="s">
        <v>74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10" t="s">
        <v>2951</v>
      </c>
      <c r="AA6" s="210" t="s">
        <v>2952</v>
      </c>
      <c r="AB6" s="210" t="s">
        <v>2953</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295</v>
      </c>
      <c r="C8" s="180" t="s">
        <v>296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6"/>
      <c r="AG8" t="s">
        <v>374</v>
      </c>
    </row>
    <row r="9" spans="1:60" outlineLevel="1" x14ac:dyDescent="0.2">
      <c r="A9" s="172">
        <v>1</v>
      </c>
      <c r="B9" s="173" t="s">
        <v>2849</v>
      </c>
      <c r="C9" s="181" t="s">
        <v>2850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KZekpfiFsFMzhAK4l8FZvanpL9PgT1A1viwxJGx06dVMRw6Qz+lXHgHdlxX/BHyPiMoBoocoHScaeim419Yg==" saltValue="qTMNOyt6chO5SSwr314H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102</vt:i4>
      </vt:variant>
    </vt:vector>
  </HeadingPairs>
  <TitlesOfParts>
    <vt:vector size="133" baseType="lpstr">
      <vt:lpstr>Pokyny pro vyplnění</vt:lpstr>
      <vt:lpstr>Stavba</vt:lpstr>
      <vt:lpstr>VzorPolozky</vt:lpstr>
      <vt:lpstr>00 58230300 Naklady</vt:lpstr>
      <vt:lpstr>00. 58230300. Pol</vt:lpstr>
      <vt:lpstr>01 58230301A1 Pol</vt:lpstr>
      <vt:lpstr>01 58230301A2 Pol</vt:lpstr>
      <vt:lpstr>01 58230301A3 Pol</vt:lpstr>
      <vt:lpstr>01 58230301B Pol</vt:lpstr>
      <vt:lpstr>01 58230301C Pol</vt:lpstr>
      <vt:lpstr>01 58230301D Pol</vt:lpstr>
      <vt:lpstr>01 58230301E Pol</vt:lpstr>
      <vt:lpstr>01 58230301F Pol</vt:lpstr>
      <vt:lpstr>01 58230301G Pol</vt:lpstr>
      <vt:lpstr>01 58230301H Pol</vt:lpstr>
      <vt:lpstr>01 58230301I Pol</vt:lpstr>
      <vt:lpstr>01 58230301J Pol</vt:lpstr>
      <vt:lpstr>01 58230301K Pol</vt:lpstr>
      <vt:lpstr>02 58230302 Pol</vt:lpstr>
      <vt:lpstr>03 58230303 Pol</vt:lpstr>
      <vt:lpstr>04 58230304 Pol</vt:lpstr>
      <vt:lpstr>05 58230305A Pol</vt:lpstr>
      <vt:lpstr>05 58230305B Pol</vt:lpstr>
      <vt:lpstr>05 58230305C Pol</vt:lpstr>
      <vt:lpstr>I01 582303IO1 Pol</vt:lpstr>
      <vt:lpstr>IO2 582303IO2 Pol</vt:lpstr>
      <vt:lpstr>IO3 582303IO3 Pol</vt:lpstr>
      <vt:lpstr>IO4 582303IO4 Pol</vt:lpstr>
      <vt:lpstr>IO5 582303IO5 Pol</vt:lpstr>
      <vt:lpstr>IO6 582303IO6 Pol</vt:lpstr>
      <vt:lpstr>IO7 582303IO7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58230300 Naklady'!Názvy_tisku</vt:lpstr>
      <vt:lpstr>'00. 58230300. Pol'!Názvy_tisku</vt:lpstr>
      <vt:lpstr>'01 58230301A1 Pol'!Názvy_tisku</vt:lpstr>
      <vt:lpstr>'01 58230301A2 Pol'!Názvy_tisku</vt:lpstr>
      <vt:lpstr>'01 58230301A3 Pol'!Názvy_tisku</vt:lpstr>
      <vt:lpstr>'01 58230301B Pol'!Názvy_tisku</vt:lpstr>
      <vt:lpstr>'01 58230301C Pol'!Názvy_tisku</vt:lpstr>
      <vt:lpstr>'01 58230301D Pol'!Názvy_tisku</vt:lpstr>
      <vt:lpstr>'01 58230301E Pol'!Názvy_tisku</vt:lpstr>
      <vt:lpstr>'01 58230301F Pol'!Názvy_tisku</vt:lpstr>
      <vt:lpstr>'01 58230301G Pol'!Názvy_tisku</vt:lpstr>
      <vt:lpstr>'01 58230301H Pol'!Názvy_tisku</vt:lpstr>
      <vt:lpstr>'01 58230301I Pol'!Názvy_tisku</vt:lpstr>
      <vt:lpstr>'01 58230301J Pol'!Názvy_tisku</vt:lpstr>
      <vt:lpstr>'01 58230301K Pol'!Názvy_tisku</vt:lpstr>
      <vt:lpstr>'02 58230302 Pol'!Názvy_tisku</vt:lpstr>
      <vt:lpstr>'03 58230303 Pol'!Názvy_tisku</vt:lpstr>
      <vt:lpstr>'04 58230304 Pol'!Názvy_tisku</vt:lpstr>
      <vt:lpstr>'05 58230305A Pol'!Názvy_tisku</vt:lpstr>
      <vt:lpstr>'05 58230305B Pol'!Názvy_tisku</vt:lpstr>
      <vt:lpstr>'05 58230305C Pol'!Názvy_tisku</vt:lpstr>
      <vt:lpstr>'I01 582303IO1 Pol'!Názvy_tisku</vt:lpstr>
      <vt:lpstr>'IO2 582303IO2 Pol'!Názvy_tisku</vt:lpstr>
      <vt:lpstr>'IO3 582303IO3 Pol'!Názvy_tisku</vt:lpstr>
      <vt:lpstr>'IO4 582303IO4 Pol'!Názvy_tisku</vt:lpstr>
      <vt:lpstr>'IO5 582303IO5 Pol'!Názvy_tisku</vt:lpstr>
      <vt:lpstr>'IO6 582303IO6 Pol'!Názvy_tisku</vt:lpstr>
      <vt:lpstr>'IO7 582303IO7 Pol'!Názvy_tisku</vt:lpstr>
      <vt:lpstr>oadresa</vt:lpstr>
      <vt:lpstr>Stavba!Objednatel</vt:lpstr>
      <vt:lpstr>Stavba!Objekt</vt:lpstr>
      <vt:lpstr>'00 58230300 Naklady'!Oblast_tisku</vt:lpstr>
      <vt:lpstr>'00. 58230300. Pol'!Oblast_tisku</vt:lpstr>
      <vt:lpstr>'01 58230301A1 Pol'!Oblast_tisku</vt:lpstr>
      <vt:lpstr>'01 58230301A2 Pol'!Oblast_tisku</vt:lpstr>
      <vt:lpstr>'01 58230301A3 Pol'!Oblast_tisku</vt:lpstr>
      <vt:lpstr>'01 58230301B Pol'!Oblast_tisku</vt:lpstr>
      <vt:lpstr>'01 58230301C Pol'!Oblast_tisku</vt:lpstr>
      <vt:lpstr>'01 58230301D Pol'!Oblast_tisku</vt:lpstr>
      <vt:lpstr>'01 58230301E Pol'!Oblast_tisku</vt:lpstr>
      <vt:lpstr>'01 58230301F Pol'!Oblast_tisku</vt:lpstr>
      <vt:lpstr>'01 58230301G Pol'!Oblast_tisku</vt:lpstr>
      <vt:lpstr>'01 58230301H Pol'!Oblast_tisku</vt:lpstr>
      <vt:lpstr>'01 58230301I Pol'!Oblast_tisku</vt:lpstr>
      <vt:lpstr>'01 58230301J Pol'!Oblast_tisku</vt:lpstr>
      <vt:lpstr>'01 58230301K Pol'!Oblast_tisku</vt:lpstr>
      <vt:lpstr>'02 58230302 Pol'!Oblast_tisku</vt:lpstr>
      <vt:lpstr>'03 58230303 Pol'!Oblast_tisku</vt:lpstr>
      <vt:lpstr>'04 58230304 Pol'!Oblast_tisku</vt:lpstr>
      <vt:lpstr>'05 58230305A Pol'!Oblast_tisku</vt:lpstr>
      <vt:lpstr>'05 58230305B Pol'!Oblast_tisku</vt:lpstr>
      <vt:lpstr>'05 58230305C Pol'!Oblast_tisku</vt:lpstr>
      <vt:lpstr>'I01 582303IO1 Pol'!Oblast_tisku</vt:lpstr>
      <vt:lpstr>'IO2 582303IO2 Pol'!Oblast_tisku</vt:lpstr>
      <vt:lpstr>'IO3 582303IO3 Pol'!Oblast_tisku</vt:lpstr>
      <vt:lpstr>'IO4 582303IO4 Pol'!Oblast_tisku</vt:lpstr>
      <vt:lpstr>'IO5 582303IO5 Pol'!Oblast_tisku</vt:lpstr>
      <vt:lpstr>'IO6 582303IO6 Pol'!Oblast_tisku</vt:lpstr>
      <vt:lpstr>'IO7 582303IO7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Miroslav Pantůček</cp:lastModifiedBy>
  <cp:lastPrinted>2023-10-10T07:42:44Z</cp:lastPrinted>
  <dcterms:created xsi:type="dcterms:W3CDTF">2009-04-08T07:15:50Z</dcterms:created>
  <dcterms:modified xsi:type="dcterms:W3CDTF">2023-11-28T12:08:21Z</dcterms:modified>
</cp:coreProperties>
</file>