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nční dům Muglinov\##SOUTĚŽ\dotaz č.27\"/>
    </mc:Choice>
  </mc:AlternateContent>
  <xr:revisionPtr revIDLastSave="0" documentId="13_ncr:1_{E154260E-EDB0-43F2-95AC-E87BAA577276}" xr6:coauthVersionLast="47" xr6:coauthVersionMax="47" xr10:uidLastSave="{00000000-0000-0000-0000-000000000000}"/>
  <bookViews>
    <workbookView xWindow="24960" yWindow="1080" windowWidth="25755" windowHeight="2181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2  SO 0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02  SO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02  SO 02 Pol'!$A$1:$Y$350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5" i="1"/>
  <c r="I54" i="1"/>
  <c r="I53" i="1"/>
  <c r="BA346" i="12"/>
  <c r="BA343" i="12"/>
  <c r="BA341" i="12"/>
  <c r="BA338" i="12"/>
  <c r="BA335" i="12"/>
  <c r="BA333" i="12"/>
  <c r="BA331" i="12"/>
  <c r="BA328" i="12"/>
  <c r="BA325" i="12"/>
  <c r="BA322" i="12"/>
  <c r="BA319" i="12"/>
  <c r="BA314" i="12"/>
  <c r="BA265" i="12"/>
  <c r="BA257" i="12"/>
  <c r="BA191" i="12"/>
  <c r="BA114" i="12"/>
  <c r="BA50" i="12"/>
  <c r="BA46" i="12"/>
  <c r="BA26" i="12"/>
  <c r="BA19" i="12"/>
  <c r="G9" i="12"/>
  <c r="I9" i="12"/>
  <c r="I8" i="12" s="1"/>
  <c r="K9" i="12"/>
  <c r="K8" i="12" s="1"/>
  <c r="M9" i="12"/>
  <c r="O9" i="12"/>
  <c r="O8" i="12" s="1"/>
  <c r="Q9" i="12"/>
  <c r="V9" i="12"/>
  <c r="G12" i="12"/>
  <c r="I12" i="12"/>
  <c r="K12" i="12"/>
  <c r="M12" i="12"/>
  <c r="O12" i="12"/>
  <c r="Q12" i="12"/>
  <c r="V12" i="12"/>
  <c r="G15" i="12"/>
  <c r="I15" i="12"/>
  <c r="K15" i="12"/>
  <c r="M15" i="12"/>
  <c r="O15" i="12"/>
  <c r="Q15" i="12"/>
  <c r="Q8" i="12" s="1"/>
  <c r="V15" i="12"/>
  <c r="V8" i="12" s="1"/>
  <c r="G18" i="12"/>
  <c r="I18" i="12"/>
  <c r="K18" i="12"/>
  <c r="M18" i="12"/>
  <c r="O18" i="12"/>
  <c r="Q18" i="12"/>
  <c r="V18" i="12"/>
  <c r="G22" i="12"/>
  <c r="I22" i="12"/>
  <c r="K22" i="12"/>
  <c r="M22" i="12"/>
  <c r="O22" i="12"/>
  <c r="Q22" i="12"/>
  <c r="V22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42" i="12"/>
  <c r="I42" i="12"/>
  <c r="K42" i="12"/>
  <c r="M42" i="12"/>
  <c r="O42" i="12"/>
  <c r="Q42" i="12"/>
  <c r="V42" i="12"/>
  <c r="G45" i="12"/>
  <c r="M45" i="12" s="1"/>
  <c r="I45" i="12"/>
  <c r="K45" i="12"/>
  <c r="O45" i="12"/>
  <c r="Q45" i="12"/>
  <c r="V45" i="12"/>
  <c r="G49" i="12"/>
  <c r="I49" i="12"/>
  <c r="K49" i="12"/>
  <c r="M49" i="12"/>
  <c r="O49" i="12"/>
  <c r="Q49" i="12"/>
  <c r="V49" i="12"/>
  <c r="G52" i="12"/>
  <c r="I52" i="12"/>
  <c r="K52" i="12"/>
  <c r="M52" i="12"/>
  <c r="O52" i="12"/>
  <c r="Q52" i="12"/>
  <c r="V52" i="12"/>
  <c r="G56" i="12"/>
  <c r="I56" i="12"/>
  <c r="K56" i="12"/>
  <c r="M56" i="12"/>
  <c r="O56" i="12"/>
  <c r="Q56" i="12"/>
  <c r="V56" i="12"/>
  <c r="G60" i="12"/>
  <c r="M60" i="12" s="1"/>
  <c r="I60" i="12"/>
  <c r="K60" i="12"/>
  <c r="O60" i="12"/>
  <c r="Q60" i="12"/>
  <c r="V60" i="12"/>
  <c r="G63" i="12"/>
  <c r="I63" i="12"/>
  <c r="K63" i="12"/>
  <c r="M63" i="12"/>
  <c r="O63" i="12"/>
  <c r="Q63" i="12"/>
  <c r="V63" i="12"/>
  <c r="K67" i="12"/>
  <c r="G68" i="12"/>
  <c r="M68" i="12" s="1"/>
  <c r="M67" i="12" s="1"/>
  <c r="I68" i="12"/>
  <c r="K68" i="12"/>
  <c r="O68" i="12"/>
  <c r="Q68" i="12"/>
  <c r="Q67" i="12" s="1"/>
  <c r="V68" i="12"/>
  <c r="V67" i="12" s="1"/>
  <c r="G71" i="12"/>
  <c r="I71" i="12"/>
  <c r="I67" i="12" s="1"/>
  <c r="K71" i="12"/>
  <c r="M71" i="12"/>
  <c r="O71" i="12"/>
  <c r="O67" i="12" s="1"/>
  <c r="Q71" i="12"/>
  <c r="V71" i="12"/>
  <c r="G74" i="12"/>
  <c r="I74" i="12"/>
  <c r="K74" i="12"/>
  <c r="M74" i="12"/>
  <c r="O74" i="12"/>
  <c r="Q74" i="12"/>
  <c r="V74" i="12"/>
  <c r="G77" i="12"/>
  <c r="I77" i="12"/>
  <c r="K77" i="12"/>
  <c r="M77" i="12"/>
  <c r="O77" i="12"/>
  <c r="Q77" i="12"/>
  <c r="V77" i="12"/>
  <c r="G81" i="12"/>
  <c r="I81" i="12"/>
  <c r="K81" i="12"/>
  <c r="M81" i="12"/>
  <c r="O81" i="12"/>
  <c r="Q81" i="12"/>
  <c r="V81" i="12"/>
  <c r="G85" i="12"/>
  <c r="O85" i="12"/>
  <c r="Q85" i="12"/>
  <c r="G86" i="12"/>
  <c r="M86" i="12" s="1"/>
  <c r="I86" i="12"/>
  <c r="I85" i="12" s="1"/>
  <c r="K86" i="12"/>
  <c r="O86" i="12"/>
  <c r="Q86" i="12"/>
  <c r="V86" i="12"/>
  <c r="V85" i="12" s="1"/>
  <c r="G91" i="12"/>
  <c r="M91" i="12" s="1"/>
  <c r="I91" i="12"/>
  <c r="K91" i="12"/>
  <c r="K85" i="12" s="1"/>
  <c r="O91" i="12"/>
  <c r="Q91" i="12"/>
  <c r="V91" i="12"/>
  <c r="G95" i="12"/>
  <c r="G96" i="12"/>
  <c r="M96" i="12" s="1"/>
  <c r="M95" i="12" s="1"/>
  <c r="I96" i="12"/>
  <c r="I95" i="12" s="1"/>
  <c r="K96" i="12"/>
  <c r="O96" i="12"/>
  <c r="O95" i="12" s="1"/>
  <c r="Q96" i="12"/>
  <c r="V96" i="12"/>
  <c r="V95" i="12" s="1"/>
  <c r="G103" i="12"/>
  <c r="I103" i="12"/>
  <c r="K103" i="12"/>
  <c r="K95" i="12" s="1"/>
  <c r="M103" i="12"/>
  <c r="O103" i="12"/>
  <c r="Q103" i="12"/>
  <c r="Q95" i="12" s="1"/>
  <c r="V103" i="12"/>
  <c r="G107" i="12"/>
  <c r="I107" i="12"/>
  <c r="I106" i="12" s="1"/>
  <c r="K107" i="12"/>
  <c r="K106" i="12" s="1"/>
  <c r="M107" i="12"/>
  <c r="O107" i="12"/>
  <c r="O106" i="12" s="1"/>
  <c r="Q107" i="12"/>
  <c r="Q106" i="12" s="1"/>
  <c r="V107" i="12"/>
  <c r="G111" i="12"/>
  <c r="G106" i="12" s="1"/>
  <c r="I111" i="12"/>
  <c r="K111" i="12"/>
  <c r="O111" i="12"/>
  <c r="Q111" i="12"/>
  <c r="V111" i="12"/>
  <c r="G113" i="12"/>
  <c r="I113" i="12"/>
  <c r="K113" i="12"/>
  <c r="M113" i="12"/>
  <c r="O113" i="12"/>
  <c r="Q113" i="12"/>
  <c r="V113" i="12"/>
  <c r="V106" i="12" s="1"/>
  <c r="G117" i="12"/>
  <c r="M117" i="12" s="1"/>
  <c r="I117" i="12"/>
  <c r="K117" i="12"/>
  <c r="O117" i="12"/>
  <c r="Q117" i="12"/>
  <c r="V117" i="12"/>
  <c r="G120" i="12"/>
  <c r="M120" i="12" s="1"/>
  <c r="I120" i="12"/>
  <c r="K120" i="12"/>
  <c r="O120" i="12"/>
  <c r="Q120" i="12"/>
  <c r="V120" i="12"/>
  <c r="G123" i="12"/>
  <c r="I123" i="12"/>
  <c r="K123" i="12"/>
  <c r="M123" i="12"/>
  <c r="O123" i="12"/>
  <c r="Q123" i="12"/>
  <c r="V123" i="12"/>
  <c r="G126" i="12"/>
  <c r="I126" i="12"/>
  <c r="K126" i="12"/>
  <c r="M126" i="12"/>
  <c r="O126" i="12"/>
  <c r="Q126" i="12"/>
  <c r="V126" i="12"/>
  <c r="V134" i="12"/>
  <c r="G135" i="12"/>
  <c r="I135" i="12"/>
  <c r="I134" i="12" s="1"/>
  <c r="K135" i="12"/>
  <c r="M135" i="12"/>
  <c r="O135" i="12"/>
  <c r="O134" i="12" s="1"/>
  <c r="Q135" i="12"/>
  <c r="V135" i="12"/>
  <c r="G138" i="12"/>
  <c r="G134" i="12" s="1"/>
  <c r="I138" i="12"/>
  <c r="K138" i="12"/>
  <c r="K134" i="12" s="1"/>
  <c r="O138" i="12"/>
  <c r="Q138" i="12"/>
  <c r="Q134" i="12" s="1"/>
  <c r="V138" i="12"/>
  <c r="G141" i="12"/>
  <c r="I141" i="12"/>
  <c r="K141" i="12"/>
  <c r="M141" i="12"/>
  <c r="O141" i="12"/>
  <c r="Q141" i="12"/>
  <c r="V141" i="12"/>
  <c r="G145" i="12"/>
  <c r="M145" i="12" s="1"/>
  <c r="I145" i="12"/>
  <c r="K145" i="12"/>
  <c r="O145" i="12"/>
  <c r="Q145" i="12"/>
  <c r="V145" i="12"/>
  <c r="G150" i="12"/>
  <c r="I150" i="12"/>
  <c r="K150" i="12"/>
  <c r="M150" i="12"/>
  <c r="O150" i="12"/>
  <c r="Q150" i="12"/>
  <c r="V150" i="12"/>
  <c r="G154" i="12"/>
  <c r="M154" i="12" s="1"/>
  <c r="I154" i="12"/>
  <c r="K154" i="12"/>
  <c r="O154" i="12"/>
  <c r="Q154" i="12"/>
  <c r="V154" i="12"/>
  <c r="G159" i="12"/>
  <c r="I159" i="12"/>
  <c r="K159" i="12"/>
  <c r="M159" i="12"/>
  <c r="O159" i="12"/>
  <c r="Q159" i="12"/>
  <c r="V159" i="12"/>
  <c r="G165" i="12"/>
  <c r="I165" i="12"/>
  <c r="K165" i="12"/>
  <c r="M165" i="12"/>
  <c r="O165" i="12"/>
  <c r="Q165" i="12"/>
  <c r="V165" i="12"/>
  <c r="G170" i="12"/>
  <c r="I170" i="12"/>
  <c r="K170" i="12"/>
  <c r="M170" i="12"/>
  <c r="O170" i="12"/>
  <c r="Q170" i="12"/>
  <c r="V170" i="12"/>
  <c r="G176" i="12"/>
  <c r="M176" i="12" s="1"/>
  <c r="I176" i="12"/>
  <c r="K176" i="12"/>
  <c r="O176" i="12"/>
  <c r="Q176" i="12"/>
  <c r="V176" i="12"/>
  <c r="G181" i="12"/>
  <c r="I181" i="12"/>
  <c r="K181" i="12"/>
  <c r="M181" i="12"/>
  <c r="O181" i="12"/>
  <c r="Q181" i="12"/>
  <c r="V181" i="12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90" i="12"/>
  <c r="I190" i="12"/>
  <c r="K190" i="12"/>
  <c r="M190" i="12"/>
  <c r="O190" i="12"/>
  <c r="Q190" i="12"/>
  <c r="V190" i="12"/>
  <c r="G195" i="12"/>
  <c r="I195" i="12"/>
  <c r="K195" i="12"/>
  <c r="M195" i="12"/>
  <c r="O195" i="12"/>
  <c r="Q195" i="12"/>
  <c r="V195" i="12"/>
  <c r="G198" i="12"/>
  <c r="I198" i="12"/>
  <c r="K198" i="12"/>
  <c r="M198" i="12"/>
  <c r="O198" i="12"/>
  <c r="Q198" i="12"/>
  <c r="V198" i="12"/>
  <c r="G202" i="12"/>
  <c r="G201" i="12" s="1"/>
  <c r="I56" i="1" s="1"/>
  <c r="I202" i="12"/>
  <c r="K202" i="12"/>
  <c r="K201" i="12" s="1"/>
  <c r="O202" i="12"/>
  <c r="Q202" i="12"/>
  <c r="Q201" i="12" s="1"/>
  <c r="V202" i="12"/>
  <c r="V201" i="12" s="1"/>
  <c r="G205" i="12"/>
  <c r="I205" i="12"/>
  <c r="I201" i="12" s="1"/>
  <c r="K205" i="12"/>
  <c r="M205" i="12"/>
  <c r="O205" i="12"/>
  <c r="Q205" i="12"/>
  <c r="V205" i="12"/>
  <c r="G216" i="12"/>
  <c r="M216" i="12" s="1"/>
  <c r="I216" i="12"/>
  <c r="K216" i="12"/>
  <c r="O216" i="12"/>
  <c r="Q216" i="12"/>
  <c r="V216" i="12"/>
  <c r="G220" i="12"/>
  <c r="I220" i="12"/>
  <c r="K220" i="12"/>
  <c r="M220" i="12"/>
  <c r="O220" i="12"/>
  <c r="Q220" i="12"/>
  <c r="V220" i="12"/>
  <c r="G224" i="12"/>
  <c r="M224" i="12" s="1"/>
  <c r="I224" i="12"/>
  <c r="K224" i="12"/>
  <c r="O224" i="12"/>
  <c r="Q224" i="12"/>
  <c r="V224" i="12"/>
  <c r="G226" i="12"/>
  <c r="I226" i="12"/>
  <c r="K226" i="12"/>
  <c r="M226" i="12"/>
  <c r="O226" i="12"/>
  <c r="Q226" i="12"/>
  <c r="V226" i="12"/>
  <c r="G229" i="12"/>
  <c r="I229" i="12"/>
  <c r="K229" i="12"/>
  <c r="M229" i="12"/>
  <c r="O229" i="12"/>
  <c r="Q229" i="12"/>
  <c r="V229" i="12"/>
  <c r="G235" i="12"/>
  <c r="I235" i="12"/>
  <c r="K235" i="12"/>
  <c r="M235" i="12"/>
  <c r="O235" i="12"/>
  <c r="O201" i="12" s="1"/>
  <c r="Q235" i="12"/>
  <c r="V235" i="12"/>
  <c r="G239" i="12"/>
  <c r="M239" i="12" s="1"/>
  <c r="I239" i="12"/>
  <c r="K239" i="12"/>
  <c r="O239" i="12"/>
  <c r="Q239" i="12"/>
  <c r="V239" i="12"/>
  <c r="G244" i="12"/>
  <c r="I244" i="12"/>
  <c r="K244" i="12"/>
  <c r="M244" i="12"/>
  <c r="O244" i="12"/>
  <c r="Q244" i="12"/>
  <c r="V244" i="12"/>
  <c r="G248" i="12"/>
  <c r="M248" i="12" s="1"/>
  <c r="I248" i="12"/>
  <c r="K248" i="12"/>
  <c r="O248" i="12"/>
  <c r="Q248" i="12"/>
  <c r="V248" i="12"/>
  <c r="G251" i="12"/>
  <c r="M251" i="12" s="1"/>
  <c r="I251" i="12"/>
  <c r="K251" i="12"/>
  <c r="O251" i="12"/>
  <c r="Q251" i="12"/>
  <c r="V251" i="12"/>
  <c r="G254" i="12"/>
  <c r="M254" i="12" s="1"/>
  <c r="I254" i="12"/>
  <c r="K254" i="12"/>
  <c r="O254" i="12"/>
  <c r="Q254" i="12"/>
  <c r="V254" i="12"/>
  <c r="G256" i="12"/>
  <c r="M256" i="12" s="1"/>
  <c r="I256" i="12"/>
  <c r="K256" i="12"/>
  <c r="O256" i="12"/>
  <c r="Q256" i="12"/>
  <c r="V256" i="12"/>
  <c r="G264" i="12"/>
  <c r="I264" i="12"/>
  <c r="K264" i="12"/>
  <c r="M264" i="12"/>
  <c r="O264" i="12"/>
  <c r="Q264" i="12"/>
  <c r="V264" i="12"/>
  <c r="O268" i="12"/>
  <c r="G269" i="12"/>
  <c r="G268" i="12" s="1"/>
  <c r="I269" i="12"/>
  <c r="K269" i="12"/>
  <c r="K268" i="12" s="1"/>
  <c r="M269" i="12"/>
  <c r="O269" i="12"/>
  <c r="Q269" i="12"/>
  <c r="Q268" i="12" s="1"/>
  <c r="V269" i="12"/>
  <c r="V268" i="12" s="1"/>
  <c r="G277" i="12"/>
  <c r="I277" i="12"/>
  <c r="I268" i="12" s="1"/>
  <c r="K277" i="12"/>
  <c r="M277" i="12"/>
  <c r="O277" i="12"/>
  <c r="Q277" i="12"/>
  <c r="V277" i="12"/>
  <c r="G281" i="12"/>
  <c r="M281" i="12" s="1"/>
  <c r="I281" i="12"/>
  <c r="K281" i="12"/>
  <c r="O281" i="12"/>
  <c r="Q281" i="12"/>
  <c r="V281" i="12"/>
  <c r="G288" i="12"/>
  <c r="I288" i="12"/>
  <c r="K288" i="12"/>
  <c r="M288" i="12"/>
  <c r="O288" i="12"/>
  <c r="Q288" i="12"/>
  <c r="V288" i="12"/>
  <c r="I292" i="12"/>
  <c r="O292" i="12"/>
  <c r="V292" i="12"/>
  <c r="G293" i="12"/>
  <c r="G292" i="12" s="1"/>
  <c r="I293" i="12"/>
  <c r="K293" i="12"/>
  <c r="K292" i="12" s="1"/>
  <c r="M293" i="12"/>
  <c r="M292" i="12" s="1"/>
  <c r="O293" i="12"/>
  <c r="Q293" i="12"/>
  <c r="Q292" i="12" s="1"/>
  <c r="V293" i="12"/>
  <c r="G297" i="12"/>
  <c r="I297" i="12"/>
  <c r="I296" i="12" s="1"/>
  <c r="K297" i="12"/>
  <c r="K296" i="12" s="1"/>
  <c r="M297" i="12"/>
  <c r="O297" i="12"/>
  <c r="O296" i="12" s="1"/>
  <c r="Q297" i="12"/>
  <c r="Q296" i="12" s="1"/>
  <c r="V297" i="12"/>
  <c r="G300" i="12"/>
  <c r="G296" i="12" s="1"/>
  <c r="I300" i="12"/>
  <c r="K300" i="12"/>
  <c r="O300" i="12"/>
  <c r="Q300" i="12"/>
  <c r="V300" i="12"/>
  <c r="G304" i="12"/>
  <c r="I304" i="12"/>
  <c r="K304" i="12"/>
  <c r="M304" i="12"/>
  <c r="O304" i="12"/>
  <c r="Q304" i="12"/>
  <c r="V304" i="12"/>
  <c r="V296" i="12" s="1"/>
  <c r="G309" i="12"/>
  <c r="M309" i="12" s="1"/>
  <c r="I309" i="12"/>
  <c r="K309" i="12"/>
  <c r="O309" i="12"/>
  <c r="Q309" i="12"/>
  <c r="V309" i="12"/>
  <c r="G312" i="12"/>
  <c r="Q312" i="12"/>
  <c r="G313" i="12"/>
  <c r="M313" i="12" s="1"/>
  <c r="M312" i="12" s="1"/>
  <c r="I313" i="12"/>
  <c r="I312" i="12" s="1"/>
  <c r="K313" i="12"/>
  <c r="K312" i="12" s="1"/>
  <c r="O313" i="12"/>
  <c r="O312" i="12" s="1"/>
  <c r="Q313" i="12"/>
  <c r="V313" i="12"/>
  <c r="V312" i="12" s="1"/>
  <c r="K316" i="12"/>
  <c r="G317" i="12"/>
  <c r="G316" i="12" s="1"/>
  <c r="I317" i="12"/>
  <c r="I316" i="12" s="1"/>
  <c r="K317" i="12"/>
  <c r="M317" i="12"/>
  <c r="O317" i="12"/>
  <c r="O316" i="12" s="1"/>
  <c r="Q317" i="12"/>
  <c r="V317" i="12"/>
  <c r="V316" i="12" s="1"/>
  <c r="G321" i="12"/>
  <c r="M321" i="12" s="1"/>
  <c r="I321" i="12"/>
  <c r="K321" i="12"/>
  <c r="O321" i="12"/>
  <c r="Q321" i="12"/>
  <c r="V321" i="12"/>
  <c r="G324" i="12"/>
  <c r="I324" i="12"/>
  <c r="K324" i="12"/>
  <c r="M324" i="12"/>
  <c r="O324" i="12"/>
  <c r="Q324" i="12"/>
  <c r="Q316" i="12" s="1"/>
  <c r="V324" i="12"/>
  <c r="G327" i="12"/>
  <c r="I327" i="12"/>
  <c r="K327" i="12"/>
  <c r="M327" i="12"/>
  <c r="O327" i="12"/>
  <c r="Q327" i="12"/>
  <c r="V327" i="12"/>
  <c r="G330" i="12"/>
  <c r="M330" i="12" s="1"/>
  <c r="I330" i="12"/>
  <c r="K330" i="12"/>
  <c r="O330" i="12"/>
  <c r="Q330" i="12"/>
  <c r="V330" i="12"/>
  <c r="G332" i="12"/>
  <c r="I332" i="12"/>
  <c r="K332" i="12"/>
  <c r="M332" i="12"/>
  <c r="O332" i="12"/>
  <c r="Q332" i="12"/>
  <c r="V332" i="12"/>
  <c r="G334" i="12"/>
  <c r="M334" i="12" s="1"/>
  <c r="I334" i="12"/>
  <c r="K334" i="12"/>
  <c r="O334" i="12"/>
  <c r="Q334" i="12"/>
  <c r="V334" i="12"/>
  <c r="G336" i="12"/>
  <c r="I336" i="12"/>
  <c r="K336" i="12"/>
  <c r="Q336" i="12"/>
  <c r="G337" i="12"/>
  <c r="I337" i="12"/>
  <c r="K337" i="12"/>
  <c r="M337" i="12"/>
  <c r="O337" i="12"/>
  <c r="O336" i="12" s="1"/>
  <c r="Q337" i="12"/>
  <c r="V337" i="12"/>
  <c r="V336" i="12" s="1"/>
  <c r="G340" i="12"/>
  <c r="I340" i="12"/>
  <c r="K340" i="12"/>
  <c r="M340" i="12"/>
  <c r="O340" i="12"/>
  <c r="Q340" i="12"/>
  <c r="V340" i="12"/>
  <c r="G342" i="12"/>
  <c r="M342" i="12" s="1"/>
  <c r="M336" i="12" s="1"/>
  <c r="I342" i="12"/>
  <c r="K342" i="12"/>
  <c r="O342" i="12"/>
  <c r="Q342" i="12"/>
  <c r="V342" i="12"/>
  <c r="G345" i="12"/>
  <c r="I345" i="12"/>
  <c r="K345" i="12"/>
  <c r="M345" i="12"/>
  <c r="O345" i="12"/>
  <c r="Q345" i="12"/>
  <c r="V345" i="12"/>
  <c r="AE349" i="12"/>
  <c r="F42" i="1" s="1"/>
  <c r="I20" i="1"/>
  <c r="I19" i="1"/>
  <c r="I18" i="1"/>
  <c r="I17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I61" i="1" l="1"/>
  <c r="I16" i="1"/>
  <c r="I21" i="1" s="1"/>
  <c r="F41" i="1"/>
  <c r="G349" i="12"/>
  <c r="F39" i="1"/>
  <c r="J59" i="1"/>
  <c r="M85" i="12"/>
  <c r="M316" i="12"/>
  <c r="M8" i="12"/>
  <c r="M268" i="12"/>
  <c r="AF349" i="12"/>
  <c r="G67" i="12"/>
  <c r="M202" i="12"/>
  <c r="M201" i="12" s="1"/>
  <c r="M138" i="12"/>
  <c r="M134" i="12" s="1"/>
  <c r="G8" i="12"/>
  <c r="M300" i="12"/>
  <c r="M296" i="12" s="1"/>
  <c r="M111" i="12"/>
  <c r="M106" i="12" s="1"/>
  <c r="F43" i="1" l="1"/>
  <c r="G23" i="1" s="1"/>
  <c r="G39" i="1"/>
  <c r="G43" i="1" s="1"/>
  <c r="G25" i="1" s="1"/>
  <c r="G41" i="1"/>
  <c r="I41" i="1" s="1"/>
  <c r="G42" i="1"/>
  <c r="I42" i="1" s="1"/>
  <c r="J60" i="1"/>
  <c r="J56" i="1"/>
  <c r="J58" i="1"/>
  <c r="J57" i="1"/>
  <c r="J55" i="1"/>
  <c r="J54" i="1"/>
  <c r="J53" i="1"/>
  <c r="A27" i="1" l="1"/>
  <c r="J61" i="1"/>
  <c r="I39" i="1"/>
  <c r="I43" i="1" s="1"/>
  <c r="J41" i="1" l="1"/>
  <c r="J39" i="1"/>
  <c r="J43" i="1" s="1"/>
  <c r="J42" i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Tonda</author>
  </authors>
  <commentList>
    <comment ref="S6" authorId="0" shapeId="0" xr:uid="{C3BC0EF7-C0A5-4754-B861-3B155E3F8BD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C9E3F8D-19DE-4772-9896-7210AD70BAA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<sst xmlns="http://schemas.openxmlformats.org/spreadsheetml/2006/main" count="1421" uniqueCount="448">
  <si>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</si>
  <si>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</si>
  <si>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</si>
  <si>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</si>
  <si>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</si>
  <si>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</si>
  <si>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</si>
  <si>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</si>
  <si>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</si>
  <si>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</si>
  <si>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</si>
  <si>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</si>
  <si>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</si>
  <si>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</si>
  <si>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</si>
  <si>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</si>
  <si>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</si>
  <si>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</si>
  <si>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</si>
  <si>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</si>
  <si>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</si>
  <si>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</si>
  <si>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</si>
  <si>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</si>
  <si>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</si>
  <si>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</si>
  <si>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</si>
  <si>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</si>
  <si>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</si>
  <si>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</si>
  <si>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</si>
  <si>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</si>
  <si>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</si>
  <si>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</si>
  <si>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</si>
  <si>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</si>
  <si>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</si>
  <si>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</si>
  <si>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</si>
  <si>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</si>
  <si>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</si>
  <si>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</si>
  <si>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</si>
  <si>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 02</t>
  </si>
  <si>
    <t>Zpevněné plochy</t>
  </si>
  <si>
    <t xml:space="preserve">SO 02 </t>
  </si>
  <si>
    <t>Objekt:</t>
  </si>
  <si>
    <t>Rozpočet:</t>
  </si>
  <si>
    <t>Ing. Antonín Küffel</t>
  </si>
  <si>
    <t>PPS-08/21</t>
  </si>
  <si>
    <t>Multifunkční dům Muglinov</t>
  </si>
  <si>
    <t>Statutární město Ostrava</t>
  </si>
  <si>
    <t>Prokešovo náměstí 1803/8</t>
  </si>
  <si>
    <t>Ostrava-Moravská Ostrava</t>
  </si>
  <si>
    <t>70200</t>
  </si>
  <si>
    <t>00845451</t>
  </si>
  <si>
    <t>CZ00845451</t>
  </si>
  <si>
    <t>PPS Kania s.r.o.</t>
  </si>
  <si>
    <t>Nivnická 665/10</t>
  </si>
  <si>
    <t>Ostrava-Mariánské Hory</t>
  </si>
  <si>
    <t>70900</t>
  </si>
  <si>
    <t>26821940</t>
  </si>
  <si>
    <t>CZ26821940</t>
  </si>
  <si>
    <t>Stavba</t>
  </si>
  <si>
    <t>Stavební objekt</t>
  </si>
  <si>
    <t>Celkem za stavbu</t>
  </si>
  <si>
    <t>CZK</t>
  </si>
  <si>
    <t>#POPS</t>
  </si>
  <si>
    <t>Popis stavby: PPS-08/21 - Multifunkční dům Muglinov</t>
  </si>
  <si>
    <t>#POPO</t>
  </si>
  <si>
    <t>Popis objektu: SO 02  - Zpevněné plochy</t>
  </si>
  <si>
    <t>#POPR</t>
  </si>
  <si>
    <t>Popis rozpočtu: SO 02 - Zpevněné plochy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</si>
  <si>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</si>
  <si>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</si>
  <si>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</si>
  <si>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</si>
  <si>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</si>
  <si>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</si>
  <si>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</si>
  <si>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</si>
  <si>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91</t>
  </si>
  <si>
    <t>Doplňující práce na komunikaci</t>
  </si>
  <si>
    <t>97</t>
  </si>
  <si>
    <t>Přesuny suti a vybouraných hmot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</si>
  <si>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</si>
  <si>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</si>
  <si>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</si>
  <si>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</si>
  <si>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</si>
  <si>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</si>
  <si>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</si>
  <si>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</si>
  <si>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</si>
  <si>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</si>
  <si>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</si>
  <si>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</si>
  <si>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</si>
  <si>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</si>
  <si>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</si>
  <si>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</si>
  <si>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</si>
  <si>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</si>
  <si>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</si>
  <si>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</si>
  <si>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</si>
  <si>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</si>
  <si>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</si>
  <si>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</si>
  <si>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</si>
  <si>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</si>
  <si>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</si>
  <si>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</si>
  <si>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</si>
  <si>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</si>
  <si>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</si>
  <si>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</si>
  <si>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</si>
  <si>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113106222R00R</t>
  </si>
  <si>
    <t>Odstranění stávající přídlažby z žulových kostek</t>
  </si>
  <si>
    <t>m2</t>
  </si>
  <si>
    <t>Vlastní</t>
  </si>
  <si>
    <t>Indiv</t>
  </si>
  <si>
    <t>Práce</t>
  </si>
  <si>
    <t>Běžná</t>
  </si>
  <si>
    <t>POL1_</t>
  </si>
  <si>
    <t>Položka bude naceněná dle projektové dokumentace SO 02 zpevněné plochy.</t>
  </si>
  <si>
    <t>POP</t>
  </si>
  <si>
    <t>odstranění přídlažby z žulových kostek podél kamené obruby : 262*0,1</t>
  </si>
  <si>
    <t>VV</t>
  </si>
  <si>
    <t>113107625R00</t>
  </si>
  <si>
    <t>Odstranění podkladů nebo krytů z kameniva hrubého drceného, v ploše jednotlivě nad 50 m2, tloušťka vrstvy 250 mm</t>
  </si>
  <si>
    <t>822-1</t>
  </si>
  <si>
    <t>RTS 23/ II</t>
  </si>
  <si>
    <t>Odstranění podkladu stávajícího chodníku : 580</t>
  </si>
  <si>
    <t>113108310R00</t>
  </si>
  <si>
    <t>Odstranění podkladů nebo krytů živičných, v ploše jednotlivě do 50 m2, tloušťka vrstvy 100 mm</t>
  </si>
  <si>
    <t>odstarnění stávající asfaltové vrstvy stávajícího chodníku : 580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</si>
  <si>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</si>
  <si>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</si>
  <si>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</si>
  <si>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</si>
  <si>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SPI</t>
  </si>
  <si>
    <t>vytrhání stávajících obrub stávajícího chodníku : 255+100+30</t>
  </si>
  <si>
    <t>113202111R00R</t>
  </si>
  <si>
    <t>Vytrhání obrub obrubníků silničních kamenných</t>
  </si>
  <si>
    <t>Stávající obruby kamenné podél stávající komunikace : 262</t>
  </si>
  <si>
    <t>121101103R00</t>
  </si>
  <si>
    <t>Sejmutí ornice s přemístěním na vzdálenost přes 100 do 250 m</t>
  </si>
  <si>
    <t>m3</t>
  </si>
  <si>
    <t>800-1</t>
  </si>
  <si>
    <t>nebo lesní půdy, s vodorovným přemístěním na hromady v místě upotřebení nebo na dočasné či trvalé skládky se složením</t>
  </si>
  <si>
    <t>Sejmutí ornice tl.0,2m v rozsahu zpeněných ploch : (3065-580)*0,2</t>
  </si>
  <si>
    <t>122301102R00</t>
  </si>
  <si>
    <t>Odkopávky a  prokopávky nezapažené v hornině 4 přes 100 do 1 000 m3</t>
  </si>
  <si>
    <t>s přehozením výkopku na vzdálenost do 3 m nebo s naložením na dopravní prostředek,</t>
  </si>
  <si>
    <t>Výkop v místě kolmých parkovacích stání : 0,35*210</t>
  </si>
  <si>
    <t>Výkop v místě zpevněných ploch pro pěší : 0,37*1555</t>
  </si>
  <si>
    <t>Výkop pro vjezd do podzemních garáží : 18*6</t>
  </si>
  <si>
    <t>Výkop pro výjezd do podzemních garáží : 8*6</t>
  </si>
  <si>
    <t>Výkop pro zpevněnou plochu HZS : 6*15,5</t>
  </si>
  <si>
    <t>Výkop pro sanaci podloží v místě kolmých parkovacích stání : 210*0,5</t>
  </si>
  <si>
    <t>Výkop pro sanaci podloží v místě zpevněných ploch pro pěší : 1555*0,3</t>
  </si>
  <si>
    <t>Výkop pro sanaci podloží v místě vjezdu do podzemních garáží : 185*0,5</t>
  </si>
  <si>
    <t>Výkop pro sanac podložíi v místě výjezdu do podzemních garáží : 125*0,5</t>
  </si>
  <si>
    <t>Výkop pro sanac v místě zpevněné plochy HZS : 215*0,3</t>
  </si>
  <si>
    <t>122301109R00</t>
  </si>
  <si>
    <t>Odkopávky a  prokopávky nezapažené v hornině 4 příplatek k cenám za lepivost horniny</t>
  </si>
  <si>
    <t>132301110R00</t>
  </si>
  <si>
    <t>Hloubení rýh šířky do 60 cm do 50 m3, v hornině 4,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</si>
  <si>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</si>
  <si>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Hloubení rýh pro trativody : 212*0,25</t>
  </si>
  <si>
    <t>132301119R00</t>
  </si>
  <si>
    <t xml:space="preserve">Hloubení rýh šířky do 60 cm příplatek za lepivost, v hornině 4,  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</si>
  <si>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</si>
  <si>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</si>
  <si>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</si>
  <si>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přemístění vykopané zeminy : 497+1688,85+53</t>
  </si>
  <si>
    <t>162701109R00</t>
  </si>
  <si>
    <t>Vodorovné přemístění výkopku příplatek k ceně za každých dalších i započatých 1 000 m přes 10 000 m  z horniny 1 až 4</t>
  </si>
  <si>
    <t>Dopravní vzdálenost 10km : 2238,85*10</t>
  </si>
  <si>
    <t>199000001R00</t>
  </si>
  <si>
    <t xml:space="preserve">Poplatky za skládku ornice,  </t>
  </si>
  <si>
    <t>Odkaz na mn. položky pořadí 6 : 497,00000</t>
  </si>
  <si>
    <t>199000002R00</t>
  </si>
  <si>
    <t>Poplatky za skládku horniny 1- 4, skupina 17 05 04 z Katalogu odpadů</t>
  </si>
  <si>
    <t>Odkaz na mn. položky pořadí 9 : 53,00000</t>
  </si>
  <si>
    <t>Odkaz na mn. položky pořadí 7 : 1688,85000</t>
  </si>
  <si>
    <t>212561111R00R</t>
  </si>
  <si>
    <t>Výplň odvodňov. trativodů kam. hrubě drcen. 16-32 mm</t>
  </si>
  <si>
    <t>Výplň trativodů : 212*0,2</t>
  </si>
  <si>
    <t>212572111R00</t>
  </si>
  <si>
    <t>Lože pro trativody ze štěrkopísku tříděného</t>
  </si>
  <si>
    <t>800-2</t>
  </si>
  <si>
    <t>Včetně vyčištění dna rýh. Položka bude naceněná dle projektové dokumentace SO 02 zpevněné plochy.</t>
  </si>
  <si>
    <t>Lože trativodu : 212*0,075</t>
  </si>
  <si>
    <t>212755114R00</t>
  </si>
  <si>
    <t>Trativody z drenážních trubek bez lože vnitřního průměru 10 cm</t>
  </si>
  <si>
    <t>Délka trativodů : 212</t>
  </si>
  <si>
    <t>212971121R00</t>
  </si>
  <si>
    <t>Zřízení opláštění odvod. trativodů z geotextilie o sklonu přes 1:2,5, při rozvinuté šířce opláštění od 0 do 2,5 m</t>
  </si>
  <si>
    <t>v rýze nebo v zářezu se stěnami,</t>
  </si>
  <si>
    <t>Plocha opláštění trativodů : 212*2,5</t>
  </si>
  <si>
    <t>69365042R</t>
  </si>
  <si>
    <t>geotextilie PES; funkce separační, výztužná, filtrační; plošná hmotnost 300 g/m2</t>
  </si>
  <si>
    <t>SPCM</t>
  </si>
  <si>
    <t>Specifikace</t>
  </si>
  <si>
    <t>POL3_</t>
  </si>
  <si>
    <t>Plocha opláštění trativodů+20% na přesahy : 212*2,5*1,2</t>
  </si>
  <si>
    <t>Separační, filtrační geotextilie na zemní pláň zpevněných ploch+20% na přesahy : 2520*1,2</t>
  </si>
  <si>
    <t>564851111RT2</t>
  </si>
  <si>
    <t>Podklad ze štěrkodrti s rozprostřením a zhutněním frakce 0-32 mm, tloušťka po zhutnění 150 mm</t>
  </si>
  <si>
    <t>V místě kolmých parkovacích stání : 235</t>
  </si>
  <si>
    <t>V místě vjezdu do garáží : 185</t>
  </si>
  <si>
    <t>V místě výjezdu do garáží : 135</t>
  </si>
  <si>
    <t>564871111RT2</t>
  </si>
  <si>
    <t>Podklad ze štěrkodrti s rozprostřením a zhutněním frakce 0-32 mm, tloušťka po zhutnění 250 mm</t>
  </si>
  <si>
    <t>Podklad zpevněných ploch pro pěší : 1745</t>
  </si>
  <si>
    <t>Podklad plocha ze zatravňovacích tvárnic : 220</t>
  </si>
  <si>
    <t>289970111R00</t>
  </si>
  <si>
    <t>Geotextílie separační, filtrační, zpevňující polypropylén, 300 g/m2</t>
  </si>
  <si>
    <t>Sanace zpevněných ploch pro pěší : 1745</t>
  </si>
  <si>
    <t>Sanace plochy pro HZS : 220</t>
  </si>
  <si>
    <t>R3</t>
  </si>
  <si>
    <t>Napojení trativodů DN 100</t>
  </si>
  <si>
    <t>soubor</t>
  </si>
  <si>
    <t>Napojení trativodů na stávající trativody místní komunikace a novou kanalizaci</t>
  </si>
  <si>
    <t>180402112R00</t>
  </si>
  <si>
    <t>Založení trávníku parkový trávník, výsevem, na svahu přes 1:5 do 1:2</t>
  </si>
  <si>
    <t>823-1</t>
  </si>
  <si>
    <t>na půdě předem připravené s pokosením, naložením, odvozem odpadu do 20 km a se složením,</t>
  </si>
  <si>
    <t>Plocha výsevu v pruhu šířky 1m v okolí zpevněných ploch : 975</t>
  </si>
  <si>
    <t>00572400R</t>
  </si>
  <si>
    <t>směs travní parková, pro běžnou zátěž</t>
  </si>
  <si>
    <t>kg</t>
  </si>
  <si>
    <t>185803112R00</t>
  </si>
  <si>
    <t>Ošetření trávníku na svahu přes 1:5 do 1:2</t>
  </si>
  <si>
    <t>bez ohledu na způsob založení, tj. pokosení se shrabáním, naložením shrabků na dopravní prostředek s odvezením do 20 km a se složením,</t>
  </si>
  <si>
    <t>Plocha ošetření trávniku v pruhu šířky 1m v okolí zpevněných ploch : 975</t>
  </si>
  <si>
    <t>185851111R00</t>
  </si>
  <si>
    <t>Dovoz vody pro zálivku rostlin dovoz vody pro zálivku rostlin na vzdálenost do 6000 m</t>
  </si>
  <si>
    <t>Dovoz vody pro zalití trávniku : 6</t>
  </si>
  <si>
    <t>182301137R00R</t>
  </si>
  <si>
    <t>Rozprostření ornice, svah, rovina, tl. 10-50 cm, nad 500m2</t>
  </si>
  <si>
    <t>Plocha doplnění ornice v pruhu šířky 1m v okolí zpevněných ploch : 975</t>
  </si>
  <si>
    <t>185851119R00</t>
  </si>
  <si>
    <t>Dovoz vody pro zálivku rostlin příplatek za každých dalších i započatých 1000 m</t>
  </si>
  <si>
    <t>Dovoz vody pro zalití trávniku 13km : 6*13</t>
  </si>
  <si>
    <t>181101102R00</t>
  </si>
  <si>
    <t>Úprava pláně v zářezech v hornině 1 až 4, se zhutněním</t>
  </si>
  <si>
    <t>vyrovnáním výškových rozdílů, ploch vodorovných a ploch do sklonu 1 : 5.</t>
  </si>
  <si>
    <t>V místě zpevněných ploch pro pěší : 1745</t>
  </si>
  <si>
    <t>596921113R00R</t>
  </si>
  <si>
    <t>Kladení bet.veget. dlaždic,lože 40 mm,pl.do 500 m2</t>
  </si>
  <si>
    <t>Plocha pro zasah HZS : 210</t>
  </si>
  <si>
    <t>59228263R</t>
  </si>
  <si>
    <t>Dlažba betonová typ: vegetační; tl. = 80,00 mm; délka = 600,0 mm; šířka = 400,0 mm; zátěž: pojízdné do 3,5 t</t>
  </si>
  <si>
    <t>kus</t>
  </si>
  <si>
    <t>Zatravňovací dlažba+5% ztratné : 919</t>
  </si>
  <si>
    <t>596921191R00</t>
  </si>
  <si>
    <t>Kladení vegetačních tvárnic betonových, příplatek z a výplň spár vegetačních tvárnic, bez dodávky materiálu</t>
  </si>
  <si>
    <t>zřízení podkladního lože, položení tvárnic.</t>
  </si>
  <si>
    <t>Plocha pro zasah HZS : 210*0,08</t>
  </si>
  <si>
    <t>564851111RT4</t>
  </si>
  <si>
    <t>Podklad ze štěrkodrti s rozprostřením a zhutněním frakce 0-63 mm, tloušťka po zhutnění 150 mm</t>
  </si>
  <si>
    <t>564851111RT4R</t>
  </si>
  <si>
    <t>Sanace podloží ze štěrkodrti po zhutnění tloušťky 30 cm, štěrkodrť frakce 0-63 mm</t>
  </si>
  <si>
    <t>564871111RT4R</t>
  </si>
  <si>
    <t>Sanace podloží ze štěrkodrti po zhutnění tloušťky 50 cm, štěrkodrť frakce 0-63 mm</t>
  </si>
  <si>
    <t>565151211RT2</t>
  </si>
  <si>
    <t>Podklad z kameniva obaleného asfaltem ACP 16+ až ACP 22+, v pruhu šířky přes 3 m, třídy 1, tloušťka po zhutnění 70 mm</t>
  </si>
  <si>
    <t>s rozprostřením a zhutněním</t>
  </si>
  <si>
    <t>V místě kolmých parkovacích stání : 200</t>
  </si>
  <si>
    <t>V místě vjezdu do garáží : 150</t>
  </si>
  <si>
    <t>V místě výjezdu do garáží : 100</t>
  </si>
  <si>
    <t>573111124R00</t>
  </si>
  <si>
    <t>Postřik živičný infiltrační s posypem kamenivem množství zbytkového asfaltu 1,00 kg/m2</t>
  </si>
  <si>
    <t>573231125R00</t>
  </si>
  <si>
    <t>Postřik živičný spojovací bez posypu kamenivem , množství zbytkového asfaltu 0,50 kg/m2</t>
  </si>
  <si>
    <t>bez posypu kamenivem</t>
  </si>
  <si>
    <t>577132211RT2</t>
  </si>
  <si>
    <t>Beton asfaltový s rozprostřením a zhutněním v pruhu šířky přes 3 m, ACO 8 nebo ACO 11, tloušťky 40 mm, plochy od 201 do 1000 m2</t>
  </si>
  <si>
    <t>592451158R</t>
  </si>
  <si>
    <t>dlažba betonová dvouvrstvá, skladebná; obdélník; dlaždice pro nevidomé; červená; l = 200 mm; š = 100 mm; tl. 80,0 mm</t>
  </si>
  <si>
    <t>Plocha dlažby+5% ztratné : 37*1,05</t>
  </si>
  <si>
    <t>592451170R</t>
  </si>
  <si>
    <t>dlažba betonová dvouvrstvá; obdélník; šedá; l = 200 mm; š = 100 mm; tl. 80,0 mm</t>
  </si>
  <si>
    <t>Plocha dlažby+5%ztratné : 1405*1,05</t>
  </si>
  <si>
    <t>59248070RR</t>
  </si>
  <si>
    <t>Dlažba vodicí linie 20/20/8 natural</t>
  </si>
  <si>
    <t>Plocha dlažby+5%ztratné : 17*1,05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</si>
  <si>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</si>
  <si>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</si>
  <si>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</si>
  <si>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Plocha dlažby : 1405</t>
  </si>
  <si>
    <t>Plocha dlažby : 37</t>
  </si>
  <si>
    <t>596291113R00</t>
  </si>
  <si>
    <t>Řezání zámkové dlažby tloušťky 80 mm</t>
  </si>
  <si>
    <t>Řezání dlažby okolo objektů a podél obrub : 455</t>
  </si>
  <si>
    <t>596715041R00</t>
  </si>
  <si>
    <t>Kladení vodicí linie pro nevidomé a slabozraké z dlažby tloušťky 80 mm, osazené do lože z kamenné drtě, tloušťky 40 mm</t>
  </si>
  <si>
    <t>Plocha dlažby : 17</t>
  </si>
  <si>
    <t>58380373RR</t>
  </si>
  <si>
    <t>Obrubník žulový přímý, průřez 150 x 250 mm</t>
  </si>
  <si>
    <t>Odkaz na mn. položky pořadí 55 : 420,00000</t>
  </si>
  <si>
    <t>914001121RT6</t>
  </si>
  <si>
    <t>Osazení a montáž svislých dopravních značek sloupek, do betonového základu a AL patky, včetně dodávky sloupku a značky</t>
  </si>
  <si>
    <t>Položka bude naceněná dle projektové dokumentace.</t>
  </si>
  <si>
    <t>Položka obsahuje následující svislé dopravní značení:</t>
  </si>
  <si>
    <t>1 x IP 11b</t>
  </si>
  <si>
    <t>2 x IP 12</t>
  </si>
  <si>
    <t>1 x B2</t>
  </si>
  <si>
    <t>1 x P6</t>
  </si>
  <si>
    <t>1 x C3a</t>
  </si>
  <si>
    <t>Celkový počet nového svislého dopravního značení : 10</t>
  </si>
  <si>
    <t>915711111RT1</t>
  </si>
  <si>
    <t>Vodorovné značení krytů stříkané barvou, bílou, dělicích čar šířky 120 mm</t>
  </si>
  <si>
    <t>Stávající dělicí čára : 255+56+85+57</t>
  </si>
  <si>
    <t>Nové dělící čáry : 177</t>
  </si>
  <si>
    <t>915712111RT1</t>
  </si>
  <si>
    <t>Vodorovné značení krytů stříkané barvou, bílou, vodicích proužků šířky 250 mm</t>
  </si>
  <si>
    <t>Stávající vodící čára : 275</t>
  </si>
  <si>
    <t>Nová vodící čára : 797</t>
  </si>
  <si>
    <t>915712211RT1</t>
  </si>
  <si>
    <t>Vodorovné značení krytů stříkané barvou, bílou, vodicích proužků šířky 500 mm</t>
  </si>
  <si>
    <t>915721111RT1</t>
  </si>
  <si>
    <t>Vodorovné značení krytů stříkané barvou, bílou, stopčar, zeber, stínů, šipek, nápisů, přechodů apod.</t>
  </si>
  <si>
    <t>Plocha vod.dop.zn. : 395</t>
  </si>
  <si>
    <t>915791111R00</t>
  </si>
  <si>
    <t>Předznačení pro vodorovné značení pro dělící čáry, vodící proužky</t>
  </si>
  <si>
    <t>stříkané barvou nebo prováděné z nátěrových hmot</t>
  </si>
  <si>
    <t>Nová stop čara : 10</t>
  </si>
  <si>
    <t>915791112R00</t>
  </si>
  <si>
    <t xml:space="preserve">Předznačení pro vodorovné značení pro stopčáry, zebry,stíny, šipky, nápisy, přechody </t>
  </si>
  <si>
    <t>Plocha vod.dop.zn. : 365</t>
  </si>
  <si>
    <t>917461111R00</t>
  </si>
  <si>
    <t>Osazení chodníkového obrubníku kamenného stojatého, s boční opěrou z betonu prostého, do lože z betonu prostého C 12/15</t>
  </si>
  <si>
    <t>se zřízením lože tl. 80-100 mm</t>
  </si>
  <si>
    <t>Kamenný obrubník podél komunikce : 265</t>
  </si>
  <si>
    <t>Kamenný obrubník podél vjezdu a výjezdu do garáží : 155</t>
  </si>
  <si>
    <t>917862114RT5</t>
  </si>
  <si>
    <t>Osazení silničního nebo chodníkového betonového obrubníku včetně dodávky betonovéího obrubníku  1000/100/250 mm, stojatého, s boční opěrou z betonu prostého, do lože z betonu prostého C 25/30</t>
  </si>
  <si>
    <t>S dodáním hmot pro lože tl. 80-100 mm.</t>
  </si>
  <si>
    <t>Celková délka chodníkových obrub : 410</t>
  </si>
  <si>
    <t>917931131R00</t>
  </si>
  <si>
    <t>Osazení silniční přídlažby  z kamenných kostek, kladených v jedné řadě, lože z betonu C20/25, bez dodávky přídlažby</t>
  </si>
  <si>
    <t>Délka přídlažby podél kamenné obruby : 262-53</t>
  </si>
  <si>
    <t>917931132R00</t>
  </si>
  <si>
    <t>Osazení silniční přídlažby  z kamenných kostek, kladených ve dvou řadách, lože z betonu C20/25, bez dodávky přídlažby</t>
  </si>
  <si>
    <t>Přídlažba v místě kolmých parkovacích stán a na vjezdu a výjezdu do garáží : 53</t>
  </si>
  <si>
    <t>58380120R</t>
  </si>
  <si>
    <t>kostka dlažební materiálová skupina I/2 (žula); tř. I.; 8/10 cm</t>
  </si>
  <si>
    <t>t</t>
  </si>
  <si>
    <t>R1</t>
  </si>
  <si>
    <t>Štěrbinové odvodňovací žlaby číslo 1 až číslo 5, SO 02 zpevněné plochy</t>
  </si>
  <si>
    <t>Položka obsahuje kompletní dodávku štěrbinových žlabů včetně betonového lože C25/30 pro štěrbinové žlaby se zatížitelností D400.</t>
  </si>
  <si>
    <t>Štěrbinový odvodňovací žlab č.1 - délka : 6</t>
  </si>
  <si>
    <t>Štěrbinový odvodňovací žlab č.2 - délka : 12</t>
  </si>
  <si>
    <t>Štěrbinový odvodňovací žlab č.3 - délka : 12,5</t>
  </si>
  <si>
    <t>Štěrbinový odvodňovací žlab č.4 - délka : 9</t>
  </si>
  <si>
    <t>Štěrbinový odvodňovací žlab č.5 - délka : 6</t>
  </si>
  <si>
    <t>R2</t>
  </si>
  <si>
    <t>Úprava poklopů vstupů do kolektoru ve správě Ostravských komunikací, a.s., 5 kusů</t>
  </si>
  <si>
    <t>Soubor</t>
  </si>
  <si>
    <t>VRN</t>
  </si>
  <si>
    <t>POL99_8</t>
  </si>
  <si>
    <t>Budou použity poklopy pro vložení dlažby tl. 80 mm a s únosností D400.</t>
  </si>
  <si>
    <t>998223011R00</t>
  </si>
  <si>
    <t>Přesun hmot pozemních komunikací, kryt dlážděný jakékoliv délky objektu</t>
  </si>
  <si>
    <t>vodorovně do 200 m</t>
  </si>
  <si>
    <t>Odkaz na hmot. položky pořadí 59 : 9,97500</t>
  </si>
  <si>
    <t>Odkaz na hmot. položky pořadí 32 : 22,05600</t>
  </si>
  <si>
    <t>Odkaz na hmot. položky pořadí 41 : 6,92462</t>
  </si>
  <si>
    <t>Odkaz na hmot. položky pořadí 42 : 254,40686</t>
  </si>
  <si>
    <t>Odkaz na hmot. položky pořadí 43 : 3,10590</t>
  </si>
  <si>
    <t>998225194R00</t>
  </si>
  <si>
    <t>Přesun hmot komunikací a letišť, kryt živičný příplatek k ceně za zvětšený přesun přes vymezenou dopravní vzdálenost do 5 000 m</t>
  </si>
  <si>
    <t>Odkaz na mn. položky pořadí 64 : 129,39750</t>
  </si>
  <si>
    <t>998225111R00</t>
  </si>
  <si>
    <t>Přesun hmot komunikací a letišť, kryt živičný jakékoliv délky objektu</t>
  </si>
  <si>
    <t>Odkaz na hmot. položky pořadí 40 : 45,63450</t>
  </si>
  <si>
    <t>Odkaz na hmot. položky pořadí 39 : 0,22500</t>
  </si>
  <si>
    <t>Odkaz na hmot. položky pořadí 38 : 0,45450</t>
  </si>
  <si>
    <t>Odkaz na hmot. položky pořadí 37 : 83,08350</t>
  </si>
  <si>
    <t>Odkaz na mn. položky pořadí 62 : 296,46839</t>
  </si>
  <si>
    <t>979089001R00</t>
  </si>
  <si>
    <t xml:space="preserve">Poplatek za uložení </t>
  </si>
  <si>
    <t>Odstranění podkladu stávajícího chodníku : 580*0,25*1,8</t>
  </si>
  <si>
    <t>979990112R00</t>
  </si>
  <si>
    <t>Poplatek za skládku za uložení, obalované kamenivo, asfalt, kusovost do 300 x 300 mm,  , skupina 17 03 02 z Katalogu odpadů</t>
  </si>
  <si>
    <t>801-3</t>
  </si>
  <si>
    <t>RTS 23/ I</t>
  </si>
  <si>
    <t>odstarnění stávající asfaltové vrstvy stávajícího chodníku : 580*0,1*2,2</t>
  </si>
  <si>
    <t>979990103R00</t>
  </si>
  <si>
    <t>Poplatek za skládku za uložení, betonu,  , skupina 17 01 01 z Katalogu odpadů</t>
  </si>
  <si>
    <t>Vytrhání stávajících obrub stávajícího chodníku : 385*0,25*0,1*2,5</t>
  </si>
  <si>
    <t>Vybourané lože chodníkových obrub : 385*0,05*2,5</t>
  </si>
  <si>
    <t>979084216R00</t>
  </si>
  <si>
    <t>Vodorovná doprava vybouraných hmot po suchu bez naložení, ale se složením na vzdálenost do 5 km</t>
  </si>
  <si>
    <t>Odkaz na mn. položky pořadí 68 : 72,18750</t>
  </si>
  <si>
    <t>Odkaz na mn. položky pořadí 67 : 127,60000</t>
  </si>
  <si>
    <t>Odkaz na mn. položky pořadí 66 : 261,00000</t>
  </si>
  <si>
    <t>979084219R00</t>
  </si>
  <si>
    <t>Vodorovná doprava vybouraných hmot po suchu příplatek k ceně za každých dalších i započatých 5 km přes 5 km</t>
  </si>
  <si>
    <t>Odkaz na mn. položky pořadí 69 : 460,78750*3</t>
  </si>
  <si>
    <t>004111010R</t>
  </si>
  <si>
    <t xml:space="preserve">Průzkumné práce </t>
  </si>
  <si>
    <t>POL99_2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</si>
  <si>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</si>
  <si>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005111020R</t>
  </si>
  <si>
    <t>Vytyčení stavby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</si>
  <si>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</si>
  <si>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</si>
  <si>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</si>
  <si>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</si>
  <si>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</si>
  <si>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</si>
  <si>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</si>
  <si>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</si>
  <si>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</si>
  <si>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</si>
  <si>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</si>
  <si>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</si>
  <si>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provozováno.Položka bude naceněná dle projektové dokumentace SO 02 zpevněné plochy.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</si>
  <si>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</si>
  <si>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</si>
  <si>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</si>
  <si>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provádí.Položka bude naceněná dle projektové dokumentace SO 02 zpevněné plochy.</t>
  </si>
  <si>
    <t>005124010R</t>
  </si>
  <si>
    <t>Koordinační činnost</t>
  </si>
  <si>
    <t>Koordinace stavebních a technologických dodávek stavby.Položka bude naceněná dle projektové dokumentace SO 02 zpevněné plochy.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</si>
  <si>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</si>
  <si>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</si>
  <si>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</si>
  <si>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00523  R</t>
  </si>
  <si>
    <t>Zkoušky a revize</t>
  </si>
  <si>
    <t>Náklady zhotovitele, související s prováděním zkoušek a revizí předepsaných technickými normami nebo objednatelem a které jsou pro provedení díla nezbytné.Položka bude naceněná dle projektové dokumentace SO 02 zpevněné plochy.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</si>
  <si>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</si>
  <si>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</si>
  <si>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</si>
  <si>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</si>
  <si>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</si>
  <si>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</si>
  <si>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</si>
  <si>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4 x IP 11c</t>
  </si>
  <si>
    <t>Geodetické zaměření rohů stavby, stabilizace bodů a sestavení laviček.</t>
  </si>
  <si>
    <t>END</t>
  </si>
  <si>
    <t>V rámci provádění stavby bude provedena úprava poklopů vstupů do kolektoru ve správě Ostravských komunikací, a.s. (celkem 5 ks). Provede se demontáž stávajících krycích desek a poklopů, odbourání cihelných nadezdívek (cca 1,5m3 CPP) a odhalení vstupních šachet do kolektoru. Šachty budou opatřeny novou hydroizolační vrstvou (provedou Ostravské komunikace na své náklady - nenaceňovat). Bude provedena nadbetonávka hlavy šachty (celkem cca 3,5m3 C20/25, plocha bednění cca22m2) a osazení poklopy (rozměr 1,0x1,0m) o nosnosti dle navrhovaného zatížení okolních zpevněných ploch. Podrobné technické řešení bude zpracováno v realizační dokumentaci stavby a toto bude se správcem projednáno a odsouhlaseno. Správce bude dohlížet na průběh stavebních úprav a tyto mu budou následně protokolárně předány spolu s dokumentací, potřebnými atesty a certifikáty.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</si>
</sst>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6" t="s">
        <v>39</v>
      </c>
      <c r="B2" s="186"/>
      <c r="C2" s="186"/>
      <c r="D2" s="186"/>
      <c r="E2" s="186"/>
      <c r="F2" s="186"/>
      <c r="G2" s="186"/>
    </row>
  </sheetData>
  <sheetProtection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1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187" t="s">
        <v>41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2"/>
      <c r="B2" s="75" t="s">
        <v>22</v>
      </c>
      <c r="C2" s="76"/>
      <c r="D2" s="77" t="s">
        <v>49</v>
      </c>
      <c r="E2" s="196" t="s">
        <v>50</v>
      </c>
      <c r="F2" s="197"/>
      <c r="G2" s="197"/>
      <c r="H2" s="197"/>
      <c r="I2" s="197"/>
      <c r="J2" s="198"/>
      <c r="O2" s="1"/>
    </row>
    <row r="3" spans="1:15" ht="27" customHeight="1" x14ac:dyDescent="0.2">
      <c r="A3" s="2"/>
      <c r="B3" s="78" t="s">
        <v>46</v>
      </c>
      <c r="C3" s="76"/>
      <c r="D3" s="79" t="s">
        <v>45</v>
      </c>
      <c r="E3" s="199" t="s">
        <v>44</v>
      </c>
      <c r="F3" s="200"/>
      <c r="G3" s="200"/>
      <c r="H3" s="200"/>
      <c r="I3" s="200"/>
      <c r="J3" s="201"/>
    </row>
    <row r="4" spans="1:15" ht="23.25" customHeight="1" x14ac:dyDescent="0.2">
      <c r="A4" s="72">
        <v>251</v>
      </c>
      <c r="B4" s="80" t="s">
        <v>47</v>
      </c>
      <c r="C4" s="81"/>
      <c r="D4" s="82" t="s">
        <v>43</v>
      </c>
      <c r="E4" s="209" t="s">
        <v>44</v>
      </c>
      <c r="F4" s="210"/>
      <c r="G4" s="210"/>
      <c r="H4" s="210"/>
      <c r="I4" s="210"/>
      <c r="J4" s="211"/>
    </row>
    <row r="5" spans="1:15" ht="24" customHeight="1" x14ac:dyDescent="0.2">
      <c r="A5" s="2"/>
      <c r="B5" s="30" t="s">
        <v>42</v>
      </c>
      <c r="D5" s="214" t="s">
        <v>51</v>
      </c>
      <c r="E5" s="215"/>
      <c r="F5" s="215"/>
      <c r="G5" s="215"/>
      <c r="H5" s="18" t="s">
        <v>40</v>
      </c>
      <c r="I5" s="83" t="s">
        <v>55</v>
      </c>
      <c r="J5" s="8"/>
    </row>
    <row r="6" spans="1:15" ht="15.75" customHeight="1" x14ac:dyDescent="0.2">
      <c r="A6" s="2"/>
      <c r="B6" s="27"/>
      <c r="C6" s="52"/>
      <c r="D6" s="216" t="s">
        <v>52</v>
      </c>
      <c r="E6" s="217"/>
      <c r="F6" s="217"/>
      <c r="G6" s="217"/>
      <c r="H6" s="18" t="s">
        <v>34</v>
      </c>
      <c r="I6" s="83" t="s">
        <v>56</v>
      </c>
      <c r="J6" s="8"/>
    </row>
    <row r="7" spans="1:15" ht="15.75" customHeight="1" x14ac:dyDescent="0.2">
      <c r="A7" s="2"/>
      <c r="B7" s="28"/>
      <c r="C7" s="53"/>
      <c r="D7" s="73" t="s">
        <v>54</v>
      </c>
      <c r="E7" s="218" t="s">
        <v>53</v>
      </c>
      <c r="F7" s="219"/>
      <c r="G7" s="21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74" t="s">
        <v>57</v>
      </c>
      <c r="H8" s="18" t="s">
        <v>40</v>
      </c>
      <c r="I8" s="83" t="s">
        <v>61</v>
      </c>
      <c r="J8" s="8"/>
    </row>
    <row r="9" spans="1:15" ht="15.75" hidden="1" customHeight="1" x14ac:dyDescent="0.2">
      <c r="A9" s="2"/>
      <c r="B9" s="2"/>
      <c r="D9" s="74" t="s">
        <v>58</v>
      </c>
      <c r="H9" s="18" t="s">
        <v>34</v>
      </c>
      <c r="I9" s="83" t="s">
        <v>62</v>
      </c>
      <c r="J9" s="8"/>
    </row>
    <row r="10" spans="1:15" ht="15.75" hidden="1" customHeight="1" x14ac:dyDescent="0.2">
      <c r="A10" s="2"/>
      <c r="B10" s="34"/>
      <c r="C10" s="53"/>
      <c r="D10" s="73" t="s">
        <v>60</v>
      </c>
      <c r="E10" s="84" t="s">
        <v>59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203"/>
      <c r="E11" s="203"/>
      <c r="F11" s="203"/>
      <c r="G11" s="203"/>
      <c r="H11" s="18" t="s">
        <v>40</v>
      </c>
      <c r="I11" s="85"/>
      <c r="J11" s="8"/>
    </row>
    <row r="12" spans="1:15" ht="15.75" customHeight="1" x14ac:dyDescent="0.2">
      <c r="A12" s="2"/>
      <c r="B12" s="27"/>
      <c r="C12" s="52"/>
      <c r="D12" s="208"/>
      <c r="E12" s="208"/>
      <c r="F12" s="208"/>
      <c r="G12" s="208"/>
      <c r="H12" s="18" t="s">
        <v>34</v>
      </c>
      <c r="I12" s="85"/>
      <c r="J12" s="8"/>
    </row>
    <row r="13" spans="1:15" ht="15.75" customHeight="1" x14ac:dyDescent="0.2">
      <c r="A13" s="2"/>
      <c r="B13" s="28"/>
      <c r="C13" s="53"/>
      <c r="D13" s="86"/>
      <c r="E13" s="212"/>
      <c r="F13" s="213"/>
      <c r="G13" s="213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 t="s">
        <v>48</v>
      </c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202"/>
      <c r="F15" s="202"/>
      <c r="G15" s="204"/>
      <c r="H15" s="204"/>
      <c r="I15" s="204" t="s">
        <v>29</v>
      </c>
      <c r="J15" s="205"/>
    </row>
    <row r="16" spans="1:15" ht="23.25" customHeight="1" x14ac:dyDescent="0.2">
      <c r="A16" s="143" t="s">
        <v>24</v>
      </c>
      <c r="B16" s="37" t="s">
        <v>24</v>
      </c>
      <c r="C16" s="58"/>
      <c r="D16" s="59"/>
      <c r="E16" s="193"/>
      <c r="F16" s="194"/>
      <c r="G16" s="193"/>
      <c r="H16" s="194"/>
      <c r="I16" s="193">
        <f>SUMIF(F53:F60,A16,I53:I60)+SUMIF(F53:F60,"PSU",I53:I60)</f>
        <v>0</v>
      </c>
      <c r="J16" s="195"/>
    </row>
    <row r="17" spans="1:10" ht="23.25" customHeight="1" x14ac:dyDescent="0.2">
      <c r="A17" s="143" t="s">
        <v>25</v>
      </c>
      <c r="B17" s="37" t="s">
        <v>25</v>
      </c>
      <c r="C17" s="58"/>
      <c r="D17" s="59"/>
      <c r="E17" s="193"/>
      <c r="F17" s="194"/>
      <c r="G17" s="193"/>
      <c r="H17" s="194"/>
      <c r="I17" s="193">
        <f>SUMIF(F53:F60,A17,I53:I60)</f>
        <v>0</v>
      </c>
      <c r="J17" s="195"/>
    </row>
    <row r="18" spans="1:10" ht="23.25" customHeight="1" x14ac:dyDescent="0.2">
      <c r="A18" s="143" t="s">
        <v>26</v>
      </c>
      <c r="B18" s="37" t="s">
        <v>26</v>
      </c>
      <c r="C18" s="58"/>
      <c r="D18" s="59"/>
      <c r="E18" s="193"/>
      <c r="F18" s="194"/>
      <c r="G18" s="193"/>
      <c r="H18" s="194"/>
      <c r="I18" s="193">
        <f>SUMIF(F53:F60,A18,I53:I60)</f>
        <v>0</v>
      </c>
      <c r="J18" s="195"/>
    </row>
    <row r="19" spans="1:10" ht="23.25" customHeight="1" x14ac:dyDescent="0.2">
      <c r="A19" s="143" t="s">
        <v>87</v>
      </c>
      <c r="B19" s="37" t="s">
        <v>27</v>
      </c>
      <c r="C19" s="58"/>
      <c r="D19" s="59"/>
      <c r="E19" s="193"/>
      <c r="F19" s="194"/>
      <c r="G19" s="193"/>
      <c r="H19" s="194"/>
      <c r="I19" s="193">
        <f>SUMIF(F53:F60,A19,I53:I60)</f>
        <v>0</v>
      </c>
      <c r="J19" s="195"/>
    </row>
    <row r="20" spans="1:10" ht="23.25" customHeight="1" x14ac:dyDescent="0.2">
      <c r="A20" s="143" t="s">
        <v>88</v>
      </c>
      <c r="B20" s="37" t="s">
        <v>28</v>
      </c>
      <c r="C20" s="58"/>
      <c r="D20" s="59"/>
      <c r="E20" s="193"/>
      <c r="F20" s="194"/>
      <c r="G20" s="193"/>
      <c r="H20" s="194"/>
      <c r="I20" s="193">
        <f>SUMIF(F53:F60,A20,I53:I60)</f>
        <v>0</v>
      </c>
      <c r="J20" s="195"/>
    </row>
    <row r="21" spans="1:10" ht="23.25" customHeight="1" x14ac:dyDescent="0.2">
      <c r="A21" s="2"/>
      <c r="B21" s="47" t="s">
        <v>29</v>
      </c>
      <c r="C21" s="60"/>
      <c r="D21" s="61"/>
      <c r="E21" s="206"/>
      <c r="F21" s="207"/>
      <c r="G21" s="206"/>
      <c r="H21" s="207"/>
      <c r="I21" s="206">
        <f>SUM(I16:J20)</f>
        <v>0</v>
      </c>
      <c r="J21" s="22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/>
      <c r="B23" s="37" t="s">
        <v>12</v>
      </c>
      <c r="C23" s="58"/>
      <c r="D23" s="59"/>
      <c r="E23" s="63">
        <v>15</v>
      </c>
      <c r="F23" s="38" t="s">
        <v>0</v>
      </c>
      <c r="G23" s="223">
        <f>ZakladDPHSniVypocet</f>
        <v>0</v>
      </c>
      <c r="H23" s="224"/>
      <c r="I23" s="224"/>
      <c r="J23" s="39" t="str">
        <f t="shared" ref="J23:J28" si="0">Mena</f>
        <v>CZK</v>
      </c>
    </row>
    <row r="24" spans="1:10" ht="23.25" hidden="1" customHeight="1" x14ac:dyDescent="0.2">
      <c r="A24" s="2"/>
      <c r="B24" s="37" t="s">
        <v>13</v>
      </c>
      <c r="C24" s="58"/>
      <c r="D24" s="59"/>
      <c r="E24" s="63">
        <f>SazbaDPH1</f>
        <v>15</v>
      </c>
      <c r="F24" s="38" t="s">
        <v>0</v>
      </c>
      <c r="G24" s="221">
        <f>I23*E23/100</f>
        <v>0</v>
      </c>
      <c r="H24" s="222"/>
      <c r="I24" s="222"/>
      <c r="J24" s="39" t="str">
        <f t="shared" si="0"/>
        <v>CZK</v>
      </c>
    </row>
    <row r="25" spans="1:10" ht="23.25" customHeight="1" x14ac:dyDescent="0.2">
      <c r="A25" s="2"/>
      <c r="B25" s="37" t="s">
        <v>14</v>
      </c>
      <c r="C25" s="58"/>
      <c r="D25" s="59"/>
      <c r="E25" s="63">
        <v>21</v>
      </c>
      <c r="F25" s="38" t="s">
        <v>0</v>
      </c>
      <c r="G25" s="223">
        <f>ZakladDPHZaklVypocet</f>
        <v>0</v>
      </c>
      <c r="H25" s="224"/>
      <c r="I25" s="224"/>
      <c r="J25" s="39" t="str">
        <f t="shared" si="0"/>
        <v>CZK</v>
      </c>
    </row>
    <row r="26" spans="1:10" ht="23.25" hidden="1" customHeight="1" x14ac:dyDescent="0.2">
      <c r="A26" s="2"/>
      <c r="B26" s="31" t="s">
        <v>15</v>
      </c>
      <c r="C26" s="64"/>
      <c r="D26" s="51"/>
      <c r="E26" s="65">
        <f>SazbaDPH2</f>
        <v>21</v>
      </c>
      <c r="F26" s="29" t="s">
        <v>0</v>
      </c>
      <c r="G26" s="190">
        <f>I25*E25/100</f>
        <v>0</v>
      </c>
      <c r="H26" s="191"/>
      <c r="I26" s="191"/>
      <c r="J26" s="36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0" t="s">
        <v>4</v>
      </c>
      <c r="C27" s="66"/>
      <c r="D27" s="67"/>
      <c r="E27" s="66"/>
      <c r="F27" s="16"/>
      <c r="G27" s="192">
        <f>CenaCelkemBezDPH-(ZakladDPHSni+ZakladDPHZakl)</f>
        <v>0</v>
      </c>
      <c r="H27" s="192"/>
      <c r="I27" s="192"/>
      <c r="J27" s="40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27">
        <f>A27</f>
        <v>0</v>
      </c>
      <c r="H28" s="227"/>
      <c r="I28" s="227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26">
        <f>ZakladDPHSni+DPHSni+ZakladDPHZakl+DPHZakl+Zaokrouhleni</f>
        <v>0</v>
      </c>
      <c r="H29" s="226"/>
      <c r="I29" s="226"/>
      <c r="J29" s="123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28"/>
      <c r="E34" s="229"/>
      <c r="G34" s="230"/>
      <c r="H34" s="231"/>
      <c r="I34" s="231"/>
      <c r="J34" s="24"/>
    </row>
    <row r="35" spans="1:10" ht="12.75" customHeight="1" x14ac:dyDescent="0.2">
      <c r="A35" s="2"/>
      <c r="B35" s="2"/>
      <c r="D35" s="220" t="s">
        <v>2</v>
      </c>
      <c r="E35" s="22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63</v>
      </c>
      <c r="C39" s="232"/>
      <c r="D39" s="232"/>
      <c r="E39" s="232"/>
      <c r="F39" s="100">
        <f>'SO 02  SO 02 Pol'!AE349</f>
        <v>0</v>
      </c>
      <c r="G39" s="101">
        <f>'SO 02  SO 02 Pol'!AF349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/>
      <c r="C40" s="233" t="s">
        <v>64</v>
      </c>
      <c r="D40" s="233"/>
      <c r="E40" s="233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233" t="s">
        <v>44</v>
      </c>
      <c r="D41" s="233"/>
      <c r="E41" s="233"/>
      <c r="F41" s="106">
        <f>'SO 02  SO 02 Pol'!AE349</f>
        <v>0</v>
      </c>
      <c r="G41" s="107">
        <f>'SO 02  SO 02 Pol'!AF349</f>
        <v>0</v>
      </c>
      <c r="H41" s="107"/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88">
        <v>3</v>
      </c>
      <c r="B42" s="110" t="s">
        <v>43</v>
      </c>
      <c r="C42" s="232" t="s">
        <v>44</v>
      </c>
      <c r="D42" s="232"/>
      <c r="E42" s="232"/>
      <c r="F42" s="111">
        <f>'SO 02  SO 02 Pol'!AE349</f>
        <v>0</v>
      </c>
      <c r="G42" s="102">
        <f>'SO 02  SO 02 Pol'!AF349</f>
        <v>0</v>
      </c>
      <c r="H42" s="102"/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88"/>
      <c r="B43" s="234" t="s">
        <v>65</v>
      </c>
      <c r="C43" s="235"/>
      <c r="D43" s="235"/>
      <c r="E43" s="235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67</v>
      </c>
      <c r="B45" t="s">
        <v>68</v>
      </c>
    </row>
    <row r="46" spans="1:10" x14ac:dyDescent="0.2">
      <c r="A46" t="s">
        <v>69</v>
      </c>
      <c r="B46" t="s">
        <v>70</v>
      </c>
    </row>
    <row r="47" spans="1:10" x14ac:dyDescent="0.2">
      <c r="A47" t="s">
        <v>71</v>
      </c>
      <c r="B47" t="s">
        <v>72</v>
      </c>
    </row>
    <row r="50" spans="1:10" ht="15.75" x14ac:dyDescent="0.25">
      <c r="B50" s="124" t="s">
        <v>73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74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75</v>
      </c>
      <c r="C53" s="236" t="s">
        <v>76</v>
      </c>
      <c r="D53" s="237"/>
      <c r="E53" s="237"/>
      <c r="F53" s="139" t="s">
        <v>24</v>
      </c>
      <c r="G53" s="140"/>
      <c r="H53" s="140"/>
      <c r="I53" s="140">
        <f>'SO 02  SO 02 Pol'!G8+'SO 02  SO 02 Pol'!G106</f>
        <v>0</v>
      </c>
      <c r="J53" s="136" t="str">
        <f>IF(I61=0,"",I53/I61*100)</f>
        <v/>
      </c>
    </row>
    <row r="54" spans="1:10" ht="36.75" customHeight="1" x14ac:dyDescent="0.2">
      <c r="A54" s="127"/>
      <c r="B54" s="132" t="s">
        <v>77</v>
      </c>
      <c r="C54" s="236" t="s">
        <v>78</v>
      </c>
      <c r="D54" s="237"/>
      <c r="E54" s="237"/>
      <c r="F54" s="139" t="s">
        <v>24</v>
      </c>
      <c r="G54" s="140"/>
      <c r="H54" s="140"/>
      <c r="I54" s="140">
        <f>'SO 02  SO 02 Pol'!G67+'SO 02  SO 02 Pol'!G95</f>
        <v>0</v>
      </c>
      <c r="J54" s="136" t="str">
        <f>IF(I61=0,"",I54/I61*100)</f>
        <v/>
      </c>
    </row>
    <row r="55" spans="1:10" ht="36.75" customHeight="1" x14ac:dyDescent="0.2">
      <c r="A55" s="127"/>
      <c r="B55" s="132" t="s">
        <v>79</v>
      </c>
      <c r="C55" s="236" t="s">
        <v>80</v>
      </c>
      <c r="D55" s="237"/>
      <c r="E55" s="237"/>
      <c r="F55" s="139" t="s">
        <v>24</v>
      </c>
      <c r="G55" s="140"/>
      <c r="H55" s="140"/>
      <c r="I55" s="140">
        <f>'SO 02  SO 02 Pol'!G85+'SO 02  SO 02 Pol'!G134+'SO 02  SO 02 Pol'!G268</f>
        <v>0</v>
      </c>
      <c r="J55" s="136" t="str">
        <f>IF(I61=0,"",I55/I61*100)</f>
        <v/>
      </c>
    </row>
    <row r="56" spans="1:10" ht="36.75" customHeight="1" x14ac:dyDescent="0.2">
      <c r="A56" s="127"/>
      <c r="B56" s="132" t="s">
        <v>81</v>
      </c>
      <c r="C56" s="236" t="s">
        <v>82</v>
      </c>
      <c r="D56" s="237"/>
      <c r="E56" s="237"/>
      <c r="F56" s="139" t="s">
        <v>24</v>
      </c>
      <c r="G56" s="140"/>
      <c r="H56" s="140"/>
      <c r="I56" s="140">
        <f>'SO 02  SO 02 Pol'!G201</f>
        <v>0</v>
      </c>
      <c r="J56" s="136" t="str">
        <f>IF(I61=0,"",I56/I61*100)</f>
        <v/>
      </c>
    </row>
    <row r="57" spans="1:10" ht="36.75" customHeight="1" x14ac:dyDescent="0.2">
      <c r="A57" s="127"/>
      <c r="B57" s="132" t="s">
        <v>83</v>
      </c>
      <c r="C57" s="236" t="s">
        <v>84</v>
      </c>
      <c r="D57" s="237"/>
      <c r="E57" s="237"/>
      <c r="F57" s="139" t="s">
        <v>24</v>
      </c>
      <c r="G57" s="140"/>
      <c r="H57" s="140"/>
      <c r="I57" s="140">
        <f>'SO 02  SO 02 Pol'!G292</f>
        <v>0</v>
      </c>
      <c r="J57" s="136" t="str">
        <f>IF(I61=0,"",I57/I61*100)</f>
        <v/>
      </c>
    </row>
    <row r="58" spans="1:10" ht="36.75" customHeight="1" x14ac:dyDescent="0.2">
      <c r="A58" s="127"/>
      <c r="B58" s="132" t="s">
        <v>85</v>
      </c>
      <c r="C58" s="236" t="s">
        <v>84</v>
      </c>
      <c r="D58" s="237"/>
      <c r="E58" s="237"/>
      <c r="F58" s="139" t="s">
        <v>86</v>
      </c>
      <c r="G58" s="140"/>
      <c r="H58" s="140"/>
      <c r="I58" s="140">
        <f>'SO 02  SO 02 Pol'!G296</f>
        <v>0</v>
      </c>
      <c r="J58" s="136" t="str">
        <f>IF(I61=0,"",I58/I61*100)</f>
        <v/>
      </c>
    </row>
    <row r="59" spans="1:10" ht="36.75" customHeight="1" x14ac:dyDescent="0.2">
      <c r="A59" s="127"/>
      <c r="B59" s="132" t="s">
        <v>87</v>
      </c>
      <c r="C59" s="236" t="s">
        <v>27</v>
      </c>
      <c r="D59" s="237"/>
      <c r="E59" s="237"/>
      <c r="F59" s="139" t="s">
        <v>87</v>
      </c>
      <c r="G59" s="140"/>
      <c r="H59" s="140"/>
      <c r="I59" s="140">
        <f>'SO 02  SO 02 Pol'!G316</f>
        <v>0</v>
      </c>
      <c r="J59" s="136" t="str">
        <f>IF(I61=0,"",I59/I61*100)</f>
        <v/>
      </c>
    </row>
    <row r="60" spans="1:10" ht="36.75" customHeight="1" x14ac:dyDescent="0.2">
      <c r="A60" s="127"/>
      <c r="B60" s="132" t="s">
        <v>88</v>
      </c>
      <c r="C60" s="236" t="s">
        <v>28</v>
      </c>
      <c r="D60" s="237"/>
      <c r="E60" s="237"/>
      <c r="F60" s="139" t="s">
        <v>88</v>
      </c>
      <c r="G60" s="140"/>
      <c r="H60" s="140"/>
      <c r="I60" s="140">
        <f>'SO 02  SO 02 Pol'!G312+'SO 02  SO 02 Pol'!G336</f>
        <v>0</v>
      </c>
      <c r="J60" s="136" t="str">
        <f>IF(I61=0,"",I60/I61*100)</f>
        <v/>
      </c>
    </row>
    <row r="61" spans="1:10" ht="25.5" customHeight="1" x14ac:dyDescent="0.2">
      <c r="A61" s="128"/>
      <c r="B61" s="133" t="s">
        <v>1</v>
      </c>
      <c r="C61" s="134"/>
      <c r="D61" s="135"/>
      <c r="E61" s="135"/>
      <c r="F61" s="141"/>
      <c r="G61" s="142"/>
      <c r="H61" s="142"/>
      <c r="I61" s="142">
        <f>SUM(I53:I60)</f>
        <v>0</v>
      </c>
      <c r="J61" s="137">
        <f>SUM(J53:J60)</f>
        <v>0</v>
      </c>
    </row>
    <row r="62" spans="1:10" x14ac:dyDescent="0.2">
      <c r="F62" s="87"/>
      <c r="G62" s="87"/>
      <c r="H62" s="87"/>
      <c r="I62" s="87"/>
      <c r="J62" s="138"/>
    </row>
    <row r="63" spans="1:10" x14ac:dyDescent="0.2">
      <c r="F63" s="87"/>
      <c r="G63" s="87"/>
      <c r="H63" s="87"/>
      <c r="I63" s="87"/>
      <c r="J63" s="138"/>
    </row>
    <row r="64" spans="1:10" x14ac:dyDescent="0.2">
      <c r="F64" s="87"/>
      <c r="G64" s="87"/>
      <c r="H64" s="87"/>
      <c r="I64" s="87"/>
      <c r="J64" s="138"/>
    </row>
  </sheetData>
  <sheetProtection algorithmName="SHA-512" hashValue="LkDIMI0YpvCxNQnKz80fm2UdkkAf6yYRJuIU5ZelHfExg6vwrAb5Vlg/HEzGZ7Qnozg8+Ov+ZjCe/a6BRSGHlA==" saltValue="DJZVbKBKazi+DoJ526Vxx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8:E58"/>
    <mergeCell ref="C59:E59"/>
    <mergeCell ref="C60:E60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49" t="s">
        <v>7</v>
      </c>
      <c r="B2" s="48"/>
      <c r="C2" s="240"/>
      <c r="D2" s="240"/>
      <c r="E2" s="240"/>
      <c r="F2" s="240"/>
      <c r="G2" s="241"/>
    </row>
    <row r="3" spans="1:7" ht="24.95" customHeight="1" x14ac:dyDescent="0.2">
      <c r="A3" s="49" t="s">
        <v>8</v>
      </c>
      <c r="B3" s="48"/>
      <c r="C3" s="240"/>
      <c r="D3" s="240"/>
      <c r="E3" s="240"/>
      <c r="F3" s="240"/>
      <c r="G3" s="241"/>
    </row>
    <row r="4" spans="1:7" ht="24.95" customHeight="1" x14ac:dyDescent="0.2">
      <c r="A4" s="49" t="s">
        <v>9</v>
      </c>
      <c r="B4" s="48"/>
      <c r="C4" s="240"/>
      <c r="D4" s="240"/>
      <c r="E4" s="240"/>
      <c r="F4" s="240"/>
      <c r="G4" s="241"/>
    </row>
    <row r="5" spans="1:7" x14ac:dyDescent="0.2">
      <c r="B5" s="4"/>
      <c r="C5" s="5"/>
      <c r="D5" s="6"/>
    </row>
  </sheetData>
  <sheetProtection algorithmName="SHA-512" hashValue="vcx7q8Ntce5KZf+lUtBh0JNd+7HaEzLDBijFRz+UE6DRf4+S5yMwbRlfVL+EsFkDBn8vFUZjgOnrAJMciXBTZA==" saltValue="SCFhXOtdNT2qf71oGAvnb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1544-7240-45EA-AE7C-122635D803CA}">
  <sheetPr>
    <outlinePr summaryBelow="0"/>
  </sheetPr>
  <dimension ref="A1:BH5000"/>
  <sheetViews>
    <sheetView tabSelected="1" workbookViewId="0">
      <pane ySplit="7" topLeftCell="A242" activePane="bottomLeft" state="frozen"/>
      <selection pane="bottomLeft" activeCell="AA258" sqref="AA258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8" t="s">
        <v>89</v>
      </c>
      <c r="B1" s="248"/>
      <c r="C1" s="248"/>
      <c r="D1" s="248"/>
      <c r="E1" s="248"/>
      <c r="F1" s="248"/>
      <c r="G1" s="248"/>
      <c r="AG1" t="s">
        <v>90</v>
      </c>
    </row>
    <row r="2" spans="1:60" ht="24.95" customHeight="1" x14ac:dyDescent="0.2">
      <c r="A2" s="49" t="s">
        <v>7</v>
      </c>
      <c r="B2" s="48" t="s">
        <v>49</v>
      </c>
      <c r="C2" s="249" t="s">
        <v>50</v>
      </c>
      <c r="D2" s="250"/>
      <c r="E2" s="250"/>
      <c r="F2" s="250"/>
      <c r="G2" s="251"/>
      <c r="AG2" t="s">
        <v>91</v>
      </c>
    </row>
    <row r="3" spans="1:60" ht="24.95" customHeight="1" x14ac:dyDescent="0.2">
      <c r="A3" s="49" t="s">
        <v>8</v>
      </c>
      <c r="B3" s="48" t="s">
        <v>45</v>
      </c>
      <c r="C3" s="249" t="s">
        <v>44</v>
      </c>
      <c r="D3" s="250"/>
      <c r="E3" s="250"/>
      <c r="F3" s="250"/>
      <c r="G3" s="251"/>
      <c r="AC3" s="125" t="s">
        <v>91</v>
      </c>
      <c r="AG3" t="s">
        <v>92</v>
      </c>
    </row>
    <row r="4" spans="1:60" ht="24.95" customHeight="1" x14ac:dyDescent="0.2">
      <c r="A4" s="144" t="s">
        <v>9</v>
      </c>
      <c r="B4" s="145" t="s">
        <v>43</v>
      </c>
      <c r="C4" s="252" t="s">
        <v>44</v>
      </c>
      <c r="D4" s="253"/>
      <c r="E4" s="253"/>
      <c r="F4" s="253"/>
      <c r="G4" s="254"/>
      <c r="AG4" t="s">
        <v>93</v>
      </c>
    </row>
    <row r="5" spans="1:60" x14ac:dyDescent="0.2">
      <c r="D5" s="10"/>
    </row>
    <row r="6" spans="1:60" ht="38.25" x14ac:dyDescent="0.2">
      <c r="A6" s="147" t="s">
        <v>94</v>
      </c>
      <c r="B6" s="149" t="s">
        <v>95</v>
      </c>
      <c r="C6" s="149" t="s">
        <v>96</v>
      </c>
      <c r="D6" s="148" t="s">
        <v>97</v>
      </c>
      <c r="E6" s="147" t="s">
        <v>98</v>
      </c>
      <c r="F6" s="146" t="s">
        <v>99</v>
      </c>
      <c r="G6" s="147" t="s">
        <v>29</v>
      </c>
      <c r="H6" s="150" t="s">
        <v>30</v>
      </c>
      <c r="I6" s="150" t="s">
        <v>100</v>
      </c>
      <c r="J6" s="150" t="s">
        <v>31</v>
      </c>
      <c r="K6" s="150" t="s">
        <v>101</v>
      </c>
      <c r="L6" s="150" t="s">
        <v>102</v>
      </c>
      <c r="M6" s="150" t="s">
        <v>103</v>
      </c>
      <c r="N6" s="150" t="s">
        <v>104</v>
      </c>
      <c r="O6" s="150" t="s">
        <v>105</v>
      </c>
      <c r="P6" s="150" t="s">
        <v>106</v>
      </c>
      <c r="Q6" s="150" t="s">
        <v>107</v>
      </c>
      <c r="R6" s="150" t="s">
        <v>108</v>
      </c>
      <c r="S6" s="150" t="s">
        <v>109</v>
      </c>
      <c r="T6" s="150" t="s">
        <v>110</v>
      </c>
      <c r="U6" s="150" t="s">
        <v>111</v>
      </c>
      <c r="V6" s="150" t="s">
        <v>112</v>
      </c>
      <c r="W6" s="150" t="s">
        <v>113</v>
      </c>
      <c r="X6" s="150" t="s">
        <v>114</v>
      </c>
      <c r="Y6" s="150" t="s">
        <v>115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5" t="s">
        <v>116</v>
      </c>
      <c r="B8" s="166" t="s">
        <v>75</v>
      </c>
      <c r="C8" s="180" t="s">
        <v>76</v>
      </c>
      <c r="D8" s="167"/>
      <c r="E8" s="168"/>
      <c r="F8" s="169"/>
      <c r="G8" s="169">
        <f>SUMIF(AG9:AG66,"&lt;&gt;NOR",G9:G66)</f>
        <v>0</v>
      </c>
      <c r="H8" s="169"/>
      <c r="I8" s="169">
        <f>SUM(I9:I66)</f>
        <v>0</v>
      </c>
      <c r="J8" s="169"/>
      <c r="K8" s="169">
        <f>SUM(K9:K66)</f>
        <v>0</v>
      </c>
      <c r="L8" s="169"/>
      <c r="M8" s="169">
        <f>SUM(M9:M66)</f>
        <v>0</v>
      </c>
      <c r="N8" s="168"/>
      <c r="O8" s="168">
        <f>SUM(O9:O66)</f>
        <v>0</v>
      </c>
      <c r="P8" s="168"/>
      <c r="Q8" s="168">
        <f>SUM(Q9:Q66)</f>
        <v>609.59</v>
      </c>
      <c r="R8" s="169"/>
      <c r="S8" s="169"/>
      <c r="T8" s="170"/>
      <c r="U8" s="164"/>
      <c r="V8" s="164">
        <f>SUM(V9:V66)</f>
        <v>925.41</v>
      </c>
      <c r="W8" s="164"/>
      <c r="X8" s="164"/>
      <c r="Y8" s="164"/>
      <c r="AG8" t="s">
        <v>117</v>
      </c>
    </row>
    <row r="9" spans="1:60" outlineLevel="1" x14ac:dyDescent="0.2">
      <c r="A9" s="172">
        <v>1</v>
      </c>
      <c r="B9" s="173" t="s">
        <v>118</v>
      </c>
      <c r="C9" s="181" t="s">
        <v>119</v>
      </c>
      <c r="D9" s="174" t="s">
        <v>120</v>
      </c>
      <c r="E9" s="175">
        <v>26.2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0.28799999999999998</v>
      </c>
      <c r="Q9" s="175">
        <f>ROUND(E9*P9,2)</f>
        <v>7.55</v>
      </c>
      <c r="R9" s="177"/>
      <c r="S9" s="177" t="s">
        <v>121</v>
      </c>
      <c r="T9" s="178" t="s">
        <v>122</v>
      </c>
      <c r="U9" s="161">
        <v>0.12</v>
      </c>
      <c r="V9" s="161">
        <f>ROUND(E9*U9,2)</f>
        <v>3.14</v>
      </c>
      <c r="W9" s="161"/>
      <c r="X9" s="161" t="s">
        <v>123</v>
      </c>
      <c r="Y9" s="161" t="s">
        <v>124</v>
      </c>
      <c r="Z9" s="151"/>
      <c r="AA9" s="151"/>
      <c r="AB9" s="151"/>
      <c r="AC9" s="151"/>
      <c r="AD9" s="151"/>
      <c r="AE9" s="151"/>
      <c r="AF9" s="151"/>
      <c r="AG9" s="151" t="s">
        <v>125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42" t="s">
        <v>126</v>
      </c>
      <c r="D10" s="243"/>
      <c r="E10" s="243"/>
      <c r="F10" s="243"/>
      <c r="G10" s="243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127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58"/>
      <c r="B11" s="159"/>
      <c r="C11" s="182" t="s">
        <v>128</v>
      </c>
      <c r="D11" s="162"/>
      <c r="E11" s="163">
        <v>26.2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129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2.5" outlineLevel="1" x14ac:dyDescent="0.2">
      <c r="A12" s="172">
        <v>2</v>
      </c>
      <c r="B12" s="173" t="s">
        <v>130</v>
      </c>
      <c r="C12" s="181" t="s">
        <v>131</v>
      </c>
      <c r="D12" s="174" t="s">
        <v>120</v>
      </c>
      <c r="E12" s="175">
        <v>580</v>
      </c>
      <c r="F12" s="176"/>
      <c r="G12" s="177">
        <f>ROUND(E12*F12,2)</f>
        <v>0</v>
      </c>
      <c r="H12" s="176"/>
      <c r="I12" s="177">
        <f>ROUND(E12*H12,2)</f>
        <v>0</v>
      </c>
      <c r="J12" s="176"/>
      <c r="K12" s="177">
        <f>ROUND(E12*J12,2)</f>
        <v>0</v>
      </c>
      <c r="L12" s="177">
        <v>21</v>
      </c>
      <c r="M12" s="177">
        <f>G12*(1+L12/100)</f>
        <v>0</v>
      </c>
      <c r="N12" s="175">
        <v>0</v>
      </c>
      <c r="O12" s="175">
        <f>ROUND(E12*N12,2)</f>
        <v>0</v>
      </c>
      <c r="P12" s="175">
        <v>0.55000000000000004</v>
      </c>
      <c r="Q12" s="175">
        <f>ROUND(E12*P12,2)</f>
        <v>319</v>
      </c>
      <c r="R12" s="177" t="s">
        <v>132</v>
      </c>
      <c r="S12" s="177" t="s">
        <v>133</v>
      </c>
      <c r="T12" s="178" t="s">
        <v>133</v>
      </c>
      <c r="U12" s="161">
        <v>0.09</v>
      </c>
      <c r="V12" s="161">
        <f>ROUND(E12*U12,2)</f>
        <v>52.2</v>
      </c>
      <c r="W12" s="161"/>
      <c r="X12" s="161" t="s">
        <v>123</v>
      </c>
      <c r="Y12" s="161" t="s">
        <v>124</v>
      </c>
      <c r="Z12" s="151"/>
      <c r="AA12" s="151"/>
      <c r="AB12" s="151"/>
      <c r="AC12" s="151"/>
      <c r="AD12" s="151"/>
      <c r="AE12" s="151"/>
      <c r="AF12" s="151"/>
      <c r="AG12" s="151" t="s">
        <v>125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2" x14ac:dyDescent="0.2">
      <c r="A13" s="158"/>
      <c r="B13" s="159"/>
      <c r="C13" s="242" t="s">
        <v>126</v>
      </c>
      <c r="D13" s="243"/>
      <c r="E13" s="243"/>
      <c r="F13" s="243"/>
      <c r="G13" s="243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127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2" x14ac:dyDescent="0.2">
      <c r="A14" s="158"/>
      <c r="B14" s="159"/>
      <c r="C14" s="182" t="s">
        <v>134</v>
      </c>
      <c r="D14" s="162"/>
      <c r="E14" s="163">
        <v>580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129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72">
        <v>3</v>
      </c>
      <c r="B15" s="173" t="s">
        <v>135</v>
      </c>
      <c r="C15" s="181" t="s">
        <v>136</v>
      </c>
      <c r="D15" s="174" t="s">
        <v>120</v>
      </c>
      <c r="E15" s="175">
        <v>580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0</v>
      </c>
      <c r="O15" s="175">
        <f>ROUND(E15*N15,2)</f>
        <v>0</v>
      </c>
      <c r="P15" s="175">
        <v>0.22</v>
      </c>
      <c r="Q15" s="175">
        <f>ROUND(E15*P15,2)</f>
        <v>127.6</v>
      </c>
      <c r="R15" s="177" t="s">
        <v>132</v>
      </c>
      <c r="S15" s="177" t="s">
        <v>133</v>
      </c>
      <c r="T15" s="178" t="s">
        <v>133</v>
      </c>
      <c r="U15" s="161">
        <v>0.38</v>
      </c>
      <c r="V15" s="161">
        <f>ROUND(E15*U15,2)</f>
        <v>220.4</v>
      </c>
      <c r="W15" s="161"/>
      <c r="X15" s="161" t="s">
        <v>123</v>
      </c>
      <c r="Y15" s="161" t="s">
        <v>124</v>
      </c>
      <c r="Z15" s="151"/>
      <c r="AA15" s="151"/>
      <c r="AB15" s="151"/>
      <c r="AC15" s="151"/>
      <c r="AD15" s="151"/>
      <c r="AE15" s="151"/>
      <c r="AF15" s="151"/>
      <c r="AG15" s="151" t="s">
        <v>125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2" x14ac:dyDescent="0.2">
      <c r="A16" s="158"/>
      <c r="B16" s="159"/>
      <c r="C16" s="242" t="s">
        <v>126</v>
      </c>
      <c r="D16" s="243"/>
      <c r="E16" s="243"/>
      <c r="F16" s="243"/>
      <c r="G16" s="243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127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2" x14ac:dyDescent="0.2">
      <c r="A17" s="158"/>
      <c r="B17" s="159"/>
      <c r="C17" s="182" t="s">
        <v>137</v>
      </c>
      <c r="D17" s="162"/>
      <c r="E17" s="163">
        <v>580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129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72">
        <v>4</v>
      </c>
      <c r="B18" s="173" t="s">
        <v>138</v>
      </c>
      <c r="C18" s="181" t="s">
        <v>139</v>
      </c>
      <c r="D18" s="174" t="s">
        <v>140</v>
      </c>
      <c r="E18" s="175">
        <v>385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0.22</v>
      </c>
      <c r="Q18" s="175">
        <f>ROUND(E18*P18,2)</f>
        <v>84.7</v>
      </c>
      <c r="R18" s="177" t="s">
        <v>132</v>
      </c>
      <c r="S18" s="177" t="s">
        <v>133</v>
      </c>
      <c r="T18" s="178" t="s">
        <v>133</v>
      </c>
      <c r="U18" s="161">
        <v>0.14000000000000001</v>
      </c>
      <c r="V18" s="161">
        <f>ROUND(E18*U18,2)</f>
        <v>53.9</v>
      </c>
      <c r="W18" s="161"/>
      <c r="X18" s="161" t="s">
        <v>123</v>
      </c>
      <c r="Y18" s="161" t="s">
        <v>124</v>
      </c>
      <c r="Z18" s="151"/>
      <c r="AA18" s="151"/>
      <c r="AB18" s="151"/>
      <c r="AC18" s="151"/>
      <c r="AD18" s="151"/>
      <c r="AE18" s="151"/>
      <c r="AF18" s="151"/>
      <c r="AG18" s="151" t="s">
        <v>125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2" x14ac:dyDescent="0.2">
      <c r="A19" s="158"/>
      <c r="B19" s="159"/>
      <c r="C19" s="244" t="s">
        <v>141</v>
      </c>
      <c r="D19" s="245"/>
      <c r="E19" s="245"/>
      <c r="F19" s="245"/>
      <c r="G19" s="245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142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79" t="str">
        <f>C19</f>
        <v>s vybouráním lože, s přemístěním hmot na skládku na vzdálenost do 3 m nebo naložením na dopravní prostředek</v>
      </c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246" t="s">
        <v>126</v>
      </c>
      <c r="D20" s="247"/>
      <c r="E20" s="247"/>
      <c r="F20" s="247"/>
      <c r="G20" s="247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127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2" x14ac:dyDescent="0.2">
      <c r="A21" s="158"/>
      <c r="B21" s="159"/>
      <c r="C21" s="182" t="s">
        <v>143</v>
      </c>
      <c r="D21" s="162"/>
      <c r="E21" s="163">
        <v>385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129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2">
        <v>5</v>
      </c>
      <c r="B22" s="173" t="s">
        <v>144</v>
      </c>
      <c r="C22" s="181" t="s">
        <v>145</v>
      </c>
      <c r="D22" s="174" t="s">
        <v>140</v>
      </c>
      <c r="E22" s="175">
        <v>262</v>
      </c>
      <c r="F22" s="176"/>
      <c r="G22" s="177">
        <f>ROUND(E22*F22,2)</f>
        <v>0</v>
      </c>
      <c r="H22" s="176"/>
      <c r="I22" s="177">
        <f>ROUND(E22*H22,2)</f>
        <v>0</v>
      </c>
      <c r="J22" s="176"/>
      <c r="K22" s="177">
        <f>ROUND(E22*J22,2)</f>
        <v>0</v>
      </c>
      <c r="L22" s="177">
        <v>21</v>
      </c>
      <c r="M22" s="177">
        <f>G22*(1+L22/100)</f>
        <v>0</v>
      </c>
      <c r="N22" s="175">
        <v>0</v>
      </c>
      <c r="O22" s="175">
        <f>ROUND(E22*N22,2)</f>
        <v>0</v>
      </c>
      <c r="P22" s="175">
        <v>0.27</v>
      </c>
      <c r="Q22" s="175">
        <f>ROUND(E22*P22,2)</f>
        <v>70.739999999999995</v>
      </c>
      <c r="R22" s="177"/>
      <c r="S22" s="177" t="s">
        <v>121</v>
      </c>
      <c r="T22" s="178" t="s">
        <v>133</v>
      </c>
      <c r="U22" s="161">
        <v>0.12</v>
      </c>
      <c r="V22" s="161">
        <f>ROUND(E22*U22,2)</f>
        <v>31.44</v>
      </c>
      <c r="W22" s="161"/>
      <c r="X22" s="161" t="s">
        <v>123</v>
      </c>
      <c r="Y22" s="161" t="s">
        <v>124</v>
      </c>
      <c r="Z22" s="151"/>
      <c r="AA22" s="151"/>
      <c r="AB22" s="151"/>
      <c r="AC22" s="151"/>
      <c r="AD22" s="151"/>
      <c r="AE22" s="151"/>
      <c r="AF22" s="151"/>
      <c r="AG22" s="151" t="s">
        <v>125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2" x14ac:dyDescent="0.2">
      <c r="A23" s="158"/>
      <c r="B23" s="159"/>
      <c r="C23" s="242" t="s">
        <v>126</v>
      </c>
      <c r="D23" s="243"/>
      <c r="E23" s="243"/>
      <c r="F23" s="243"/>
      <c r="G23" s="243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127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2" x14ac:dyDescent="0.2">
      <c r="A24" s="158"/>
      <c r="B24" s="159"/>
      <c r="C24" s="182" t="s">
        <v>146</v>
      </c>
      <c r="D24" s="162"/>
      <c r="E24" s="163">
        <v>262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1"/>
      <c r="AA24" s="151"/>
      <c r="AB24" s="151"/>
      <c r="AC24" s="151"/>
      <c r="AD24" s="151"/>
      <c r="AE24" s="151"/>
      <c r="AF24" s="151"/>
      <c r="AG24" s="151" t="s">
        <v>129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72">
        <v>6</v>
      </c>
      <c r="B25" s="173" t="s">
        <v>147</v>
      </c>
      <c r="C25" s="181" t="s">
        <v>148</v>
      </c>
      <c r="D25" s="174" t="s">
        <v>149</v>
      </c>
      <c r="E25" s="175">
        <v>497</v>
      </c>
      <c r="F25" s="176"/>
      <c r="G25" s="177">
        <f>ROUND(E25*F25,2)</f>
        <v>0</v>
      </c>
      <c r="H25" s="176"/>
      <c r="I25" s="177">
        <f>ROUND(E25*H25,2)</f>
        <v>0</v>
      </c>
      <c r="J25" s="176"/>
      <c r="K25" s="177">
        <f>ROUND(E25*J25,2)</f>
        <v>0</v>
      </c>
      <c r="L25" s="177">
        <v>21</v>
      </c>
      <c r="M25" s="177">
        <f>G25*(1+L25/100)</f>
        <v>0</v>
      </c>
      <c r="N25" s="175">
        <v>0</v>
      </c>
      <c r="O25" s="175">
        <f>ROUND(E25*N25,2)</f>
        <v>0</v>
      </c>
      <c r="P25" s="175">
        <v>0</v>
      </c>
      <c r="Q25" s="175">
        <f>ROUND(E25*P25,2)</f>
        <v>0</v>
      </c>
      <c r="R25" s="177" t="s">
        <v>150</v>
      </c>
      <c r="S25" s="177" t="s">
        <v>133</v>
      </c>
      <c r="T25" s="178" t="s">
        <v>133</v>
      </c>
      <c r="U25" s="161">
        <v>0.01</v>
      </c>
      <c r="V25" s="161">
        <f>ROUND(E25*U25,2)</f>
        <v>4.97</v>
      </c>
      <c r="W25" s="161"/>
      <c r="X25" s="161" t="s">
        <v>123</v>
      </c>
      <c r="Y25" s="161" t="s">
        <v>124</v>
      </c>
      <c r="Z25" s="151"/>
      <c r="AA25" s="151"/>
      <c r="AB25" s="151"/>
      <c r="AC25" s="151"/>
      <c r="AD25" s="151"/>
      <c r="AE25" s="151"/>
      <c r="AF25" s="151"/>
      <c r="AG25" s="151" t="s">
        <v>125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2" x14ac:dyDescent="0.2">
      <c r="A26" s="158"/>
      <c r="B26" s="159"/>
      <c r="C26" s="244" t="s">
        <v>151</v>
      </c>
      <c r="D26" s="245"/>
      <c r="E26" s="245"/>
      <c r="F26" s="245"/>
      <c r="G26" s="245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142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79" t="str">
        <f>C26</f>
        <v>nebo lesní půdy, s vodorovným přemístěním na hromady v místě upotřebení nebo na dočasné či trvalé skládky se složením</v>
      </c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58"/>
      <c r="B27" s="159"/>
      <c r="C27" s="246" t="s">
        <v>126</v>
      </c>
      <c r="D27" s="247"/>
      <c r="E27" s="247"/>
      <c r="F27" s="247"/>
      <c r="G27" s="247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127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2" x14ac:dyDescent="0.2">
      <c r="A28" s="158"/>
      <c r="B28" s="159"/>
      <c r="C28" s="182" t="s">
        <v>152</v>
      </c>
      <c r="D28" s="162"/>
      <c r="E28" s="163">
        <v>497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129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72">
        <v>7</v>
      </c>
      <c r="B29" s="173" t="s">
        <v>153</v>
      </c>
      <c r="C29" s="181" t="s">
        <v>154</v>
      </c>
      <c r="D29" s="174" t="s">
        <v>149</v>
      </c>
      <c r="E29" s="175">
        <v>1688.85</v>
      </c>
      <c r="F29" s="176"/>
      <c r="G29" s="177">
        <f>ROUND(E29*F29,2)</f>
        <v>0</v>
      </c>
      <c r="H29" s="176"/>
      <c r="I29" s="177">
        <f>ROUND(E29*H29,2)</f>
        <v>0</v>
      </c>
      <c r="J29" s="176"/>
      <c r="K29" s="177">
        <f>ROUND(E29*J29,2)</f>
        <v>0</v>
      </c>
      <c r="L29" s="177">
        <v>21</v>
      </c>
      <c r="M29" s="177">
        <f>G29*(1+L29/100)</f>
        <v>0</v>
      </c>
      <c r="N29" s="175">
        <v>0</v>
      </c>
      <c r="O29" s="175">
        <f>ROUND(E29*N29,2)</f>
        <v>0</v>
      </c>
      <c r="P29" s="175">
        <v>0</v>
      </c>
      <c r="Q29" s="175">
        <f>ROUND(E29*P29,2)</f>
        <v>0</v>
      </c>
      <c r="R29" s="177" t="s">
        <v>150</v>
      </c>
      <c r="S29" s="177" t="s">
        <v>133</v>
      </c>
      <c r="T29" s="178" t="s">
        <v>133</v>
      </c>
      <c r="U29" s="161">
        <v>0.28999999999999998</v>
      </c>
      <c r="V29" s="161">
        <f>ROUND(E29*U29,2)</f>
        <v>489.77</v>
      </c>
      <c r="W29" s="161"/>
      <c r="X29" s="161" t="s">
        <v>123</v>
      </c>
      <c r="Y29" s="161" t="s">
        <v>124</v>
      </c>
      <c r="Z29" s="151"/>
      <c r="AA29" s="151"/>
      <c r="AB29" s="151"/>
      <c r="AC29" s="151"/>
      <c r="AD29" s="151"/>
      <c r="AE29" s="151"/>
      <c r="AF29" s="151"/>
      <c r="AG29" s="151" t="s">
        <v>125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2" x14ac:dyDescent="0.2">
      <c r="A30" s="158"/>
      <c r="B30" s="159"/>
      <c r="C30" s="244" t="s">
        <v>155</v>
      </c>
      <c r="D30" s="245"/>
      <c r="E30" s="245"/>
      <c r="F30" s="245"/>
      <c r="G30" s="245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1"/>
      <c r="AA30" s="151"/>
      <c r="AB30" s="151"/>
      <c r="AC30" s="151"/>
      <c r="AD30" s="151"/>
      <c r="AE30" s="151"/>
      <c r="AF30" s="151"/>
      <c r="AG30" s="151" t="s">
        <v>142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58"/>
      <c r="B31" s="159"/>
      <c r="C31" s="246" t="s">
        <v>126</v>
      </c>
      <c r="D31" s="247"/>
      <c r="E31" s="247"/>
      <c r="F31" s="247"/>
      <c r="G31" s="247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127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2" x14ac:dyDescent="0.2">
      <c r="A32" s="158"/>
      <c r="B32" s="159"/>
      <c r="C32" s="182" t="s">
        <v>156</v>
      </c>
      <c r="D32" s="162"/>
      <c r="E32" s="163">
        <v>73.5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129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3" x14ac:dyDescent="0.2">
      <c r="A33" s="158"/>
      <c r="B33" s="159"/>
      <c r="C33" s="182" t="s">
        <v>157</v>
      </c>
      <c r="D33" s="162"/>
      <c r="E33" s="163">
        <v>575.35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129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3" x14ac:dyDescent="0.2">
      <c r="A34" s="158"/>
      <c r="B34" s="159"/>
      <c r="C34" s="182" t="s">
        <v>158</v>
      </c>
      <c r="D34" s="162"/>
      <c r="E34" s="163">
        <v>108</v>
      </c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1"/>
      <c r="AA34" s="151"/>
      <c r="AB34" s="151"/>
      <c r="AC34" s="151"/>
      <c r="AD34" s="151"/>
      <c r="AE34" s="151"/>
      <c r="AF34" s="151"/>
      <c r="AG34" s="151" t="s">
        <v>129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3" x14ac:dyDescent="0.2">
      <c r="A35" s="158"/>
      <c r="B35" s="159"/>
      <c r="C35" s="182" t="s">
        <v>159</v>
      </c>
      <c r="D35" s="162"/>
      <c r="E35" s="163">
        <v>48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129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3" x14ac:dyDescent="0.2">
      <c r="A36" s="158"/>
      <c r="B36" s="159"/>
      <c r="C36" s="182" t="s">
        <v>160</v>
      </c>
      <c r="D36" s="162"/>
      <c r="E36" s="163">
        <v>93</v>
      </c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129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3" x14ac:dyDescent="0.2">
      <c r="A37" s="158"/>
      <c r="B37" s="159"/>
      <c r="C37" s="182" t="s">
        <v>161</v>
      </c>
      <c r="D37" s="162"/>
      <c r="E37" s="163">
        <v>105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129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3" x14ac:dyDescent="0.2">
      <c r="A38" s="158"/>
      <c r="B38" s="159"/>
      <c r="C38" s="182" t="s">
        <v>162</v>
      </c>
      <c r="D38" s="162"/>
      <c r="E38" s="163">
        <v>466.5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61"/>
      <c r="Z38" s="151"/>
      <c r="AA38" s="151"/>
      <c r="AB38" s="151"/>
      <c r="AC38" s="151"/>
      <c r="AD38" s="151"/>
      <c r="AE38" s="151"/>
      <c r="AF38" s="151"/>
      <c r="AG38" s="151" t="s">
        <v>129</v>
      </c>
      <c r="AH38" s="151">
        <v>0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3" x14ac:dyDescent="0.2">
      <c r="A39" s="158"/>
      <c r="B39" s="159"/>
      <c r="C39" s="182" t="s">
        <v>163</v>
      </c>
      <c r="D39" s="162"/>
      <c r="E39" s="163">
        <v>92.5</v>
      </c>
      <c r="F39" s="161"/>
      <c r="G39" s="161"/>
      <c r="H39" s="161"/>
      <c r="I39" s="161"/>
      <c r="J39" s="161"/>
      <c r="K39" s="161"/>
      <c r="L39" s="161"/>
      <c r="M39" s="161"/>
      <c r="N39" s="160"/>
      <c r="O39" s="160"/>
      <c r="P39" s="160"/>
      <c r="Q39" s="160"/>
      <c r="R39" s="161"/>
      <c r="S39" s="161"/>
      <c r="T39" s="161"/>
      <c r="U39" s="161"/>
      <c r="V39" s="161"/>
      <c r="W39" s="161"/>
      <c r="X39" s="161"/>
      <c r="Y39" s="161"/>
      <c r="Z39" s="151"/>
      <c r="AA39" s="151"/>
      <c r="AB39" s="151"/>
      <c r="AC39" s="151"/>
      <c r="AD39" s="151"/>
      <c r="AE39" s="151"/>
      <c r="AF39" s="151"/>
      <c r="AG39" s="151" t="s">
        <v>129</v>
      </c>
      <c r="AH39" s="151">
        <v>0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3" x14ac:dyDescent="0.2">
      <c r="A40" s="158"/>
      <c r="B40" s="159"/>
      <c r="C40" s="182" t="s">
        <v>164</v>
      </c>
      <c r="D40" s="162"/>
      <c r="E40" s="163">
        <v>62.5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1"/>
      <c r="AA40" s="151"/>
      <c r="AB40" s="151"/>
      <c r="AC40" s="151"/>
      <c r="AD40" s="151"/>
      <c r="AE40" s="151"/>
      <c r="AF40" s="151"/>
      <c r="AG40" s="151" t="s">
        <v>129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3" x14ac:dyDescent="0.2">
      <c r="A41" s="158"/>
      <c r="B41" s="159"/>
      <c r="C41" s="182" t="s">
        <v>165</v>
      </c>
      <c r="D41" s="162"/>
      <c r="E41" s="163">
        <v>64.5</v>
      </c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61"/>
      <c r="Z41" s="151"/>
      <c r="AA41" s="151"/>
      <c r="AB41" s="151"/>
      <c r="AC41" s="151"/>
      <c r="AD41" s="151"/>
      <c r="AE41" s="151"/>
      <c r="AF41" s="151"/>
      <c r="AG41" s="151" t="s">
        <v>129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1" x14ac:dyDescent="0.2">
      <c r="A42" s="172">
        <v>8</v>
      </c>
      <c r="B42" s="173" t="s">
        <v>166</v>
      </c>
      <c r="C42" s="181" t="s">
        <v>167</v>
      </c>
      <c r="D42" s="174" t="s">
        <v>149</v>
      </c>
      <c r="E42" s="175">
        <v>187.55</v>
      </c>
      <c r="F42" s="176"/>
      <c r="G42" s="177">
        <f>ROUND(E42*F42,2)</f>
        <v>0</v>
      </c>
      <c r="H42" s="176"/>
      <c r="I42" s="177">
        <f>ROUND(E42*H42,2)</f>
        <v>0</v>
      </c>
      <c r="J42" s="176"/>
      <c r="K42" s="177">
        <f>ROUND(E42*J42,2)</f>
        <v>0</v>
      </c>
      <c r="L42" s="177">
        <v>21</v>
      </c>
      <c r="M42" s="177">
        <f>G42*(1+L42/100)</f>
        <v>0</v>
      </c>
      <c r="N42" s="175">
        <v>0</v>
      </c>
      <c r="O42" s="175">
        <f>ROUND(E42*N42,2)</f>
        <v>0</v>
      </c>
      <c r="P42" s="175">
        <v>0</v>
      </c>
      <c r="Q42" s="175">
        <f>ROUND(E42*P42,2)</f>
        <v>0</v>
      </c>
      <c r="R42" s="177" t="s">
        <v>150</v>
      </c>
      <c r="S42" s="177" t="s">
        <v>133</v>
      </c>
      <c r="T42" s="178" t="s">
        <v>133</v>
      </c>
      <c r="U42" s="161">
        <v>0.08</v>
      </c>
      <c r="V42" s="161">
        <f>ROUND(E42*U42,2)</f>
        <v>15</v>
      </c>
      <c r="W42" s="161"/>
      <c r="X42" s="161" t="s">
        <v>123</v>
      </c>
      <c r="Y42" s="161" t="s">
        <v>124</v>
      </c>
      <c r="Z42" s="151"/>
      <c r="AA42" s="151"/>
      <c r="AB42" s="151"/>
      <c r="AC42" s="151"/>
      <c r="AD42" s="151"/>
      <c r="AE42" s="151"/>
      <c r="AF42" s="151"/>
      <c r="AG42" s="151" t="s">
        <v>125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2" x14ac:dyDescent="0.2">
      <c r="A43" s="158"/>
      <c r="B43" s="159"/>
      <c r="C43" s="244" t="s">
        <v>155</v>
      </c>
      <c r="D43" s="245"/>
      <c r="E43" s="245"/>
      <c r="F43" s="245"/>
      <c r="G43" s="245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1"/>
      <c r="AA43" s="151"/>
      <c r="AB43" s="151"/>
      <c r="AC43" s="151"/>
      <c r="AD43" s="151"/>
      <c r="AE43" s="151"/>
      <c r="AF43" s="151"/>
      <c r="AG43" s="151" t="s">
        <v>142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2" x14ac:dyDescent="0.2">
      <c r="A44" s="158"/>
      <c r="B44" s="159"/>
      <c r="C44" s="246" t="s">
        <v>126</v>
      </c>
      <c r="D44" s="247"/>
      <c r="E44" s="247"/>
      <c r="F44" s="247"/>
      <c r="G44" s="247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127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72">
        <v>9</v>
      </c>
      <c r="B45" s="173" t="s">
        <v>168</v>
      </c>
      <c r="C45" s="181" t="s">
        <v>169</v>
      </c>
      <c r="D45" s="174" t="s">
        <v>149</v>
      </c>
      <c r="E45" s="175">
        <v>53</v>
      </c>
      <c r="F45" s="176"/>
      <c r="G45" s="177">
        <f>ROUND(E45*F45,2)</f>
        <v>0</v>
      </c>
      <c r="H45" s="176"/>
      <c r="I45" s="177">
        <f>ROUND(E45*H45,2)</f>
        <v>0</v>
      </c>
      <c r="J45" s="176"/>
      <c r="K45" s="177">
        <f>ROUND(E45*J45,2)</f>
        <v>0</v>
      </c>
      <c r="L45" s="177">
        <v>21</v>
      </c>
      <c r="M45" s="177">
        <f>G45*(1+L45/100)</f>
        <v>0</v>
      </c>
      <c r="N45" s="175">
        <v>0</v>
      </c>
      <c r="O45" s="175">
        <f>ROUND(E45*N45,2)</f>
        <v>0</v>
      </c>
      <c r="P45" s="175">
        <v>0</v>
      </c>
      <c r="Q45" s="175">
        <f>ROUND(E45*P45,2)</f>
        <v>0</v>
      </c>
      <c r="R45" s="177" t="s">
        <v>150</v>
      </c>
      <c r="S45" s="177" t="s">
        <v>133</v>
      </c>
      <c r="T45" s="178" t="s">
        <v>133</v>
      </c>
      <c r="U45" s="161">
        <v>0.5</v>
      </c>
      <c r="V45" s="161">
        <f>ROUND(E45*U45,2)</f>
        <v>26.5</v>
      </c>
      <c r="W45" s="161"/>
      <c r="X45" s="161" t="s">
        <v>123</v>
      </c>
      <c r="Y45" s="161" t="s">
        <v>124</v>
      </c>
      <c r="Z45" s="151"/>
      <c r="AA45" s="151"/>
      <c r="AB45" s="151"/>
      <c r="AC45" s="151"/>
      <c r="AD45" s="151"/>
      <c r="AE45" s="151"/>
      <c r="AF45" s="151"/>
      <c r="AG45" s="151" t="s">
        <v>125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2" x14ac:dyDescent="0.2">
      <c r="A46" s="158"/>
      <c r="B46" s="159"/>
      <c r="C46" s="244" t="s">
        <v>170</v>
      </c>
      <c r="D46" s="245"/>
      <c r="E46" s="245"/>
      <c r="F46" s="245"/>
      <c r="G46" s="245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142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79" t="str">
        <f>C46</f>
        <v>zapažených i nezapažených s urovnáním dna do předepsaného profilu a spádu, s přehozením výkopku na přilehlém terénu na vzdálenost do 3 m od podélné osy rýhy nebo s naložením výkopku na dopravní prostředek.</v>
      </c>
      <c r="BB46" s="151"/>
      <c r="BC46" s="151"/>
      <c r="BD46" s="151"/>
      <c r="BE46" s="151"/>
      <c r="BF46" s="151"/>
      <c r="BG46" s="151"/>
      <c r="BH46" s="151"/>
    </row>
    <row r="47" spans="1:60" outlineLevel="2" x14ac:dyDescent="0.2">
      <c r="A47" s="158"/>
      <c r="B47" s="159"/>
      <c r="C47" s="246" t="s">
        <v>126</v>
      </c>
      <c r="D47" s="247"/>
      <c r="E47" s="247"/>
      <c r="F47" s="247"/>
      <c r="G47" s="247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 t="s">
        <v>127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2" x14ac:dyDescent="0.2">
      <c r="A48" s="158"/>
      <c r="B48" s="159"/>
      <c r="C48" s="182" t="s">
        <v>171</v>
      </c>
      <c r="D48" s="162"/>
      <c r="E48" s="163">
        <v>53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 t="s">
        <v>129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72">
        <v>10</v>
      </c>
      <c r="B49" s="173" t="s">
        <v>172</v>
      </c>
      <c r="C49" s="181" t="s">
        <v>173</v>
      </c>
      <c r="D49" s="174" t="s">
        <v>149</v>
      </c>
      <c r="E49" s="175">
        <v>9.5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75">
        <v>0</v>
      </c>
      <c r="O49" s="175">
        <f>ROUND(E49*N49,2)</f>
        <v>0</v>
      </c>
      <c r="P49" s="175">
        <v>0</v>
      </c>
      <c r="Q49" s="175">
        <f>ROUND(E49*P49,2)</f>
        <v>0</v>
      </c>
      <c r="R49" s="177" t="s">
        <v>150</v>
      </c>
      <c r="S49" s="177" t="s">
        <v>133</v>
      </c>
      <c r="T49" s="178" t="s">
        <v>133</v>
      </c>
      <c r="U49" s="161">
        <v>0.6</v>
      </c>
      <c r="V49" s="161">
        <f>ROUND(E49*U49,2)</f>
        <v>5.7</v>
      </c>
      <c r="W49" s="161"/>
      <c r="X49" s="161" t="s">
        <v>123</v>
      </c>
      <c r="Y49" s="161" t="s">
        <v>124</v>
      </c>
      <c r="Z49" s="151"/>
      <c r="AA49" s="151"/>
      <c r="AB49" s="151"/>
      <c r="AC49" s="151"/>
      <c r="AD49" s="151"/>
      <c r="AE49" s="151"/>
      <c r="AF49" s="151"/>
      <c r="AG49" s="151" t="s">
        <v>125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2" x14ac:dyDescent="0.2">
      <c r="A50" s="158"/>
      <c r="B50" s="159"/>
      <c r="C50" s="244" t="s">
        <v>170</v>
      </c>
      <c r="D50" s="245"/>
      <c r="E50" s="245"/>
      <c r="F50" s="245"/>
      <c r="G50" s="245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142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79" t="str">
        <f>C50</f>
        <v>zapažených i nezapažených s urovnáním dna do předepsaného profilu a spádu, s přehozením výkopku na přilehlém terénu na vzdálenost do 3 m od podélné osy rýhy nebo s naložením výkopku na dopravní prostředek.</v>
      </c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246" t="s">
        <v>126</v>
      </c>
      <c r="D51" s="247"/>
      <c r="E51" s="247"/>
      <c r="F51" s="247"/>
      <c r="G51" s="247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127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ht="22.5" outlineLevel="1" x14ac:dyDescent="0.2">
      <c r="A52" s="172">
        <v>11</v>
      </c>
      <c r="B52" s="173" t="s">
        <v>174</v>
      </c>
      <c r="C52" s="181" t="s">
        <v>175</v>
      </c>
      <c r="D52" s="174" t="s">
        <v>149</v>
      </c>
      <c r="E52" s="175">
        <v>2238.85</v>
      </c>
      <c r="F52" s="176"/>
      <c r="G52" s="177">
        <f>ROUND(E52*F52,2)</f>
        <v>0</v>
      </c>
      <c r="H52" s="176"/>
      <c r="I52" s="177">
        <f>ROUND(E52*H52,2)</f>
        <v>0</v>
      </c>
      <c r="J52" s="176"/>
      <c r="K52" s="177">
        <f>ROUND(E52*J52,2)</f>
        <v>0</v>
      </c>
      <c r="L52" s="177">
        <v>21</v>
      </c>
      <c r="M52" s="177">
        <f>G52*(1+L52/100)</f>
        <v>0</v>
      </c>
      <c r="N52" s="175">
        <v>0</v>
      </c>
      <c r="O52" s="175">
        <f>ROUND(E52*N52,2)</f>
        <v>0</v>
      </c>
      <c r="P52" s="175">
        <v>0</v>
      </c>
      <c r="Q52" s="175">
        <f>ROUND(E52*P52,2)</f>
        <v>0</v>
      </c>
      <c r="R52" s="177" t="s">
        <v>150</v>
      </c>
      <c r="S52" s="177" t="s">
        <v>133</v>
      </c>
      <c r="T52" s="178" t="s">
        <v>133</v>
      </c>
      <c r="U52" s="161">
        <v>0.01</v>
      </c>
      <c r="V52" s="161">
        <f>ROUND(E52*U52,2)</f>
        <v>22.39</v>
      </c>
      <c r="W52" s="161"/>
      <c r="X52" s="161" t="s">
        <v>123</v>
      </c>
      <c r="Y52" s="161" t="s">
        <v>124</v>
      </c>
      <c r="Z52" s="151"/>
      <c r="AA52" s="151"/>
      <c r="AB52" s="151"/>
      <c r="AC52" s="151"/>
      <c r="AD52" s="151"/>
      <c r="AE52" s="151"/>
      <c r="AF52" s="151"/>
      <c r="AG52" s="151" t="s">
        <v>125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2" x14ac:dyDescent="0.2">
      <c r="A53" s="158"/>
      <c r="B53" s="159"/>
      <c r="C53" s="244" t="s">
        <v>176</v>
      </c>
      <c r="D53" s="245"/>
      <c r="E53" s="245"/>
      <c r="F53" s="245"/>
      <c r="G53" s="245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1"/>
      <c r="AA53" s="151"/>
      <c r="AB53" s="151"/>
      <c r="AC53" s="151"/>
      <c r="AD53" s="151"/>
      <c r="AE53" s="151"/>
      <c r="AF53" s="151"/>
      <c r="AG53" s="151" t="s">
        <v>142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2" x14ac:dyDescent="0.2">
      <c r="A54" s="158"/>
      <c r="B54" s="159"/>
      <c r="C54" s="246" t="s">
        <v>126</v>
      </c>
      <c r="D54" s="247"/>
      <c r="E54" s="247"/>
      <c r="F54" s="247"/>
      <c r="G54" s="247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51"/>
      <c r="AA54" s="151"/>
      <c r="AB54" s="151"/>
      <c r="AC54" s="151"/>
      <c r="AD54" s="151"/>
      <c r="AE54" s="151"/>
      <c r="AF54" s="151"/>
      <c r="AG54" s="151" t="s">
        <v>127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2" x14ac:dyDescent="0.2">
      <c r="A55" s="158"/>
      <c r="B55" s="159"/>
      <c r="C55" s="182" t="s">
        <v>177</v>
      </c>
      <c r="D55" s="162"/>
      <c r="E55" s="163">
        <v>2238.85</v>
      </c>
      <c r="F55" s="161"/>
      <c r="G55" s="16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51"/>
      <c r="AA55" s="151"/>
      <c r="AB55" s="151"/>
      <c r="AC55" s="151"/>
      <c r="AD55" s="151"/>
      <c r="AE55" s="151"/>
      <c r="AF55" s="151"/>
      <c r="AG55" s="151" t="s">
        <v>129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ht="22.5" outlineLevel="1" x14ac:dyDescent="0.2">
      <c r="A56" s="172">
        <v>12</v>
      </c>
      <c r="B56" s="173" t="s">
        <v>178</v>
      </c>
      <c r="C56" s="181" t="s">
        <v>179</v>
      </c>
      <c r="D56" s="174" t="s">
        <v>149</v>
      </c>
      <c r="E56" s="175">
        <v>22388.5</v>
      </c>
      <c r="F56" s="176"/>
      <c r="G56" s="177">
        <f>ROUND(E56*F56,2)</f>
        <v>0</v>
      </c>
      <c r="H56" s="176"/>
      <c r="I56" s="177">
        <f>ROUND(E56*H56,2)</f>
        <v>0</v>
      </c>
      <c r="J56" s="176"/>
      <c r="K56" s="177">
        <f>ROUND(E56*J56,2)</f>
        <v>0</v>
      </c>
      <c r="L56" s="177">
        <v>21</v>
      </c>
      <c r="M56" s="177">
        <f>G56*(1+L56/100)</f>
        <v>0</v>
      </c>
      <c r="N56" s="175">
        <v>0</v>
      </c>
      <c r="O56" s="175">
        <f>ROUND(E56*N56,2)</f>
        <v>0</v>
      </c>
      <c r="P56" s="175">
        <v>0</v>
      </c>
      <c r="Q56" s="175">
        <f>ROUND(E56*P56,2)</f>
        <v>0</v>
      </c>
      <c r="R56" s="177" t="s">
        <v>150</v>
      </c>
      <c r="S56" s="177" t="s">
        <v>133</v>
      </c>
      <c r="T56" s="178" t="s">
        <v>133</v>
      </c>
      <c r="U56" s="161">
        <v>0</v>
      </c>
      <c r="V56" s="161">
        <f>ROUND(E56*U56,2)</f>
        <v>0</v>
      </c>
      <c r="W56" s="161"/>
      <c r="X56" s="161" t="s">
        <v>123</v>
      </c>
      <c r="Y56" s="161" t="s">
        <v>124</v>
      </c>
      <c r="Z56" s="151"/>
      <c r="AA56" s="151"/>
      <c r="AB56" s="151"/>
      <c r="AC56" s="151"/>
      <c r="AD56" s="151"/>
      <c r="AE56" s="151"/>
      <c r="AF56" s="151"/>
      <c r="AG56" s="151" t="s">
        <v>125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2" x14ac:dyDescent="0.2">
      <c r="A57" s="158"/>
      <c r="B57" s="159"/>
      <c r="C57" s="244" t="s">
        <v>176</v>
      </c>
      <c r="D57" s="245"/>
      <c r="E57" s="245"/>
      <c r="F57" s="245"/>
      <c r="G57" s="245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61"/>
      <c r="Z57" s="151"/>
      <c r="AA57" s="151"/>
      <c r="AB57" s="151"/>
      <c r="AC57" s="151"/>
      <c r="AD57" s="151"/>
      <c r="AE57" s="151"/>
      <c r="AF57" s="151"/>
      <c r="AG57" s="151" t="s">
        <v>142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2" x14ac:dyDescent="0.2">
      <c r="A58" s="158"/>
      <c r="B58" s="159"/>
      <c r="C58" s="246" t="s">
        <v>126</v>
      </c>
      <c r="D58" s="247"/>
      <c r="E58" s="247"/>
      <c r="F58" s="247"/>
      <c r="G58" s="247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1"/>
      <c r="AA58" s="151"/>
      <c r="AB58" s="151"/>
      <c r="AC58" s="151"/>
      <c r="AD58" s="151"/>
      <c r="AE58" s="151"/>
      <c r="AF58" s="151"/>
      <c r="AG58" s="151" t="s">
        <v>127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2" x14ac:dyDescent="0.2">
      <c r="A59" s="158"/>
      <c r="B59" s="159"/>
      <c r="C59" s="182" t="s">
        <v>180</v>
      </c>
      <c r="D59" s="162"/>
      <c r="E59" s="163">
        <v>22388.5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1"/>
      <c r="AA59" s="151"/>
      <c r="AB59" s="151"/>
      <c r="AC59" s="151"/>
      <c r="AD59" s="151"/>
      <c r="AE59" s="151"/>
      <c r="AF59" s="151"/>
      <c r="AG59" s="151" t="s">
        <v>129</v>
      </c>
      <c r="AH59" s="151">
        <v>0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72">
        <v>13</v>
      </c>
      <c r="B60" s="173" t="s">
        <v>181</v>
      </c>
      <c r="C60" s="181" t="s">
        <v>182</v>
      </c>
      <c r="D60" s="174" t="s">
        <v>149</v>
      </c>
      <c r="E60" s="175">
        <v>497</v>
      </c>
      <c r="F60" s="176"/>
      <c r="G60" s="177">
        <f>ROUND(E60*F60,2)</f>
        <v>0</v>
      </c>
      <c r="H60" s="176"/>
      <c r="I60" s="177">
        <f>ROUND(E60*H60,2)</f>
        <v>0</v>
      </c>
      <c r="J60" s="176"/>
      <c r="K60" s="177">
        <f>ROUND(E60*J60,2)</f>
        <v>0</v>
      </c>
      <c r="L60" s="177">
        <v>21</v>
      </c>
      <c r="M60" s="177">
        <f>G60*(1+L60/100)</f>
        <v>0</v>
      </c>
      <c r="N60" s="175">
        <v>0</v>
      </c>
      <c r="O60" s="175">
        <f>ROUND(E60*N60,2)</f>
        <v>0</v>
      </c>
      <c r="P60" s="175">
        <v>0</v>
      </c>
      <c r="Q60" s="175">
        <f>ROUND(E60*P60,2)</f>
        <v>0</v>
      </c>
      <c r="R60" s="177" t="s">
        <v>150</v>
      </c>
      <c r="S60" s="177" t="s">
        <v>133</v>
      </c>
      <c r="T60" s="178" t="s">
        <v>133</v>
      </c>
      <c r="U60" s="161">
        <v>0</v>
      </c>
      <c r="V60" s="161">
        <f>ROUND(E60*U60,2)</f>
        <v>0</v>
      </c>
      <c r="W60" s="161"/>
      <c r="X60" s="161" t="s">
        <v>123</v>
      </c>
      <c r="Y60" s="161" t="s">
        <v>124</v>
      </c>
      <c r="Z60" s="151"/>
      <c r="AA60" s="151"/>
      <c r="AB60" s="151"/>
      <c r="AC60" s="151"/>
      <c r="AD60" s="151"/>
      <c r="AE60" s="151"/>
      <c r="AF60" s="151"/>
      <c r="AG60" s="151" t="s">
        <v>125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2" x14ac:dyDescent="0.2">
      <c r="A61" s="158"/>
      <c r="B61" s="159"/>
      <c r="C61" s="242" t="s">
        <v>126</v>
      </c>
      <c r="D61" s="243"/>
      <c r="E61" s="243"/>
      <c r="F61" s="243"/>
      <c r="G61" s="243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1"/>
      <c r="AA61" s="151"/>
      <c r="AB61" s="151"/>
      <c r="AC61" s="151"/>
      <c r="AD61" s="151"/>
      <c r="AE61" s="151"/>
      <c r="AF61" s="151"/>
      <c r="AG61" s="151" t="s">
        <v>127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2" x14ac:dyDescent="0.2">
      <c r="A62" s="158"/>
      <c r="B62" s="159"/>
      <c r="C62" s="182" t="s">
        <v>183</v>
      </c>
      <c r="D62" s="162"/>
      <c r="E62" s="163">
        <v>497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129</v>
      </c>
      <c r="AH62" s="151">
        <v>5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72">
        <v>14</v>
      </c>
      <c r="B63" s="173" t="s">
        <v>184</v>
      </c>
      <c r="C63" s="181" t="s">
        <v>185</v>
      </c>
      <c r="D63" s="174" t="s">
        <v>149</v>
      </c>
      <c r="E63" s="175">
        <v>1741.85</v>
      </c>
      <c r="F63" s="176"/>
      <c r="G63" s="177">
        <f>ROUND(E63*F63,2)</f>
        <v>0</v>
      </c>
      <c r="H63" s="176"/>
      <c r="I63" s="177">
        <f>ROUND(E63*H63,2)</f>
        <v>0</v>
      </c>
      <c r="J63" s="176"/>
      <c r="K63" s="177">
        <f>ROUND(E63*J63,2)</f>
        <v>0</v>
      </c>
      <c r="L63" s="177">
        <v>21</v>
      </c>
      <c r="M63" s="177">
        <f>G63*(1+L63/100)</f>
        <v>0</v>
      </c>
      <c r="N63" s="175">
        <v>0</v>
      </c>
      <c r="O63" s="175">
        <f>ROUND(E63*N63,2)</f>
        <v>0</v>
      </c>
      <c r="P63" s="175">
        <v>0</v>
      </c>
      <c r="Q63" s="175">
        <f>ROUND(E63*P63,2)</f>
        <v>0</v>
      </c>
      <c r="R63" s="177" t="s">
        <v>150</v>
      </c>
      <c r="S63" s="177" t="s">
        <v>133</v>
      </c>
      <c r="T63" s="178" t="s">
        <v>133</v>
      </c>
      <c r="U63" s="161">
        <v>0</v>
      </c>
      <c r="V63" s="161">
        <f>ROUND(E63*U63,2)</f>
        <v>0</v>
      </c>
      <c r="W63" s="161"/>
      <c r="X63" s="161" t="s">
        <v>123</v>
      </c>
      <c r="Y63" s="161" t="s">
        <v>124</v>
      </c>
      <c r="Z63" s="151"/>
      <c r="AA63" s="151"/>
      <c r="AB63" s="151"/>
      <c r="AC63" s="151"/>
      <c r="AD63" s="151"/>
      <c r="AE63" s="151"/>
      <c r="AF63" s="151"/>
      <c r="AG63" s="151" t="s">
        <v>125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2" x14ac:dyDescent="0.2">
      <c r="A64" s="158"/>
      <c r="B64" s="159"/>
      <c r="C64" s="242" t="s">
        <v>126</v>
      </c>
      <c r="D64" s="243"/>
      <c r="E64" s="243"/>
      <c r="F64" s="243"/>
      <c r="G64" s="243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127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2" x14ac:dyDescent="0.2">
      <c r="A65" s="158"/>
      <c r="B65" s="159"/>
      <c r="C65" s="182" t="s">
        <v>186</v>
      </c>
      <c r="D65" s="162"/>
      <c r="E65" s="163">
        <v>53</v>
      </c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51"/>
      <c r="AA65" s="151"/>
      <c r="AB65" s="151"/>
      <c r="AC65" s="151"/>
      <c r="AD65" s="151"/>
      <c r="AE65" s="151"/>
      <c r="AF65" s="151"/>
      <c r="AG65" s="151" t="s">
        <v>129</v>
      </c>
      <c r="AH65" s="151">
        <v>5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3" x14ac:dyDescent="0.2">
      <c r="A66" s="158"/>
      <c r="B66" s="159"/>
      <c r="C66" s="182" t="s">
        <v>187</v>
      </c>
      <c r="D66" s="162"/>
      <c r="E66" s="163">
        <v>1688.85</v>
      </c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1"/>
      <c r="AA66" s="151"/>
      <c r="AB66" s="151"/>
      <c r="AC66" s="151"/>
      <c r="AD66" s="151"/>
      <c r="AE66" s="151"/>
      <c r="AF66" s="151"/>
      <c r="AG66" s="151" t="s">
        <v>129</v>
      </c>
      <c r="AH66" s="151">
        <v>5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65" t="s">
        <v>116</v>
      </c>
      <c r="B67" s="166" t="s">
        <v>77</v>
      </c>
      <c r="C67" s="180" t="s">
        <v>78</v>
      </c>
      <c r="D67" s="167"/>
      <c r="E67" s="168"/>
      <c r="F67" s="169"/>
      <c r="G67" s="169">
        <f>SUMIF(AG68:AG84,"&lt;&gt;NOR",G68:G84)</f>
        <v>0</v>
      </c>
      <c r="H67" s="169"/>
      <c r="I67" s="169">
        <f>SUM(I68:I84)</f>
        <v>0</v>
      </c>
      <c r="J67" s="169"/>
      <c r="K67" s="169">
        <f>SUM(K68:K84)</f>
        <v>0</v>
      </c>
      <c r="L67" s="169"/>
      <c r="M67" s="169">
        <f>SUM(M68:M84)</f>
        <v>0</v>
      </c>
      <c r="N67" s="168"/>
      <c r="O67" s="168">
        <f>SUM(O68:O84)</f>
        <v>104.07999999999998</v>
      </c>
      <c r="P67" s="168"/>
      <c r="Q67" s="168">
        <f>SUM(Q68:Q84)</f>
        <v>0</v>
      </c>
      <c r="R67" s="169"/>
      <c r="S67" s="169"/>
      <c r="T67" s="170"/>
      <c r="U67" s="164"/>
      <c r="V67" s="164">
        <f>SUM(V68:V84)</f>
        <v>116.86999999999999</v>
      </c>
      <c r="W67" s="164"/>
      <c r="X67" s="164"/>
      <c r="Y67" s="164"/>
      <c r="AG67" t="s">
        <v>117</v>
      </c>
    </row>
    <row r="68" spans="1:60" outlineLevel="1" x14ac:dyDescent="0.2">
      <c r="A68" s="172">
        <v>15</v>
      </c>
      <c r="B68" s="173" t="s">
        <v>188</v>
      </c>
      <c r="C68" s="181" t="s">
        <v>189</v>
      </c>
      <c r="D68" s="174" t="s">
        <v>149</v>
      </c>
      <c r="E68" s="175">
        <v>42.4</v>
      </c>
      <c r="F68" s="176"/>
      <c r="G68" s="177">
        <f>ROUND(E68*F68,2)</f>
        <v>0</v>
      </c>
      <c r="H68" s="176"/>
      <c r="I68" s="177">
        <f>ROUND(E68*H68,2)</f>
        <v>0</v>
      </c>
      <c r="J68" s="176"/>
      <c r="K68" s="177">
        <f>ROUND(E68*J68,2)</f>
        <v>0</v>
      </c>
      <c r="L68" s="177">
        <v>21</v>
      </c>
      <c r="M68" s="177">
        <f>G68*(1+L68/100)</f>
        <v>0</v>
      </c>
      <c r="N68" s="175">
        <v>1.665</v>
      </c>
      <c r="O68" s="175">
        <f>ROUND(E68*N68,2)</f>
        <v>70.599999999999994</v>
      </c>
      <c r="P68" s="175">
        <v>0</v>
      </c>
      <c r="Q68" s="175">
        <f>ROUND(E68*P68,2)</f>
        <v>0</v>
      </c>
      <c r="R68" s="177"/>
      <c r="S68" s="177" t="s">
        <v>121</v>
      </c>
      <c r="T68" s="178" t="s">
        <v>133</v>
      </c>
      <c r="U68" s="161">
        <v>0.92</v>
      </c>
      <c r="V68" s="161">
        <f>ROUND(E68*U68,2)</f>
        <v>39.01</v>
      </c>
      <c r="W68" s="161"/>
      <c r="X68" s="161" t="s">
        <v>123</v>
      </c>
      <c r="Y68" s="161" t="s">
        <v>124</v>
      </c>
      <c r="Z68" s="151"/>
      <c r="AA68" s="151"/>
      <c r="AB68" s="151"/>
      <c r="AC68" s="151"/>
      <c r="AD68" s="151"/>
      <c r="AE68" s="151"/>
      <c r="AF68" s="151"/>
      <c r="AG68" s="151" t="s">
        <v>125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2" x14ac:dyDescent="0.2">
      <c r="A69" s="158"/>
      <c r="B69" s="159"/>
      <c r="C69" s="242" t="s">
        <v>126</v>
      </c>
      <c r="D69" s="243"/>
      <c r="E69" s="243"/>
      <c r="F69" s="243"/>
      <c r="G69" s="243"/>
      <c r="H69" s="161"/>
      <c r="I69" s="161"/>
      <c r="J69" s="161"/>
      <c r="K69" s="161"/>
      <c r="L69" s="161"/>
      <c r="M69" s="161"/>
      <c r="N69" s="160"/>
      <c r="O69" s="160"/>
      <c r="P69" s="160"/>
      <c r="Q69" s="160"/>
      <c r="R69" s="161"/>
      <c r="S69" s="161"/>
      <c r="T69" s="161"/>
      <c r="U69" s="161"/>
      <c r="V69" s="161"/>
      <c r="W69" s="161"/>
      <c r="X69" s="161"/>
      <c r="Y69" s="161"/>
      <c r="Z69" s="151"/>
      <c r="AA69" s="151"/>
      <c r="AB69" s="151"/>
      <c r="AC69" s="151"/>
      <c r="AD69" s="151"/>
      <c r="AE69" s="151"/>
      <c r="AF69" s="151"/>
      <c r="AG69" s="151" t="s">
        <v>127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2" x14ac:dyDescent="0.2">
      <c r="A70" s="158"/>
      <c r="B70" s="159"/>
      <c r="C70" s="182" t="s">
        <v>190</v>
      </c>
      <c r="D70" s="162"/>
      <c r="E70" s="163">
        <v>42.4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51"/>
      <c r="AA70" s="151"/>
      <c r="AB70" s="151"/>
      <c r="AC70" s="151"/>
      <c r="AD70" s="151"/>
      <c r="AE70" s="151"/>
      <c r="AF70" s="151"/>
      <c r="AG70" s="151" t="s">
        <v>129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72">
        <v>16</v>
      </c>
      <c r="B71" s="173" t="s">
        <v>191</v>
      </c>
      <c r="C71" s="181" t="s">
        <v>192</v>
      </c>
      <c r="D71" s="174" t="s">
        <v>149</v>
      </c>
      <c r="E71" s="175">
        <v>15.9</v>
      </c>
      <c r="F71" s="176"/>
      <c r="G71" s="177">
        <f>ROUND(E71*F71,2)</f>
        <v>0</v>
      </c>
      <c r="H71" s="176"/>
      <c r="I71" s="177">
        <f>ROUND(E71*H71,2)</f>
        <v>0</v>
      </c>
      <c r="J71" s="176"/>
      <c r="K71" s="177">
        <f>ROUND(E71*J71,2)</f>
        <v>0</v>
      </c>
      <c r="L71" s="177">
        <v>21</v>
      </c>
      <c r="M71" s="177">
        <f>G71*(1+L71/100)</f>
        <v>0</v>
      </c>
      <c r="N71" s="175">
        <v>1.9205000000000001</v>
      </c>
      <c r="O71" s="175">
        <f>ROUND(E71*N71,2)</f>
        <v>30.54</v>
      </c>
      <c r="P71" s="175">
        <v>0</v>
      </c>
      <c r="Q71" s="175">
        <f>ROUND(E71*P71,2)</f>
        <v>0</v>
      </c>
      <c r="R71" s="177" t="s">
        <v>193</v>
      </c>
      <c r="S71" s="177" t="s">
        <v>133</v>
      </c>
      <c r="T71" s="178" t="s">
        <v>133</v>
      </c>
      <c r="U71" s="161">
        <v>1.23</v>
      </c>
      <c r="V71" s="161">
        <f>ROUND(E71*U71,2)</f>
        <v>19.559999999999999</v>
      </c>
      <c r="W71" s="161"/>
      <c r="X71" s="161" t="s">
        <v>123</v>
      </c>
      <c r="Y71" s="161" t="s">
        <v>124</v>
      </c>
      <c r="Z71" s="151"/>
      <c r="AA71" s="151"/>
      <c r="AB71" s="151"/>
      <c r="AC71" s="151"/>
      <c r="AD71" s="151"/>
      <c r="AE71" s="151"/>
      <c r="AF71" s="151"/>
      <c r="AG71" s="151" t="s">
        <v>125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2" x14ac:dyDescent="0.2">
      <c r="A72" s="158"/>
      <c r="B72" s="159"/>
      <c r="C72" s="242" t="s">
        <v>194</v>
      </c>
      <c r="D72" s="243"/>
      <c r="E72" s="243"/>
      <c r="F72" s="243"/>
      <c r="G72" s="243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1"/>
      <c r="AA72" s="151"/>
      <c r="AB72" s="151"/>
      <c r="AC72" s="151"/>
      <c r="AD72" s="151"/>
      <c r="AE72" s="151"/>
      <c r="AF72" s="151"/>
      <c r="AG72" s="151" t="s">
        <v>127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2" x14ac:dyDescent="0.2">
      <c r="A73" s="158"/>
      <c r="B73" s="159"/>
      <c r="C73" s="182" t="s">
        <v>195</v>
      </c>
      <c r="D73" s="162"/>
      <c r="E73" s="163">
        <v>15.9</v>
      </c>
      <c r="F73" s="161"/>
      <c r="G73" s="161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61"/>
      <c r="Z73" s="151"/>
      <c r="AA73" s="151"/>
      <c r="AB73" s="151"/>
      <c r="AC73" s="151"/>
      <c r="AD73" s="151"/>
      <c r="AE73" s="151"/>
      <c r="AF73" s="151"/>
      <c r="AG73" s="151" t="s">
        <v>129</v>
      </c>
      <c r="AH73" s="151">
        <v>0</v>
      </c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72">
        <v>17</v>
      </c>
      <c r="B74" s="173" t="s">
        <v>196</v>
      </c>
      <c r="C74" s="181" t="s">
        <v>197</v>
      </c>
      <c r="D74" s="174" t="s">
        <v>140</v>
      </c>
      <c r="E74" s="175">
        <v>212</v>
      </c>
      <c r="F74" s="176"/>
      <c r="G74" s="177">
        <f>ROUND(E74*F74,2)</f>
        <v>0</v>
      </c>
      <c r="H74" s="176"/>
      <c r="I74" s="177">
        <f>ROUND(E74*H74,2)</f>
        <v>0</v>
      </c>
      <c r="J74" s="176"/>
      <c r="K74" s="177">
        <f>ROUND(E74*J74,2)</f>
        <v>0</v>
      </c>
      <c r="L74" s="177">
        <v>21</v>
      </c>
      <c r="M74" s="177">
        <f>G74*(1+L74/100)</f>
        <v>0</v>
      </c>
      <c r="N74" s="175">
        <v>7.77E-3</v>
      </c>
      <c r="O74" s="175">
        <f>ROUND(E74*N74,2)</f>
        <v>1.65</v>
      </c>
      <c r="P74" s="175">
        <v>0</v>
      </c>
      <c r="Q74" s="175">
        <f>ROUND(E74*P74,2)</f>
        <v>0</v>
      </c>
      <c r="R74" s="177" t="s">
        <v>193</v>
      </c>
      <c r="S74" s="177" t="s">
        <v>133</v>
      </c>
      <c r="T74" s="178" t="s">
        <v>133</v>
      </c>
      <c r="U74" s="161">
        <v>0.05</v>
      </c>
      <c r="V74" s="161">
        <f>ROUND(E74*U74,2)</f>
        <v>10.6</v>
      </c>
      <c r="W74" s="161"/>
      <c r="X74" s="161" t="s">
        <v>123</v>
      </c>
      <c r="Y74" s="161" t="s">
        <v>124</v>
      </c>
      <c r="Z74" s="151"/>
      <c r="AA74" s="151"/>
      <c r="AB74" s="151"/>
      <c r="AC74" s="151"/>
      <c r="AD74" s="151"/>
      <c r="AE74" s="151"/>
      <c r="AF74" s="151"/>
      <c r="AG74" s="151" t="s">
        <v>125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2" x14ac:dyDescent="0.2">
      <c r="A75" s="158"/>
      <c r="B75" s="159"/>
      <c r="C75" s="242" t="s">
        <v>126</v>
      </c>
      <c r="D75" s="243"/>
      <c r="E75" s="243"/>
      <c r="F75" s="243"/>
      <c r="G75" s="243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127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2" x14ac:dyDescent="0.2">
      <c r="A76" s="158"/>
      <c r="B76" s="159"/>
      <c r="C76" s="182" t="s">
        <v>198</v>
      </c>
      <c r="D76" s="162"/>
      <c r="E76" s="163">
        <v>212</v>
      </c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1"/>
      <c r="AA76" s="151"/>
      <c r="AB76" s="151"/>
      <c r="AC76" s="151"/>
      <c r="AD76" s="151"/>
      <c r="AE76" s="151"/>
      <c r="AF76" s="151"/>
      <c r="AG76" s="151" t="s">
        <v>129</v>
      </c>
      <c r="AH76" s="151">
        <v>0</v>
      </c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ht="22.5" outlineLevel="1" x14ac:dyDescent="0.2">
      <c r="A77" s="172">
        <v>18</v>
      </c>
      <c r="B77" s="173" t="s">
        <v>199</v>
      </c>
      <c r="C77" s="181" t="s">
        <v>200</v>
      </c>
      <c r="D77" s="174" t="s">
        <v>120</v>
      </c>
      <c r="E77" s="175">
        <v>530</v>
      </c>
      <c r="F77" s="176"/>
      <c r="G77" s="177">
        <f>ROUND(E77*F77,2)</f>
        <v>0</v>
      </c>
      <c r="H77" s="176"/>
      <c r="I77" s="177">
        <f>ROUND(E77*H77,2)</f>
        <v>0</v>
      </c>
      <c r="J77" s="176"/>
      <c r="K77" s="177">
        <f>ROUND(E77*J77,2)</f>
        <v>0</v>
      </c>
      <c r="L77" s="177">
        <v>21</v>
      </c>
      <c r="M77" s="177">
        <f>G77*(1+L77/100)</f>
        <v>0</v>
      </c>
      <c r="N77" s="175">
        <v>3.5E-4</v>
      </c>
      <c r="O77" s="175">
        <f>ROUND(E77*N77,2)</f>
        <v>0.19</v>
      </c>
      <c r="P77" s="175">
        <v>0</v>
      </c>
      <c r="Q77" s="175">
        <f>ROUND(E77*P77,2)</f>
        <v>0</v>
      </c>
      <c r="R77" s="177" t="s">
        <v>193</v>
      </c>
      <c r="S77" s="177" t="s">
        <v>133</v>
      </c>
      <c r="T77" s="178" t="s">
        <v>133</v>
      </c>
      <c r="U77" s="161">
        <v>0.09</v>
      </c>
      <c r="V77" s="161">
        <f>ROUND(E77*U77,2)</f>
        <v>47.7</v>
      </c>
      <c r="W77" s="161"/>
      <c r="X77" s="161" t="s">
        <v>123</v>
      </c>
      <c r="Y77" s="161" t="s">
        <v>124</v>
      </c>
      <c r="Z77" s="151"/>
      <c r="AA77" s="151"/>
      <c r="AB77" s="151"/>
      <c r="AC77" s="151"/>
      <c r="AD77" s="151"/>
      <c r="AE77" s="151"/>
      <c r="AF77" s="151"/>
      <c r="AG77" s="151" t="s">
        <v>125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2" x14ac:dyDescent="0.2">
      <c r="A78" s="158"/>
      <c r="B78" s="159"/>
      <c r="C78" s="244" t="s">
        <v>201</v>
      </c>
      <c r="D78" s="245"/>
      <c r="E78" s="245"/>
      <c r="F78" s="245"/>
      <c r="G78" s="245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 t="s">
        <v>142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2" x14ac:dyDescent="0.2">
      <c r="A79" s="158"/>
      <c r="B79" s="159"/>
      <c r="C79" s="246" t="s">
        <v>126</v>
      </c>
      <c r="D79" s="247"/>
      <c r="E79" s="247"/>
      <c r="F79" s="247"/>
      <c r="G79" s="247"/>
      <c r="H79" s="161"/>
      <c r="I79" s="161"/>
      <c r="J79" s="161"/>
      <c r="K79" s="161"/>
      <c r="L79" s="161"/>
      <c r="M79" s="161"/>
      <c r="N79" s="160"/>
      <c r="O79" s="160"/>
      <c r="P79" s="160"/>
      <c r="Q79" s="160"/>
      <c r="R79" s="161"/>
      <c r="S79" s="161"/>
      <c r="T79" s="161"/>
      <c r="U79" s="161"/>
      <c r="V79" s="161"/>
      <c r="W79" s="161"/>
      <c r="X79" s="161"/>
      <c r="Y79" s="161"/>
      <c r="Z79" s="151"/>
      <c r="AA79" s="151"/>
      <c r="AB79" s="151"/>
      <c r="AC79" s="151"/>
      <c r="AD79" s="151"/>
      <c r="AE79" s="151"/>
      <c r="AF79" s="151"/>
      <c r="AG79" s="151" t="s">
        <v>127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58"/>
      <c r="B80" s="159"/>
      <c r="C80" s="182" t="s">
        <v>202</v>
      </c>
      <c r="D80" s="162"/>
      <c r="E80" s="163">
        <v>530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129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72">
        <v>19</v>
      </c>
      <c r="B81" s="173" t="s">
        <v>203</v>
      </c>
      <c r="C81" s="181" t="s">
        <v>204</v>
      </c>
      <c r="D81" s="174" t="s">
        <v>120</v>
      </c>
      <c r="E81" s="175">
        <v>3660</v>
      </c>
      <c r="F81" s="176"/>
      <c r="G81" s="177">
        <f>ROUND(E81*F81,2)</f>
        <v>0</v>
      </c>
      <c r="H81" s="176"/>
      <c r="I81" s="177">
        <f>ROUND(E81*H81,2)</f>
        <v>0</v>
      </c>
      <c r="J81" s="176"/>
      <c r="K81" s="177">
        <f>ROUND(E81*J81,2)</f>
        <v>0</v>
      </c>
      <c r="L81" s="177">
        <v>21</v>
      </c>
      <c r="M81" s="177">
        <f>G81*(1+L81/100)</f>
        <v>0</v>
      </c>
      <c r="N81" s="175">
        <v>2.9999999999999997E-4</v>
      </c>
      <c r="O81" s="175">
        <f>ROUND(E81*N81,2)</f>
        <v>1.1000000000000001</v>
      </c>
      <c r="P81" s="175">
        <v>0</v>
      </c>
      <c r="Q81" s="175">
        <f>ROUND(E81*P81,2)</f>
        <v>0</v>
      </c>
      <c r="R81" s="177" t="s">
        <v>205</v>
      </c>
      <c r="S81" s="177" t="s">
        <v>133</v>
      </c>
      <c r="T81" s="178" t="s">
        <v>133</v>
      </c>
      <c r="U81" s="161">
        <v>0</v>
      </c>
      <c r="V81" s="161">
        <f>ROUND(E81*U81,2)</f>
        <v>0</v>
      </c>
      <c r="W81" s="161"/>
      <c r="X81" s="161" t="s">
        <v>206</v>
      </c>
      <c r="Y81" s="161" t="s">
        <v>124</v>
      </c>
      <c r="Z81" s="151"/>
      <c r="AA81" s="151"/>
      <c r="AB81" s="151"/>
      <c r="AC81" s="151"/>
      <c r="AD81" s="151"/>
      <c r="AE81" s="151"/>
      <c r="AF81" s="151"/>
      <c r="AG81" s="151" t="s">
        <v>207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2" x14ac:dyDescent="0.2">
      <c r="A82" s="158"/>
      <c r="B82" s="159"/>
      <c r="C82" s="242" t="s">
        <v>126</v>
      </c>
      <c r="D82" s="243"/>
      <c r="E82" s="243"/>
      <c r="F82" s="243"/>
      <c r="G82" s="243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1"/>
      <c r="AA82" s="151"/>
      <c r="AB82" s="151"/>
      <c r="AC82" s="151"/>
      <c r="AD82" s="151"/>
      <c r="AE82" s="151"/>
      <c r="AF82" s="151"/>
      <c r="AG82" s="151" t="s">
        <v>127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2" x14ac:dyDescent="0.2">
      <c r="A83" s="158"/>
      <c r="B83" s="159"/>
      <c r="C83" s="182" t="s">
        <v>208</v>
      </c>
      <c r="D83" s="162"/>
      <c r="E83" s="163">
        <v>636</v>
      </c>
      <c r="F83" s="161"/>
      <c r="G83" s="161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61"/>
      <c r="Z83" s="151"/>
      <c r="AA83" s="151"/>
      <c r="AB83" s="151"/>
      <c r="AC83" s="151"/>
      <c r="AD83" s="151"/>
      <c r="AE83" s="151"/>
      <c r="AF83" s="151"/>
      <c r="AG83" s="151" t="s">
        <v>129</v>
      </c>
      <c r="AH83" s="151">
        <v>0</v>
      </c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ht="22.5" outlineLevel="3" x14ac:dyDescent="0.2">
      <c r="A84" s="158"/>
      <c r="B84" s="159"/>
      <c r="C84" s="182" t="s">
        <v>209</v>
      </c>
      <c r="D84" s="162"/>
      <c r="E84" s="163">
        <v>3024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61"/>
      <c r="Z84" s="151"/>
      <c r="AA84" s="151"/>
      <c r="AB84" s="151"/>
      <c r="AC84" s="151"/>
      <c r="AD84" s="151"/>
      <c r="AE84" s="151"/>
      <c r="AF84" s="151"/>
      <c r="AG84" s="151" t="s">
        <v>129</v>
      </c>
      <c r="AH84" s="151">
        <v>0</v>
      </c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x14ac:dyDescent="0.2">
      <c r="A85" s="165" t="s">
        <v>116</v>
      </c>
      <c r="B85" s="166" t="s">
        <v>79</v>
      </c>
      <c r="C85" s="180" t="s">
        <v>80</v>
      </c>
      <c r="D85" s="167"/>
      <c r="E85" s="168"/>
      <c r="F85" s="169"/>
      <c r="G85" s="169">
        <f>SUMIF(AG86:AG94,"&lt;&gt;NOR",G86:G94)</f>
        <v>0</v>
      </c>
      <c r="H85" s="169"/>
      <c r="I85" s="169">
        <f>SUM(I86:I94)</f>
        <v>0</v>
      </c>
      <c r="J85" s="169"/>
      <c r="K85" s="169">
        <f>SUM(K86:K94)</f>
        <v>0</v>
      </c>
      <c r="L85" s="169"/>
      <c r="M85" s="169">
        <f>SUM(M86:M94)</f>
        <v>0</v>
      </c>
      <c r="N85" s="168"/>
      <c r="O85" s="168">
        <f>SUM(O86:O94)</f>
        <v>1293</v>
      </c>
      <c r="P85" s="168"/>
      <c r="Q85" s="168">
        <f>SUM(Q86:Q94)</f>
        <v>0</v>
      </c>
      <c r="R85" s="169"/>
      <c r="S85" s="169"/>
      <c r="T85" s="170"/>
      <c r="U85" s="164"/>
      <c r="V85" s="164">
        <f>SUM(V86:V94)</f>
        <v>75.599999999999994</v>
      </c>
      <c r="W85" s="164"/>
      <c r="X85" s="164"/>
      <c r="Y85" s="164"/>
      <c r="AG85" t="s">
        <v>117</v>
      </c>
    </row>
    <row r="86" spans="1:60" ht="22.5" outlineLevel="1" x14ac:dyDescent="0.2">
      <c r="A86" s="172">
        <v>20</v>
      </c>
      <c r="B86" s="173" t="s">
        <v>210</v>
      </c>
      <c r="C86" s="181" t="s">
        <v>211</v>
      </c>
      <c r="D86" s="174" t="s">
        <v>120</v>
      </c>
      <c r="E86" s="175">
        <v>555</v>
      </c>
      <c r="F86" s="176"/>
      <c r="G86" s="177">
        <f>ROUND(E86*F86,2)</f>
        <v>0</v>
      </c>
      <c r="H86" s="176"/>
      <c r="I86" s="177">
        <f>ROUND(E86*H86,2)</f>
        <v>0</v>
      </c>
      <c r="J86" s="176"/>
      <c r="K86" s="177">
        <f>ROUND(E86*J86,2)</f>
        <v>0</v>
      </c>
      <c r="L86" s="177">
        <v>21</v>
      </c>
      <c r="M86" s="177">
        <f>G86*(1+L86/100)</f>
        <v>0</v>
      </c>
      <c r="N86" s="175">
        <v>0.378</v>
      </c>
      <c r="O86" s="175">
        <f>ROUND(E86*N86,2)</f>
        <v>209.79</v>
      </c>
      <c r="P86" s="175">
        <v>0</v>
      </c>
      <c r="Q86" s="175">
        <f>ROUND(E86*P86,2)</f>
        <v>0</v>
      </c>
      <c r="R86" s="177" t="s">
        <v>132</v>
      </c>
      <c r="S86" s="177" t="s">
        <v>133</v>
      </c>
      <c r="T86" s="178" t="s">
        <v>133</v>
      </c>
      <c r="U86" s="161">
        <v>0.03</v>
      </c>
      <c r="V86" s="161">
        <f>ROUND(E86*U86,2)</f>
        <v>16.649999999999999</v>
      </c>
      <c r="W86" s="161"/>
      <c r="X86" s="161" t="s">
        <v>123</v>
      </c>
      <c r="Y86" s="161" t="s">
        <v>124</v>
      </c>
      <c r="Z86" s="151"/>
      <c r="AA86" s="151"/>
      <c r="AB86" s="151"/>
      <c r="AC86" s="151"/>
      <c r="AD86" s="151"/>
      <c r="AE86" s="151"/>
      <c r="AF86" s="151"/>
      <c r="AG86" s="151" t="s">
        <v>125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2" x14ac:dyDescent="0.2">
      <c r="A87" s="158"/>
      <c r="B87" s="159"/>
      <c r="C87" s="242" t="s">
        <v>126</v>
      </c>
      <c r="D87" s="243"/>
      <c r="E87" s="243"/>
      <c r="F87" s="243"/>
      <c r="G87" s="243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1"/>
      <c r="AA87" s="151"/>
      <c r="AB87" s="151"/>
      <c r="AC87" s="151"/>
      <c r="AD87" s="151"/>
      <c r="AE87" s="151"/>
      <c r="AF87" s="151"/>
      <c r="AG87" s="151" t="s">
        <v>127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2" x14ac:dyDescent="0.2">
      <c r="A88" s="158"/>
      <c r="B88" s="159"/>
      <c r="C88" s="182" t="s">
        <v>212</v>
      </c>
      <c r="D88" s="162"/>
      <c r="E88" s="163">
        <v>235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1"/>
      <c r="AA88" s="151"/>
      <c r="AB88" s="151"/>
      <c r="AC88" s="151"/>
      <c r="AD88" s="151"/>
      <c r="AE88" s="151"/>
      <c r="AF88" s="151"/>
      <c r="AG88" s="151" t="s">
        <v>129</v>
      </c>
      <c r="AH88" s="151">
        <v>0</v>
      </c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3" x14ac:dyDescent="0.2">
      <c r="A89" s="158"/>
      <c r="B89" s="159"/>
      <c r="C89" s="182" t="s">
        <v>213</v>
      </c>
      <c r="D89" s="162"/>
      <c r="E89" s="163">
        <v>185</v>
      </c>
      <c r="F89" s="161"/>
      <c r="G89" s="161"/>
      <c r="H89" s="161"/>
      <c r="I89" s="161"/>
      <c r="J89" s="161"/>
      <c r="K89" s="161"/>
      <c r="L89" s="161"/>
      <c r="M89" s="161"/>
      <c r="N89" s="160"/>
      <c r="O89" s="160"/>
      <c r="P89" s="160"/>
      <c r="Q89" s="160"/>
      <c r="R89" s="161"/>
      <c r="S89" s="161"/>
      <c r="T89" s="161"/>
      <c r="U89" s="161"/>
      <c r="V89" s="161"/>
      <c r="W89" s="161"/>
      <c r="X89" s="161"/>
      <c r="Y89" s="161"/>
      <c r="Z89" s="151"/>
      <c r="AA89" s="151"/>
      <c r="AB89" s="151"/>
      <c r="AC89" s="151"/>
      <c r="AD89" s="151"/>
      <c r="AE89" s="151"/>
      <c r="AF89" s="151"/>
      <c r="AG89" s="151" t="s">
        <v>129</v>
      </c>
      <c r="AH89" s="151">
        <v>0</v>
      </c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3" x14ac:dyDescent="0.2">
      <c r="A90" s="158"/>
      <c r="B90" s="159"/>
      <c r="C90" s="182" t="s">
        <v>214</v>
      </c>
      <c r="D90" s="162"/>
      <c r="E90" s="163">
        <v>135</v>
      </c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61"/>
      <c r="Z90" s="151"/>
      <c r="AA90" s="151"/>
      <c r="AB90" s="151"/>
      <c r="AC90" s="151"/>
      <c r="AD90" s="151"/>
      <c r="AE90" s="151"/>
      <c r="AF90" s="151"/>
      <c r="AG90" s="151" t="s">
        <v>129</v>
      </c>
      <c r="AH90" s="151">
        <v>0</v>
      </c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ht="22.5" outlineLevel="1" x14ac:dyDescent="0.2">
      <c r="A91" s="172">
        <v>21</v>
      </c>
      <c r="B91" s="173" t="s">
        <v>215</v>
      </c>
      <c r="C91" s="181" t="s">
        <v>216</v>
      </c>
      <c r="D91" s="174" t="s">
        <v>120</v>
      </c>
      <c r="E91" s="175">
        <v>1965</v>
      </c>
      <c r="F91" s="176"/>
      <c r="G91" s="177">
        <f>ROUND(E91*F91,2)</f>
        <v>0</v>
      </c>
      <c r="H91" s="176"/>
      <c r="I91" s="177">
        <f>ROUND(E91*H91,2)</f>
        <v>0</v>
      </c>
      <c r="J91" s="176"/>
      <c r="K91" s="177">
        <f>ROUND(E91*J91,2)</f>
        <v>0</v>
      </c>
      <c r="L91" s="177">
        <v>21</v>
      </c>
      <c r="M91" s="177">
        <f>G91*(1+L91/100)</f>
        <v>0</v>
      </c>
      <c r="N91" s="175">
        <v>0.55125000000000002</v>
      </c>
      <c r="O91" s="175">
        <f>ROUND(E91*N91,2)</f>
        <v>1083.21</v>
      </c>
      <c r="P91" s="175">
        <v>0</v>
      </c>
      <c r="Q91" s="175">
        <f>ROUND(E91*P91,2)</f>
        <v>0</v>
      </c>
      <c r="R91" s="177" t="s">
        <v>132</v>
      </c>
      <c r="S91" s="177" t="s">
        <v>133</v>
      </c>
      <c r="T91" s="178" t="s">
        <v>133</v>
      </c>
      <c r="U91" s="161">
        <v>0.03</v>
      </c>
      <c r="V91" s="161">
        <f>ROUND(E91*U91,2)</f>
        <v>58.95</v>
      </c>
      <c r="W91" s="161"/>
      <c r="X91" s="161" t="s">
        <v>123</v>
      </c>
      <c r="Y91" s="161" t="s">
        <v>124</v>
      </c>
      <c r="Z91" s="151"/>
      <c r="AA91" s="151"/>
      <c r="AB91" s="151"/>
      <c r="AC91" s="151"/>
      <c r="AD91" s="151"/>
      <c r="AE91" s="151"/>
      <c r="AF91" s="151"/>
      <c r="AG91" s="151" t="s">
        <v>125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2" x14ac:dyDescent="0.2">
      <c r="A92" s="158"/>
      <c r="B92" s="159"/>
      <c r="C92" s="242" t="s">
        <v>126</v>
      </c>
      <c r="D92" s="243"/>
      <c r="E92" s="243"/>
      <c r="F92" s="243"/>
      <c r="G92" s="243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1"/>
      <c r="AA92" s="151"/>
      <c r="AB92" s="151"/>
      <c r="AC92" s="151"/>
      <c r="AD92" s="151"/>
      <c r="AE92" s="151"/>
      <c r="AF92" s="151"/>
      <c r="AG92" s="151" t="s">
        <v>127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2" x14ac:dyDescent="0.2">
      <c r="A93" s="158"/>
      <c r="B93" s="159"/>
      <c r="C93" s="182" t="s">
        <v>217</v>
      </c>
      <c r="D93" s="162"/>
      <c r="E93" s="163">
        <v>1745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1"/>
      <c r="AA93" s="151"/>
      <c r="AB93" s="151"/>
      <c r="AC93" s="151"/>
      <c r="AD93" s="151"/>
      <c r="AE93" s="151"/>
      <c r="AF93" s="151"/>
      <c r="AG93" s="151" t="s">
        <v>129</v>
      </c>
      <c r="AH93" s="151">
        <v>0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3" x14ac:dyDescent="0.2">
      <c r="A94" s="158"/>
      <c r="B94" s="159"/>
      <c r="C94" s="182" t="s">
        <v>218</v>
      </c>
      <c r="D94" s="162"/>
      <c r="E94" s="163">
        <v>220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1"/>
      <c r="AA94" s="151"/>
      <c r="AB94" s="151"/>
      <c r="AC94" s="151"/>
      <c r="AD94" s="151"/>
      <c r="AE94" s="151"/>
      <c r="AF94" s="151"/>
      <c r="AG94" s="151" t="s">
        <v>129</v>
      </c>
      <c r="AH94" s="151">
        <v>0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x14ac:dyDescent="0.2">
      <c r="A95" s="165" t="s">
        <v>116</v>
      </c>
      <c r="B95" s="166" t="s">
        <v>77</v>
      </c>
      <c r="C95" s="180" t="s">
        <v>78</v>
      </c>
      <c r="D95" s="167"/>
      <c r="E95" s="168"/>
      <c r="F95" s="169"/>
      <c r="G95" s="169">
        <f>SUMIF(AG96:AG105,"&lt;&gt;NOR",G96:G105)</f>
        <v>0</v>
      </c>
      <c r="H95" s="169"/>
      <c r="I95" s="169">
        <f>SUM(I96:I105)</f>
        <v>0</v>
      </c>
      <c r="J95" s="169"/>
      <c r="K95" s="169">
        <f>SUM(K96:K105)</f>
        <v>0</v>
      </c>
      <c r="L95" s="169"/>
      <c r="M95" s="169">
        <f>SUM(M96:M105)</f>
        <v>0</v>
      </c>
      <c r="N95" s="168"/>
      <c r="O95" s="168">
        <f>SUM(O96:O105)</f>
        <v>1.26</v>
      </c>
      <c r="P95" s="168"/>
      <c r="Q95" s="168">
        <f>SUM(Q96:Q105)</f>
        <v>0</v>
      </c>
      <c r="R95" s="169"/>
      <c r="S95" s="169"/>
      <c r="T95" s="170"/>
      <c r="U95" s="164"/>
      <c r="V95" s="164">
        <f>SUM(V96:V105)</f>
        <v>226.8</v>
      </c>
      <c r="W95" s="164"/>
      <c r="X95" s="164"/>
      <c r="Y95" s="164"/>
      <c r="AG95" t="s">
        <v>117</v>
      </c>
    </row>
    <row r="96" spans="1:60" outlineLevel="1" x14ac:dyDescent="0.2">
      <c r="A96" s="172">
        <v>22</v>
      </c>
      <c r="B96" s="173" t="s">
        <v>219</v>
      </c>
      <c r="C96" s="181" t="s">
        <v>220</v>
      </c>
      <c r="D96" s="174" t="s">
        <v>120</v>
      </c>
      <c r="E96" s="175">
        <v>2520</v>
      </c>
      <c r="F96" s="176"/>
      <c r="G96" s="177">
        <f>ROUND(E96*F96,2)</f>
        <v>0</v>
      </c>
      <c r="H96" s="176"/>
      <c r="I96" s="177">
        <f>ROUND(E96*H96,2)</f>
        <v>0</v>
      </c>
      <c r="J96" s="176"/>
      <c r="K96" s="177">
        <f>ROUND(E96*J96,2)</f>
        <v>0</v>
      </c>
      <c r="L96" s="177">
        <v>21</v>
      </c>
      <c r="M96" s="177">
        <f>G96*(1+L96/100)</f>
        <v>0</v>
      </c>
      <c r="N96" s="175">
        <v>5.0000000000000001E-4</v>
      </c>
      <c r="O96" s="175">
        <f>ROUND(E96*N96,2)</f>
        <v>1.26</v>
      </c>
      <c r="P96" s="175">
        <v>0</v>
      </c>
      <c r="Q96" s="175">
        <f>ROUND(E96*P96,2)</f>
        <v>0</v>
      </c>
      <c r="R96" s="177" t="s">
        <v>193</v>
      </c>
      <c r="S96" s="177" t="s">
        <v>133</v>
      </c>
      <c r="T96" s="178" t="s">
        <v>133</v>
      </c>
      <c r="U96" s="161">
        <v>0.09</v>
      </c>
      <c r="V96" s="161">
        <f>ROUND(E96*U96,2)</f>
        <v>226.8</v>
      </c>
      <c r="W96" s="161"/>
      <c r="X96" s="161" t="s">
        <v>123</v>
      </c>
      <c r="Y96" s="161" t="s">
        <v>124</v>
      </c>
      <c r="Z96" s="151"/>
      <c r="AA96" s="151"/>
      <c r="AB96" s="151"/>
      <c r="AC96" s="151"/>
      <c r="AD96" s="151"/>
      <c r="AE96" s="151"/>
      <c r="AF96" s="151"/>
      <c r="AG96" s="151" t="s">
        <v>125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2" x14ac:dyDescent="0.2">
      <c r="A97" s="158"/>
      <c r="B97" s="159"/>
      <c r="C97" s="242" t="s">
        <v>126</v>
      </c>
      <c r="D97" s="243"/>
      <c r="E97" s="243"/>
      <c r="F97" s="243"/>
      <c r="G97" s="243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61"/>
      <c r="Z97" s="151"/>
      <c r="AA97" s="151"/>
      <c r="AB97" s="151"/>
      <c r="AC97" s="151"/>
      <c r="AD97" s="151"/>
      <c r="AE97" s="151"/>
      <c r="AF97" s="151"/>
      <c r="AG97" s="151" t="s">
        <v>127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2" x14ac:dyDescent="0.2">
      <c r="A98" s="158"/>
      <c r="B98" s="159"/>
      <c r="C98" s="182" t="s">
        <v>212</v>
      </c>
      <c r="D98" s="162"/>
      <c r="E98" s="163">
        <v>235</v>
      </c>
      <c r="F98" s="161"/>
      <c r="G98" s="161"/>
      <c r="H98" s="161"/>
      <c r="I98" s="161"/>
      <c r="J98" s="161"/>
      <c r="K98" s="161"/>
      <c r="L98" s="161"/>
      <c r="M98" s="161"/>
      <c r="N98" s="160"/>
      <c r="O98" s="160"/>
      <c r="P98" s="160"/>
      <c r="Q98" s="160"/>
      <c r="R98" s="161"/>
      <c r="S98" s="161"/>
      <c r="T98" s="161"/>
      <c r="U98" s="161"/>
      <c r="V98" s="161"/>
      <c r="W98" s="161"/>
      <c r="X98" s="161"/>
      <c r="Y98" s="161"/>
      <c r="Z98" s="151"/>
      <c r="AA98" s="151"/>
      <c r="AB98" s="151"/>
      <c r="AC98" s="151"/>
      <c r="AD98" s="151"/>
      <c r="AE98" s="151"/>
      <c r="AF98" s="151"/>
      <c r="AG98" s="151" t="s">
        <v>129</v>
      </c>
      <c r="AH98" s="151">
        <v>0</v>
      </c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3" x14ac:dyDescent="0.2">
      <c r="A99" s="158"/>
      <c r="B99" s="159"/>
      <c r="C99" s="182" t="s">
        <v>213</v>
      </c>
      <c r="D99" s="162"/>
      <c r="E99" s="163">
        <v>185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61"/>
      <c r="Z99" s="151"/>
      <c r="AA99" s="151"/>
      <c r="AB99" s="151"/>
      <c r="AC99" s="151"/>
      <c r="AD99" s="151"/>
      <c r="AE99" s="151"/>
      <c r="AF99" s="151"/>
      <c r="AG99" s="151" t="s">
        <v>129</v>
      </c>
      <c r="AH99" s="151">
        <v>0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3" x14ac:dyDescent="0.2">
      <c r="A100" s="158"/>
      <c r="B100" s="159"/>
      <c r="C100" s="182" t="s">
        <v>214</v>
      </c>
      <c r="D100" s="162"/>
      <c r="E100" s="163">
        <v>135</v>
      </c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1"/>
      <c r="AA100" s="151"/>
      <c r="AB100" s="151"/>
      <c r="AC100" s="151"/>
      <c r="AD100" s="151"/>
      <c r="AE100" s="151"/>
      <c r="AF100" s="151"/>
      <c r="AG100" s="151" t="s">
        <v>129</v>
      </c>
      <c r="AH100" s="151">
        <v>0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3" x14ac:dyDescent="0.2">
      <c r="A101" s="158"/>
      <c r="B101" s="159"/>
      <c r="C101" s="182" t="s">
        <v>221</v>
      </c>
      <c r="D101" s="162"/>
      <c r="E101" s="163">
        <v>1745</v>
      </c>
      <c r="F101" s="161"/>
      <c r="G101" s="161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61"/>
      <c r="Z101" s="151"/>
      <c r="AA101" s="151"/>
      <c r="AB101" s="151"/>
      <c r="AC101" s="151"/>
      <c r="AD101" s="151"/>
      <c r="AE101" s="151"/>
      <c r="AF101" s="151"/>
      <c r="AG101" s="151" t="s">
        <v>129</v>
      </c>
      <c r="AH101" s="151">
        <v>0</v>
      </c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3" x14ac:dyDescent="0.2">
      <c r="A102" s="158"/>
      <c r="B102" s="159"/>
      <c r="C102" s="182" t="s">
        <v>222</v>
      </c>
      <c r="D102" s="162"/>
      <c r="E102" s="163">
        <v>220</v>
      </c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61"/>
      <c r="Z102" s="151"/>
      <c r="AA102" s="151"/>
      <c r="AB102" s="151"/>
      <c r="AC102" s="151"/>
      <c r="AD102" s="151"/>
      <c r="AE102" s="151"/>
      <c r="AF102" s="151"/>
      <c r="AG102" s="151" t="s">
        <v>129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72">
        <v>23</v>
      </c>
      <c r="B103" s="173" t="s">
        <v>223</v>
      </c>
      <c r="C103" s="181" t="s">
        <v>224</v>
      </c>
      <c r="D103" s="174" t="s">
        <v>225</v>
      </c>
      <c r="E103" s="175">
        <v>1</v>
      </c>
      <c r="F103" s="176"/>
      <c r="G103" s="177">
        <f>ROUND(E103*F103,2)</f>
        <v>0</v>
      </c>
      <c r="H103" s="176"/>
      <c r="I103" s="177">
        <f>ROUND(E103*H103,2)</f>
        <v>0</v>
      </c>
      <c r="J103" s="176"/>
      <c r="K103" s="177">
        <f>ROUND(E103*J103,2)</f>
        <v>0</v>
      </c>
      <c r="L103" s="177">
        <v>21</v>
      </c>
      <c r="M103" s="177">
        <f>G103*(1+L103/100)</f>
        <v>0</v>
      </c>
      <c r="N103" s="175">
        <v>0</v>
      </c>
      <c r="O103" s="175">
        <f>ROUND(E103*N103,2)</f>
        <v>0</v>
      </c>
      <c r="P103" s="175">
        <v>0</v>
      </c>
      <c r="Q103" s="175">
        <f>ROUND(E103*P103,2)</f>
        <v>0</v>
      </c>
      <c r="R103" s="177"/>
      <c r="S103" s="177" t="s">
        <v>121</v>
      </c>
      <c r="T103" s="178" t="s">
        <v>122</v>
      </c>
      <c r="U103" s="161">
        <v>0</v>
      </c>
      <c r="V103" s="161">
        <f>ROUND(E103*U103,2)</f>
        <v>0</v>
      </c>
      <c r="W103" s="161"/>
      <c r="X103" s="161" t="s">
        <v>123</v>
      </c>
      <c r="Y103" s="161" t="s">
        <v>124</v>
      </c>
      <c r="Z103" s="151"/>
      <c r="AA103" s="151"/>
      <c r="AB103" s="151"/>
      <c r="AC103" s="151"/>
      <c r="AD103" s="151"/>
      <c r="AE103" s="151"/>
      <c r="AF103" s="151"/>
      <c r="AG103" s="151" t="s">
        <v>125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2" x14ac:dyDescent="0.2">
      <c r="A104" s="158"/>
      <c r="B104" s="159"/>
      <c r="C104" s="242" t="s">
        <v>126</v>
      </c>
      <c r="D104" s="243"/>
      <c r="E104" s="243"/>
      <c r="F104" s="243"/>
      <c r="G104" s="243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61"/>
      <c r="Z104" s="151"/>
      <c r="AA104" s="151"/>
      <c r="AB104" s="151"/>
      <c r="AC104" s="151"/>
      <c r="AD104" s="151"/>
      <c r="AE104" s="151"/>
      <c r="AF104" s="151"/>
      <c r="AG104" s="151" t="s">
        <v>127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3" x14ac:dyDescent="0.2">
      <c r="A105" s="158"/>
      <c r="B105" s="159"/>
      <c r="C105" s="246" t="s">
        <v>226</v>
      </c>
      <c r="D105" s="247"/>
      <c r="E105" s="247"/>
      <c r="F105" s="247"/>
      <c r="G105" s="247"/>
      <c r="H105" s="161"/>
      <c r="I105" s="161"/>
      <c r="J105" s="161"/>
      <c r="K105" s="161"/>
      <c r="L105" s="161"/>
      <c r="M105" s="161"/>
      <c r="N105" s="160"/>
      <c r="O105" s="160"/>
      <c r="P105" s="160"/>
      <c r="Q105" s="160"/>
      <c r="R105" s="161"/>
      <c r="S105" s="161"/>
      <c r="T105" s="161"/>
      <c r="U105" s="161"/>
      <c r="V105" s="161"/>
      <c r="W105" s="161"/>
      <c r="X105" s="161"/>
      <c r="Y105" s="161"/>
      <c r="Z105" s="151"/>
      <c r="AA105" s="151"/>
      <c r="AB105" s="151"/>
      <c r="AC105" s="151"/>
      <c r="AD105" s="151"/>
      <c r="AE105" s="151"/>
      <c r="AF105" s="151"/>
      <c r="AG105" s="151" t="s">
        <v>127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x14ac:dyDescent="0.2">
      <c r="A106" s="165" t="s">
        <v>116</v>
      </c>
      <c r="B106" s="166" t="s">
        <v>75</v>
      </c>
      <c r="C106" s="180" t="s">
        <v>76</v>
      </c>
      <c r="D106" s="167"/>
      <c r="E106" s="168"/>
      <c r="F106" s="169"/>
      <c r="G106" s="169">
        <f>SUMIF(AG107:AG133,"&lt;&gt;NOR",G107:G133)</f>
        <v>0</v>
      </c>
      <c r="H106" s="169"/>
      <c r="I106" s="169">
        <f>SUM(I107:I133)</f>
        <v>0</v>
      </c>
      <c r="J106" s="169"/>
      <c r="K106" s="169">
        <f>SUM(K107:K133)</f>
        <v>0</v>
      </c>
      <c r="L106" s="169"/>
      <c r="M106" s="169">
        <f>SUM(M107:M133)</f>
        <v>0</v>
      </c>
      <c r="N106" s="168"/>
      <c r="O106" s="168">
        <f>SUM(O107:O133)</f>
        <v>0.05</v>
      </c>
      <c r="P106" s="168"/>
      <c r="Q106" s="168">
        <f>SUM(Q107:Q133)</f>
        <v>0</v>
      </c>
      <c r="R106" s="169"/>
      <c r="S106" s="169"/>
      <c r="T106" s="170"/>
      <c r="U106" s="164"/>
      <c r="V106" s="164">
        <f>SUM(V107:V133)</f>
        <v>399.26999999999992</v>
      </c>
      <c r="W106" s="164"/>
      <c r="X106" s="164"/>
      <c r="Y106" s="164"/>
      <c r="AG106" t="s">
        <v>117</v>
      </c>
    </row>
    <row r="107" spans="1:60" outlineLevel="1" x14ac:dyDescent="0.2">
      <c r="A107" s="172">
        <v>24</v>
      </c>
      <c r="B107" s="173" t="s">
        <v>227</v>
      </c>
      <c r="C107" s="181" t="s">
        <v>228</v>
      </c>
      <c r="D107" s="174" t="s">
        <v>120</v>
      </c>
      <c r="E107" s="175">
        <v>975</v>
      </c>
      <c r="F107" s="176"/>
      <c r="G107" s="177">
        <f>ROUND(E107*F107,2)</f>
        <v>0</v>
      </c>
      <c r="H107" s="176"/>
      <c r="I107" s="177">
        <f>ROUND(E107*H107,2)</f>
        <v>0</v>
      </c>
      <c r="J107" s="176"/>
      <c r="K107" s="177">
        <f>ROUND(E107*J107,2)</f>
        <v>0</v>
      </c>
      <c r="L107" s="177">
        <v>21</v>
      </c>
      <c r="M107" s="177">
        <f>G107*(1+L107/100)</f>
        <v>0</v>
      </c>
      <c r="N107" s="175">
        <v>0</v>
      </c>
      <c r="O107" s="175">
        <f>ROUND(E107*N107,2)</f>
        <v>0</v>
      </c>
      <c r="P107" s="175">
        <v>0</v>
      </c>
      <c r="Q107" s="175">
        <f>ROUND(E107*P107,2)</f>
        <v>0</v>
      </c>
      <c r="R107" s="177" t="s">
        <v>229</v>
      </c>
      <c r="S107" s="177" t="s">
        <v>133</v>
      </c>
      <c r="T107" s="178" t="s">
        <v>133</v>
      </c>
      <c r="U107" s="161">
        <v>0.1</v>
      </c>
      <c r="V107" s="161">
        <f>ROUND(E107*U107,2)</f>
        <v>97.5</v>
      </c>
      <c r="W107" s="161"/>
      <c r="X107" s="161" t="s">
        <v>123</v>
      </c>
      <c r="Y107" s="161" t="s">
        <v>124</v>
      </c>
      <c r="Z107" s="151"/>
      <c r="AA107" s="151"/>
      <c r="AB107" s="151"/>
      <c r="AC107" s="151"/>
      <c r="AD107" s="151"/>
      <c r="AE107" s="151"/>
      <c r="AF107" s="151"/>
      <c r="AG107" s="151" t="s">
        <v>125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2" x14ac:dyDescent="0.2">
      <c r="A108" s="158"/>
      <c r="B108" s="159"/>
      <c r="C108" s="244" t="s">
        <v>230</v>
      </c>
      <c r="D108" s="245"/>
      <c r="E108" s="245"/>
      <c r="F108" s="245"/>
      <c r="G108" s="245"/>
      <c r="H108" s="161"/>
      <c r="I108" s="161"/>
      <c r="J108" s="161"/>
      <c r="K108" s="161"/>
      <c r="L108" s="161"/>
      <c r="M108" s="161"/>
      <c r="N108" s="160"/>
      <c r="O108" s="160"/>
      <c r="P108" s="160"/>
      <c r="Q108" s="160"/>
      <c r="R108" s="161"/>
      <c r="S108" s="161"/>
      <c r="T108" s="161"/>
      <c r="U108" s="161"/>
      <c r="V108" s="161"/>
      <c r="W108" s="161"/>
      <c r="X108" s="161"/>
      <c r="Y108" s="161"/>
      <c r="Z108" s="151"/>
      <c r="AA108" s="151"/>
      <c r="AB108" s="151"/>
      <c r="AC108" s="151"/>
      <c r="AD108" s="151"/>
      <c r="AE108" s="151"/>
      <c r="AF108" s="151"/>
      <c r="AG108" s="151" t="s">
        <v>142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2" x14ac:dyDescent="0.2">
      <c r="A109" s="158"/>
      <c r="B109" s="159"/>
      <c r="C109" s="246" t="s">
        <v>126</v>
      </c>
      <c r="D109" s="247"/>
      <c r="E109" s="247"/>
      <c r="F109" s="247"/>
      <c r="G109" s="247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61"/>
      <c r="Z109" s="151"/>
      <c r="AA109" s="151"/>
      <c r="AB109" s="151"/>
      <c r="AC109" s="151"/>
      <c r="AD109" s="151"/>
      <c r="AE109" s="151"/>
      <c r="AF109" s="151"/>
      <c r="AG109" s="151" t="s">
        <v>127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2" x14ac:dyDescent="0.2">
      <c r="A110" s="158"/>
      <c r="B110" s="159"/>
      <c r="C110" s="182" t="s">
        <v>231</v>
      </c>
      <c r="D110" s="162"/>
      <c r="E110" s="163">
        <v>975</v>
      </c>
      <c r="F110" s="161"/>
      <c r="G110" s="161"/>
      <c r="H110" s="161"/>
      <c r="I110" s="161"/>
      <c r="J110" s="161"/>
      <c r="K110" s="161"/>
      <c r="L110" s="161"/>
      <c r="M110" s="161"/>
      <c r="N110" s="160"/>
      <c r="O110" s="160"/>
      <c r="P110" s="160"/>
      <c r="Q110" s="160"/>
      <c r="R110" s="161"/>
      <c r="S110" s="161"/>
      <c r="T110" s="161"/>
      <c r="U110" s="161"/>
      <c r="V110" s="161"/>
      <c r="W110" s="161"/>
      <c r="X110" s="161"/>
      <c r="Y110" s="161"/>
      <c r="Z110" s="151"/>
      <c r="AA110" s="151"/>
      <c r="AB110" s="151"/>
      <c r="AC110" s="151"/>
      <c r="AD110" s="151"/>
      <c r="AE110" s="151"/>
      <c r="AF110" s="151"/>
      <c r="AG110" s="151" t="s">
        <v>129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1" x14ac:dyDescent="0.2">
      <c r="A111" s="172">
        <v>25</v>
      </c>
      <c r="B111" s="173" t="s">
        <v>232</v>
      </c>
      <c r="C111" s="181" t="s">
        <v>233</v>
      </c>
      <c r="D111" s="174" t="s">
        <v>234</v>
      </c>
      <c r="E111" s="175">
        <v>50</v>
      </c>
      <c r="F111" s="176"/>
      <c r="G111" s="177">
        <f>ROUND(E111*F111,2)</f>
        <v>0</v>
      </c>
      <c r="H111" s="176"/>
      <c r="I111" s="177">
        <f>ROUND(E111*H111,2)</f>
        <v>0</v>
      </c>
      <c r="J111" s="176"/>
      <c r="K111" s="177">
        <f>ROUND(E111*J111,2)</f>
        <v>0</v>
      </c>
      <c r="L111" s="177">
        <v>21</v>
      </c>
      <c r="M111" s="177">
        <f>G111*(1+L111/100)</f>
        <v>0</v>
      </c>
      <c r="N111" s="175">
        <v>1E-3</v>
      </c>
      <c r="O111" s="175">
        <f>ROUND(E111*N111,2)</f>
        <v>0.05</v>
      </c>
      <c r="P111" s="175">
        <v>0</v>
      </c>
      <c r="Q111" s="175">
        <f>ROUND(E111*P111,2)</f>
        <v>0</v>
      </c>
      <c r="R111" s="177" t="s">
        <v>205</v>
      </c>
      <c r="S111" s="177" t="s">
        <v>133</v>
      </c>
      <c r="T111" s="178" t="s">
        <v>133</v>
      </c>
      <c r="U111" s="161">
        <v>0</v>
      </c>
      <c r="V111" s="161">
        <f>ROUND(E111*U111,2)</f>
        <v>0</v>
      </c>
      <c r="W111" s="161"/>
      <c r="X111" s="161" t="s">
        <v>206</v>
      </c>
      <c r="Y111" s="161" t="s">
        <v>124</v>
      </c>
      <c r="Z111" s="151"/>
      <c r="AA111" s="151"/>
      <c r="AB111" s="151"/>
      <c r="AC111" s="151"/>
      <c r="AD111" s="151"/>
      <c r="AE111" s="151"/>
      <c r="AF111" s="151"/>
      <c r="AG111" s="151" t="s">
        <v>207</v>
      </c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2" x14ac:dyDescent="0.2">
      <c r="A112" s="158"/>
      <c r="B112" s="159"/>
      <c r="C112" s="242" t="s">
        <v>126</v>
      </c>
      <c r="D112" s="243"/>
      <c r="E112" s="243"/>
      <c r="F112" s="243"/>
      <c r="G112" s="243"/>
      <c r="H112" s="161"/>
      <c r="I112" s="161"/>
      <c r="J112" s="161"/>
      <c r="K112" s="161"/>
      <c r="L112" s="161"/>
      <c r="M112" s="161"/>
      <c r="N112" s="160"/>
      <c r="O112" s="160"/>
      <c r="P112" s="160"/>
      <c r="Q112" s="160"/>
      <c r="R112" s="161"/>
      <c r="S112" s="161"/>
      <c r="T112" s="161"/>
      <c r="U112" s="161"/>
      <c r="V112" s="161"/>
      <c r="W112" s="161"/>
      <c r="X112" s="161"/>
      <c r="Y112" s="161"/>
      <c r="Z112" s="151"/>
      <c r="AA112" s="151"/>
      <c r="AB112" s="151"/>
      <c r="AC112" s="151"/>
      <c r="AD112" s="151"/>
      <c r="AE112" s="151"/>
      <c r="AF112" s="151"/>
      <c r="AG112" s="151" t="s">
        <v>127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72">
        <v>26</v>
      </c>
      <c r="B113" s="173" t="s">
        <v>235</v>
      </c>
      <c r="C113" s="181" t="s">
        <v>236</v>
      </c>
      <c r="D113" s="174" t="s">
        <v>120</v>
      </c>
      <c r="E113" s="175">
        <v>975</v>
      </c>
      <c r="F113" s="176"/>
      <c r="G113" s="177">
        <f>ROUND(E113*F113,2)</f>
        <v>0</v>
      </c>
      <c r="H113" s="176"/>
      <c r="I113" s="177">
        <f>ROUND(E113*H113,2)</f>
        <v>0</v>
      </c>
      <c r="J113" s="176"/>
      <c r="K113" s="177">
        <f>ROUND(E113*J113,2)</f>
        <v>0</v>
      </c>
      <c r="L113" s="177">
        <v>21</v>
      </c>
      <c r="M113" s="177">
        <f>G113*(1+L113/100)</f>
        <v>0</v>
      </c>
      <c r="N113" s="175">
        <v>0</v>
      </c>
      <c r="O113" s="175">
        <f>ROUND(E113*N113,2)</f>
        <v>0</v>
      </c>
      <c r="P113" s="175">
        <v>0</v>
      </c>
      <c r="Q113" s="175">
        <f>ROUND(E113*P113,2)</f>
        <v>0</v>
      </c>
      <c r="R113" s="177" t="s">
        <v>229</v>
      </c>
      <c r="S113" s="177" t="s">
        <v>133</v>
      </c>
      <c r="T113" s="178" t="s">
        <v>133</v>
      </c>
      <c r="U113" s="161">
        <v>0.02</v>
      </c>
      <c r="V113" s="161">
        <f>ROUND(E113*U113,2)</f>
        <v>19.5</v>
      </c>
      <c r="W113" s="161"/>
      <c r="X113" s="161" t="s">
        <v>123</v>
      </c>
      <c r="Y113" s="161" t="s">
        <v>124</v>
      </c>
      <c r="Z113" s="151"/>
      <c r="AA113" s="151"/>
      <c r="AB113" s="151"/>
      <c r="AC113" s="151"/>
      <c r="AD113" s="151"/>
      <c r="AE113" s="151"/>
      <c r="AF113" s="151"/>
      <c r="AG113" s="151" t="s">
        <v>125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ht="22.5" outlineLevel="2" x14ac:dyDescent="0.2">
      <c r="A114" s="158"/>
      <c r="B114" s="159"/>
      <c r="C114" s="244" t="s">
        <v>237</v>
      </c>
      <c r="D114" s="245"/>
      <c r="E114" s="245"/>
      <c r="F114" s="245"/>
      <c r="G114" s="245"/>
      <c r="H114" s="161"/>
      <c r="I114" s="161"/>
      <c r="J114" s="161"/>
      <c r="K114" s="161"/>
      <c r="L114" s="161"/>
      <c r="M114" s="161"/>
      <c r="N114" s="160"/>
      <c r="O114" s="160"/>
      <c r="P114" s="160"/>
      <c r="Q114" s="160"/>
      <c r="R114" s="161"/>
      <c r="S114" s="161"/>
      <c r="T114" s="161"/>
      <c r="U114" s="161"/>
      <c r="V114" s="161"/>
      <c r="W114" s="161"/>
      <c r="X114" s="161"/>
      <c r="Y114" s="161"/>
      <c r="Z114" s="151"/>
      <c r="AA114" s="151"/>
      <c r="AB114" s="151"/>
      <c r="AC114" s="151"/>
      <c r="AD114" s="151"/>
      <c r="AE114" s="151"/>
      <c r="AF114" s="151"/>
      <c r="AG114" s="151" t="s">
        <v>142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79" t="str">
        <f>C114</f>
        <v>bez ohledu na způsob založení, tj. pokosení se shrabáním, naložením shrabků na dopravní prostředek s odvezením do 20 km a se složením,</v>
      </c>
      <c r="BB114" s="151"/>
      <c r="BC114" s="151"/>
      <c r="BD114" s="151"/>
      <c r="BE114" s="151"/>
      <c r="BF114" s="151"/>
      <c r="BG114" s="151"/>
      <c r="BH114" s="151"/>
    </row>
    <row r="115" spans="1:60" outlineLevel="2" x14ac:dyDescent="0.2">
      <c r="A115" s="158"/>
      <c r="B115" s="159"/>
      <c r="C115" s="246" t="s">
        <v>126</v>
      </c>
      <c r="D115" s="247"/>
      <c r="E115" s="247"/>
      <c r="F115" s="247"/>
      <c r="G115" s="247"/>
      <c r="H115" s="161"/>
      <c r="I115" s="161"/>
      <c r="J115" s="161"/>
      <c r="K115" s="161"/>
      <c r="L115" s="161"/>
      <c r="M115" s="161"/>
      <c r="N115" s="160"/>
      <c r="O115" s="160"/>
      <c r="P115" s="160"/>
      <c r="Q115" s="160"/>
      <c r="R115" s="161"/>
      <c r="S115" s="161"/>
      <c r="T115" s="161"/>
      <c r="U115" s="161"/>
      <c r="V115" s="161"/>
      <c r="W115" s="161"/>
      <c r="X115" s="161"/>
      <c r="Y115" s="161"/>
      <c r="Z115" s="151"/>
      <c r="AA115" s="151"/>
      <c r="AB115" s="151"/>
      <c r="AC115" s="151"/>
      <c r="AD115" s="151"/>
      <c r="AE115" s="151"/>
      <c r="AF115" s="151"/>
      <c r="AG115" s="151" t="s">
        <v>127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outlineLevel="2" x14ac:dyDescent="0.2">
      <c r="A116" s="158"/>
      <c r="B116" s="159"/>
      <c r="C116" s="182" t="s">
        <v>238</v>
      </c>
      <c r="D116" s="162"/>
      <c r="E116" s="163">
        <v>975</v>
      </c>
      <c r="F116" s="161"/>
      <c r="G116" s="161"/>
      <c r="H116" s="161"/>
      <c r="I116" s="161"/>
      <c r="J116" s="161"/>
      <c r="K116" s="161"/>
      <c r="L116" s="161"/>
      <c r="M116" s="161"/>
      <c r="N116" s="160"/>
      <c r="O116" s="160"/>
      <c r="P116" s="160"/>
      <c r="Q116" s="160"/>
      <c r="R116" s="161"/>
      <c r="S116" s="161"/>
      <c r="T116" s="161"/>
      <c r="U116" s="161"/>
      <c r="V116" s="161"/>
      <c r="W116" s="161"/>
      <c r="X116" s="161"/>
      <c r="Y116" s="161"/>
      <c r="Z116" s="151"/>
      <c r="AA116" s="151"/>
      <c r="AB116" s="151"/>
      <c r="AC116" s="151"/>
      <c r="AD116" s="151"/>
      <c r="AE116" s="151"/>
      <c r="AF116" s="151"/>
      <c r="AG116" s="151" t="s">
        <v>129</v>
      </c>
      <c r="AH116" s="151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1" x14ac:dyDescent="0.2">
      <c r="A117" s="172">
        <v>27</v>
      </c>
      <c r="B117" s="173" t="s">
        <v>239</v>
      </c>
      <c r="C117" s="181" t="s">
        <v>240</v>
      </c>
      <c r="D117" s="174" t="s">
        <v>149</v>
      </c>
      <c r="E117" s="175">
        <v>6</v>
      </c>
      <c r="F117" s="176"/>
      <c r="G117" s="177">
        <f>ROUND(E117*F117,2)</f>
        <v>0</v>
      </c>
      <c r="H117" s="176"/>
      <c r="I117" s="177">
        <f>ROUND(E117*H117,2)</f>
        <v>0</v>
      </c>
      <c r="J117" s="176"/>
      <c r="K117" s="177">
        <f>ROUND(E117*J117,2)</f>
        <v>0</v>
      </c>
      <c r="L117" s="177">
        <v>21</v>
      </c>
      <c r="M117" s="177">
        <f>G117*(1+L117/100)</f>
        <v>0</v>
      </c>
      <c r="N117" s="175">
        <v>0</v>
      </c>
      <c r="O117" s="175">
        <f>ROUND(E117*N117,2)</f>
        <v>0</v>
      </c>
      <c r="P117" s="175">
        <v>0</v>
      </c>
      <c r="Q117" s="175">
        <f>ROUND(E117*P117,2)</f>
        <v>0</v>
      </c>
      <c r="R117" s="177" t="s">
        <v>229</v>
      </c>
      <c r="S117" s="177" t="s">
        <v>133</v>
      </c>
      <c r="T117" s="178" t="s">
        <v>133</v>
      </c>
      <c r="U117" s="161">
        <v>0.88</v>
      </c>
      <c r="V117" s="161">
        <f>ROUND(E117*U117,2)</f>
        <v>5.28</v>
      </c>
      <c r="W117" s="161"/>
      <c r="X117" s="161" t="s">
        <v>123</v>
      </c>
      <c r="Y117" s="161" t="s">
        <v>124</v>
      </c>
      <c r="Z117" s="151"/>
      <c r="AA117" s="151"/>
      <c r="AB117" s="151"/>
      <c r="AC117" s="151"/>
      <c r="AD117" s="151"/>
      <c r="AE117" s="151"/>
      <c r="AF117" s="151"/>
      <c r="AG117" s="151" t="s">
        <v>125</v>
      </c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outlineLevel="2" x14ac:dyDescent="0.2">
      <c r="A118" s="158"/>
      <c r="B118" s="159"/>
      <c r="C118" s="242" t="s">
        <v>126</v>
      </c>
      <c r="D118" s="243"/>
      <c r="E118" s="243"/>
      <c r="F118" s="243"/>
      <c r="G118" s="243"/>
      <c r="H118" s="161"/>
      <c r="I118" s="161"/>
      <c r="J118" s="161"/>
      <c r="K118" s="161"/>
      <c r="L118" s="161"/>
      <c r="M118" s="161"/>
      <c r="N118" s="160"/>
      <c r="O118" s="160"/>
      <c r="P118" s="160"/>
      <c r="Q118" s="160"/>
      <c r="R118" s="161"/>
      <c r="S118" s="161"/>
      <c r="T118" s="161"/>
      <c r="U118" s="161"/>
      <c r="V118" s="161"/>
      <c r="W118" s="161"/>
      <c r="X118" s="161"/>
      <c r="Y118" s="161"/>
      <c r="Z118" s="151"/>
      <c r="AA118" s="151"/>
      <c r="AB118" s="151"/>
      <c r="AC118" s="151"/>
      <c r="AD118" s="151"/>
      <c r="AE118" s="151"/>
      <c r="AF118" s="151"/>
      <c r="AG118" s="151" t="s">
        <v>127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2" x14ac:dyDescent="0.2">
      <c r="A119" s="158"/>
      <c r="B119" s="159"/>
      <c r="C119" s="182" t="s">
        <v>241</v>
      </c>
      <c r="D119" s="162"/>
      <c r="E119" s="163">
        <v>6</v>
      </c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61"/>
      <c r="Z119" s="151"/>
      <c r="AA119" s="151"/>
      <c r="AB119" s="151"/>
      <c r="AC119" s="151"/>
      <c r="AD119" s="151"/>
      <c r="AE119" s="151"/>
      <c r="AF119" s="151"/>
      <c r="AG119" s="151" t="s">
        <v>129</v>
      </c>
      <c r="AH119" s="151">
        <v>0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1" x14ac:dyDescent="0.2">
      <c r="A120" s="172">
        <v>28</v>
      </c>
      <c r="B120" s="173" t="s">
        <v>242</v>
      </c>
      <c r="C120" s="181" t="s">
        <v>243</v>
      </c>
      <c r="D120" s="174" t="s">
        <v>120</v>
      </c>
      <c r="E120" s="175">
        <v>975</v>
      </c>
      <c r="F120" s="176"/>
      <c r="G120" s="177">
        <f>ROUND(E120*F120,2)</f>
        <v>0</v>
      </c>
      <c r="H120" s="176"/>
      <c r="I120" s="177">
        <f>ROUND(E120*H120,2)</f>
        <v>0</v>
      </c>
      <c r="J120" s="176"/>
      <c r="K120" s="177">
        <f>ROUND(E120*J120,2)</f>
        <v>0</v>
      </c>
      <c r="L120" s="177">
        <v>21</v>
      </c>
      <c r="M120" s="177">
        <f>G120*(1+L120/100)</f>
        <v>0</v>
      </c>
      <c r="N120" s="175">
        <v>0</v>
      </c>
      <c r="O120" s="175">
        <f>ROUND(E120*N120,2)</f>
        <v>0</v>
      </c>
      <c r="P120" s="175">
        <v>0</v>
      </c>
      <c r="Q120" s="175">
        <f>ROUND(E120*P120,2)</f>
        <v>0</v>
      </c>
      <c r="R120" s="177"/>
      <c r="S120" s="177" t="s">
        <v>121</v>
      </c>
      <c r="T120" s="178" t="s">
        <v>133</v>
      </c>
      <c r="U120" s="161">
        <v>0.23</v>
      </c>
      <c r="V120" s="161">
        <f>ROUND(E120*U120,2)</f>
        <v>224.25</v>
      </c>
      <c r="W120" s="161"/>
      <c r="X120" s="161" t="s">
        <v>123</v>
      </c>
      <c r="Y120" s="161" t="s">
        <v>124</v>
      </c>
      <c r="Z120" s="151"/>
      <c r="AA120" s="151"/>
      <c r="AB120" s="151"/>
      <c r="AC120" s="151"/>
      <c r="AD120" s="151"/>
      <c r="AE120" s="151"/>
      <c r="AF120" s="151"/>
      <c r="AG120" s="151" t="s">
        <v>125</v>
      </c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2" x14ac:dyDescent="0.2">
      <c r="A121" s="158"/>
      <c r="B121" s="159"/>
      <c r="C121" s="242" t="s">
        <v>126</v>
      </c>
      <c r="D121" s="243"/>
      <c r="E121" s="243"/>
      <c r="F121" s="243"/>
      <c r="G121" s="243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61"/>
      <c r="Z121" s="151"/>
      <c r="AA121" s="151"/>
      <c r="AB121" s="151"/>
      <c r="AC121" s="151"/>
      <c r="AD121" s="151"/>
      <c r="AE121" s="151"/>
      <c r="AF121" s="151"/>
      <c r="AG121" s="151" t="s">
        <v>127</v>
      </c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2" x14ac:dyDescent="0.2">
      <c r="A122" s="158"/>
      <c r="B122" s="159"/>
      <c r="C122" s="182" t="s">
        <v>244</v>
      </c>
      <c r="D122" s="162"/>
      <c r="E122" s="163">
        <v>975</v>
      </c>
      <c r="F122" s="161"/>
      <c r="G122" s="161"/>
      <c r="H122" s="161"/>
      <c r="I122" s="161"/>
      <c r="J122" s="161"/>
      <c r="K122" s="161"/>
      <c r="L122" s="161"/>
      <c r="M122" s="161"/>
      <c r="N122" s="160"/>
      <c r="O122" s="160"/>
      <c r="P122" s="160"/>
      <c r="Q122" s="160"/>
      <c r="R122" s="161"/>
      <c r="S122" s="161"/>
      <c r="T122" s="161"/>
      <c r="U122" s="161"/>
      <c r="V122" s="161"/>
      <c r="W122" s="161"/>
      <c r="X122" s="161"/>
      <c r="Y122" s="161"/>
      <c r="Z122" s="151"/>
      <c r="AA122" s="151"/>
      <c r="AB122" s="151"/>
      <c r="AC122" s="151"/>
      <c r="AD122" s="151"/>
      <c r="AE122" s="151"/>
      <c r="AF122" s="151"/>
      <c r="AG122" s="151" t="s">
        <v>129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1" x14ac:dyDescent="0.2">
      <c r="A123" s="172">
        <v>29</v>
      </c>
      <c r="B123" s="173" t="s">
        <v>245</v>
      </c>
      <c r="C123" s="181" t="s">
        <v>246</v>
      </c>
      <c r="D123" s="174" t="s">
        <v>149</v>
      </c>
      <c r="E123" s="175">
        <v>78</v>
      </c>
      <c r="F123" s="176"/>
      <c r="G123" s="177">
        <f>ROUND(E123*F123,2)</f>
        <v>0</v>
      </c>
      <c r="H123" s="176"/>
      <c r="I123" s="177">
        <f>ROUND(E123*H123,2)</f>
        <v>0</v>
      </c>
      <c r="J123" s="176"/>
      <c r="K123" s="177">
        <f>ROUND(E123*J123,2)</f>
        <v>0</v>
      </c>
      <c r="L123" s="177">
        <v>21</v>
      </c>
      <c r="M123" s="177">
        <f>G123*(1+L123/100)</f>
        <v>0</v>
      </c>
      <c r="N123" s="175">
        <v>0</v>
      </c>
      <c r="O123" s="175">
        <f>ROUND(E123*N123,2)</f>
        <v>0</v>
      </c>
      <c r="P123" s="175">
        <v>0</v>
      </c>
      <c r="Q123" s="175">
        <f>ROUND(E123*P123,2)</f>
        <v>0</v>
      </c>
      <c r="R123" s="177" t="s">
        <v>229</v>
      </c>
      <c r="S123" s="177" t="s">
        <v>133</v>
      </c>
      <c r="T123" s="178" t="s">
        <v>133</v>
      </c>
      <c r="U123" s="161">
        <v>0.03</v>
      </c>
      <c r="V123" s="161">
        <f>ROUND(E123*U123,2)</f>
        <v>2.34</v>
      </c>
      <c r="W123" s="161"/>
      <c r="X123" s="161" t="s">
        <v>123</v>
      </c>
      <c r="Y123" s="161" t="s">
        <v>124</v>
      </c>
      <c r="Z123" s="151"/>
      <c r="AA123" s="151"/>
      <c r="AB123" s="151"/>
      <c r="AC123" s="151"/>
      <c r="AD123" s="151"/>
      <c r="AE123" s="151"/>
      <c r="AF123" s="151"/>
      <c r="AG123" s="151" t="s">
        <v>125</v>
      </c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2" x14ac:dyDescent="0.2">
      <c r="A124" s="158"/>
      <c r="B124" s="159"/>
      <c r="C124" s="242" t="s">
        <v>126</v>
      </c>
      <c r="D124" s="243"/>
      <c r="E124" s="243"/>
      <c r="F124" s="243"/>
      <c r="G124" s="243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61"/>
      <c r="Z124" s="151"/>
      <c r="AA124" s="151"/>
      <c r="AB124" s="151"/>
      <c r="AC124" s="151"/>
      <c r="AD124" s="151"/>
      <c r="AE124" s="151"/>
      <c r="AF124" s="151"/>
      <c r="AG124" s="151" t="s">
        <v>127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2" x14ac:dyDescent="0.2">
      <c r="A125" s="158"/>
      <c r="B125" s="159"/>
      <c r="C125" s="182" t="s">
        <v>247</v>
      </c>
      <c r="D125" s="162"/>
      <c r="E125" s="163">
        <v>78</v>
      </c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1"/>
      <c r="AA125" s="151"/>
      <c r="AB125" s="151"/>
      <c r="AC125" s="151"/>
      <c r="AD125" s="151"/>
      <c r="AE125" s="151"/>
      <c r="AF125" s="151"/>
      <c r="AG125" s="151" t="s">
        <v>129</v>
      </c>
      <c r="AH125" s="151">
        <v>0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72">
        <v>30</v>
      </c>
      <c r="B126" s="173" t="s">
        <v>248</v>
      </c>
      <c r="C126" s="181" t="s">
        <v>249</v>
      </c>
      <c r="D126" s="174" t="s">
        <v>120</v>
      </c>
      <c r="E126" s="175">
        <v>2520</v>
      </c>
      <c r="F126" s="176"/>
      <c r="G126" s="177">
        <f>ROUND(E126*F126,2)</f>
        <v>0</v>
      </c>
      <c r="H126" s="176"/>
      <c r="I126" s="177">
        <f>ROUND(E126*H126,2)</f>
        <v>0</v>
      </c>
      <c r="J126" s="176"/>
      <c r="K126" s="177">
        <f>ROUND(E126*J126,2)</f>
        <v>0</v>
      </c>
      <c r="L126" s="177">
        <v>21</v>
      </c>
      <c r="M126" s="177">
        <f>G126*(1+L126/100)</f>
        <v>0</v>
      </c>
      <c r="N126" s="175">
        <v>0</v>
      </c>
      <c r="O126" s="175">
        <f>ROUND(E126*N126,2)</f>
        <v>0</v>
      </c>
      <c r="P126" s="175">
        <v>0</v>
      </c>
      <c r="Q126" s="175">
        <f>ROUND(E126*P126,2)</f>
        <v>0</v>
      </c>
      <c r="R126" s="177" t="s">
        <v>150</v>
      </c>
      <c r="S126" s="177" t="s">
        <v>133</v>
      </c>
      <c r="T126" s="178" t="s">
        <v>133</v>
      </c>
      <c r="U126" s="161">
        <v>0.02</v>
      </c>
      <c r="V126" s="161">
        <f>ROUND(E126*U126,2)</f>
        <v>50.4</v>
      </c>
      <c r="W126" s="161"/>
      <c r="X126" s="161" t="s">
        <v>123</v>
      </c>
      <c r="Y126" s="161" t="s">
        <v>124</v>
      </c>
      <c r="Z126" s="151"/>
      <c r="AA126" s="151"/>
      <c r="AB126" s="151"/>
      <c r="AC126" s="151"/>
      <c r="AD126" s="151"/>
      <c r="AE126" s="151"/>
      <c r="AF126" s="151"/>
      <c r="AG126" s="151" t="s">
        <v>125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2" x14ac:dyDescent="0.2">
      <c r="A127" s="158"/>
      <c r="B127" s="159"/>
      <c r="C127" s="244" t="s">
        <v>250</v>
      </c>
      <c r="D127" s="245"/>
      <c r="E127" s="245"/>
      <c r="F127" s="245"/>
      <c r="G127" s="245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61"/>
      <c r="Z127" s="151"/>
      <c r="AA127" s="151"/>
      <c r="AB127" s="151"/>
      <c r="AC127" s="151"/>
      <c r="AD127" s="151"/>
      <c r="AE127" s="151"/>
      <c r="AF127" s="151"/>
      <c r="AG127" s="151" t="s">
        <v>142</v>
      </c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2" x14ac:dyDescent="0.2">
      <c r="A128" s="158"/>
      <c r="B128" s="159"/>
      <c r="C128" s="246" t="s">
        <v>126</v>
      </c>
      <c r="D128" s="247"/>
      <c r="E128" s="247"/>
      <c r="F128" s="247"/>
      <c r="G128" s="247"/>
      <c r="H128" s="161"/>
      <c r="I128" s="161"/>
      <c r="J128" s="161"/>
      <c r="K128" s="161"/>
      <c r="L128" s="161"/>
      <c r="M128" s="161"/>
      <c r="N128" s="160"/>
      <c r="O128" s="160"/>
      <c r="P128" s="160"/>
      <c r="Q128" s="160"/>
      <c r="R128" s="161"/>
      <c r="S128" s="161"/>
      <c r="T128" s="161"/>
      <c r="U128" s="161"/>
      <c r="V128" s="161"/>
      <c r="W128" s="161"/>
      <c r="X128" s="161"/>
      <c r="Y128" s="161"/>
      <c r="Z128" s="151"/>
      <c r="AA128" s="151"/>
      <c r="AB128" s="151"/>
      <c r="AC128" s="151"/>
      <c r="AD128" s="151"/>
      <c r="AE128" s="151"/>
      <c r="AF128" s="151"/>
      <c r="AG128" s="151" t="s">
        <v>127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2" x14ac:dyDescent="0.2">
      <c r="A129" s="158"/>
      <c r="B129" s="159"/>
      <c r="C129" s="182" t="s">
        <v>212</v>
      </c>
      <c r="D129" s="162"/>
      <c r="E129" s="163">
        <v>235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61"/>
      <c r="Z129" s="151"/>
      <c r="AA129" s="151"/>
      <c r="AB129" s="151"/>
      <c r="AC129" s="151"/>
      <c r="AD129" s="151"/>
      <c r="AE129" s="151"/>
      <c r="AF129" s="151"/>
      <c r="AG129" s="151" t="s">
        <v>129</v>
      </c>
      <c r="AH129" s="151">
        <v>0</v>
      </c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outlineLevel="3" x14ac:dyDescent="0.2">
      <c r="A130" s="158"/>
      <c r="B130" s="159"/>
      <c r="C130" s="182" t="s">
        <v>213</v>
      </c>
      <c r="D130" s="162"/>
      <c r="E130" s="163">
        <v>185</v>
      </c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61"/>
      <c r="Z130" s="151"/>
      <c r="AA130" s="151"/>
      <c r="AB130" s="151"/>
      <c r="AC130" s="151"/>
      <c r="AD130" s="151"/>
      <c r="AE130" s="151"/>
      <c r="AF130" s="151"/>
      <c r="AG130" s="151" t="s">
        <v>129</v>
      </c>
      <c r="AH130" s="151">
        <v>0</v>
      </c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3" x14ac:dyDescent="0.2">
      <c r="A131" s="158"/>
      <c r="B131" s="159"/>
      <c r="C131" s="182" t="s">
        <v>214</v>
      </c>
      <c r="D131" s="162"/>
      <c r="E131" s="163">
        <v>135</v>
      </c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1"/>
      <c r="AA131" s="151"/>
      <c r="AB131" s="151"/>
      <c r="AC131" s="151"/>
      <c r="AD131" s="151"/>
      <c r="AE131" s="151"/>
      <c r="AF131" s="151"/>
      <c r="AG131" s="151" t="s">
        <v>129</v>
      </c>
      <c r="AH131" s="151">
        <v>0</v>
      </c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outlineLevel="3" x14ac:dyDescent="0.2">
      <c r="A132" s="158"/>
      <c r="B132" s="159"/>
      <c r="C132" s="182" t="s">
        <v>251</v>
      </c>
      <c r="D132" s="162"/>
      <c r="E132" s="163">
        <v>1745</v>
      </c>
      <c r="F132" s="161"/>
      <c r="G132" s="161"/>
      <c r="H132" s="161"/>
      <c r="I132" s="161"/>
      <c r="J132" s="161"/>
      <c r="K132" s="161"/>
      <c r="L132" s="161"/>
      <c r="M132" s="161"/>
      <c r="N132" s="160"/>
      <c r="O132" s="160"/>
      <c r="P132" s="160"/>
      <c r="Q132" s="160"/>
      <c r="R132" s="161"/>
      <c r="S132" s="161"/>
      <c r="T132" s="161"/>
      <c r="U132" s="161"/>
      <c r="V132" s="161"/>
      <c r="W132" s="161"/>
      <c r="X132" s="161"/>
      <c r="Y132" s="161"/>
      <c r="Z132" s="151"/>
      <c r="AA132" s="151"/>
      <c r="AB132" s="151"/>
      <c r="AC132" s="151"/>
      <c r="AD132" s="151"/>
      <c r="AE132" s="151"/>
      <c r="AF132" s="151"/>
      <c r="AG132" s="151" t="s">
        <v>129</v>
      </c>
      <c r="AH132" s="151">
        <v>0</v>
      </c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3" x14ac:dyDescent="0.2">
      <c r="A133" s="158"/>
      <c r="B133" s="159"/>
      <c r="C133" s="182" t="s">
        <v>222</v>
      </c>
      <c r="D133" s="162"/>
      <c r="E133" s="163">
        <v>220</v>
      </c>
      <c r="F133" s="161"/>
      <c r="G133" s="161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61"/>
      <c r="Z133" s="151"/>
      <c r="AA133" s="151"/>
      <c r="AB133" s="151"/>
      <c r="AC133" s="151"/>
      <c r="AD133" s="151"/>
      <c r="AE133" s="151"/>
      <c r="AF133" s="151"/>
      <c r="AG133" s="151" t="s">
        <v>129</v>
      </c>
      <c r="AH133" s="151">
        <v>0</v>
      </c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x14ac:dyDescent="0.2">
      <c r="A134" s="165" t="s">
        <v>116</v>
      </c>
      <c r="B134" s="166" t="s">
        <v>79</v>
      </c>
      <c r="C134" s="180" t="s">
        <v>80</v>
      </c>
      <c r="D134" s="167"/>
      <c r="E134" s="168"/>
      <c r="F134" s="169"/>
      <c r="G134" s="169">
        <f>SUMIF(AG135:AG200,"&lt;&gt;NOR",G135:G200)</f>
        <v>0</v>
      </c>
      <c r="H134" s="169"/>
      <c r="I134" s="169">
        <f>SUM(I135:I200)</f>
        <v>0</v>
      </c>
      <c r="J134" s="169"/>
      <c r="K134" s="169">
        <f>SUM(K135:K200)</f>
        <v>0</v>
      </c>
      <c r="L134" s="169"/>
      <c r="M134" s="169">
        <f>SUM(M135:M200)</f>
        <v>0</v>
      </c>
      <c r="N134" s="168"/>
      <c r="O134" s="168">
        <f>SUM(O135:O200)</f>
        <v>1788.9900000000002</v>
      </c>
      <c r="P134" s="168"/>
      <c r="Q134" s="168">
        <f>SUM(Q135:Q200)</f>
        <v>0</v>
      </c>
      <c r="R134" s="169"/>
      <c r="S134" s="169"/>
      <c r="T134" s="170"/>
      <c r="U134" s="164"/>
      <c r="V134" s="164">
        <f>SUM(V135:V200)</f>
        <v>1174.3800000000001</v>
      </c>
      <c r="W134" s="164"/>
      <c r="X134" s="164"/>
      <c r="Y134" s="164"/>
      <c r="AG134" t="s">
        <v>117</v>
      </c>
    </row>
    <row r="135" spans="1:60" outlineLevel="1" x14ac:dyDescent="0.2">
      <c r="A135" s="172">
        <v>31</v>
      </c>
      <c r="B135" s="173" t="s">
        <v>252</v>
      </c>
      <c r="C135" s="181" t="s">
        <v>253</v>
      </c>
      <c r="D135" s="174" t="s">
        <v>120</v>
      </c>
      <c r="E135" s="175">
        <v>210</v>
      </c>
      <c r="F135" s="176"/>
      <c r="G135" s="177">
        <f>ROUND(E135*F135,2)</f>
        <v>0</v>
      </c>
      <c r="H135" s="176"/>
      <c r="I135" s="177">
        <f>ROUND(E135*H135,2)</f>
        <v>0</v>
      </c>
      <c r="J135" s="176"/>
      <c r="K135" s="177">
        <f>ROUND(E135*J135,2)</f>
        <v>0</v>
      </c>
      <c r="L135" s="177">
        <v>21</v>
      </c>
      <c r="M135" s="177">
        <f>G135*(1+L135/100)</f>
        <v>0</v>
      </c>
      <c r="N135" s="175">
        <v>3.15E-2</v>
      </c>
      <c r="O135" s="175">
        <f>ROUND(E135*N135,2)</f>
        <v>6.62</v>
      </c>
      <c r="P135" s="175">
        <v>0</v>
      </c>
      <c r="Q135" s="175">
        <f>ROUND(E135*P135,2)</f>
        <v>0</v>
      </c>
      <c r="R135" s="177"/>
      <c r="S135" s="177" t="s">
        <v>121</v>
      </c>
      <c r="T135" s="178" t="s">
        <v>122</v>
      </c>
      <c r="U135" s="161">
        <v>0.52</v>
      </c>
      <c r="V135" s="161">
        <f>ROUND(E135*U135,2)</f>
        <v>109.2</v>
      </c>
      <c r="W135" s="161"/>
      <c r="X135" s="161" t="s">
        <v>123</v>
      </c>
      <c r="Y135" s="161" t="s">
        <v>124</v>
      </c>
      <c r="Z135" s="151"/>
      <c r="AA135" s="151"/>
      <c r="AB135" s="151"/>
      <c r="AC135" s="151"/>
      <c r="AD135" s="151"/>
      <c r="AE135" s="151"/>
      <c r="AF135" s="151"/>
      <c r="AG135" s="151" t="s">
        <v>125</v>
      </c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2" x14ac:dyDescent="0.2">
      <c r="A136" s="158"/>
      <c r="B136" s="159"/>
      <c r="C136" s="242" t="s">
        <v>126</v>
      </c>
      <c r="D136" s="243"/>
      <c r="E136" s="243"/>
      <c r="F136" s="243"/>
      <c r="G136" s="243"/>
      <c r="H136" s="161"/>
      <c r="I136" s="161"/>
      <c r="J136" s="161"/>
      <c r="K136" s="161"/>
      <c r="L136" s="161"/>
      <c r="M136" s="161"/>
      <c r="N136" s="160"/>
      <c r="O136" s="160"/>
      <c r="P136" s="160"/>
      <c r="Q136" s="160"/>
      <c r="R136" s="161"/>
      <c r="S136" s="161"/>
      <c r="T136" s="161"/>
      <c r="U136" s="161"/>
      <c r="V136" s="161"/>
      <c r="W136" s="161"/>
      <c r="X136" s="161"/>
      <c r="Y136" s="161"/>
      <c r="Z136" s="151"/>
      <c r="AA136" s="151"/>
      <c r="AB136" s="151"/>
      <c r="AC136" s="151"/>
      <c r="AD136" s="151"/>
      <c r="AE136" s="151"/>
      <c r="AF136" s="151"/>
      <c r="AG136" s="151" t="s">
        <v>127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2" x14ac:dyDescent="0.2">
      <c r="A137" s="158"/>
      <c r="B137" s="159"/>
      <c r="C137" s="182" t="s">
        <v>254</v>
      </c>
      <c r="D137" s="162"/>
      <c r="E137" s="163">
        <v>210</v>
      </c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61"/>
      <c r="Z137" s="151"/>
      <c r="AA137" s="151"/>
      <c r="AB137" s="151"/>
      <c r="AC137" s="151"/>
      <c r="AD137" s="151"/>
      <c r="AE137" s="151"/>
      <c r="AF137" s="151"/>
      <c r="AG137" s="151" t="s">
        <v>129</v>
      </c>
      <c r="AH137" s="151">
        <v>0</v>
      </c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ht="22.5" outlineLevel="1" x14ac:dyDescent="0.2">
      <c r="A138" s="172">
        <v>32</v>
      </c>
      <c r="B138" s="173" t="s">
        <v>255</v>
      </c>
      <c r="C138" s="181" t="s">
        <v>256</v>
      </c>
      <c r="D138" s="174" t="s">
        <v>257</v>
      </c>
      <c r="E138" s="175">
        <v>919</v>
      </c>
      <c r="F138" s="176"/>
      <c r="G138" s="177">
        <f>ROUND(E138*F138,2)</f>
        <v>0</v>
      </c>
      <c r="H138" s="176"/>
      <c r="I138" s="177">
        <f>ROUND(E138*H138,2)</f>
        <v>0</v>
      </c>
      <c r="J138" s="176"/>
      <c r="K138" s="177">
        <f>ROUND(E138*J138,2)</f>
        <v>0</v>
      </c>
      <c r="L138" s="177">
        <v>21</v>
      </c>
      <c r="M138" s="177">
        <f>G138*(1+L138/100)</f>
        <v>0</v>
      </c>
      <c r="N138" s="175">
        <v>2.4E-2</v>
      </c>
      <c r="O138" s="175">
        <f>ROUND(E138*N138,2)</f>
        <v>22.06</v>
      </c>
      <c r="P138" s="175">
        <v>0</v>
      </c>
      <c r="Q138" s="175">
        <f>ROUND(E138*P138,2)</f>
        <v>0</v>
      </c>
      <c r="R138" s="177" t="s">
        <v>205</v>
      </c>
      <c r="S138" s="177" t="s">
        <v>133</v>
      </c>
      <c r="T138" s="178" t="s">
        <v>133</v>
      </c>
      <c r="U138" s="161">
        <v>0</v>
      </c>
      <c r="V138" s="161">
        <f>ROUND(E138*U138,2)</f>
        <v>0</v>
      </c>
      <c r="W138" s="161"/>
      <c r="X138" s="161" t="s">
        <v>206</v>
      </c>
      <c r="Y138" s="161" t="s">
        <v>124</v>
      </c>
      <c r="Z138" s="151"/>
      <c r="AA138" s="151"/>
      <c r="AB138" s="151"/>
      <c r="AC138" s="151"/>
      <c r="AD138" s="151"/>
      <c r="AE138" s="151"/>
      <c r="AF138" s="151"/>
      <c r="AG138" s="151" t="s">
        <v>207</v>
      </c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2" x14ac:dyDescent="0.2">
      <c r="A139" s="158"/>
      <c r="B139" s="159"/>
      <c r="C139" s="242" t="s">
        <v>126</v>
      </c>
      <c r="D139" s="243"/>
      <c r="E139" s="243"/>
      <c r="F139" s="243"/>
      <c r="G139" s="243"/>
      <c r="H139" s="161"/>
      <c r="I139" s="161"/>
      <c r="J139" s="161"/>
      <c r="K139" s="161"/>
      <c r="L139" s="161"/>
      <c r="M139" s="161"/>
      <c r="N139" s="160"/>
      <c r="O139" s="160"/>
      <c r="P139" s="160"/>
      <c r="Q139" s="160"/>
      <c r="R139" s="161"/>
      <c r="S139" s="161"/>
      <c r="T139" s="161"/>
      <c r="U139" s="161"/>
      <c r="V139" s="161"/>
      <c r="W139" s="161"/>
      <c r="X139" s="161"/>
      <c r="Y139" s="161"/>
      <c r="Z139" s="151"/>
      <c r="AA139" s="151"/>
      <c r="AB139" s="151"/>
      <c r="AC139" s="151"/>
      <c r="AD139" s="151"/>
      <c r="AE139" s="151"/>
      <c r="AF139" s="151"/>
      <c r="AG139" s="151" t="s">
        <v>127</v>
      </c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outlineLevel="2" x14ac:dyDescent="0.2">
      <c r="A140" s="158"/>
      <c r="B140" s="159"/>
      <c r="C140" s="182" t="s">
        <v>258</v>
      </c>
      <c r="D140" s="162"/>
      <c r="E140" s="163">
        <v>919</v>
      </c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61"/>
      <c r="Z140" s="151"/>
      <c r="AA140" s="151"/>
      <c r="AB140" s="151"/>
      <c r="AC140" s="151"/>
      <c r="AD140" s="151"/>
      <c r="AE140" s="151"/>
      <c r="AF140" s="151"/>
      <c r="AG140" s="151" t="s">
        <v>129</v>
      </c>
      <c r="AH140" s="151">
        <v>0</v>
      </c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ht="22.5" outlineLevel="1" x14ac:dyDescent="0.2">
      <c r="A141" s="172">
        <v>33</v>
      </c>
      <c r="B141" s="173" t="s">
        <v>259</v>
      </c>
      <c r="C141" s="181" t="s">
        <v>260</v>
      </c>
      <c r="D141" s="174" t="s">
        <v>149</v>
      </c>
      <c r="E141" s="175">
        <v>16.8</v>
      </c>
      <c r="F141" s="176"/>
      <c r="G141" s="177">
        <f>ROUND(E141*F141,2)</f>
        <v>0</v>
      </c>
      <c r="H141" s="176"/>
      <c r="I141" s="177">
        <f>ROUND(E141*H141,2)</f>
        <v>0</v>
      </c>
      <c r="J141" s="176"/>
      <c r="K141" s="177">
        <f>ROUND(E141*J141,2)</f>
        <v>0</v>
      </c>
      <c r="L141" s="177">
        <v>21</v>
      </c>
      <c r="M141" s="177">
        <f>G141*(1+L141/100)</f>
        <v>0</v>
      </c>
      <c r="N141" s="175">
        <v>0</v>
      </c>
      <c r="O141" s="175">
        <f>ROUND(E141*N141,2)</f>
        <v>0</v>
      </c>
      <c r="P141" s="175">
        <v>0</v>
      </c>
      <c r="Q141" s="175">
        <f>ROUND(E141*P141,2)</f>
        <v>0</v>
      </c>
      <c r="R141" s="177" t="s">
        <v>132</v>
      </c>
      <c r="S141" s="177" t="s">
        <v>133</v>
      </c>
      <c r="T141" s="178" t="s">
        <v>133</v>
      </c>
      <c r="U141" s="161">
        <v>3</v>
      </c>
      <c r="V141" s="161">
        <f>ROUND(E141*U141,2)</f>
        <v>50.4</v>
      </c>
      <c r="W141" s="161"/>
      <c r="X141" s="161" t="s">
        <v>123</v>
      </c>
      <c r="Y141" s="161" t="s">
        <v>124</v>
      </c>
      <c r="Z141" s="151"/>
      <c r="AA141" s="151"/>
      <c r="AB141" s="151"/>
      <c r="AC141" s="151"/>
      <c r="AD141" s="151"/>
      <c r="AE141" s="151"/>
      <c r="AF141" s="151"/>
      <c r="AG141" s="151" t="s">
        <v>125</v>
      </c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outlineLevel="2" x14ac:dyDescent="0.2">
      <c r="A142" s="158"/>
      <c r="B142" s="159"/>
      <c r="C142" s="244" t="s">
        <v>261</v>
      </c>
      <c r="D142" s="245"/>
      <c r="E142" s="245"/>
      <c r="F142" s="245"/>
      <c r="G142" s="245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1"/>
      <c r="AA142" s="151"/>
      <c r="AB142" s="151"/>
      <c r="AC142" s="151"/>
      <c r="AD142" s="151"/>
      <c r="AE142" s="151"/>
      <c r="AF142" s="151"/>
      <c r="AG142" s="151" t="s">
        <v>142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2" x14ac:dyDescent="0.2">
      <c r="A143" s="158"/>
      <c r="B143" s="159"/>
      <c r="C143" s="246" t="s">
        <v>126</v>
      </c>
      <c r="D143" s="247"/>
      <c r="E143" s="247"/>
      <c r="F143" s="247"/>
      <c r="G143" s="247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61"/>
      <c r="Z143" s="151"/>
      <c r="AA143" s="151"/>
      <c r="AB143" s="151"/>
      <c r="AC143" s="151"/>
      <c r="AD143" s="151"/>
      <c r="AE143" s="151"/>
      <c r="AF143" s="151"/>
      <c r="AG143" s="151" t="s">
        <v>127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outlineLevel="2" x14ac:dyDescent="0.2">
      <c r="A144" s="158"/>
      <c r="B144" s="159"/>
      <c r="C144" s="182" t="s">
        <v>262</v>
      </c>
      <c r="D144" s="162"/>
      <c r="E144" s="163">
        <v>16.8</v>
      </c>
      <c r="F144" s="161"/>
      <c r="G144" s="161"/>
      <c r="H144" s="161"/>
      <c r="I144" s="161"/>
      <c r="J144" s="161"/>
      <c r="K144" s="161"/>
      <c r="L144" s="161"/>
      <c r="M144" s="161"/>
      <c r="N144" s="160"/>
      <c r="O144" s="160"/>
      <c r="P144" s="160"/>
      <c r="Q144" s="160"/>
      <c r="R144" s="161"/>
      <c r="S144" s="161"/>
      <c r="T144" s="161"/>
      <c r="U144" s="161"/>
      <c r="V144" s="161"/>
      <c r="W144" s="161"/>
      <c r="X144" s="161"/>
      <c r="Y144" s="161"/>
      <c r="Z144" s="151"/>
      <c r="AA144" s="151"/>
      <c r="AB144" s="151"/>
      <c r="AC144" s="151"/>
      <c r="AD144" s="151"/>
      <c r="AE144" s="151"/>
      <c r="AF144" s="151"/>
      <c r="AG144" s="151" t="s">
        <v>129</v>
      </c>
      <c r="AH144" s="151">
        <v>0</v>
      </c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ht="22.5" outlineLevel="1" x14ac:dyDescent="0.2">
      <c r="A145" s="172">
        <v>34</v>
      </c>
      <c r="B145" s="173" t="s">
        <v>263</v>
      </c>
      <c r="C145" s="181" t="s">
        <v>264</v>
      </c>
      <c r="D145" s="174" t="s">
        <v>120</v>
      </c>
      <c r="E145" s="175">
        <v>555</v>
      </c>
      <c r="F145" s="176"/>
      <c r="G145" s="177">
        <f>ROUND(E145*F145,2)</f>
        <v>0</v>
      </c>
      <c r="H145" s="176"/>
      <c r="I145" s="177">
        <f>ROUND(E145*H145,2)</f>
        <v>0</v>
      </c>
      <c r="J145" s="176"/>
      <c r="K145" s="177">
        <f>ROUND(E145*J145,2)</f>
        <v>0</v>
      </c>
      <c r="L145" s="177">
        <v>21</v>
      </c>
      <c r="M145" s="177">
        <f>G145*(1+L145/100)</f>
        <v>0</v>
      </c>
      <c r="N145" s="175">
        <v>0.378</v>
      </c>
      <c r="O145" s="175">
        <f>ROUND(E145*N145,2)</f>
        <v>209.79</v>
      </c>
      <c r="P145" s="175">
        <v>0</v>
      </c>
      <c r="Q145" s="175">
        <f>ROUND(E145*P145,2)</f>
        <v>0</v>
      </c>
      <c r="R145" s="177" t="s">
        <v>132</v>
      </c>
      <c r="S145" s="177" t="s">
        <v>133</v>
      </c>
      <c r="T145" s="178" t="s">
        <v>133</v>
      </c>
      <c r="U145" s="161">
        <v>0.03</v>
      </c>
      <c r="V145" s="161">
        <f>ROUND(E145*U145,2)</f>
        <v>16.649999999999999</v>
      </c>
      <c r="W145" s="161"/>
      <c r="X145" s="161" t="s">
        <v>123</v>
      </c>
      <c r="Y145" s="161" t="s">
        <v>124</v>
      </c>
      <c r="Z145" s="151"/>
      <c r="AA145" s="151"/>
      <c r="AB145" s="151"/>
      <c r="AC145" s="151"/>
      <c r="AD145" s="151"/>
      <c r="AE145" s="151"/>
      <c r="AF145" s="151"/>
      <c r="AG145" s="151" t="s">
        <v>125</v>
      </c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outlineLevel="2" x14ac:dyDescent="0.2">
      <c r="A146" s="158"/>
      <c r="B146" s="159"/>
      <c r="C146" s="242" t="s">
        <v>126</v>
      </c>
      <c r="D146" s="243"/>
      <c r="E146" s="243"/>
      <c r="F146" s="243"/>
      <c r="G146" s="243"/>
      <c r="H146" s="161"/>
      <c r="I146" s="161"/>
      <c r="J146" s="161"/>
      <c r="K146" s="161"/>
      <c r="L146" s="161"/>
      <c r="M146" s="161"/>
      <c r="N146" s="160"/>
      <c r="O146" s="160"/>
      <c r="P146" s="160"/>
      <c r="Q146" s="160"/>
      <c r="R146" s="161"/>
      <c r="S146" s="161"/>
      <c r="T146" s="161"/>
      <c r="U146" s="161"/>
      <c r="V146" s="161"/>
      <c r="W146" s="161"/>
      <c r="X146" s="161"/>
      <c r="Y146" s="161"/>
      <c r="Z146" s="151"/>
      <c r="AA146" s="151"/>
      <c r="AB146" s="151"/>
      <c r="AC146" s="151"/>
      <c r="AD146" s="151"/>
      <c r="AE146" s="151"/>
      <c r="AF146" s="151"/>
      <c r="AG146" s="151" t="s">
        <v>127</v>
      </c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2" x14ac:dyDescent="0.2">
      <c r="A147" s="158"/>
      <c r="B147" s="159"/>
      <c r="C147" s="182" t="s">
        <v>212</v>
      </c>
      <c r="D147" s="162"/>
      <c r="E147" s="163">
        <v>235</v>
      </c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1"/>
      <c r="AA147" s="151"/>
      <c r="AB147" s="151"/>
      <c r="AC147" s="151"/>
      <c r="AD147" s="151"/>
      <c r="AE147" s="151"/>
      <c r="AF147" s="151"/>
      <c r="AG147" s="151" t="s">
        <v>129</v>
      </c>
      <c r="AH147" s="151">
        <v>0</v>
      </c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outlineLevel="3" x14ac:dyDescent="0.2">
      <c r="A148" s="158"/>
      <c r="B148" s="159"/>
      <c r="C148" s="182" t="s">
        <v>213</v>
      </c>
      <c r="D148" s="162"/>
      <c r="E148" s="163">
        <v>185</v>
      </c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61"/>
      <c r="Z148" s="151"/>
      <c r="AA148" s="151"/>
      <c r="AB148" s="151"/>
      <c r="AC148" s="151"/>
      <c r="AD148" s="151"/>
      <c r="AE148" s="151"/>
      <c r="AF148" s="151"/>
      <c r="AG148" s="151" t="s">
        <v>129</v>
      </c>
      <c r="AH148" s="151">
        <v>0</v>
      </c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</row>
    <row r="149" spans="1:60" outlineLevel="3" x14ac:dyDescent="0.2">
      <c r="A149" s="158"/>
      <c r="B149" s="159"/>
      <c r="C149" s="182" t="s">
        <v>214</v>
      </c>
      <c r="D149" s="162"/>
      <c r="E149" s="163">
        <v>135</v>
      </c>
      <c r="F149" s="161"/>
      <c r="G149" s="161"/>
      <c r="H149" s="161"/>
      <c r="I149" s="161"/>
      <c r="J149" s="161"/>
      <c r="K149" s="161"/>
      <c r="L149" s="161"/>
      <c r="M149" s="161"/>
      <c r="N149" s="160"/>
      <c r="O149" s="160"/>
      <c r="P149" s="160"/>
      <c r="Q149" s="160"/>
      <c r="R149" s="161"/>
      <c r="S149" s="161"/>
      <c r="T149" s="161"/>
      <c r="U149" s="161"/>
      <c r="V149" s="161"/>
      <c r="W149" s="161"/>
      <c r="X149" s="161"/>
      <c r="Y149" s="161"/>
      <c r="Z149" s="151"/>
      <c r="AA149" s="151"/>
      <c r="AB149" s="151"/>
      <c r="AC149" s="151"/>
      <c r="AD149" s="151"/>
      <c r="AE149" s="151"/>
      <c r="AF149" s="151"/>
      <c r="AG149" s="151" t="s">
        <v>129</v>
      </c>
      <c r="AH149" s="151">
        <v>0</v>
      </c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outlineLevel="1" x14ac:dyDescent="0.2">
      <c r="A150" s="172">
        <v>35</v>
      </c>
      <c r="B150" s="173" t="s">
        <v>265</v>
      </c>
      <c r="C150" s="181" t="s">
        <v>266</v>
      </c>
      <c r="D150" s="174" t="s">
        <v>120</v>
      </c>
      <c r="E150" s="175">
        <v>1965</v>
      </c>
      <c r="F150" s="176"/>
      <c r="G150" s="177">
        <f>ROUND(E150*F150,2)</f>
        <v>0</v>
      </c>
      <c r="H150" s="176"/>
      <c r="I150" s="177">
        <f>ROUND(E150*H150,2)</f>
        <v>0</v>
      </c>
      <c r="J150" s="176"/>
      <c r="K150" s="177">
        <f>ROUND(E150*J150,2)</f>
        <v>0</v>
      </c>
      <c r="L150" s="177">
        <v>21</v>
      </c>
      <c r="M150" s="177">
        <f>G150*(1+L150/100)</f>
        <v>0</v>
      </c>
      <c r="N150" s="175">
        <v>0.378</v>
      </c>
      <c r="O150" s="175">
        <f>ROUND(E150*N150,2)</f>
        <v>742.77</v>
      </c>
      <c r="P150" s="175">
        <v>0</v>
      </c>
      <c r="Q150" s="175">
        <f>ROUND(E150*P150,2)</f>
        <v>0</v>
      </c>
      <c r="R150" s="177"/>
      <c r="S150" s="177" t="s">
        <v>121</v>
      </c>
      <c r="T150" s="178" t="s">
        <v>122</v>
      </c>
      <c r="U150" s="161">
        <v>0.03</v>
      </c>
      <c r="V150" s="161">
        <f>ROUND(E150*U150,2)</f>
        <v>58.95</v>
      </c>
      <c r="W150" s="161"/>
      <c r="X150" s="161" t="s">
        <v>123</v>
      </c>
      <c r="Y150" s="161" t="s">
        <v>124</v>
      </c>
      <c r="Z150" s="151"/>
      <c r="AA150" s="151"/>
      <c r="AB150" s="151"/>
      <c r="AC150" s="151"/>
      <c r="AD150" s="151"/>
      <c r="AE150" s="151"/>
      <c r="AF150" s="151"/>
      <c r="AG150" s="151" t="s">
        <v>125</v>
      </c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outlineLevel="2" x14ac:dyDescent="0.2">
      <c r="A151" s="158"/>
      <c r="B151" s="159"/>
      <c r="C151" s="242" t="s">
        <v>126</v>
      </c>
      <c r="D151" s="243"/>
      <c r="E151" s="243"/>
      <c r="F151" s="243"/>
      <c r="G151" s="243"/>
      <c r="H151" s="161"/>
      <c r="I151" s="161"/>
      <c r="J151" s="161"/>
      <c r="K151" s="161"/>
      <c r="L151" s="161"/>
      <c r="M151" s="161"/>
      <c r="N151" s="160"/>
      <c r="O151" s="160"/>
      <c r="P151" s="160"/>
      <c r="Q151" s="160"/>
      <c r="R151" s="161"/>
      <c r="S151" s="161"/>
      <c r="T151" s="161"/>
      <c r="U151" s="161"/>
      <c r="V151" s="161"/>
      <c r="W151" s="161"/>
      <c r="X151" s="161"/>
      <c r="Y151" s="161"/>
      <c r="Z151" s="151"/>
      <c r="AA151" s="151"/>
      <c r="AB151" s="151"/>
      <c r="AC151" s="151"/>
      <c r="AD151" s="151"/>
      <c r="AE151" s="151"/>
      <c r="AF151" s="151"/>
      <c r="AG151" s="151" t="s">
        <v>127</v>
      </c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outlineLevel="2" x14ac:dyDescent="0.2">
      <c r="A152" s="158"/>
      <c r="B152" s="159"/>
      <c r="C152" s="182" t="s">
        <v>221</v>
      </c>
      <c r="D152" s="162"/>
      <c r="E152" s="163">
        <v>1745</v>
      </c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61"/>
      <c r="Z152" s="151"/>
      <c r="AA152" s="151"/>
      <c r="AB152" s="151"/>
      <c r="AC152" s="151"/>
      <c r="AD152" s="151"/>
      <c r="AE152" s="151"/>
      <c r="AF152" s="151"/>
      <c r="AG152" s="151" t="s">
        <v>129</v>
      </c>
      <c r="AH152" s="151">
        <v>0</v>
      </c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3" x14ac:dyDescent="0.2">
      <c r="A153" s="158"/>
      <c r="B153" s="159"/>
      <c r="C153" s="182" t="s">
        <v>222</v>
      </c>
      <c r="D153" s="162"/>
      <c r="E153" s="163">
        <v>220</v>
      </c>
      <c r="F153" s="161"/>
      <c r="G153" s="161"/>
      <c r="H153" s="161"/>
      <c r="I153" s="161"/>
      <c r="J153" s="161"/>
      <c r="K153" s="161"/>
      <c r="L153" s="161"/>
      <c r="M153" s="161"/>
      <c r="N153" s="160"/>
      <c r="O153" s="160"/>
      <c r="P153" s="160"/>
      <c r="Q153" s="160"/>
      <c r="R153" s="161"/>
      <c r="S153" s="161"/>
      <c r="T153" s="161"/>
      <c r="U153" s="161"/>
      <c r="V153" s="161"/>
      <c r="W153" s="161"/>
      <c r="X153" s="161"/>
      <c r="Y153" s="161"/>
      <c r="Z153" s="151"/>
      <c r="AA153" s="151"/>
      <c r="AB153" s="151"/>
      <c r="AC153" s="151"/>
      <c r="AD153" s="151"/>
      <c r="AE153" s="151"/>
      <c r="AF153" s="151"/>
      <c r="AG153" s="151" t="s">
        <v>129</v>
      </c>
      <c r="AH153" s="151">
        <v>0</v>
      </c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172">
        <v>36</v>
      </c>
      <c r="B154" s="173" t="s">
        <v>267</v>
      </c>
      <c r="C154" s="181" t="s">
        <v>268</v>
      </c>
      <c r="D154" s="174" t="s">
        <v>120</v>
      </c>
      <c r="E154" s="175">
        <v>555</v>
      </c>
      <c r="F154" s="176"/>
      <c r="G154" s="177">
        <f>ROUND(E154*F154,2)</f>
        <v>0</v>
      </c>
      <c r="H154" s="176"/>
      <c r="I154" s="177">
        <f>ROUND(E154*H154,2)</f>
        <v>0</v>
      </c>
      <c r="J154" s="176"/>
      <c r="K154" s="177">
        <f>ROUND(E154*J154,2)</f>
        <v>0</v>
      </c>
      <c r="L154" s="177">
        <v>21</v>
      </c>
      <c r="M154" s="177">
        <f>G154*(1+L154/100)</f>
        <v>0</v>
      </c>
      <c r="N154" s="175">
        <v>0.55125000000000002</v>
      </c>
      <c r="O154" s="175">
        <f>ROUND(E154*N154,2)</f>
        <v>305.94</v>
      </c>
      <c r="P154" s="175">
        <v>0</v>
      </c>
      <c r="Q154" s="175">
        <f>ROUND(E154*P154,2)</f>
        <v>0</v>
      </c>
      <c r="R154" s="177"/>
      <c r="S154" s="177" t="s">
        <v>121</v>
      </c>
      <c r="T154" s="178" t="s">
        <v>122</v>
      </c>
      <c r="U154" s="161">
        <v>0.03</v>
      </c>
      <c r="V154" s="161">
        <f>ROUND(E154*U154,2)</f>
        <v>16.649999999999999</v>
      </c>
      <c r="W154" s="161"/>
      <c r="X154" s="161" t="s">
        <v>123</v>
      </c>
      <c r="Y154" s="161" t="s">
        <v>124</v>
      </c>
      <c r="Z154" s="151"/>
      <c r="AA154" s="151"/>
      <c r="AB154" s="151"/>
      <c r="AC154" s="151"/>
      <c r="AD154" s="151"/>
      <c r="AE154" s="151"/>
      <c r="AF154" s="151"/>
      <c r="AG154" s="151" t="s">
        <v>125</v>
      </c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2" x14ac:dyDescent="0.2">
      <c r="A155" s="158"/>
      <c r="B155" s="159"/>
      <c r="C155" s="242" t="s">
        <v>126</v>
      </c>
      <c r="D155" s="243"/>
      <c r="E155" s="243"/>
      <c r="F155" s="243"/>
      <c r="G155" s="243"/>
      <c r="H155" s="161"/>
      <c r="I155" s="161"/>
      <c r="J155" s="161"/>
      <c r="K155" s="161"/>
      <c r="L155" s="161"/>
      <c r="M155" s="161"/>
      <c r="N155" s="160"/>
      <c r="O155" s="160"/>
      <c r="P155" s="160"/>
      <c r="Q155" s="160"/>
      <c r="R155" s="161"/>
      <c r="S155" s="161"/>
      <c r="T155" s="161"/>
      <c r="U155" s="161"/>
      <c r="V155" s="161"/>
      <c r="W155" s="161"/>
      <c r="X155" s="161"/>
      <c r="Y155" s="161"/>
      <c r="Z155" s="151"/>
      <c r="AA155" s="151"/>
      <c r="AB155" s="151"/>
      <c r="AC155" s="151"/>
      <c r="AD155" s="151"/>
      <c r="AE155" s="151"/>
      <c r="AF155" s="151"/>
      <c r="AG155" s="151" t="s">
        <v>127</v>
      </c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outlineLevel="2" x14ac:dyDescent="0.2">
      <c r="A156" s="158"/>
      <c r="B156" s="159"/>
      <c r="C156" s="182" t="s">
        <v>212</v>
      </c>
      <c r="D156" s="162"/>
      <c r="E156" s="163">
        <v>235</v>
      </c>
      <c r="F156" s="161"/>
      <c r="G156" s="161"/>
      <c r="H156" s="161"/>
      <c r="I156" s="161"/>
      <c r="J156" s="161"/>
      <c r="K156" s="161"/>
      <c r="L156" s="161"/>
      <c r="M156" s="161"/>
      <c r="N156" s="160"/>
      <c r="O156" s="160"/>
      <c r="P156" s="160"/>
      <c r="Q156" s="160"/>
      <c r="R156" s="161"/>
      <c r="S156" s="161"/>
      <c r="T156" s="161"/>
      <c r="U156" s="161"/>
      <c r="V156" s="161"/>
      <c r="W156" s="161"/>
      <c r="X156" s="161"/>
      <c r="Y156" s="161"/>
      <c r="Z156" s="151"/>
      <c r="AA156" s="151"/>
      <c r="AB156" s="151"/>
      <c r="AC156" s="151"/>
      <c r="AD156" s="151"/>
      <c r="AE156" s="151"/>
      <c r="AF156" s="151"/>
      <c r="AG156" s="151" t="s">
        <v>129</v>
      </c>
      <c r="AH156" s="151">
        <v>0</v>
      </c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3" x14ac:dyDescent="0.2">
      <c r="A157" s="158"/>
      <c r="B157" s="159"/>
      <c r="C157" s="182" t="s">
        <v>213</v>
      </c>
      <c r="D157" s="162"/>
      <c r="E157" s="163">
        <v>185</v>
      </c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61"/>
      <c r="Z157" s="151"/>
      <c r="AA157" s="151"/>
      <c r="AB157" s="151"/>
      <c r="AC157" s="151"/>
      <c r="AD157" s="151"/>
      <c r="AE157" s="151"/>
      <c r="AF157" s="151"/>
      <c r="AG157" s="151" t="s">
        <v>129</v>
      </c>
      <c r="AH157" s="151">
        <v>0</v>
      </c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outlineLevel="3" x14ac:dyDescent="0.2">
      <c r="A158" s="158"/>
      <c r="B158" s="159"/>
      <c r="C158" s="182" t="s">
        <v>214</v>
      </c>
      <c r="D158" s="162"/>
      <c r="E158" s="163">
        <v>135</v>
      </c>
      <c r="F158" s="161"/>
      <c r="G158" s="161"/>
      <c r="H158" s="161"/>
      <c r="I158" s="161"/>
      <c r="J158" s="161"/>
      <c r="K158" s="161"/>
      <c r="L158" s="161"/>
      <c r="M158" s="161"/>
      <c r="N158" s="160"/>
      <c r="O158" s="160"/>
      <c r="P158" s="160"/>
      <c r="Q158" s="160"/>
      <c r="R158" s="161"/>
      <c r="S158" s="161"/>
      <c r="T158" s="161"/>
      <c r="U158" s="161"/>
      <c r="V158" s="161"/>
      <c r="W158" s="161"/>
      <c r="X158" s="161"/>
      <c r="Y158" s="161"/>
      <c r="Z158" s="151"/>
      <c r="AA158" s="151"/>
      <c r="AB158" s="151"/>
      <c r="AC158" s="151"/>
      <c r="AD158" s="151"/>
      <c r="AE158" s="151"/>
      <c r="AF158" s="151"/>
      <c r="AG158" s="151" t="s">
        <v>129</v>
      </c>
      <c r="AH158" s="151">
        <v>0</v>
      </c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ht="22.5" outlineLevel="1" x14ac:dyDescent="0.2">
      <c r="A159" s="172">
        <v>37</v>
      </c>
      <c r="B159" s="173" t="s">
        <v>269</v>
      </c>
      <c r="C159" s="181" t="s">
        <v>270</v>
      </c>
      <c r="D159" s="174" t="s">
        <v>120</v>
      </c>
      <c r="E159" s="175">
        <v>450</v>
      </c>
      <c r="F159" s="176"/>
      <c r="G159" s="177">
        <f>ROUND(E159*F159,2)</f>
        <v>0</v>
      </c>
      <c r="H159" s="176"/>
      <c r="I159" s="177">
        <f>ROUND(E159*H159,2)</f>
        <v>0</v>
      </c>
      <c r="J159" s="176"/>
      <c r="K159" s="177">
        <f>ROUND(E159*J159,2)</f>
        <v>0</v>
      </c>
      <c r="L159" s="177">
        <v>21</v>
      </c>
      <c r="M159" s="177">
        <f>G159*(1+L159/100)</f>
        <v>0</v>
      </c>
      <c r="N159" s="175">
        <v>0.18462999999999999</v>
      </c>
      <c r="O159" s="175">
        <f>ROUND(E159*N159,2)</f>
        <v>83.08</v>
      </c>
      <c r="P159" s="175">
        <v>0</v>
      </c>
      <c r="Q159" s="175">
        <f>ROUND(E159*P159,2)</f>
        <v>0</v>
      </c>
      <c r="R159" s="177" t="s">
        <v>132</v>
      </c>
      <c r="S159" s="177" t="s">
        <v>133</v>
      </c>
      <c r="T159" s="178" t="s">
        <v>133</v>
      </c>
      <c r="U159" s="161">
        <v>0.03</v>
      </c>
      <c r="V159" s="161">
        <f>ROUND(E159*U159,2)</f>
        <v>13.5</v>
      </c>
      <c r="W159" s="161"/>
      <c r="X159" s="161" t="s">
        <v>123</v>
      </c>
      <c r="Y159" s="161" t="s">
        <v>124</v>
      </c>
      <c r="Z159" s="151"/>
      <c r="AA159" s="151"/>
      <c r="AB159" s="151"/>
      <c r="AC159" s="151"/>
      <c r="AD159" s="151"/>
      <c r="AE159" s="151"/>
      <c r="AF159" s="151"/>
      <c r="AG159" s="151" t="s">
        <v>125</v>
      </c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</row>
    <row r="160" spans="1:60" outlineLevel="2" x14ac:dyDescent="0.2">
      <c r="A160" s="158"/>
      <c r="B160" s="159"/>
      <c r="C160" s="244" t="s">
        <v>271</v>
      </c>
      <c r="D160" s="245"/>
      <c r="E160" s="245"/>
      <c r="F160" s="245"/>
      <c r="G160" s="245"/>
      <c r="H160" s="161"/>
      <c r="I160" s="161"/>
      <c r="J160" s="161"/>
      <c r="K160" s="161"/>
      <c r="L160" s="161"/>
      <c r="M160" s="161"/>
      <c r="N160" s="160"/>
      <c r="O160" s="160"/>
      <c r="P160" s="160"/>
      <c r="Q160" s="160"/>
      <c r="R160" s="161"/>
      <c r="S160" s="161"/>
      <c r="T160" s="161"/>
      <c r="U160" s="161"/>
      <c r="V160" s="161"/>
      <c r="W160" s="161"/>
      <c r="X160" s="161"/>
      <c r="Y160" s="161"/>
      <c r="Z160" s="151"/>
      <c r="AA160" s="151"/>
      <c r="AB160" s="151"/>
      <c r="AC160" s="151"/>
      <c r="AD160" s="151"/>
      <c r="AE160" s="151"/>
      <c r="AF160" s="151"/>
      <c r="AG160" s="151" t="s">
        <v>142</v>
      </c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2" x14ac:dyDescent="0.2">
      <c r="A161" s="158"/>
      <c r="B161" s="159"/>
      <c r="C161" s="246" t="s">
        <v>126</v>
      </c>
      <c r="D161" s="247"/>
      <c r="E161" s="247"/>
      <c r="F161" s="247"/>
      <c r="G161" s="247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61"/>
      <c r="Z161" s="151"/>
      <c r="AA161" s="151"/>
      <c r="AB161" s="151"/>
      <c r="AC161" s="151"/>
      <c r="AD161" s="151"/>
      <c r="AE161" s="151"/>
      <c r="AF161" s="151"/>
      <c r="AG161" s="151" t="s">
        <v>127</v>
      </c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outlineLevel="2" x14ac:dyDescent="0.2">
      <c r="A162" s="158"/>
      <c r="B162" s="159"/>
      <c r="C162" s="182" t="s">
        <v>272</v>
      </c>
      <c r="D162" s="162"/>
      <c r="E162" s="163">
        <v>200</v>
      </c>
      <c r="F162" s="161"/>
      <c r="G162" s="161"/>
      <c r="H162" s="161"/>
      <c r="I162" s="161"/>
      <c r="J162" s="161"/>
      <c r="K162" s="161"/>
      <c r="L162" s="161"/>
      <c r="M162" s="161"/>
      <c r="N162" s="160"/>
      <c r="O162" s="160"/>
      <c r="P162" s="160"/>
      <c r="Q162" s="160"/>
      <c r="R162" s="161"/>
      <c r="S162" s="161"/>
      <c r="T162" s="161"/>
      <c r="U162" s="161"/>
      <c r="V162" s="161"/>
      <c r="W162" s="161"/>
      <c r="X162" s="161"/>
      <c r="Y162" s="161"/>
      <c r="Z162" s="151"/>
      <c r="AA162" s="151"/>
      <c r="AB162" s="151"/>
      <c r="AC162" s="151"/>
      <c r="AD162" s="151"/>
      <c r="AE162" s="151"/>
      <c r="AF162" s="151"/>
      <c r="AG162" s="151" t="s">
        <v>129</v>
      </c>
      <c r="AH162" s="151">
        <v>0</v>
      </c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3" x14ac:dyDescent="0.2">
      <c r="A163" s="158"/>
      <c r="B163" s="159"/>
      <c r="C163" s="182" t="s">
        <v>273</v>
      </c>
      <c r="D163" s="162"/>
      <c r="E163" s="163">
        <v>150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61"/>
      <c r="Z163" s="151"/>
      <c r="AA163" s="151"/>
      <c r="AB163" s="151"/>
      <c r="AC163" s="151"/>
      <c r="AD163" s="151"/>
      <c r="AE163" s="151"/>
      <c r="AF163" s="151"/>
      <c r="AG163" s="151" t="s">
        <v>129</v>
      </c>
      <c r="AH163" s="151">
        <v>0</v>
      </c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3" x14ac:dyDescent="0.2">
      <c r="A164" s="158"/>
      <c r="B164" s="159"/>
      <c r="C164" s="182" t="s">
        <v>274</v>
      </c>
      <c r="D164" s="162"/>
      <c r="E164" s="163">
        <v>100</v>
      </c>
      <c r="F164" s="161"/>
      <c r="G164" s="161"/>
      <c r="H164" s="161"/>
      <c r="I164" s="161"/>
      <c r="J164" s="161"/>
      <c r="K164" s="161"/>
      <c r="L164" s="161"/>
      <c r="M164" s="161"/>
      <c r="N164" s="160"/>
      <c r="O164" s="160"/>
      <c r="P164" s="160"/>
      <c r="Q164" s="160"/>
      <c r="R164" s="161"/>
      <c r="S164" s="161"/>
      <c r="T164" s="161"/>
      <c r="U164" s="161"/>
      <c r="V164" s="161"/>
      <c r="W164" s="161"/>
      <c r="X164" s="161"/>
      <c r="Y164" s="161"/>
      <c r="Z164" s="151"/>
      <c r="AA164" s="151"/>
      <c r="AB164" s="151"/>
      <c r="AC164" s="151"/>
      <c r="AD164" s="151"/>
      <c r="AE164" s="151"/>
      <c r="AF164" s="151"/>
      <c r="AG164" s="151" t="s">
        <v>129</v>
      </c>
      <c r="AH164" s="151">
        <v>0</v>
      </c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outlineLevel="1" x14ac:dyDescent="0.2">
      <c r="A165" s="172">
        <v>38</v>
      </c>
      <c r="B165" s="173" t="s">
        <v>275</v>
      </c>
      <c r="C165" s="181" t="s">
        <v>276</v>
      </c>
      <c r="D165" s="174" t="s">
        <v>120</v>
      </c>
      <c r="E165" s="175">
        <v>450</v>
      </c>
      <c r="F165" s="176"/>
      <c r="G165" s="177">
        <f>ROUND(E165*F165,2)</f>
        <v>0</v>
      </c>
      <c r="H165" s="176"/>
      <c r="I165" s="177">
        <f>ROUND(E165*H165,2)</f>
        <v>0</v>
      </c>
      <c r="J165" s="176"/>
      <c r="K165" s="177">
        <f>ROUND(E165*J165,2)</f>
        <v>0</v>
      </c>
      <c r="L165" s="177">
        <v>21</v>
      </c>
      <c r="M165" s="177">
        <f>G165*(1+L165/100)</f>
        <v>0</v>
      </c>
      <c r="N165" s="175">
        <v>1.01E-3</v>
      </c>
      <c r="O165" s="175">
        <f>ROUND(E165*N165,2)</f>
        <v>0.45</v>
      </c>
      <c r="P165" s="175">
        <v>0</v>
      </c>
      <c r="Q165" s="175">
        <f>ROUND(E165*P165,2)</f>
        <v>0</v>
      </c>
      <c r="R165" s="177" t="s">
        <v>132</v>
      </c>
      <c r="S165" s="177" t="s">
        <v>133</v>
      </c>
      <c r="T165" s="178" t="s">
        <v>133</v>
      </c>
      <c r="U165" s="161">
        <v>4.0000000000000001E-3</v>
      </c>
      <c r="V165" s="161">
        <f>ROUND(E165*U165,2)</f>
        <v>1.8</v>
      </c>
      <c r="W165" s="161"/>
      <c r="X165" s="161" t="s">
        <v>123</v>
      </c>
      <c r="Y165" s="161" t="s">
        <v>124</v>
      </c>
      <c r="Z165" s="151"/>
      <c r="AA165" s="151"/>
      <c r="AB165" s="151"/>
      <c r="AC165" s="151"/>
      <c r="AD165" s="151"/>
      <c r="AE165" s="151"/>
      <c r="AF165" s="151"/>
      <c r="AG165" s="151" t="s">
        <v>125</v>
      </c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</row>
    <row r="166" spans="1:60" outlineLevel="2" x14ac:dyDescent="0.2">
      <c r="A166" s="158"/>
      <c r="B166" s="159"/>
      <c r="C166" s="242" t="s">
        <v>126</v>
      </c>
      <c r="D166" s="243"/>
      <c r="E166" s="243"/>
      <c r="F166" s="243"/>
      <c r="G166" s="243"/>
      <c r="H166" s="161"/>
      <c r="I166" s="161"/>
      <c r="J166" s="161"/>
      <c r="K166" s="161"/>
      <c r="L166" s="161"/>
      <c r="M166" s="161"/>
      <c r="N166" s="160"/>
      <c r="O166" s="160"/>
      <c r="P166" s="160"/>
      <c r="Q166" s="160"/>
      <c r="R166" s="161"/>
      <c r="S166" s="161"/>
      <c r="T166" s="161"/>
      <c r="U166" s="161"/>
      <c r="V166" s="161"/>
      <c r="W166" s="161"/>
      <c r="X166" s="161"/>
      <c r="Y166" s="161"/>
      <c r="Z166" s="151"/>
      <c r="AA166" s="151"/>
      <c r="AB166" s="151"/>
      <c r="AC166" s="151"/>
      <c r="AD166" s="151"/>
      <c r="AE166" s="151"/>
      <c r="AF166" s="151"/>
      <c r="AG166" s="151" t="s">
        <v>127</v>
      </c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outlineLevel="2" x14ac:dyDescent="0.2">
      <c r="A167" s="158"/>
      <c r="B167" s="159"/>
      <c r="C167" s="182" t="s">
        <v>272</v>
      </c>
      <c r="D167" s="162"/>
      <c r="E167" s="163">
        <v>200</v>
      </c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61"/>
      <c r="Z167" s="151"/>
      <c r="AA167" s="151"/>
      <c r="AB167" s="151"/>
      <c r="AC167" s="151"/>
      <c r="AD167" s="151"/>
      <c r="AE167" s="151"/>
      <c r="AF167" s="151"/>
      <c r="AG167" s="151" t="s">
        <v>129</v>
      </c>
      <c r="AH167" s="151">
        <v>0</v>
      </c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outlineLevel="3" x14ac:dyDescent="0.2">
      <c r="A168" s="158"/>
      <c r="B168" s="159"/>
      <c r="C168" s="182" t="s">
        <v>273</v>
      </c>
      <c r="D168" s="162"/>
      <c r="E168" s="163">
        <v>150</v>
      </c>
      <c r="F168" s="161"/>
      <c r="G168" s="161"/>
      <c r="H168" s="161"/>
      <c r="I168" s="161"/>
      <c r="J168" s="161"/>
      <c r="K168" s="161"/>
      <c r="L168" s="161"/>
      <c r="M168" s="161"/>
      <c r="N168" s="160"/>
      <c r="O168" s="160"/>
      <c r="P168" s="160"/>
      <c r="Q168" s="160"/>
      <c r="R168" s="161"/>
      <c r="S168" s="161"/>
      <c r="T168" s="161"/>
      <c r="U168" s="161"/>
      <c r="V168" s="161"/>
      <c r="W168" s="161"/>
      <c r="X168" s="161"/>
      <c r="Y168" s="161"/>
      <c r="Z168" s="151"/>
      <c r="AA168" s="151"/>
      <c r="AB168" s="151"/>
      <c r="AC168" s="151"/>
      <c r="AD168" s="151"/>
      <c r="AE168" s="151"/>
      <c r="AF168" s="151"/>
      <c r="AG168" s="151" t="s">
        <v>129</v>
      </c>
      <c r="AH168" s="151">
        <v>0</v>
      </c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3" x14ac:dyDescent="0.2">
      <c r="A169" s="158"/>
      <c r="B169" s="159"/>
      <c r="C169" s="182" t="s">
        <v>274</v>
      </c>
      <c r="D169" s="162"/>
      <c r="E169" s="163">
        <v>100</v>
      </c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61"/>
      <c r="Z169" s="151"/>
      <c r="AA169" s="151"/>
      <c r="AB169" s="151"/>
      <c r="AC169" s="151"/>
      <c r="AD169" s="151"/>
      <c r="AE169" s="151"/>
      <c r="AF169" s="151"/>
      <c r="AG169" s="151" t="s">
        <v>129</v>
      </c>
      <c r="AH169" s="151">
        <v>0</v>
      </c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ht="22.5" outlineLevel="1" x14ac:dyDescent="0.2">
      <c r="A170" s="172">
        <v>39</v>
      </c>
      <c r="B170" s="173" t="s">
        <v>277</v>
      </c>
      <c r="C170" s="181" t="s">
        <v>278</v>
      </c>
      <c r="D170" s="174" t="s">
        <v>120</v>
      </c>
      <c r="E170" s="175">
        <v>450</v>
      </c>
      <c r="F170" s="176"/>
      <c r="G170" s="177">
        <f>ROUND(E170*F170,2)</f>
        <v>0</v>
      </c>
      <c r="H170" s="176"/>
      <c r="I170" s="177">
        <f>ROUND(E170*H170,2)</f>
        <v>0</v>
      </c>
      <c r="J170" s="176"/>
      <c r="K170" s="177">
        <f>ROUND(E170*J170,2)</f>
        <v>0</v>
      </c>
      <c r="L170" s="177">
        <v>21</v>
      </c>
      <c r="M170" s="177">
        <f>G170*(1+L170/100)</f>
        <v>0</v>
      </c>
      <c r="N170" s="175">
        <v>5.0000000000000001E-4</v>
      </c>
      <c r="O170" s="175">
        <f>ROUND(E170*N170,2)</f>
        <v>0.23</v>
      </c>
      <c r="P170" s="175">
        <v>0</v>
      </c>
      <c r="Q170" s="175">
        <f>ROUND(E170*P170,2)</f>
        <v>0</v>
      </c>
      <c r="R170" s="177" t="s">
        <v>132</v>
      </c>
      <c r="S170" s="177" t="s">
        <v>133</v>
      </c>
      <c r="T170" s="178" t="s">
        <v>133</v>
      </c>
      <c r="U170" s="161">
        <v>2E-3</v>
      </c>
      <c r="V170" s="161">
        <f>ROUND(E170*U170,2)</f>
        <v>0.9</v>
      </c>
      <c r="W170" s="161"/>
      <c r="X170" s="161" t="s">
        <v>123</v>
      </c>
      <c r="Y170" s="161" t="s">
        <v>124</v>
      </c>
      <c r="Z170" s="151"/>
      <c r="AA170" s="151"/>
      <c r="AB170" s="151"/>
      <c r="AC170" s="151"/>
      <c r="AD170" s="151"/>
      <c r="AE170" s="151"/>
      <c r="AF170" s="151"/>
      <c r="AG170" s="151" t="s">
        <v>125</v>
      </c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</row>
    <row r="171" spans="1:60" outlineLevel="2" x14ac:dyDescent="0.2">
      <c r="A171" s="158"/>
      <c r="B171" s="159"/>
      <c r="C171" s="244" t="s">
        <v>279</v>
      </c>
      <c r="D171" s="245"/>
      <c r="E171" s="245"/>
      <c r="F171" s="245"/>
      <c r="G171" s="245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61"/>
      <c r="Z171" s="151"/>
      <c r="AA171" s="151"/>
      <c r="AB171" s="151"/>
      <c r="AC171" s="151"/>
      <c r="AD171" s="151"/>
      <c r="AE171" s="151"/>
      <c r="AF171" s="151"/>
      <c r="AG171" s="151" t="s">
        <v>142</v>
      </c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outlineLevel="2" x14ac:dyDescent="0.2">
      <c r="A172" s="158"/>
      <c r="B172" s="159"/>
      <c r="C172" s="246" t="s">
        <v>126</v>
      </c>
      <c r="D172" s="247"/>
      <c r="E172" s="247"/>
      <c r="F172" s="247"/>
      <c r="G172" s="247"/>
      <c r="H172" s="161"/>
      <c r="I172" s="161"/>
      <c r="J172" s="161"/>
      <c r="K172" s="161"/>
      <c r="L172" s="161"/>
      <c r="M172" s="161"/>
      <c r="N172" s="160"/>
      <c r="O172" s="160"/>
      <c r="P172" s="160"/>
      <c r="Q172" s="160"/>
      <c r="R172" s="161"/>
      <c r="S172" s="161"/>
      <c r="T172" s="161"/>
      <c r="U172" s="161"/>
      <c r="V172" s="161"/>
      <c r="W172" s="161"/>
      <c r="X172" s="161"/>
      <c r="Y172" s="161"/>
      <c r="Z172" s="151"/>
      <c r="AA172" s="151"/>
      <c r="AB172" s="151"/>
      <c r="AC172" s="151"/>
      <c r="AD172" s="151"/>
      <c r="AE172" s="151"/>
      <c r="AF172" s="151"/>
      <c r="AG172" s="151" t="s">
        <v>127</v>
      </c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</row>
    <row r="173" spans="1:60" outlineLevel="2" x14ac:dyDescent="0.2">
      <c r="A173" s="158"/>
      <c r="B173" s="159"/>
      <c r="C173" s="182" t="s">
        <v>272</v>
      </c>
      <c r="D173" s="162"/>
      <c r="E173" s="163">
        <v>200</v>
      </c>
      <c r="F173" s="161"/>
      <c r="G173" s="161"/>
      <c r="H173" s="161"/>
      <c r="I173" s="161"/>
      <c r="J173" s="161"/>
      <c r="K173" s="161"/>
      <c r="L173" s="161"/>
      <c r="M173" s="161"/>
      <c r="N173" s="160"/>
      <c r="O173" s="160"/>
      <c r="P173" s="160"/>
      <c r="Q173" s="160"/>
      <c r="R173" s="161"/>
      <c r="S173" s="161"/>
      <c r="T173" s="161"/>
      <c r="U173" s="161"/>
      <c r="V173" s="161"/>
      <c r="W173" s="161"/>
      <c r="X173" s="161"/>
      <c r="Y173" s="161"/>
      <c r="Z173" s="151"/>
      <c r="AA173" s="151"/>
      <c r="AB173" s="151"/>
      <c r="AC173" s="151"/>
      <c r="AD173" s="151"/>
      <c r="AE173" s="151"/>
      <c r="AF173" s="151"/>
      <c r="AG173" s="151" t="s">
        <v>129</v>
      </c>
      <c r="AH173" s="151">
        <v>0</v>
      </c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outlineLevel="3" x14ac:dyDescent="0.2">
      <c r="A174" s="158"/>
      <c r="B174" s="159"/>
      <c r="C174" s="182" t="s">
        <v>273</v>
      </c>
      <c r="D174" s="162"/>
      <c r="E174" s="163">
        <v>150</v>
      </c>
      <c r="F174" s="161"/>
      <c r="G174" s="161"/>
      <c r="H174" s="161"/>
      <c r="I174" s="161"/>
      <c r="J174" s="161"/>
      <c r="K174" s="161"/>
      <c r="L174" s="161"/>
      <c r="M174" s="161"/>
      <c r="N174" s="160"/>
      <c r="O174" s="160"/>
      <c r="P174" s="160"/>
      <c r="Q174" s="160"/>
      <c r="R174" s="161"/>
      <c r="S174" s="161"/>
      <c r="T174" s="161"/>
      <c r="U174" s="161"/>
      <c r="V174" s="161"/>
      <c r="W174" s="161"/>
      <c r="X174" s="161"/>
      <c r="Y174" s="161"/>
      <c r="Z174" s="151"/>
      <c r="AA174" s="151"/>
      <c r="AB174" s="151"/>
      <c r="AC174" s="151"/>
      <c r="AD174" s="151"/>
      <c r="AE174" s="151"/>
      <c r="AF174" s="151"/>
      <c r="AG174" s="151" t="s">
        <v>129</v>
      </c>
      <c r="AH174" s="151">
        <v>0</v>
      </c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</row>
    <row r="175" spans="1:60" outlineLevel="3" x14ac:dyDescent="0.2">
      <c r="A175" s="158"/>
      <c r="B175" s="159"/>
      <c r="C175" s="182" t="s">
        <v>274</v>
      </c>
      <c r="D175" s="162"/>
      <c r="E175" s="163">
        <v>100</v>
      </c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1"/>
      <c r="S175" s="161"/>
      <c r="T175" s="161"/>
      <c r="U175" s="161"/>
      <c r="V175" s="161"/>
      <c r="W175" s="161"/>
      <c r="X175" s="161"/>
      <c r="Y175" s="161"/>
      <c r="Z175" s="151"/>
      <c r="AA175" s="151"/>
      <c r="AB175" s="151"/>
      <c r="AC175" s="151"/>
      <c r="AD175" s="151"/>
      <c r="AE175" s="151"/>
      <c r="AF175" s="151"/>
      <c r="AG175" s="151" t="s">
        <v>129</v>
      </c>
      <c r="AH175" s="151">
        <v>0</v>
      </c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ht="22.5" outlineLevel="1" x14ac:dyDescent="0.2">
      <c r="A176" s="172">
        <v>40</v>
      </c>
      <c r="B176" s="173" t="s">
        <v>280</v>
      </c>
      <c r="C176" s="181" t="s">
        <v>281</v>
      </c>
      <c r="D176" s="174" t="s">
        <v>120</v>
      </c>
      <c r="E176" s="175">
        <v>450</v>
      </c>
      <c r="F176" s="176"/>
      <c r="G176" s="177">
        <f>ROUND(E176*F176,2)</f>
        <v>0</v>
      </c>
      <c r="H176" s="176"/>
      <c r="I176" s="177">
        <f>ROUND(E176*H176,2)</f>
        <v>0</v>
      </c>
      <c r="J176" s="176"/>
      <c r="K176" s="177">
        <f>ROUND(E176*J176,2)</f>
        <v>0</v>
      </c>
      <c r="L176" s="177">
        <v>21</v>
      </c>
      <c r="M176" s="177">
        <f>G176*(1+L176/100)</f>
        <v>0</v>
      </c>
      <c r="N176" s="175">
        <v>0.10141</v>
      </c>
      <c r="O176" s="175">
        <f>ROUND(E176*N176,2)</f>
        <v>45.63</v>
      </c>
      <c r="P176" s="175">
        <v>0</v>
      </c>
      <c r="Q176" s="175">
        <f>ROUND(E176*P176,2)</f>
        <v>0</v>
      </c>
      <c r="R176" s="177" t="s">
        <v>132</v>
      </c>
      <c r="S176" s="177" t="s">
        <v>133</v>
      </c>
      <c r="T176" s="178" t="s">
        <v>133</v>
      </c>
      <c r="U176" s="161">
        <v>0.02</v>
      </c>
      <c r="V176" s="161">
        <f>ROUND(E176*U176,2)</f>
        <v>9</v>
      </c>
      <c r="W176" s="161"/>
      <c r="X176" s="161" t="s">
        <v>123</v>
      </c>
      <c r="Y176" s="161" t="s">
        <v>124</v>
      </c>
      <c r="Z176" s="151"/>
      <c r="AA176" s="151"/>
      <c r="AB176" s="151"/>
      <c r="AC176" s="151"/>
      <c r="AD176" s="151"/>
      <c r="AE176" s="151"/>
      <c r="AF176" s="151"/>
      <c r="AG176" s="151" t="s">
        <v>125</v>
      </c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</row>
    <row r="177" spans="1:60" outlineLevel="2" x14ac:dyDescent="0.2">
      <c r="A177" s="158"/>
      <c r="B177" s="159"/>
      <c r="C177" s="242" t="s">
        <v>126</v>
      </c>
      <c r="D177" s="243"/>
      <c r="E177" s="243"/>
      <c r="F177" s="243"/>
      <c r="G177" s="243"/>
      <c r="H177" s="161"/>
      <c r="I177" s="161"/>
      <c r="J177" s="161"/>
      <c r="K177" s="161"/>
      <c r="L177" s="161"/>
      <c r="M177" s="161"/>
      <c r="N177" s="160"/>
      <c r="O177" s="160"/>
      <c r="P177" s="160"/>
      <c r="Q177" s="160"/>
      <c r="R177" s="161"/>
      <c r="S177" s="161"/>
      <c r="T177" s="161"/>
      <c r="U177" s="161"/>
      <c r="V177" s="161"/>
      <c r="W177" s="161"/>
      <c r="X177" s="161"/>
      <c r="Y177" s="161"/>
      <c r="Z177" s="151"/>
      <c r="AA177" s="151"/>
      <c r="AB177" s="151"/>
      <c r="AC177" s="151"/>
      <c r="AD177" s="151"/>
      <c r="AE177" s="151"/>
      <c r="AF177" s="151"/>
      <c r="AG177" s="151" t="s">
        <v>127</v>
      </c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</row>
    <row r="178" spans="1:60" outlineLevel="2" x14ac:dyDescent="0.2">
      <c r="A178" s="158"/>
      <c r="B178" s="159"/>
      <c r="C178" s="182" t="s">
        <v>272</v>
      </c>
      <c r="D178" s="162"/>
      <c r="E178" s="163">
        <v>200</v>
      </c>
      <c r="F178" s="161"/>
      <c r="G178" s="161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61"/>
      <c r="Z178" s="151"/>
      <c r="AA178" s="151"/>
      <c r="AB178" s="151"/>
      <c r="AC178" s="151"/>
      <c r="AD178" s="151"/>
      <c r="AE178" s="151"/>
      <c r="AF178" s="151"/>
      <c r="AG178" s="151" t="s">
        <v>129</v>
      </c>
      <c r="AH178" s="151">
        <v>0</v>
      </c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outlineLevel="3" x14ac:dyDescent="0.2">
      <c r="A179" s="158"/>
      <c r="B179" s="159"/>
      <c r="C179" s="182" t="s">
        <v>273</v>
      </c>
      <c r="D179" s="162"/>
      <c r="E179" s="163">
        <v>150</v>
      </c>
      <c r="F179" s="161"/>
      <c r="G179" s="161"/>
      <c r="H179" s="161"/>
      <c r="I179" s="161"/>
      <c r="J179" s="161"/>
      <c r="K179" s="161"/>
      <c r="L179" s="161"/>
      <c r="M179" s="161"/>
      <c r="N179" s="160"/>
      <c r="O179" s="160"/>
      <c r="P179" s="160"/>
      <c r="Q179" s="160"/>
      <c r="R179" s="161"/>
      <c r="S179" s="161"/>
      <c r="T179" s="161"/>
      <c r="U179" s="161"/>
      <c r="V179" s="161"/>
      <c r="W179" s="161"/>
      <c r="X179" s="161"/>
      <c r="Y179" s="161"/>
      <c r="Z179" s="151"/>
      <c r="AA179" s="151"/>
      <c r="AB179" s="151"/>
      <c r="AC179" s="151"/>
      <c r="AD179" s="151"/>
      <c r="AE179" s="151"/>
      <c r="AF179" s="151"/>
      <c r="AG179" s="151" t="s">
        <v>129</v>
      </c>
      <c r="AH179" s="151">
        <v>0</v>
      </c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outlineLevel="3" x14ac:dyDescent="0.2">
      <c r="A180" s="158"/>
      <c r="B180" s="159"/>
      <c r="C180" s="182" t="s">
        <v>274</v>
      </c>
      <c r="D180" s="162"/>
      <c r="E180" s="163">
        <v>100</v>
      </c>
      <c r="F180" s="161"/>
      <c r="G180" s="161"/>
      <c r="H180" s="161"/>
      <c r="I180" s="161"/>
      <c r="J180" s="161"/>
      <c r="K180" s="161"/>
      <c r="L180" s="161"/>
      <c r="M180" s="161"/>
      <c r="N180" s="160"/>
      <c r="O180" s="160"/>
      <c r="P180" s="160"/>
      <c r="Q180" s="160"/>
      <c r="R180" s="161"/>
      <c r="S180" s="161"/>
      <c r="T180" s="161"/>
      <c r="U180" s="161"/>
      <c r="V180" s="161"/>
      <c r="W180" s="161"/>
      <c r="X180" s="161"/>
      <c r="Y180" s="161"/>
      <c r="Z180" s="151"/>
      <c r="AA180" s="151"/>
      <c r="AB180" s="151"/>
      <c r="AC180" s="151"/>
      <c r="AD180" s="151"/>
      <c r="AE180" s="151"/>
      <c r="AF180" s="151"/>
      <c r="AG180" s="151" t="s">
        <v>129</v>
      </c>
      <c r="AH180" s="151">
        <v>0</v>
      </c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</row>
    <row r="181" spans="1:60" ht="22.5" outlineLevel="1" x14ac:dyDescent="0.2">
      <c r="A181" s="172">
        <v>41</v>
      </c>
      <c r="B181" s="173" t="s">
        <v>282</v>
      </c>
      <c r="C181" s="181" t="s">
        <v>283</v>
      </c>
      <c r="D181" s="174" t="s">
        <v>120</v>
      </c>
      <c r="E181" s="175">
        <v>38.85</v>
      </c>
      <c r="F181" s="176"/>
      <c r="G181" s="177">
        <f>ROUND(E181*F181,2)</f>
        <v>0</v>
      </c>
      <c r="H181" s="176"/>
      <c r="I181" s="177">
        <f>ROUND(E181*H181,2)</f>
        <v>0</v>
      </c>
      <c r="J181" s="176"/>
      <c r="K181" s="177">
        <f>ROUND(E181*J181,2)</f>
        <v>0</v>
      </c>
      <c r="L181" s="177">
        <v>21</v>
      </c>
      <c r="M181" s="177">
        <f>G181*(1+L181/100)</f>
        <v>0</v>
      </c>
      <c r="N181" s="175">
        <v>0.17824000000000001</v>
      </c>
      <c r="O181" s="175">
        <f>ROUND(E181*N181,2)</f>
        <v>6.92</v>
      </c>
      <c r="P181" s="175">
        <v>0</v>
      </c>
      <c r="Q181" s="175">
        <f>ROUND(E181*P181,2)</f>
        <v>0</v>
      </c>
      <c r="R181" s="177" t="s">
        <v>205</v>
      </c>
      <c r="S181" s="177" t="s">
        <v>133</v>
      </c>
      <c r="T181" s="178" t="s">
        <v>133</v>
      </c>
      <c r="U181" s="161">
        <v>0</v>
      </c>
      <c r="V181" s="161">
        <f>ROUND(E181*U181,2)</f>
        <v>0</v>
      </c>
      <c r="W181" s="161"/>
      <c r="X181" s="161" t="s">
        <v>206</v>
      </c>
      <c r="Y181" s="161" t="s">
        <v>124</v>
      </c>
      <c r="Z181" s="151"/>
      <c r="AA181" s="151"/>
      <c r="AB181" s="151"/>
      <c r="AC181" s="151"/>
      <c r="AD181" s="151"/>
      <c r="AE181" s="151"/>
      <c r="AF181" s="151"/>
      <c r="AG181" s="151" t="s">
        <v>207</v>
      </c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</row>
    <row r="182" spans="1:60" outlineLevel="2" x14ac:dyDescent="0.2">
      <c r="A182" s="158"/>
      <c r="B182" s="159"/>
      <c r="C182" s="242" t="s">
        <v>126</v>
      </c>
      <c r="D182" s="243"/>
      <c r="E182" s="243"/>
      <c r="F182" s="243"/>
      <c r="G182" s="243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61"/>
      <c r="Z182" s="151"/>
      <c r="AA182" s="151"/>
      <c r="AB182" s="151"/>
      <c r="AC182" s="151"/>
      <c r="AD182" s="151"/>
      <c r="AE182" s="151"/>
      <c r="AF182" s="151"/>
      <c r="AG182" s="151" t="s">
        <v>127</v>
      </c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</row>
    <row r="183" spans="1:60" outlineLevel="2" x14ac:dyDescent="0.2">
      <c r="A183" s="158"/>
      <c r="B183" s="159"/>
      <c r="C183" s="182" t="s">
        <v>284</v>
      </c>
      <c r="D183" s="162"/>
      <c r="E183" s="163">
        <v>38.85</v>
      </c>
      <c r="F183" s="161"/>
      <c r="G183" s="161"/>
      <c r="H183" s="161"/>
      <c r="I183" s="161"/>
      <c r="J183" s="161"/>
      <c r="K183" s="161"/>
      <c r="L183" s="161"/>
      <c r="M183" s="161"/>
      <c r="N183" s="160"/>
      <c r="O183" s="160"/>
      <c r="P183" s="160"/>
      <c r="Q183" s="160"/>
      <c r="R183" s="161"/>
      <c r="S183" s="161"/>
      <c r="T183" s="161"/>
      <c r="U183" s="161"/>
      <c r="V183" s="161"/>
      <c r="W183" s="161"/>
      <c r="X183" s="161"/>
      <c r="Y183" s="161"/>
      <c r="Z183" s="151"/>
      <c r="AA183" s="151"/>
      <c r="AB183" s="151"/>
      <c r="AC183" s="151"/>
      <c r="AD183" s="151"/>
      <c r="AE183" s="151"/>
      <c r="AF183" s="151"/>
      <c r="AG183" s="151" t="s">
        <v>129</v>
      </c>
      <c r="AH183" s="151">
        <v>0</v>
      </c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</row>
    <row r="184" spans="1:60" outlineLevel="1" x14ac:dyDescent="0.2">
      <c r="A184" s="172">
        <v>42</v>
      </c>
      <c r="B184" s="173" t="s">
        <v>285</v>
      </c>
      <c r="C184" s="181" t="s">
        <v>286</v>
      </c>
      <c r="D184" s="174" t="s">
        <v>120</v>
      </c>
      <c r="E184" s="175">
        <v>1475.25</v>
      </c>
      <c r="F184" s="176"/>
      <c r="G184" s="177">
        <f>ROUND(E184*F184,2)</f>
        <v>0</v>
      </c>
      <c r="H184" s="176"/>
      <c r="I184" s="177">
        <f>ROUND(E184*H184,2)</f>
        <v>0</v>
      </c>
      <c r="J184" s="176"/>
      <c r="K184" s="177">
        <f>ROUND(E184*J184,2)</f>
        <v>0</v>
      </c>
      <c r="L184" s="177">
        <v>21</v>
      </c>
      <c r="M184" s="177">
        <f>G184*(1+L184/100)</f>
        <v>0</v>
      </c>
      <c r="N184" s="175">
        <v>0.17244999999999999</v>
      </c>
      <c r="O184" s="175">
        <f>ROUND(E184*N184,2)</f>
        <v>254.41</v>
      </c>
      <c r="P184" s="175">
        <v>0</v>
      </c>
      <c r="Q184" s="175">
        <f>ROUND(E184*P184,2)</f>
        <v>0</v>
      </c>
      <c r="R184" s="177" t="s">
        <v>205</v>
      </c>
      <c r="S184" s="177" t="s">
        <v>133</v>
      </c>
      <c r="T184" s="178" t="s">
        <v>133</v>
      </c>
      <c r="U184" s="161">
        <v>0</v>
      </c>
      <c r="V184" s="161">
        <f>ROUND(E184*U184,2)</f>
        <v>0</v>
      </c>
      <c r="W184" s="161"/>
      <c r="X184" s="161" t="s">
        <v>206</v>
      </c>
      <c r="Y184" s="161" t="s">
        <v>124</v>
      </c>
      <c r="Z184" s="151"/>
      <c r="AA184" s="151"/>
      <c r="AB184" s="151"/>
      <c r="AC184" s="151"/>
      <c r="AD184" s="151"/>
      <c r="AE184" s="151"/>
      <c r="AF184" s="151"/>
      <c r="AG184" s="151" t="s">
        <v>207</v>
      </c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</row>
    <row r="185" spans="1:60" outlineLevel="2" x14ac:dyDescent="0.2">
      <c r="A185" s="158"/>
      <c r="B185" s="159"/>
      <c r="C185" s="242" t="s">
        <v>126</v>
      </c>
      <c r="D185" s="243"/>
      <c r="E185" s="243"/>
      <c r="F185" s="243"/>
      <c r="G185" s="243"/>
      <c r="H185" s="161"/>
      <c r="I185" s="161"/>
      <c r="J185" s="161"/>
      <c r="K185" s="161"/>
      <c r="L185" s="161"/>
      <c r="M185" s="161"/>
      <c r="N185" s="160"/>
      <c r="O185" s="160"/>
      <c r="P185" s="160"/>
      <c r="Q185" s="160"/>
      <c r="R185" s="161"/>
      <c r="S185" s="161"/>
      <c r="T185" s="161"/>
      <c r="U185" s="161"/>
      <c r="V185" s="161"/>
      <c r="W185" s="161"/>
      <c r="X185" s="161"/>
      <c r="Y185" s="161"/>
      <c r="Z185" s="151"/>
      <c r="AA185" s="151"/>
      <c r="AB185" s="151"/>
      <c r="AC185" s="151"/>
      <c r="AD185" s="151"/>
      <c r="AE185" s="151"/>
      <c r="AF185" s="151"/>
      <c r="AG185" s="151" t="s">
        <v>127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outlineLevel="2" x14ac:dyDescent="0.2">
      <c r="A186" s="158"/>
      <c r="B186" s="159"/>
      <c r="C186" s="182" t="s">
        <v>287</v>
      </c>
      <c r="D186" s="162"/>
      <c r="E186" s="163">
        <v>1475.25</v>
      </c>
      <c r="F186" s="161"/>
      <c r="G186" s="16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61"/>
      <c r="Z186" s="151"/>
      <c r="AA186" s="151"/>
      <c r="AB186" s="151"/>
      <c r="AC186" s="151"/>
      <c r="AD186" s="151"/>
      <c r="AE186" s="151"/>
      <c r="AF186" s="151"/>
      <c r="AG186" s="151" t="s">
        <v>129</v>
      </c>
      <c r="AH186" s="151">
        <v>0</v>
      </c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</row>
    <row r="187" spans="1:60" outlineLevel="1" x14ac:dyDescent="0.2">
      <c r="A187" s="172">
        <v>43</v>
      </c>
      <c r="B187" s="173" t="s">
        <v>288</v>
      </c>
      <c r="C187" s="181" t="s">
        <v>289</v>
      </c>
      <c r="D187" s="174" t="s">
        <v>120</v>
      </c>
      <c r="E187" s="175">
        <v>17.850000000000001</v>
      </c>
      <c r="F187" s="176"/>
      <c r="G187" s="177">
        <f>ROUND(E187*F187,2)</f>
        <v>0</v>
      </c>
      <c r="H187" s="176"/>
      <c r="I187" s="177">
        <f>ROUND(E187*H187,2)</f>
        <v>0</v>
      </c>
      <c r="J187" s="176"/>
      <c r="K187" s="177">
        <f>ROUND(E187*J187,2)</f>
        <v>0</v>
      </c>
      <c r="L187" s="177">
        <v>21</v>
      </c>
      <c r="M187" s="177">
        <f>G187*(1+L187/100)</f>
        <v>0</v>
      </c>
      <c r="N187" s="175">
        <v>0.17399999999999999</v>
      </c>
      <c r="O187" s="175">
        <f>ROUND(E187*N187,2)</f>
        <v>3.11</v>
      </c>
      <c r="P187" s="175">
        <v>0</v>
      </c>
      <c r="Q187" s="175">
        <f>ROUND(E187*P187,2)</f>
        <v>0</v>
      </c>
      <c r="R187" s="177"/>
      <c r="S187" s="177" t="s">
        <v>121</v>
      </c>
      <c r="T187" s="178" t="s">
        <v>133</v>
      </c>
      <c r="U187" s="161">
        <v>0</v>
      </c>
      <c r="V187" s="161">
        <f>ROUND(E187*U187,2)</f>
        <v>0</v>
      </c>
      <c r="W187" s="161"/>
      <c r="X187" s="161" t="s">
        <v>206</v>
      </c>
      <c r="Y187" s="161" t="s">
        <v>124</v>
      </c>
      <c r="Z187" s="151"/>
      <c r="AA187" s="151"/>
      <c r="AB187" s="151"/>
      <c r="AC187" s="151"/>
      <c r="AD187" s="151"/>
      <c r="AE187" s="151"/>
      <c r="AF187" s="151"/>
      <c r="AG187" s="151" t="s">
        <v>207</v>
      </c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outlineLevel="2" x14ac:dyDescent="0.2">
      <c r="A188" s="158"/>
      <c r="B188" s="159"/>
      <c r="C188" s="242" t="s">
        <v>126</v>
      </c>
      <c r="D188" s="243"/>
      <c r="E188" s="243"/>
      <c r="F188" s="243"/>
      <c r="G188" s="243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61"/>
      <c r="Z188" s="151"/>
      <c r="AA188" s="151"/>
      <c r="AB188" s="151"/>
      <c r="AC188" s="151"/>
      <c r="AD188" s="151"/>
      <c r="AE188" s="151"/>
      <c r="AF188" s="151"/>
      <c r="AG188" s="151" t="s">
        <v>127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2" x14ac:dyDescent="0.2">
      <c r="A189" s="158"/>
      <c r="B189" s="159"/>
      <c r="C189" s="182" t="s">
        <v>290</v>
      </c>
      <c r="D189" s="162"/>
      <c r="E189" s="163">
        <v>17.850000000000001</v>
      </c>
      <c r="F189" s="161"/>
      <c r="G189" s="161"/>
      <c r="H189" s="161"/>
      <c r="I189" s="161"/>
      <c r="J189" s="161"/>
      <c r="K189" s="161"/>
      <c r="L189" s="161"/>
      <c r="M189" s="161"/>
      <c r="N189" s="160"/>
      <c r="O189" s="160"/>
      <c r="P189" s="160"/>
      <c r="Q189" s="160"/>
      <c r="R189" s="161"/>
      <c r="S189" s="161"/>
      <c r="T189" s="161"/>
      <c r="U189" s="161"/>
      <c r="V189" s="161"/>
      <c r="W189" s="161"/>
      <c r="X189" s="161"/>
      <c r="Y189" s="161"/>
      <c r="Z189" s="151"/>
      <c r="AA189" s="151"/>
      <c r="AB189" s="151"/>
      <c r="AC189" s="151"/>
      <c r="AD189" s="151"/>
      <c r="AE189" s="151"/>
      <c r="AF189" s="151"/>
      <c r="AG189" s="151" t="s">
        <v>129</v>
      </c>
      <c r="AH189" s="151">
        <v>0</v>
      </c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outlineLevel="1" x14ac:dyDescent="0.2">
      <c r="A190" s="172">
        <v>44</v>
      </c>
      <c r="B190" s="173" t="s">
        <v>291</v>
      </c>
      <c r="C190" s="181" t="s">
        <v>292</v>
      </c>
      <c r="D190" s="174" t="s">
        <v>120</v>
      </c>
      <c r="E190" s="175">
        <v>1442</v>
      </c>
      <c r="F190" s="176"/>
      <c r="G190" s="177">
        <f>ROUND(E190*F190,2)</f>
        <v>0</v>
      </c>
      <c r="H190" s="176"/>
      <c r="I190" s="177">
        <f>ROUND(E190*H190,2)</f>
        <v>0</v>
      </c>
      <c r="J190" s="176"/>
      <c r="K190" s="177">
        <f>ROUND(E190*J190,2)</f>
        <v>0</v>
      </c>
      <c r="L190" s="177">
        <v>21</v>
      </c>
      <c r="M190" s="177">
        <f>G190*(1+L190/100)</f>
        <v>0</v>
      </c>
      <c r="N190" s="175">
        <v>7.3899999999999993E-2</v>
      </c>
      <c r="O190" s="175">
        <f>ROUND(E190*N190,2)</f>
        <v>106.56</v>
      </c>
      <c r="P190" s="175">
        <v>0</v>
      </c>
      <c r="Q190" s="175">
        <f>ROUND(E190*P190,2)</f>
        <v>0</v>
      </c>
      <c r="R190" s="177" t="s">
        <v>132</v>
      </c>
      <c r="S190" s="177" t="s">
        <v>133</v>
      </c>
      <c r="T190" s="178" t="s">
        <v>133</v>
      </c>
      <c r="U190" s="161">
        <v>0.48</v>
      </c>
      <c r="V190" s="161">
        <f>ROUND(E190*U190,2)</f>
        <v>692.16</v>
      </c>
      <c r="W190" s="161"/>
      <c r="X190" s="161" t="s">
        <v>123</v>
      </c>
      <c r="Y190" s="161" t="s">
        <v>124</v>
      </c>
      <c r="Z190" s="151"/>
      <c r="AA190" s="151"/>
      <c r="AB190" s="151"/>
      <c r="AC190" s="151"/>
      <c r="AD190" s="151"/>
      <c r="AE190" s="151"/>
      <c r="AF190" s="151"/>
      <c r="AG190" s="151" t="s">
        <v>125</v>
      </c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</row>
    <row r="191" spans="1:60" ht="22.5" outlineLevel="2" x14ac:dyDescent="0.2">
      <c r="A191" s="158"/>
      <c r="B191" s="159"/>
      <c r="C191" s="244" t="s">
        <v>293</v>
      </c>
      <c r="D191" s="245"/>
      <c r="E191" s="245"/>
      <c r="F191" s="245"/>
      <c r="G191" s="245"/>
      <c r="H191" s="161"/>
      <c r="I191" s="161"/>
      <c r="J191" s="161"/>
      <c r="K191" s="161"/>
      <c r="L191" s="161"/>
      <c r="M191" s="161"/>
      <c r="N191" s="160"/>
      <c r="O191" s="160"/>
      <c r="P191" s="160"/>
      <c r="Q191" s="160"/>
      <c r="R191" s="161"/>
      <c r="S191" s="161"/>
      <c r="T191" s="161"/>
      <c r="U191" s="161"/>
      <c r="V191" s="161"/>
      <c r="W191" s="161"/>
      <c r="X191" s="161"/>
      <c r="Y191" s="161"/>
      <c r="Z191" s="151"/>
      <c r="AA191" s="151"/>
      <c r="AB191" s="151"/>
      <c r="AC191" s="151"/>
      <c r="AD191" s="151"/>
      <c r="AE191" s="151"/>
      <c r="AF191" s="151"/>
      <c r="AG191" s="151" t="s">
        <v>142</v>
      </c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79" t="str">
        <f>C191</f>
        <v>s provedením lože z kameniva drceného, s vyplněním spár, s dvojitým hutněním a se smetením přebytečného materiálu na krajnici. S dodáním hmot pro lože a výplň spár.</v>
      </c>
      <c r="BB191" s="151"/>
      <c r="BC191" s="151"/>
      <c r="BD191" s="151"/>
      <c r="BE191" s="151"/>
      <c r="BF191" s="151"/>
      <c r="BG191" s="151"/>
      <c r="BH191" s="151"/>
    </row>
    <row r="192" spans="1:60" outlineLevel="2" x14ac:dyDescent="0.2">
      <c r="A192" s="158"/>
      <c r="B192" s="159"/>
      <c r="C192" s="246" t="s">
        <v>126</v>
      </c>
      <c r="D192" s="247"/>
      <c r="E192" s="247"/>
      <c r="F192" s="247"/>
      <c r="G192" s="247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61"/>
      <c r="Z192" s="151"/>
      <c r="AA192" s="151"/>
      <c r="AB192" s="151"/>
      <c r="AC192" s="151"/>
      <c r="AD192" s="151"/>
      <c r="AE192" s="151"/>
      <c r="AF192" s="151"/>
      <c r="AG192" s="151" t="s">
        <v>127</v>
      </c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outlineLevel="2" x14ac:dyDescent="0.2">
      <c r="A193" s="158"/>
      <c r="B193" s="159"/>
      <c r="C193" s="182" t="s">
        <v>294</v>
      </c>
      <c r="D193" s="162"/>
      <c r="E193" s="163">
        <v>1405</v>
      </c>
      <c r="F193" s="161"/>
      <c r="G193" s="161"/>
      <c r="H193" s="161"/>
      <c r="I193" s="161"/>
      <c r="J193" s="161"/>
      <c r="K193" s="161"/>
      <c r="L193" s="161"/>
      <c r="M193" s="161"/>
      <c r="N193" s="160"/>
      <c r="O193" s="160"/>
      <c r="P193" s="160"/>
      <c r="Q193" s="160"/>
      <c r="R193" s="161"/>
      <c r="S193" s="161"/>
      <c r="T193" s="161"/>
      <c r="U193" s="161"/>
      <c r="V193" s="161"/>
      <c r="W193" s="161"/>
      <c r="X193" s="161"/>
      <c r="Y193" s="161"/>
      <c r="Z193" s="151"/>
      <c r="AA193" s="151"/>
      <c r="AB193" s="151"/>
      <c r="AC193" s="151"/>
      <c r="AD193" s="151"/>
      <c r="AE193" s="151"/>
      <c r="AF193" s="151"/>
      <c r="AG193" s="151" t="s">
        <v>129</v>
      </c>
      <c r="AH193" s="151">
        <v>0</v>
      </c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outlineLevel="3" x14ac:dyDescent="0.2">
      <c r="A194" s="158"/>
      <c r="B194" s="159"/>
      <c r="C194" s="182" t="s">
        <v>295</v>
      </c>
      <c r="D194" s="162"/>
      <c r="E194" s="163">
        <v>37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61"/>
      <c r="Z194" s="151"/>
      <c r="AA194" s="151"/>
      <c r="AB194" s="151"/>
      <c r="AC194" s="151"/>
      <c r="AD194" s="151"/>
      <c r="AE194" s="151"/>
      <c r="AF194" s="151"/>
      <c r="AG194" s="151" t="s">
        <v>129</v>
      </c>
      <c r="AH194" s="151">
        <v>0</v>
      </c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outlineLevel="1" x14ac:dyDescent="0.2">
      <c r="A195" s="172">
        <v>45</v>
      </c>
      <c r="B195" s="173" t="s">
        <v>296</v>
      </c>
      <c r="C195" s="181" t="s">
        <v>297</v>
      </c>
      <c r="D195" s="174" t="s">
        <v>140</v>
      </c>
      <c r="E195" s="175">
        <v>455</v>
      </c>
      <c r="F195" s="176"/>
      <c r="G195" s="177">
        <f>ROUND(E195*F195,2)</f>
        <v>0</v>
      </c>
      <c r="H195" s="176"/>
      <c r="I195" s="177">
        <f>ROUND(E195*H195,2)</f>
        <v>0</v>
      </c>
      <c r="J195" s="176"/>
      <c r="K195" s="177">
        <f>ROUND(E195*J195,2)</f>
        <v>0</v>
      </c>
      <c r="L195" s="177">
        <v>21</v>
      </c>
      <c r="M195" s="177">
        <f>G195*(1+L195/100)</f>
        <v>0</v>
      </c>
      <c r="N195" s="175">
        <v>3.6000000000000002E-4</v>
      </c>
      <c r="O195" s="175">
        <f>ROUND(E195*N195,2)</f>
        <v>0.16</v>
      </c>
      <c r="P195" s="175">
        <v>0</v>
      </c>
      <c r="Q195" s="175">
        <f>ROUND(E195*P195,2)</f>
        <v>0</v>
      </c>
      <c r="R195" s="177" t="s">
        <v>132</v>
      </c>
      <c r="S195" s="177" t="s">
        <v>133</v>
      </c>
      <c r="T195" s="178" t="s">
        <v>133</v>
      </c>
      <c r="U195" s="161">
        <v>0.43</v>
      </c>
      <c r="V195" s="161">
        <f>ROUND(E195*U195,2)</f>
        <v>195.65</v>
      </c>
      <c r="W195" s="161"/>
      <c r="X195" s="161" t="s">
        <v>123</v>
      </c>
      <c r="Y195" s="161" t="s">
        <v>124</v>
      </c>
      <c r="Z195" s="151"/>
      <c r="AA195" s="151"/>
      <c r="AB195" s="151"/>
      <c r="AC195" s="151"/>
      <c r="AD195" s="151"/>
      <c r="AE195" s="151"/>
      <c r="AF195" s="151"/>
      <c r="AG195" s="151" t="s">
        <v>125</v>
      </c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outlineLevel="2" x14ac:dyDescent="0.2">
      <c r="A196" s="158"/>
      <c r="B196" s="159"/>
      <c r="C196" s="242" t="s">
        <v>126</v>
      </c>
      <c r="D196" s="243"/>
      <c r="E196" s="243"/>
      <c r="F196" s="243"/>
      <c r="G196" s="243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61"/>
      <c r="Z196" s="151"/>
      <c r="AA196" s="151"/>
      <c r="AB196" s="151"/>
      <c r="AC196" s="151"/>
      <c r="AD196" s="151"/>
      <c r="AE196" s="151"/>
      <c r="AF196" s="151"/>
      <c r="AG196" s="151" t="s">
        <v>127</v>
      </c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</row>
    <row r="197" spans="1:60" outlineLevel="2" x14ac:dyDescent="0.2">
      <c r="A197" s="158"/>
      <c r="B197" s="159"/>
      <c r="C197" s="182" t="s">
        <v>298</v>
      </c>
      <c r="D197" s="162"/>
      <c r="E197" s="163">
        <v>455</v>
      </c>
      <c r="F197" s="161"/>
      <c r="G197" s="161"/>
      <c r="H197" s="161"/>
      <c r="I197" s="161"/>
      <c r="J197" s="161"/>
      <c r="K197" s="161"/>
      <c r="L197" s="161"/>
      <c r="M197" s="161"/>
      <c r="N197" s="160"/>
      <c r="O197" s="160"/>
      <c r="P197" s="160"/>
      <c r="Q197" s="160"/>
      <c r="R197" s="161"/>
      <c r="S197" s="161"/>
      <c r="T197" s="161"/>
      <c r="U197" s="161"/>
      <c r="V197" s="161"/>
      <c r="W197" s="161"/>
      <c r="X197" s="161"/>
      <c r="Y197" s="161"/>
      <c r="Z197" s="151"/>
      <c r="AA197" s="151"/>
      <c r="AB197" s="151"/>
      <c r="AC197" s="151"/>
      <c r="AD197" s="151"/>
      <c r="AE197" s="151"/>
      <c r="AF197" s="151"/>
      <c r="AG197" s="151" t="s">
        <v>129</v>
      </c>
      <c r="AH197" s="151">
        <v>0</v>
      </c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ht="22.5" outlineLevel="1" x14ac:dyDescent="0.2">
      <c r="A198" s="172">
        <v>46</v>
      </c>
      <c r="B198" s="173" t="s">
        <v>299</v>
      </c>
      <c r="C198" s="181" t="s">
        <v>300</v>
      </c>
      <c r="D198" s="174" t="s">
        <v>120</v>
      </c>
      <c r="E198" s="175">
        <v>17</v>
      </c>
      <c r="F198" s="176"/>
      <c r="G198" s="177">
        <f>ROUND(E198*F198,2)</f>
        <v>0</v>
      </c>
      <c r="H198" s="176"/>
      <c r="I198" s="177">
        <f>ROUND(E198*H198,2)</f>
        <v>0</v>
      </c>
      <c r="J198" s="176"/>
      <c r="K198" s="177">
        <f>ROUND(E198*J198,2)</f>
        <v>0</v>
      </c>
      <c r="L198" s="177">
        <v>21</v>
      </c>
      <c r="M198" s="177">
        <f>G198*(1+L198/100)</f>
        <v>0</v>
      </c>
      <c r="N198" s="175">
        <v>7.3899999999999993E-2</v>
      </c>
      <c r="O198" s="175">
        <f>ROUND(E198*N198,2)</f>
        <v>1.26</v>
      </c>
      <c r="P198" s="175">
        <v>0</v>
      </c>
      <c r="Q198" s="175">
        <f>ROUND(E198*P198,2)</f>
        <v>0</v>
      </c>
      <c r="R198" s="177" t="s">
        <v>132</v>
      </c>
      <c r="S198" s="177" t="s">
        <v>133</v>
      </c>
      <c r="T198" s="178" t="s">
        <v>133</v>
      </c>
      <c r="U198" s="161">
        <v>0.56000000000000005</v>
      </c>
      <c r="V198" s="161">
        <f>ROUND(E198*U198,2)</f>
        <v>9.52</v>
      </c>
      <c r="W198" s="161"/>
      <c r="X198" s="161" t="s">
        <v>123</v>
      </c>
      <c r="Y198" s="161" t="s">
        <v>124</v>
      </c>
      <c r="Z198" s="151"/>
      <c r="AA198" s="151"/>
      <c r="AB198" s="151"/>
      <c r="AC198" s="151"/>
      <c r="AD198" s="151"/>
      <c r="AE198" s="151"/>
      <c r="AF198" s="151"/>
      <c r="AG198" s="151" t="s">
        <v>125</v>
      </c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</row>
    <row r="199" spans="1:60" outlineLevel="2" x14ac:dyDescent="0.2">
      <c r="A199" s="158"/>
      <c r="B199" s="159"/>
      <c r="C199" s="242" t="s">
        <v>126</v>
      </c>
      <c r="D199" s="243"/>
      <c r="E199" s="243"/>
      <c r="F199" s="243"/>
      <c r="G199" s="243"/>
      <c r="H199" s="161"/>
      <c r="I199" s="161"/>
      <c r="J199" s="161"/>
      <c r="K199" s="161"/>
      <c r="L199" s="161"/>
      <c r="M199" s="161"/>
      <c r="N199" s="160"/>
      <c r="O199" s="160"/>
      <c r="P199" s="160"/>
      <c r="Q199" s="160"/>
      <c r="R199" s="161"/>
      <c r="S199" s="161"/>
      <c r="T199" s="161"/>
      <c r="U199" s="161"/>
      <c r="V199" s="161"/>
      <c r="W199" s="161"/>
      <c r="X199" s="161"/>
      <c r="Y199" s="161"/>
      <c r="Z199" s="151"/>
      <c r="AA199" s="151"/>
      <c r="AB199" s="151"/>
      <c r="AC199" s="151"/>
      <c r="AD199" s="151"/>
      <c r="AE199" s="151"/>
      <c r="AF199" s="151"/>
      <c r="AG199" s="151" t="s">
        <v>127</v>
      </c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outlineLevel="2" x14ac:dyDescent="0.2">
      <c r="A200" s="158"/>
      <c r="B200" s="159"/>
      <c r="C200" s="182" t="s">
        <v>301</v>
      </c>
      <c r="D200" s="162"/>
      <c r="E200" s="163">
        <v>17</v>
      </c>
      <c r="F200" s="161"/>
      <c r="G200" s="161"/>
      <c r="H200" s="161"/>
      <c r="I200" s="161"/>
      <c r="J200" s="161"/>
      <c r="K200" s="161"/>
      <c r="L200" s="161"/>
      <c r="M200" s="161"/>
      <c r="N200" s="160"/>
      <c r="O200" s="160"/>
      <c r="P200" s="160"/>
      <c r="Q200" s="160"/>
      <c r="R200" s="161"/>
      <c r="S200" s="161"/>
      <c r="T200" s="161"/>
      <c r="U200" s="161"/>
      <c r="V200" s="161"/>
      <c r="W200" s="161"/>
      <c r="X200" s="161"/>
      <c r="Y200" s="161"/>
      <c r="Z200" s="151"/>
      <c r="AA200" s="151"/>
      <c r="AB200" s="151"/>
      <c r="AC200" s="151"/>
      <c r="AD200" s="151"/>
      <c r="AE200" s="151"/>
      <c r="AF200" s="151"/>
      <c r="AG200" s="151" t="s">
        <v>129</v>
      </c>
      <c r="AH200" s="151">
        <v>0</v>
      </c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</row>
    <row r="201" spans="1:60" x14ac:dyDescent="0.2">
      <c r="A201" s="165" t="s">
        <v>116</v>
      </c>
      <c r="B201" s="166" t="s">
        <v>81</v>
      </c>
      <c r="C201" s="180" t="s">
        <v>82</v>
      </c>
      <c r="D201" s="167"/>
      <c r="E201" s="168"/>
      <c r="F201" s="169"/>
      <c r="G201" s="169">
        <f>SUMIF(AG202:AG267,"&lt;&gt;NOR",G202:G267)</f>
        <v>0</v>
      </c>
      <c r="H201" s="169"/>
      <c r="I201" s="169">
        <f>SUM(I202:I267)</f>
        <v>0</v>
      </c>
      <c r="J201" s="169"/>
      <c r="K201" s="169">
        <f>SUM(K202:K267)</f>
        <v>0</v>
      </c>
      <c r="L201" s="169"/>
      <c r="M201" s="169">
        <f>SUM(M202:M267)</f>
        <v>0</v>
      </c>
      <c r="N201" s="168"/>
      <c r="O201" s="168">
        <f>SUM(O202:O267)</f>
        <v>255.35999999999996</v>
      </c>
      <c r="P201" s="168"/>
      <c r="Q201" s="168">
        <f>SUM(Q202:Q267)</f>
        <v>0</v>
      </c>
      <c r="R201" s="169"/>
      <c r="S201" s="169"/>
      <c r="T201" s="170"/>
      <c r="U201" s="164"/>
      <c r="V201" s="164">
        <f>SUM(V202:V267)</f>
        <v>570.28</v>
      </c>
      <c r="W201" s="164"/>
      <c r="X201" s="164"/>
      <c r="Y201" s="164"/>
      <c r="AG201" t="s">
        <v>117</v>
      </c>
    </row>
    <row r="202" spans="1:60" outlineLevel="1" x14ac:dyDescent="0.2">
      <c r="A202" s="172">
        <v>47</v>
      </c>
      <c r="B202" s="173" t="s">
        <v>302</v>
      </c>
      <c r="C202" s="181" t="s">
        <v>303</v>
      </c>
      <c r="D202" s="174" t="s">
        <v>140</v>
      </c>
      <c r="E202" s="175">
        <v>420</v>
      </c>
      <c r="F202" s="176"/>
      <c r="G202" s="177">
        <f>ROUND(E202*F202,2)</f>
        <v>0</v>
      </c>
      <c r="H202" s="176"/>
      <c r="I202" s="177">
        <f>ROUND(E202*H202,2)</f>
        <v>0</v>
      </c>
      <c r="J202" s="176"/>
      <c r="K202" s="177">
        <f>ROUND(E202*J202,2)</f>
        <v>0</v>
      </c>
      <c r="L202" s="177">
        <v>21</v>
      </c>
      <c r="M202" s="177">
        <f>G202*(1+L202/100)</f>
        <v>0</v>
      </c>
      <c r="N202" s="175">
        <v>0.104</v>
      </c>
      <c r="O202" s="175">
        <f>ROUND(E202*N202,2)</f>
        <v>43.68</v>
      </c>
      <c r="P202" s="175">
        <v>0</v>
      </c>
      <c r="Q202" s="175">
        <f>ROUND(E202*P202,2)</f>
        <v>0</v>
      </c>
      <c r="R202" s="177"/>
      <c r="S202" s="177" t="s">
        <v>121</v>
      </c>
      <c r="T202" s="178" t="s">
        <v>133</v>
      </c>
      <c r="U202" s="161">
        <v>0</v>
      </c>
      <c r="V202" s="161">
        <f>ROUND(E202*U202,2)</f>
        <v>0</v>
      </c>
      <c r="W202" s="161"/>
      <c r="X202" s="161" t="s">
        <v>206</v>
      </c>
      <c r="Y202" s="161" t="s">
        <v>124</v>
      </c>
      <c r="Z202" s="151"/>
      <c r="AA202" s="151"/>
      <c r="AB202" s="151"/>
      <c r="AC202" s="151"/>
      <c r="AD202" s="151"/>
      <c r="AE202" s="151"/>
      <c r="AF202" s="151"/>
      <c r="AG202" s="151" t="s">
        <v>207</v>
      </c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</row>
    <row r="203" spans="1:60" outlineLevel="2" x14ac:dyDescent="0.2">
      <c r="A203" s="158"/>
      <c r="B203" s="159"/>
      <c r="C203" s="242" t="s">
        <v>126</v>
      </c>
      <c r="D203" s="243"/>
      <c r="E203" s="243"/>
      <c r="F203" s="243"/>
      <c r="G203" s="243"/>
      <c r="H203" s="161"/>
      <c r="I203" s="161"/>
      <c r="J203" s="161"/>
      <c r="K203" s="161"/>
      <c r="L203" s="161"/>
      <c r="M203" s="161"/>
      <c r="N203" s="160"/>
      <c r="O203" s="160"/>
      <c r="P203" s="160"/>
      <c r="Q203" s="160"/>
      <c r="R203" s="161"/>
      <c r="S203" s="161"/>
      <c r="T203" s="161"/>
      <c r="U203" s="161"/>
      <c r="V203" s="161"/>
      <c r="W203" s="161"/>
      <c r="X203" s="161"/>
      <c r="Y203" s="161"/>
      <c r="Z203" s="151"/>
      <c r="AA203" s="151"/>
      <c r="AB203" s="151"/>
      <c r="AC203" s="151"/>
      <c r="AD203" s="151"/>
      <c r="AE203" s="151"/>
      <c r="AF203" s="151"/>
      <c r="AG203" s="151" t="s">
        <v>127</v>
      </c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</row>
    <row r="204" spans="1:60" outlineLevel="2" x14ac:dyDescent="0.2">
      <c r="A204" s="158"/>
      <c r="B204" s="159"/>
      <c r="C204" s="182" t="s">
        <v>304</v>
      </c>
      <c r="D204" s="162"/>
      <c r="E204" s="163">
        <v>420</v>
      </c>
      <c r="F204" s="161"/>
      <c r="G204" s="161"/>
      <c r="H204" s="161"/>
      <c r="I204" s="161"/>
      <c r="J204" s="161"/>
      <c r="K204" s="161"/>
      <c r="L204" s="161"/>
      <c r="M204" s="161"/>
      <c r="N204" s="160"/>
      <c r="O204" s="160"/>
      <c r="P204" s="160"/>
      <c r="Q204" s="160"/>
      <c r="R204" s="161"/>
      <c r="S204" s="161"/>
      <c r="T204" s="161"/>
      <c r="U204" s="161"/>
      <c r="V204" s="161"/>
      <c r="W204" s="161"/>
      <c r="X204" s="161"/>
      <c r="Y204" s="161"/>
      <c r="Z204" s="151"/>
      <c r="AA204" s="151"/>
      <c r="AB204" s="151"/>
      <c r="AC204" s="151"/>
      <c r="AD204" s="151"/>
      <c r="AE204" s="151"/>
      <c r="AF204" s="151"/>
      <c r="AG204" s="151" t="s">
        <v>129</v>
      </c>
      <c r="AH204" s="151">
        <v>5</v>
      </c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</row>
    <row r="205" spans="1:60" ht="22.5" outlineLevel="1" x14ac:dyDescent="0.2">
      <c r="A205" s="172">
        <v>48</v>
      </c>
      <c r="B205" s="173" t="s">
        <v>305</v>
      </c>
      <c r="C205" s="181" t="s">
        <v>306</v>
      </c>
      <c r="D205" s="174" t="s">
        <v>257</v>
      </c>
      <c r="E205" s="175">
        <v>10</v>
      </c>
      <c r="F205" s="176"/>
      <c r="G205" s="177">
        <f>ROUND(E205*F205,2)</f>
        <v>0</v>
      </c>
      <c r="H205" s="176"/>
      <c r="I205" s="177">
        <f>ROUND(E205*H205,2)</f>
        <v>0</v>
      </c>
      <c r="J205" s="176"/>
      <c r="K205" s="177">
        <f>ROUND(E205*J205,2)</f>
        <v>0</v>
      </c>
      <c r="L205" s="177">
        <v>21</v>
      </c>
      <c r="M205" s="177">
        <f>G205*(1+L205/100)</f>
        <v>0</v>
      </c>
      <c r="N205" s="175">
        <v>0.11840000000000001</v>
      </c>
      <c r="O205" s="175">
        <f>ROUND(E205*N205,2)</f>
        <v>1.18</v>
      </c>
      <c r="P205" s="175">
        <v>0</v>
      </c>
      <c r="Q205" s="175">
        <f>ROUND(E205*P205,2)</f>
        <v>0</v>
      </c>
      <c r="R205" s="177" t="s">
        <v>132</v>
      </c>
      <c r="S205" s="177" t="s">
        <v>133</v>
      </c>
      <c r="T205" s="178" t="s">
        <v>122</v>
      </c>
      <c r="U205" s="161">
        <v>0.92</v>
      </c>
      <c r="V205" s="161">
        <f>ROUND(E205*U205,2)</f>
        <v>9.1999999999999993</v>
      </c>
      <c r="W205" s="161"/>
      <c r="X205" s="161" t="s">
        <v>123</v>
      </c>
      <c r="Y205" s="161" t="s">
        <v>124</v>
      </c>
      <c r="Z205" s="151"/>
      <c r="AA205" s="151"/>
      <c r="AB205" s="151"/>
      <c r="AC205" s="151"/>
      <c r="AD205" s="151"/>
      <c r="AE205" s="151"/>
      <c r="AF205" s="151"/>
      <c r="AG205" s="151" t="s">
        <v>125</v>
      </c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</row>
    <row r="206" spans="1:60" outlineLevel="2" x14ac:dyDescent="0.2">
      <c r="A206" s="158"/>
      <c r="B206" s="159"/>
      <c r="C206" s="242" t="s">
        <v>307</v>
      </c>
      <c r="D206" s="243"/>
      <c r="E206" s="243"/>
      <c r="F206" s="243"/>
      <c r="G206" s="243"/>
      <c r="H206" s="161"/>
      <c r="I206" s="161"/>
      <c r="J206" s="161"/>
      <c r="K206" s="161"/>
      <c r="L206" s="161"/>
      <c r="M206" s="161"/>
      <c r="N206" s="160"/>
      <c r="O206" s="160"/>
      <c r="P206" s="160"/>
      <c r="Q206" s="160"/>
      <c r="R206" s="161"/>
      <c r="S206" s="161"/>
      <c r="T206" s="161"/>
      <c r="U206" s="161"/>
      <c r="V206" s="161"/>
      <c r="W206" s="161"/>
      <c r="X206" s="161"/>
      <c r="Y206" s="161"/>
      <c r="Z206" s="151"/>
      <c r="AA206" s="151"/>
      <c r="AB206" s="151"/>
      <c r="AC206" s="151"/>
      <c r="AD206" s="151"/>
      <c r="AE206" s="151"/>
      <c r="AF206" s="151"/>
      <c r="AG206" s="151" t="s">
        <v>127</v>
      </c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</row>
    <row r="207" spans="1:60" outlineLevel="3" x14ac:dyDescent="0.2">
      <c r="A207" s="158"/>
      <c r="B207" s="159"/>
      <c r="C207" s="246" t="s">
        <v>308</v>
      </c>
      <c r="D207" s="247"/>
      <c r="E207" s="247"/>
      <c r="F207" s="247"/>
      <c r="G207" s="247"/>
      <c r="H207" s="161"/>
      <c r="I207" s="161"/>
      <c r="J207" s="161"/>
      <c r="K207" s="161"/>
      <c r="L207" s="161"/>
      <c r="M207" s="161"/>
      <c r="N207" s="160"/>
      <c r="O207" s="160"/>
      <c r="P207" s="160"/>
      <c r="Q207" s="160"/>
      <c r="R207" s="161"/>
      <c r="S207" s="161"/>
      <c r="T207" s="161"/>
      <c r="U207" s="161"/>
      <c r="V207" s="161"/>
      <c r="W207" s="161"/>
      <c r="X207" s="161"/>
      <c r="Y207" s="161"/>
      <c r="Z207" s="151"/>
      <c r="AA207" s="151"/>
      <c r="AB207" s="151"/>
      <c r="AC207" s="151"/>
      <c r="AD207" s="151"/>
      <c r="AE207" s="151"/>
      <c r="AF207" s="151"/>
      <c r="AG207" s="151" t="s">
        <v>127</v>
      </c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</row>
    <row r="208" spans="1:60" outlineLevel="3" x14ac:dyDescent="0.2">
      <c r="A208" s="158"/>
      <c r="B208" s="159"/>
      <c r="C208" s="246" t="s">
        <v>309</v>
      </c>
      <c r="D208" s="247"/>
      <c r="E208" s="247"/>
      <c r="F208" s="247"/>
      <c r="G208" s="247"/>
      <c r="H208" s="161"/>
      <c r="I208" s="161"/>
      <c r="J208" s="161"/>
      <c r="K208" s="161"/>
      <c r="L208" s="161"/>
      <c r="M208" s="161"/>
      <c r="N208" s="160"/>
      <c r="O208" s="160"/>
      <c r="P208" s="160"/>
      <c r="Q208" s="160"/>
      <c r="R208" s="161"/>
      <c r="S208" s="161"/>
      <c r="T208" s="161"/>
      <c r="U208" s="161"/>
      <c r="V208" s="161"/>
      <c r="W208" s="161"/>
      <c r="X208" s="161"/>
      <c r="Y208" s="161"/>
      <c r="Z208" s="151"/>
      <c r="AA208" s="151"/>
      <c r="AB208" s="151"/>
      <c r="AC208" s="151"/>
      <c r="AD208" s="151"/>
      <c r="AE208" s="151"/>
      <c r="AF208" s="151"/>
      <c r="AG208" s="151" t="s">
        <v>127</v>
      </c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</row>
    <row r="209" spans="1:60" outlineLevel="3" x14ac:dyDescent="0.2">
      <c r="A209" s="158"/>
      <c r="B209" s="159"/>
      <c r="C209" s="246" t="s">
        <v>310</v>
      </c>
      <c r="D209" s="247"/>
      <c r="E209" s="247"/>
      <c r="F209" s="247"/>
      <c r="G209" s="247"/>
      <c r="H209" s="161"/>
      <c r="I209" s="161"/>
      <c r="J209" s="161"/>
      <c r="K209" s="161"/>
      <c r="L209" s="161"/>
      <c r="M209" s="161"/>
      <c r="N209" s="160"/>
      <c r="O209" s="160"/>
      <c r="P209" s="160"/>
      <c r="Q209" s="160"/>
      <c r="R209" s="161"/>
      <c r="S209" s="161"/>
      <c r="T209" s="161"/>
      <c r="U209" s="161"/>
      <c r="V209" s="161"/>
      <c r="W209" s="161"/>
      <c r="X209" s="161"/>
      <c r="Y209" s="161"/>
      <c r="Z209" s="151"/>
      <c r="AA209" s="151"/>
      <c r="AB209" s="151"/>
      <c r="AC209" s="151"/>
      <c r="AD209" s="151"/>
      <c r="AE209" s="151"/>
      <c r="AF209" s="151"/>
      <c r="AG209" s="151" t="s">
        <v>127</v>
      </c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</row>
    <row r="210" spans="1:60" outlineLevel="3" x14ac:dyDescent="0.2">
      <c r="A210" s="158"/>
      <c r="B210" s="159"/>
      <c r="C210" s="246" t="s">
        <v>444</v>
      </c>
      <c r="D210" s="247"/>
      <c r="E210" s="247"/>
      <c r="F210" s="247"/>
      <c r="G210" s="247"/>
      <c r="H210" s="161"/>
      <c r="I210" s="161"/>
      <c r="J210" s="161"/>
      <c r="K210" s="161"/>
      <c r="L210" s="161"/>
      <c r="M210" s="161"/>
      <c r="N210" s="160"/>
      <c r="O210" s="160"/>
      <c r="P210" s="160"/>
      <c r="Q210" s="160"/>
      <c r="R210" s="161"/>
      <c r="S210" s="161"/>
      <c r="T210" s="161"/>
      <c r="U210" s="161"/>
      <c r="V210" s="161"/>
      <c r="W210" s="161"/>
      <c r="X210" s="161"/>
      <c r="Y210" s="161"/>
      <c r="Z210" s="151"/>
      <c r="AA210" s="151"/>
      <c r="AB210" s="151"/>
      <c r="AC210" s="151"/>
      <c r="AD210" s="151"/>
      <c r="AE210" s="151"/>
      <c r="AF210" s="151"/>
      <c r="AG210" s="151" t="s">
        <v>127</v>
      </c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</row>
    <row r="211" spans="1:60" outlineLevel="3" x14ac:dyDescent="0.2">
      <c r="A211" s="158"/>
      <c r="B211" s="159"/>
      <c r="C211" s="246" t="s">
        <v>311</v>
      </c>
      <c r="D211" s="247"/>
      <c r="E211" s="247"/>
      <c r="F211" s="247"/>
      <c r="G211" s="247"/>
      <c r="H211" s="161"/>
      <c r="I211" s="161"/>
      <c r="J211" s="161"/>
      <c r="K211" s="161"/>
      <c r="L211" s="161"/>
      <c r="M211" s="161"/>
      <c r="N211" s="160"/>
      <c r="O211" s="160"/>
      <c r="P211" s="160"/>
      <c r="Q211" s="160"/>
      <c r="R211" s="161"/>
      <c r="S211" s="161"/>
      <c r="T211" s="161"/>
      <c r="U211" s="161"/>
      <c r="V211" s="161"/>
      <c r="W211" s="161"/>
      <c r="X211" s="161"/>
      <c r="Y211" s="161"/>
      <c r="Z211" s="151"/>
      <c r="AA211" s="151"/>
      <c r="AB211" s="151"/>
      <c r="AC211" s="151"/>
      <c r="AD211" s="151"/>
      <c r="AE211" s="151"/>
      <c r="AF211" s="151"/>
      <c r="AG211" s="151" t="s">
        <v>127</v>
      </c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</row>
    <row r="212" spans="1:60" outlineLevel="3" x14ac:dyDescent="0.2">
      <c r="A212" s="158"/>
      <c r="B212" s="159"/>
      <c r="C212" s="246" t="s">
        <v>312</v>
      </c>
      <c r="D212" s="247"/>
      <c r="E212" s="247"/>
      <c r="F212" s="247"/>
      <c r="G212" s="247"/>
      <c r="H212" s="161"/>
      <c r="I212" s="161"/>
      <c r="J212" s="161"/>
      <c r="K212" s="161"/>
      <c r="L212" s="161"/>
      <c r="M212" s="161"/>
      <c r="N212" s="160"/>
      <c r="O212" s="160"/>
      <c r="P212" s="160"/>
      <c r="Q212" s="160"/>
      <c r="R212" s="161"/>
      <c r="S212" s="161"/>
      <c r="T212" s="161"/>
      <c r="U212" s="161"/>
      <c r="V212" s="161"/>
      <c r="W212" s="161"/>
      <c r="X212" s="161"/>
      <c r="Y212" s="161"/>
      <c r="Z212" s="151"/>
      <c r="AA212" s="151"/>
      <c r="AB212" s="151"/>
      <c r="AC212" s="151"/>
      <c r="AD212" s="151"/>
      <c r="AE212" s="151"/>
      <c r="AF212" s="151"/>
      <c r="AG212" s="151" t="s">
        <v>127</v>
      </c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</row>
    <row r="213" spans="1:60" outlineLevel="3" x14ac:dyDescent="0.2">
      <c r="A213" s="158"/>
      <c r="B213" s="159"/>
      <c r="C213" s="246" t="s">
        <v>313</v>
      </c>
      <c r="D213" s="247"/>
      <c r="E213" s="247"/>
      <c r="F213" s="247"/>
      <c r="G213" s="247"/>
      <c r="H213" s="161"/>
      <c r="I213" s="161"/>
      <c r="J213" s="161"/>
      <c r="K213" s="161"/>
      <c r="L213" s="161"/>
      <c r="M213" s="161"/>
      <c r="N213" s="160"/>
      <c r="O213" s="160"/>
      <c r="P213" s="160"/>
      <c r="Q213" s="160"/>
      <c r="R213" s="161"/>
      <c r="S213" s="161"/>
      <c r="T213" s="161"/>
      <c r="U213" s="161"/>
      <c r="V213" s="161"/>
      <c r="W213" s="161"/>
      <c r="X213" s="161"/>
      <c r="Y213" s="161"/>
      <c r="Z213" s="151"/>
      <c r="AA213" s="151"/>
      <c r="AB213" s="151"/>
      <c r="AC213" s="151"/>
      <c r="AD213" s="151"/>
      <c r="AE213" s="151"/>
      <c r="AF213" s="151"/>
      <c r="AG213" s="151" t="s">
        <v>127</v>
      </c>
      <c r="AH213" s="151"/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</row>
    <row r="214" spans="1:60" outlineLevel="3" x14ac:dyDescent="0.2">
      <c r="A214" s="158"/>
      <c r="B214" s="159"/>
      <c r="C214" s="246" t="s">
        <v>126</v>
      </c>
      <c r="D214" s="247"/>
      <c r="E214" s="247"/>
      <c r="F214" s="247"/>
      <c r="G214" s="247"/>
      <c r="H214" s="161"/>
      <c r="I214" s="161"/>
      <c r="J214" s="161"/>
      <c r="K214" s="161"/>
      <c r="L214" s="161"/>
      <c r="M214" s="161"/>
      <c r="N214" s="160"/>
      <c r="O214" s="160"/>
      <c r="P214" s="160"/>
      <c r="Q214" s="160"/>
      <c r="R214" s="161"/>
      <c r="S214" s="161"/>
      <c r="T214" s="161"/>
      <c r="U214" s="161"/>
      <c r="V214" s="161"/>
      <c r="W214" s="161"/>
      <c r="X214" s="161"/>
      <c r="Y214" s="161"/>
      <c r="Z214" s="151"/>
      <c r="AA214" s="151"/>
      <c r="AB214" s="151"/>
      <c r="AC214" s="151"/>
      <c r="AD214" s="151"/>
      <c r="AE214" s="151"/>
      <c r="AF214" s="151"/>
      <c r="AG214" s="151" t="s">
        <v>127</v>
      </c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</row>
    <row r="215" spans="1:60" outlineLevel="2" x14ac:dyDescent="0.2">
      <c r="A215" s="158"/>
      <c r="B215" s="159"/>
      <c r="C215" s="182" t="s">
        <v>314</v>
      </c>
      <c r="D215" s="162"/>
      <c r="E215" s="163">
        <v>10</v>
      </c>
      <c r="F215" s="161"/>
      <c r="G215" s="161"/>
      <c r="H215" s="161"/>
      <c r="I215" s="161"/>
      <c r="J215" s="161"/>
      <c r="K215" s="161"/>
      <c r="L215" s="161"/>
      <c r="M215" s="161"/>
      <c r="N215" s="160"/>
      <c r="O215" s="160"/>
      <c r="P215" s="160"/>
      <c r="Q215" s="160"/>
      <c r="R215" s="161"/>
      <c r="S215" s="161"/>
      <c r="T215" s="161"/>
      <c r="U215" s="161"/>
      <c r="V215" s="161"/>
      <c r="W215" s="161"/>
      <c r="X215" s="161"/>
      <c r="Y215" s="161"/>
      <c r="Z215" s="151"/>
      <c r="AA215" s="151"/>
      <c r="AB215" s="151"/>
      <c r="AC215" s="151"/>
      <c r="AD215" s="151"/>
      <c r="AE215" s="151"/>
      <c r="AF215" s="151"/>
      <c r="AG215" s="151" t="s">
        <v>129</v>
      </c>
      <c r="AH215" s="151">
        <v>0</v>
      </c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</row>
    <row r="216" spans="1:60" outlineLevel="1" x14ac:dyDescent="0.2">
      <c r="A216" s="172">
        <v>49</v>
      </c>
      <c r="B216" s="173" t="s">
        <v>315</v>
      </c>
      <c r="C216" s="181" t="s">
        <v>316</v>
      </c>
      <c r="D216" s="174" t="s">
        <v>140</v>
      </c>
      <c r="E216" s="175">
        <v>630</v>
      </c>
      <c r="F216" s="176"/>
      <c r="G216" s="177">
        <f>ROUND(E216*F216,2)</f>
        <v>0</v>
      </c>
      <c r="H216" s="176"/>
      <c r="I216" s="177">
        <f>ROUND(E216*H216,2)</f>
        <v>0</v>
      </c>
      <c r="J216" s="176"/>
      <c r="K216" s="177">
        <f>ROUND(E216*J216,2)</f>
        <v>0</v>
      </c>
      <c r="L216" s="177">
        <v>21</v>
      </c>
      <c r="M216" s="177">
        <f>G216*(1+L216/100)</f>
        <v>0</v>
      </c>
      <c r="N216" s="175">
        <v>9.0000000000000006E-5</v>
      </c>
      <c r="O216" s="175">
        <f>ROUND(E216*N216,2)</f>
        <v>0.06</v>
      </c>
      <c r="P216" s="175">
        <v>0</v>
      </c>
      <c r="Q216" s="175">
        <f>ROUND(E216*P216,2)</f>
        <v>0</v>
      </c>
      <c r="R216" s="177" t="s">
        <v>132</v>
      </c>
      <c r="S216" s="177" t="s">
        <v>133</v>
      </c>
      <c r="T216" s="178" t="s">
        <v>133</v>
      </c>
      <c r="U216" s="161">
        <v>0.02</v>
      </c>
      <c r="V216" s="161">
        <f>ROUND(E216*U216,2)</f>
        <v>12.6</v>
      </c>
      <c r="W216" s="161"/>
      <c r="X216" s="161" t="s">
        <v>123</v>
      </c>
      <c r="Y216" s="161" t="s">
        <v>124</v>
      </c>
      <c r="Z216" s="151"/>
      <c r="AA216" s="151"/>
      <c r="AB216" s="151"/>
      <c r="AC216" s="151"/>
      <c r="AD216" s="151"/>
      <c r="AE216" s="151"/>
      <c r="AF216" s="151"/>
      <c r="AG216" s="151" t="s">
        <v>125</v>
      </c>
      <c r="AH216" s="151"/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  <c r="BB216" s="151"/>
      <c r="BC216" s="151"/>
      <c r="BD216" s="151"/>
      <c r="BE216" s="151"/>
      <c r="BF216" s="151"/>
      <c r="BG216" s="151"/>
      <c r="BH216" s="151"/>
    </row>
    <row r="217" spans="1:60" outlineLevel="2" x14ac:dyDescent="0.2">
      <c r="A217" s="158"/>
      <c r="B217" s="159"/>
      <c r="C217" s="242" t="s">
        <v>126</v>
      </c>
      <c r="D217" s="243"/>
      <c r="E217" s="243"/>
      <c r="F217" s="243"/>
      <c r="G217" s="243"/>
      <c r="H217" s="161"/>
      <c r="I217" s="161"/>
      <c r="J217" s="161"/>
      <c r="K217" s="161"/>
      <c r="L217" s="161"/>
      <c r="M217" s="161"/>
      <c r="N217" s="160"/>
      <c r="O217" s="160"/>
      <c r="P217" s="160"/>
      <c r="Q217" s="160"/>
      <c r="R217" s="161"/>
      <c r="S217" s="161"/>
      <c r="T217" s="161"/>
      <c r="U217" s="161"/>
      <c r="V217" s="161"/>
      <c r="W217" s="161"/>
      <c r="X217" s="161"/>
      <c r="Y217" s="161"/>
      <c r="Z217" s="151"/>
      <c r="AA217" s="151"/>
      <c r="AB217" s="151"/>
      <c r="AC217" s="151"/>
      <c r="AD217" s="151"/>
      <c r="AE217" s="151"/>
      <c r="AF217" s="151"/>
      <c r="AG217" s="151" t="s">
        <v>127</v>
      </c>
      <c r="AH217" s="151"/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</row>
    <row r="218" spans="1:60" outlineLevel="2" x14ac:dyDescent="0.2">
      <c r="A218" s="158"/>
      <c r="B218" s="159"/>
      <c r="C218" s="182" t="s">
        <v>317</v>
      </c>
      <c r="D218" s="162"/>
      <c r="E218" s="163">
        <v>453</v>
      </c>
      <c r="F218" s="161"/>
      <c r="G218" s="161"/>
      <c r="H218" s="161"/>
      <c r="I218" s="161"/>
      <c r="J218" s="161"/>
      <c r="K218" s="161"/>
      <c r="L218" s="161"/>
      <c r="M218" s="161"/>
      <c r="N218" s="160"/>
      <c r="O218" s="160"/>
      <c r="P218" s="160"/>
      <c r="Q218" s="160"/>
      <c r="R218" s="161"/>
      <c r="S218" s="161"/>
      <c r="T218" s="161"/>
      <c r="U218" s="161"/>
      <c r="V218" s="161"/>
      <c r="W218" s="161"/>
      <c r="X218" s="161"/>
      <c r="Y218" s="161"/>
      <c r="Z218" s="151"/>
      <c r="AA218" s="151"/>
      <c r="AB218" s="151"/>
      <c r="AC218" s="151"/>
      <c r="AD218" s="151"/>
      <c r="AE218" s="151"/>
      <c r="AF218" s="151"/>
      <c r="AG218" s="151" t="s">
        <v>129</v>
      </c>
      <c r="AH218" s="151">
        <v>0</v>
      </c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151"/>
      <c r="BH218" s="151"/>
    </row>
    <row r="219" spans="1:60" outlineLevel="3" x14ac:dyDescent="0.2">
      <c r="A219" s="158"/>
      <c r="B219" s="159"/>
      <c r="C219" s="182" t="s">
        <v>318</v>
      </c>
      <c r="D219" s="162"/>
      <c r="E219" s="163">
        <v>177</v>
      </c>
      <c r="F219" s="161"/>
      <c r="G219" s="161"/>
      <c r="H219" s="161"/>
      <c r="I219" s="161"/>
      <c r="J219" s="161"/>
      <c r="K219" s="161"/>
      <c r="L219" s="161"/>
      <c r="M219" s="161"/>
      <c r="N219" s="160"/>
      <c r="O219" s="160"/>
      <c r="P219" s="160"/>
      <c r="Q219" s="160"/>
      <c r="R219" s="161"/>
      <c r="S219" s="161"/>
      <c r="T219" s="161"/>
      <c r="U219" s="161"/>
      <c r="V219" s="161"/>
      <c r="W219" s="161"/>
      <c r="X219" s="161"/>
      <c r="Y219" s="161"/>
      <c r="Z219" s="151"/>
      <c r="AA219" s="151"/>
      <c r="AB219" s="151"/>
      <c r="AC219" s="151"/>
      <c r="AD219" s="151"/>
      <c r="AE219" s="151"/>
      <c r="AF219" s="151"/>
      <c r="AG219" s="151" t="s">
        <v>129</v>
      </c>
      <c r="AH219" s="151">
        <v>0</v>
      </c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  <c r="BB219" s="151"/>
      <c r="BC219" s="151"/>
      <c r="BD219" s="151"/>
      <c r="BE219" s="151"/>
      <c r="BF219" s="151"/>
      <c r="BG219" s="151"/>
      <c r="BH219" s="151"/>
    </row>
    <row r="220" spans="1:60" outlineLevel="1" x14ac:dyDescent="0.2">
      <c r="A220" s="172">
        <v>50</v>
      </c>
      <c r="B220" s="173" t="s">
        <v>319</v>
      </c>
      <c r="C220" s="181" t="s">
        <v>320</v>
      </c>
      <c r="D220" s="174" t="s">
        <v>140</v>
      </c>
      <c r="E220" s="175">
        <v>1072</v>
      </c>
      <c r="F220" s="176"/>
      <c r="G220" s="177">
        <f>ROUND(E220*F220,2)</f>
        <v>0</v>
      </c>
      <c r="H220" s="176"/>
      <c r="I220" s="177">
        <f>ROUND(E220*H220,2)</f>
        <v>0</v>
      </c>
      <c r="J220" s="176"/>
      <c r="K220" s="177">
        <f>ROUND(E220*J220,2)</f>
        <v>0</v>
      </c>
      <c r="L220" s="177">
        <v>21</v>
      </c>
      <c r="M220" s="177">
        <f>G220*(1+L220/100)</f>
        <v>0</v>
      </c>
      <c r="N220" s="175">
        <v>1.8000000000000001E-4</v>
      </c>
      <c r="O220" s="175">
        <f>ROUND(E220*N220,2)</f>
        <v>0.19</v>
      </c>
      <c r="P220" s="175">
        <v>0</v>
      </c>
      <c r="Q220" s="175">
        <f>ROUND(E220*P220,2)</f>
        <v>0</v>
      </c>
      <c r="R220" s="177" t="s">
        <v>132</v>
      </c>
      <c r="S220" s="177" t="s">
        <v>133</v>
      </c>
      <c r="T220" s="178" t="s">
        <v>133</v>
      </c>
      <c r="U220" s="161">
        <v>0.04</v>
      </c>
      <c r="V220" s="161">
        <f>ROUND(E220*U220,2)</f>
        <v>42.88</v>
      </c>
      <c r="W220" s="161"/>
      <c r="X220" s="161" t="s">
        <v>123</v>
      </c>
      <c r="Y220" s="161" t="s">
        <v>124</v>
      </c>
      <c r="Z220" s="151"/>
      <c r="AA220" s="151"/>
      <c r="AB220" s="151"/>
      <c r="AC220" s="151"/>
      <c r="AD220" s="151"/>
      <c r="AE220" s="151"/>
      <c r="AF220" s="151"/>
      <c r="AG220" s="151" t="s">
        <v>125</v>
      </c>
      <c r="AH220" s="151"/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151"/>
      <c r="BH220" s="151"/>
    </row>
    <row r="221" spans="1:60" outlineLevel="2" x14ac:dyDescent="0.2">
      <c r="A221" s="158"/>
      <c r="B221" s="159"/>
      <c r="C221" s="242" t="s">
        <v>126</v>
      </c>
      <c r="D221" s="243"/>
      <c r="E221" s="243"/>
      <c r="F221" s="243"/>
      <c r="G221" s="243"/>
      <c r="H221" s="161"/>
      <c r="I221" s="161"/>
      <c r="J221" s="161"/>
      <c r="K221" s="161"/>
      <c r="L221" s="161"/>
      <c r="M221" s="161"/>
      <c r="N221" s="160"/>
      <c r="O221" s="160"/>
      <c r="P221" s="160"/>
      <c r="Q221" s="160"/>
      <c r="R221" s="161"/>
      <c r="S221" s="161"/>
      <c r="T221" s="161"/>
      <c r="U221" s="161"/>
      <c r="V221" s="161"/>
      <c r="W221" s="161"/>
      <c r="X221" s="161"/>
      <c r="Y221" s="161"/>
      <c r="Z221" s="151"/>
      <c r="AA221" s="151"/>
      <c r="AB221" s="151"/>
      <c r="AC221" s="151"/>
      <c r="AD221" s="151"/>
      <c r="AE221" s="151"/>
      <c r="AF221" s="151"/>
      <c r="AG221" s="151" t="s">
        <v>127</v>
      </c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151"/>
      <c r="BH221" s="151"/>
    </row>
    <row r="222" spans="1:60" outlineLevel="2" x14ac:dyDescent="0.2">
      <c r="A222" s="158"/>
      <c r="B222" s="159"/>
      <c r="C222" s="182" t="s">
        <v>321</v>
      </c>
      <c r="D222" s="162"/>
      <c r="E222" s="163">
        <v>275</v>
      </c>
      <c r="F222" s="161"/>
      <c r="G222" s="161"/>
      <c r="H222" s="161"/>
      <c r="I222" s="161"/>
      <c r="J222" s="161"/>
      <c r="K222" s="161"/>
      <c r="L222" s="161"/>
      <c r="M222" s="161"/>
      <c r="N222" s="160"/>
      <c r="O222" s="160"/>
      <c r="P222" s="160"/>
      <c r="Q222" s="160"/>
      <c r="R222" s="161"/>
      <c r="S222" s="161"/>
      <c r="T222" s="161"/>
      <c r="U222" s="161"/>
      <c r="V222" s="161"/>
      <c r="W222" s="161"/>
      <c r="X222" s="161"/>
      <c r="Y222" s="161"/>
      <c r="Z222" s="151"/>
      <c r="AA222" s="151"/>
      <c r="AB222" s="151"/>
      <c r="AC222" s="151"/>
      <c r="AD222" s="151"/>
      <c r="AE222" s="151"/>
      <c r="AF222" s="151"/>
      <c r="AG222" s="151" t="s">
        <v>129</v>
      </c>
      <c r="AH222" s="151">
        <v>0</v>
      </c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151"/>
      <c r="BH222" s="151"/>
    </row>
    <row r="223" spans="1:60" outlineLevel="3" x14ac:dyDescent="0.2">
      <c r="A223" s="158"/>
      <c r="B223" s="159"/>
      <c r="C223" s="182" t="s">
        <v>322</v>
      </c>
      <c r="D223" s="162"/>
      <c r="E223" s="163">
        <v>797</v>
      </c>
      <c r="F223" s="161"/>
      <c r="G223" s="161"/>
      <c r="H223" s="161"/>
      <c r="I223" s="161"/>
      <c r="J223" s="161"/>
      <c r="K223" s="161"/>
      <c r="L223" s="161"/>
      <c r="M223" s="161"/>
      <c r="N223" s="160"/>
      <c r="O223" s="160"/>
      <c r="P223" s="160"/>
      <c r="Q223" s="160"/>
      <c r="R223" s="161"/>
      <c r="S223" s="161"/>
      <c r="T223" s="161"/>
      <c r="U223" s="161"/>
      <c r="V223" s="161"/>
      <c r="W223" s="161"/>
      <c r="X223" s="161"/>
      <c r="Y223" s="161"/>
      <c r="Z223" s="151"/>
      <c r="AA223" s="151"/>
      <c r="AB223" s="151"/>
      <c r="AC223" s="151"/>
      <c r="AD223" s="151"/>
      <c r="AE223" s="151"/>
      <c r="AF223" s="151"/>
      <c r="AG223" s="151" t="s">
        <v>129</v>
      </c>
      <c r="AH223" s="151">
        <v>0</v>
      </c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</row>
    <row r="224" spans="1:60" outlineLevel="1" x14ac:dyDescent="0.2">
      <c r="A224" s="172">
        <v>51</v>
      </c>
      <c r="B224" s="173" t="s">
        <v>323</v>
      </c>
      <c r="C224" s="181" t="s">
        <v>324</v>
      </c>
      <c r="D224" s="174" t="s">
        <v>140</v>
      </c>
      <c r="E224" s="175">
        <v>12</v>
      </c>
      <c r="F224" s="176"/>
      <c r="G224" s="177">
        <f>ROUND(E224*F224,2)</f>
        <v>0</v>
      </c>
      <c r="H224" s="176"/>
      <c r="I224" s="177">
        <f>ROUND(E224*H224,2)</f>
        <v>0</v>
      </c>
      <c r="J224" s="176"/>
      <c r="K224" s="177">
        <f>ROUND(E224*J224,2)</f>
        <v>0</v>
      </c>
      <c r="L224" s="177">
        <v>21</v>
      </c>
      <c r="M224" s="177">
        <f>G224*(1+L224/100)</f>
        <v>0</v>
      </c>
      <c r="N224" s="175">
        <v>3.5E-4</v>
      </c>
      <c r="O224" s="175">
        <f>ROUND(E224*N224,2)</f>
        <v>0</v>
      </c>
      <c r="P224" s="175">
        <v>0</v>
      </c>
      <c r="Q224" s="175">
        <f>ROUND(E224*P224,2)</f>
        <v>0</v>
      </c>
      <c r="R224" s="177" t="s">
        <v>132</v>
      </c>
      <c r="S224" s="177" t="s">
        <v>133</v>
      </c>
      <c r="T224" s="178" t="s">
        <v>133</v>
      </c>
      <c r="U224" s="161">
        <v>0.09</v>
      </c>
      <c r="V224" s="161">
        <f>ROUND(E224*U224,2)</f>
        <v>1.08</v>
      </c>
      <c r="W224" s="161"/>
      <c r="X224" s="161" t="s">
        <v>123</v>
      </c>
      <c r="Y224" s="161" t="s">
        <v>124</v>
      </c>
      <c r="Z224" s="151"/>
      <c r="AA224" s="151"/>
      <c r="AB224" s="151"/>
      <c r="AC224" s="151"/>
      <c r="AD224" s="151"/>
      <c r="AE224" s="151"/>
      <c r="AF224" s="151"/>
      <c r="AG224" s="151" t="s">
        <v>125</v>
      </c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</row>
    <row r="225" spans="1:60" outlineLevel="2" x14ac:dyDescent="0.2">
      <c r="A225" s="158"/>
      <c r="B225" s="159"/>
      <c r="C225" s="242" t="s">
        <v>126</v>
      </c>
      <c r="D225" s="243"/>
      <c r="E225" s="243"/>
      <c r="F225" s="243"/>
      <c r="G225" s="243"/>
      <c r="H225" s="161"/>
      <c r="I225" s="161"/>
      <c r="J225" s="161"/>
      <c r="K225" s="161"/>
      <c r="L225" s="161"/>
      <c r="M225" s="161"/>
      <c r="N225" s="160"/>
      <c r="O225" s="160"/>
      <c r="P225" s="160"/>
      <c r="Q225" s="160"/>
      <c r="R225" s="161"/>
      <c r="S225" s="161"/>
      <c r="T225" s="161"/>
      <c r="U225" s="161"/>
      <c r="V225" s="161"/>
      <c r="W225" s="161"/>
      <c r="X225" s="161"/>
      <c r="Y225" s="161"/>
      <c r="Z225" s="151"/>
      <c r="AA225" s="151"/>
      <c r="AB225" s="151"/>
      <c r="AC225" s="151"/>
      <c r="AD225" s="151"/>
      <c r="AE225" s="151"/>
      <c r="AF225" s="151"/>
      <c r="AG225" s="151" t="s">
        <v>127</v>
      </c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</row>
    <row r="226" spans="1:60" ht="22.5" outlineLevel="1" x14ac:dyDescent="0.2">
      <c r="A226" s="172">
        <v>52</v>
      </c>
      <c r="B226" s="173" t="s">
        <v>325</v>
      </c>
      <c r="C226" s="181" t="s">
        <v>326</v>
      </c>
      <c r="D226" s="174" t="s">
        <v>120</v>
      </c>
      <c r="E226" s="175">
        <v>395</v>
      </c>
      <c r="F226" s="176"/>
      <c r="G226" s="177">
        <f>ROUND(E226*F226,2)</f>
        <v>0</v>
      </c>
      <c r="H226" s="176"/>
      <c r="I226" s="177">
        <f>ROUND(E226*H226,2)</f>
        <v>0</v>
      </c>
      <c r="J226" s="176"/>
      <c r="K226" s="177">
        <f>ROUND(E226*J226,2)</f>
        <v>0</v>
      </c>
      <c r="L226" s="177">
        <v>21</v>
      </c>
      <c r="M226" s="177">
        <f>G226*(1+L226/100)</f>
        <v>0</v>
      </c>
      <c r="N226" s="175">
        <v>7.6000000000000004E-4</v>
      </c>
      <c r="O226" s="175">
        <f>ROUND(E226*N226,2)</f>
        <v>0.3</v>
      </c>
      <c r="P226" s="175">
        <v>0</v>
      </c>
      <c r="Q226" s="175">
        <f>ROUND(E226*P226,2)</f>
        <v>0</v>
      </c>
      <c r="R226" s="177" t="s">
        <v>132</v>
      </c>
      <c r="S226" s="177" t="s">
        <v>133</v>
      </c>
      <c r="T226" s="178" t="s">
        <v>133</v>
      </c>
      <c r="U226" s="161">
        <v>0.31</v>
      </c>
      <c r="V226" s="161">
        <f>ROUND(E226*U226,2)</f>
        <v>122.45</v>
      </c>
      <c r="W226" s="161"/>
      <c r="X226" s="161" t="s">
        <v>123</v>
      </c>
      <c r="Y226" s="161" t="s">
        <v>124</v>
      </c>
      <c r="Z226" s="151"/>
      <c r="AA226" s="151"/>
      <c r="AB226" s="151"/>
      <c r="AC226" s="151"/>
      <c r="AD226" s="151"/>
      <c r="AE226" s="151"/>
      <c r="AF226" s="151"/>
      <c r="AG226" s="151" t="s">
        <v>125</v>
      </c>
      <c r="AH226" s="151"/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</row>
    <row r="227" spans="1:60" outlineLevel="2" x14ac:dyDescent="0.2">
      <c r="A227" s="158"/>
      <c r="B227" s="159"/>
      <c r="C227" s="242" t="s">
        <v>126</v>
      </c>
      <c r="D227" s="243"/>
      <c r="E227" s="243"/>
      <c r="F227" s="243"/>
      <c r="G227" s="243"/>
      <c r="H227" s="161"/>
      <c r="I227" s="161"/>
      <c r="J227" s="161"/>
      <c r="K227" s="161"/>
      <c r="L227" s="161"/>
      <c r="M227" s="161"/>
      <c r="N227" s="160"/>
      <c r="O227" s="160"/>
      <c r="P227" s="160"/>
      <c r="Q227" s="160"/>
      <c r="R227" s="161"/>
      <c r="S227" s="161"/>
      <c r="T227" s="161"/>
      <c r="U227" s="161"/>
      <c r="V227" s="161"/>
      <c r="W227" s="161"/>
      <c r="X227" s="161"/>
      <c r="Y227" s="161"/>
      <c r="Z227" s="151"/>
      <c r="AA227" s="151"/>
      <c r="AB227" s="151"/>
      <c r="AC227" s="151"/>
      <c r="AD227" s="151"/>
      <c r="AE227" s="151"/>
      <c r="AF227" s="151"/>
      <c r="AG227" s="151" t="s">
        <v>127</v>
      </c>
      <c r="AH227" s="151"/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</row>
    <row r="228" spans="1:60" outlineLevel="2" x14ac:dyDescent="0.2">
      <c r="A228" s="158"/>
      <c r="B228" s="159"/>
      <c r="C228" s="182" t="s">
        <v>327</v>
      </c>
      <c r="D228" s="162"/>
      <c r="E228" s="163">
        <v>395</v>
      </c>
      <c r="F228" s="161"/>
      <c r="G228" s="161"/>
      <c r="H228" s="161"/>
      <c r="I228" s="161"/>
      <c r="J228" s="161"/>
      <c r="K228" s="161"/>
      <c r="L228" s="161"/>
      <c r="M228" s="161"/>
      <c r="N228" s="160"/>
      <c r="O228" s="160"/>
      <c r="P228" s="160"/>
      <c r="Q228" s="160"/>
      <c r="R228" s="161"/>
      <c r="S228" s="161"/>
      <c r="T228" s="161"/>
      <c r="U228" s="161"/>
      <c r="V228" s="161"/>
      <c r="W228" s="161"/>
      <c r="X228" s="161"/>
      <c r="Y228" s="161"/>
      <c r="Z228" s="151"/>
      <c r="AA228" s="151"/>
      <c r="AB228" s="151"/>
      <c r="AC228" s="151"/>
      <c r="AD228" s="151"/>
      <c r="AE228" s="151"/>
      <c r="AF228" s="151"/>
      <c r="AG228" s="151" t="s">
        <v>129</v>
      </c>
      <c r="AH228" s="151">
        <v>0</v>
      </c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</row>
    <row r="229" spans="1:60" outlineLevel="1" x14ac:dyDescent="0.2">
      <c r="A229" s="172">
        <v>53</v>
      </c>
      <c r="B229" s="173" t="s">
        <v>328</v>
      </c>
      <c r="C229" s="181" t="s">
        <v>329</v>
      </c>
      <c r="D229" s="174" t="s">
        <v>140</v>
      </c>
      <c r="E229" s="175">
        <v>984</v>
      </c>
      <c r="F229" s="176"/>
      <c r="G229" s="177">
        <f>ROUND(E229*F229,2)</f>
        <v>0</v>
      </c>
      <c r="H229" s="176"/>
      <c r="I229" s="177">
        <f>ROUND(E229*H229,2)</f>
        <v>0</v>
      </c>
      <c r="J229" s="176"/>
      <c r="K229" s="177">
        <f>ROUND(E229*J229,2)</f>
        <v>0</v>
      </c>
      <c r="L229" s="177">
        <v>21</v>
      </c>
      <c r="M229" s="177">
        <f>G229*(1+L229/100)</f>
        <v>0</v>
      </c>
      <c r="N229" s="175">
        <v>0</v>
      </c>
      <c r="O229" s="175">
        <f>ROUND(E229*N229,2)</f>
        <v>0</v>
      </c>
      <c r="P229" s="175">
        <v>0</v>
      </c>
      <c r="Q229" s="175">
        <f>ROUND(E229*P229,2)</f>
        <v>0</v>
      </c>
      <c r="R229" s="177" t="s">
        <v>132</v>
      </c>
      <c r="S229" s="177" t="s">
        <v>133</v>
      </c>
      <c r="T229" s="178" t="s">
        <v>133</v>
      </c>
      <c r="U229" s="161">
        <v>0.01</v>
      </c>
      <c r="V229" s="161">
        <f>ROUND(E229*U229,2)</f>
        <v>9.84</v>
      </c>
      <c r="W229" s="161"/>
      <c r="X229" s="161" t="s">
        <v>123</v>
      </c>
      <c r="Y229" s="161" t="s">
        <v>124</v>
      </c>
      <c r="Z229" s="151"/>
      <c r="AA229" s="151"/>
      <c r="AB229" s="151"/>
      <c r="AC229" s="151"/>
      <c r="AD229" s="151"/>
      <c r="AE229" s="151"/>
      <c r="AF229" s="151"/>
      <c r="AG229" s="151" t="s">
        <v>125</v>
      </c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</row>
    <row r="230" spans="1:60" outlineLevel="2" x14ac:dyDescent="0.2">
      <c r="A230" s="158"/>
      <c r="B230" s="159"/>
      <c r="C230" s="244" t="s">
        <v>330</v>
      </c>
      <c r="D230" s="245"/>
      <c r="E230" s="245"/>
      <c r="F230" s="245"/>
      <c r="G230" s="245"/>
      <c r="H230" s="161"/>
      <c r="I230" s="161"/>
      <c r="J230" s="161"/>
      <c r="K230" s="161"/>
      <c r="L230" s="161"/>
      <c r="M230" s="161"/>
      <c r="N230" s="160"/>
      <c r="O230" s="160"/>
      <c r="P230" s="160"/>
      <c r="Q230" s="160"/>
      <c r="R230" s="161"/>
      <c r="S230" s="161"/>
      <c r="T230" s="161"/>
      <c r="U230" s="161"/>
      <c r="V230" s="161"/>
      <c r="W230" s="161"/>
      <c r="X230" s="161"/>
      <c r="Y230" s="161"/>
      <c r="Z230" s="151"/>
      <c r="AA230" s="151"/>
      <c r="AB230" s="151"/>
      <c r="AC230" s="151"/>
      <c r="AD230" s="151"/>
      <c r="AE230" s="151"/>
      <c r="AF230" s="151"/>
      <c r="AG230" s="151" t="s">
        <v>142</v>
      </c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</row>
    <row r="231" spans="1:60" outlineLevel="2" x14ac:dyDescent="0.2">
      <c r="A231" s="158"/>
      <c r="B231" s="159"/>
      <c r="C231" s="246" t="s">
        <v>126</v>
      </c>
      <c r="D231" s="247"/>
      <c r="E231" s="247"/>
      <c r="F231" s="247"/>
      <c r="G231" s="247"/>
      <c r="H231" s="161"/>
      <c r="I231" s="161"/>
      <c r="J231" s="161"/>
      <c r="K231" s="161"/>
      <c r="L231" s="161"/>
      <c r="M231" s="161"/>
      <c r="N231" s="160"/>
      <c r="O231" s="160"/>
      <c r="P231" s="160"/>
      <c r="Q231" s="160"/>
      <c r="R231" s="161"/>
      <c r="S231" s="161"/>
      <c r="T231" s="161"/>
      <c r="U231" s="161"/>
      <c r="V231" s="161"/>
      <c r="W231" s="161"/>
      <c r="X231" s="161"/>
      <c r="Y231" s="161"/>
      <c r="Z231" s="151"/>
      <c r="AA231" s="151"/>
      <c r="AB231" s="151"/>
      <c r="AC231" s="151"/>
      <c r="AD231" s="151"/>
      <c r="AE231" s="151"/>
      <c r="AF231" s="151"/>
      <c r="AG231" s="151" t="s">
        <v>127</v>
      </c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</row>
    <row r="232" spans="1:60" outlineLevel="2" x14ac:dyDescent="0.2">
      <c r="A232" s="158"/>
      <c r="B232" s="159"/>
      <c r="C232" s="182" t="s">
        <v>318</v>
      </c>
      <c r="D232" s="162"/>
      <c r="E232" s="163">
        <v>177</v>
      </c>
      <c r="F232" s="161"/>
      <c r="G232" s="161"/>
      <c r="H232" s="161"/>
      <c r="I232" s="161"/>
      <c r="J232" s="161"/>
      <c r="K232" s="161"/>
      <c r="L232" s="161"/>
      <c r="M232" s="161"/>
      <c r="N232" s="160"/>
      <c r="O232" s="160"/>
      <c r="P232" s="160"/>
      <c r="Q232" s="160"/>
      <c r="R232" s="161"/>
      <c r="S232" s="161"/>
      <c r="T232" s="161"/>
      <c r="U232" s="161"/>
      <c r="V232" s="161"/>
      <c r="W232" s="161"/>
      <c r="X232" s="161"/>
      <c r="Y232" s="161"/>
      <c r="Z232" s="151"/>
      <c r="AA232" s="151"/>
      <c r="AB232" s="151"/>
      <c r="AC232" s="151"/>
      <c r="AD232" s="151"/>
      <c r="AE232" s="151"/>
      <c r="AF232" s="151"/>
      <c r="AG232" s="151" t="s">
        <v>129</v>
      </c>
      <c r="AH232" s="151">
        <v>0</v>
      </c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</row>
    <row r="233" spans="1:60" outlineLevel="3" x14ac:dyDescent="0.2">
      <c r="A233" s="158"/>
      <c r="B233" s="159"/>
      <c r="C233" s="182" t="s">
        <v>322</v>
      </c>
      <c r="D233" s="162"/>
      <c r="E233" s="163">
        <v>797</v>
      </c>
      <c r="F233" s="161"/>
      <c r="G233" s="161"/>
      <c r="H233" s="161"/>
      <c r="I233" s="161"/>
      <c r="J233" s="161"/>
      <c r="K233" s="161"/>
      <c r="L233" s="161"/>
      <c r="M233" s="161"/>
      <c r="N233" s="160"/>
      <c r="O233" s="160"/>
      <c r="P233" s="160"/>
      <c r="Q233" s="160"/>
      <c r="R233" s="161"/>
      <c r="S233" s="161"/>
      <c r="T233" s="161"/>
      <c r="U233" s="161"/>
      <c r="V233" s="161"/>
      <c r="W233" s="161"/>
      <c r="X233" s="161"/>
      <c r="Y233" s="161"/>
      <c r="Z233" s="151"/>
      <c r="AA233" s="151"/>
      <c r="AB233" s="151"/>
      <c r="AC233" s="151"/>
      <c r="AD233" s="151"/>
      <c r="AE233" s="151"/>
      <c r="AF233" s="151"/>
      <c r="AG233" s="151" t="s">
        <v>129</v>
      </c>
      <c r="AH233" s="151">
        <v>0</v>
      </c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</row>
    <row r="234" spans="1:60" outlineLevel="3" x14ac:dyDescent="0.2">
      <c r="A234" s="158"/>
      <c r="B234" s="159"/>
      <c r="C234" s="182" t="s">
        <v>331</v>
      </c>
      <c r="D234" s="162"/>
      <c r="E234" s="163">
        <v>10</v>
      </c>
      <c r="F234" s="161"/>
      <c r="G234" s="161"/>
      <c r="H234" s="161"/>
      <c r="I234" s="161"/>
      <c r="J234" s="161"/>
      <c r="K234" s="161"/>
      <c r="L234" s="161"/>
      <c r="M234" s="161"/>
      <c r="N234" s="160"/>
      <c r="O234" s="160"/>
      <c r="P234" s="160"/>
      <c r="Q234" s="160"/>
      <c r="R234" s="161"/>
      <c r="S234" s="161"/>
      <c r="T234" s="161"/>
      <c r="U234" s="161"/>
      <c r="V234" s="161"/>
      <c r="W234" s="161"/>
      <c r="X234" s="161"/>
      <c r="Y234" s="161"/>
      <c r="Z234" s="151"/>
      <c r="AA234" s="151"/>
      <c r="AB234" s="151"/>
      <c r="AC234" s="151"/>
      <c r="AD234" s="151"/>
      <c r="AE234" s="151"/>
      <c r="AF234" s="151"/>
      <c r="AG234" s="151" t="s">
        <v>129</v>
      </c>
      <c r="AH234" s="151">
        <v>0</v>
      </c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</row>
    <row r="235" spans="1:60" outlineLevel="1" x14ac:dyDescent="0.2">
      <c r="A235" s="172">
        <v>54</v>
      </c>
      <c r="B235" s="173" t="s">
        <v>332</v>
      </c>
      <c r="C235" s="181" t="s">
        <v>333</v>
      </c>
      <c r="D235" s="174" t="s">
        <v>120</v>
      </c>
      <c r="E235" s="175">
        <v>365</v>
      </c>
      <c r="F235" s="176"/>
      <c r="G235" s="177">
        <f>ROUND(E235*F235,2)</f>
        <v>0</v>
      </c>
      <c r="H235" s="176"/>
      <c r="I235" s="177">
        <f>ROUND(E235*H235,2)</f>
        <v>0</v>
      </c>
      <c r="J235" s="176"/>
      <c r="K235" s="177">
        <f>ROUND(E235*J235,2)</f>
        <v>0</v>
      </c>
      <c r="L235" s="177">
        <v>21</v>
      </c>
      <c r="M235" s="177">
        <f>G235*(1+L235/100)</f>
        <v>0</v>
      </c>
      <c r="N235" s="175">
        <v>0</v>
      </c>
      <c r="O235" s="175">
        <f>ROUND(E235*N235,2)</f>
        <v>0</v>
      </c>
      <c r="P235" s="175">
        <v>0</v>
      </c>
      <c r="Q235" s="175">
        <f>ROUND(E235*P235,2)</f>
        <v>0</v>
      </c>
      <c r="R235" s="177" t="s">
        <v>132</v>
      </c>
      <c r="S235" s="177" t="s">
        <v>133</v>
      </c>
      <c r="T235" s="178" t="s">
        <v>133</v>
      </c>
      <c r="U235" s="161">
        <v>0.13</v>
      </c>
      <c r="V235" s="161">
        <f>ROUND(E235*U235,2)</f>
        <v>47.45</v>
      </c>
      <c r="W235" s="161"/>
      <c r="X235" s="161" t="s">
        <v>123</v>
      </c>
      <c r="Y235" s="161" t="s">
        <v>124</v>
      </c>
      <c r="Z235" s="151"/>
      <c r="AA235" s="151"/>
      <c r="AB235" s="151"/>
      <c r="AC235" s="151"/>
      <c r="AD235" s="151"/>
      <c r="AE235" s="151"/>
      <c r="AF235" s="151"/>
      <c r="AG235" s="151" t="s">
        <v>125</v>
      </c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151"/>
      <c r="BH235" s="151"/>
    </row>
    <row r="236" spans="1:60" outlineLevel="2" x14ac:dyDescent="0.2">
      <c r="A236" s="158"/>
      <c r="B236" s="159"/>
      <c r="C236" s="244" t="s">
        <v>330</v>
      </c>
      <c r="D236" s="245"/>
      <c r="E236" s="245"/>
      <c r="F236" s="245"/>
      <c r="G236" s="245"/>
      <c r="H236" s="161"/>
      <c r="I236" s="161"/>
      <c r="J236" s="161"/>
      <c r="K236" s="161"/>
      <c r="L236" s="161"/>
      <c r="M236" s="161"/>
      <c r="N236" s="160"/>
      <c r="O236" s="160"/>
      <c r="P236" s="160"/>
      <c r="Q236" s="160"/>
      <c r="R236" s="161"/>
      <c r="S236" s="161"/>
      <c r="T236" s="161"/>
      <c r="U236" s="161"/>
      <c r="V236" s="161"/>
      <c r="W236" s="161"/>
      <c r="X236" s="161"/>
      <c r="Y236" s="161"/>
      <c r="Z236" s="151"/>
      <c r="AA236" s="151"/>
      <c r="AB236" s="151"/>
      <c r="AC236" s="151"/>
      <c r="AD236" s="151"/>
      <c r="AE236" s="151"/>
      <c r="AF236" s="151"/>
      <c r="AG236" s="151" t="s">
        <v>142</v>
      </c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151"/>
      <c r="BH236" s="151"/>
    </row>
    <row r="237" spans="1:60" outlineLevel="2" x14ac:dyDescent="0.2">
      <c r="A237" s="158"/>
      <c r="B237" s="159"/>
      <c r="C237" s="246" t="s">
        <v>126</v>
      </c>
      <c r="D237" s="247"/>
      <c r="E237" s="247"/>
      <c r="F237" s="247"/>
      <c r="G237" s="247"/>
      <c r="H237" s="161"/>
      <c r="I237" s="161"/>
      <c r="J237" s="161"/>
      <c r="K237" s="161"/>
      <c r="L237" s="161"/>
      <c r="M237" s="161"/>
      <c r="N237" s="160"/>
      <c r="O237" s="160"/>
      <c r="P237" s="160"/>
      <c r="Q237" s="160"/>
      <c r="R237" s="161"/>
      <c r="S237" s="161"/>
      <c r="T237" s="161"/>
      <c r="U237" s="161"/>
      <c r="V237" s="161"/>
      <c r="W237" s="161"/>
      <c r="X237" s="161"/>
      <c r="Y237" s="161"/>
      <c r="Z237" s="151"/>
      <c r="AA237" s="151"/>
      <c r="AB237" s="151"/>
      <c r="AC237" s="151"/>
      <c r="AD237" s="151"/>
      <c r="AE237" s="151"/>
      <c r="AF237" s="151"/>
      <c r="AG237" s="151" t="s">
        <v>127</v>
      </c>
      <c r="AH237" s="151"/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151"/>
      <c r="BF237" s="151"/>
      <c r="BG237" s="151"/>
      <c r="BH237" s="151"/>
    </row>
    <row r="238" spans="1:60" outlineLevel="2" x14ac:dyDescent="0.2">
      <c r="A238" s="158"/>
      <c r="B238" s="159"/>
      <c r="C238" s="182" t="s">
        <v>334</v>
      </c>
      <c r="D238" s="162"/>
      <c r="E238" s="163">
        <v>365</v>
      </c>
      <c r="F238" s="161"/>
      <c r="G238" s="161"/>
      <c r="H238" s="161"/>
      <c r="I238" s="161"/>
      <c r="J238" s="161"/>
      <c r="K238" s="161"/>
      <c r="L238" s="161"/>
      <c r="M238" s="161"/>
      <c r="N238" s="160"/>
      <c r="O238" s="160"/>
      <c r="P238" s="160"/>
      <c r="Q238" s="160"/>
      <c r="R238" s="161"/>
      <c r="S238" s="161"/>
      <c r="T238" s="161"/>
      <c r="U238" s="161"/>
      <c r="V238" s="161"/>
      <c r="W238" s="161"/>
      <c r="X238" s="161"/>
      <c r="Y238" s="161"/>
      <c r="Z238" s="151"/>
      <c r="AA238" s="151"/>
      <c r="AB238" s="151"/>
      <c r="AC238" s="151"/>
      <c r="AD238" s="151"/>
      <c r="AE238" s="151"/>
      <c r="AF238" s="151"/>
      <c r="AG238" s="151" t="s">
        <v>129</v>
      </c>
      <c r="AH238" s="151">
        <v>0</v>
      </c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</row>
    <row r="239" spans="1:60" ht="22.5" outlineLevel="1" x14ac:dyDescent="0.2">
      <c r="A239" s="172">
        <v>55</v>
      </c>
      <c r="B239" s="173" t="s">
        <v>335</v>
      </c>
      <c r="C239" s="181" t="s">
        <v>336</v>
      </c>
      <c r="D239" s="174" t="s">
        <v>140</v>
      </c>
      <c r="E239" s="175">
        <v>420</v>
      </c>
      <c r="F239" s="176"/>
      <c r="G239" s="177">
        <f>ROUND(E239*F239,2)</f>
        <v>0</v>
      </c>
      <c r="H239" s="176"/>
      <c r="I239" s="177">
        <f>ROUND(E239*H239,2)</f>
        <v>0</v>
      </c>
      <c r="J239" s="176"/>
      <c r="K239" s="177">
        <f>ROUND(E239*J239,2)</f>
        <v>0</v>
      </c>
      <c r="L239" s="177">
        <v>21</v>
      </c>
      <c r="M239" s="177">
        <f>G239*(1+L239/100)</f>
        <v>0</v>
      </c>
      <c r="N239" s="175">
        <v>0.15673999999999999</v>
      </c>
      <c r="O239" s="175">
        <f>ROUND(E239*N239,2)</f>
        <v>65.83</v>
      </c>
      <c r="P239" s="175">
        <v>0</v>
      </c>
      <c r="Q239" s="175">
        <f>ROUND(E239*P239,2)</f>
        <v>0</v>
      </c>
      <c r="R239" s="177" t="s">
        <v>132</v>
      </c>
      <c r="S239" s="177" t="s">
        <v>133</v>
      </c>
      <c r="T239" s="178" t="s">
        <v>133</v>
      </c>
      <c r="U239" s="161">
        <v>0.3</v>
      </c>
      <c r="V239" s="161">
        <f>ROUND(E239*U239,2)</f>
        <v>126</v>
      </c>
      <c r="W239" s="161"/>
      <c r="X239" s="161" t="s">
        <v>123</v>
      </c>
      <c r="Y239" s="161" t="s">
        <v>124</v>
      </c>
      <c r="Z239" s="151"/>
      <c r="AA239" s="151"/>
      <c r="AB239" s="151"/>
      <c r="AC239" s="151"/>
      <c r="AD239" s="151"/>
      <c r="AE239" s="151"/>
      <c r="AF239" s="151"/>
      <c r="AG239" s="151" t="s">
        <v>125</v>
      </c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</row>
    <row r="240" spans="1:60" outlineLevel="2" x14ac:dyDescent="0.2">
      <c r="A240" s="158"/>
      <c r="B240" s="159"/>
      <c r="C240" s="244" t="s">
        <v>337</v>
      </c>
      <c r="D240" s="245"/>
      <c r="E240" s="245"/>
      <c r="F240" s="245"/>
      <c r="G240" s="245"/>
      <c r="H240" s="161"/>
      <c r="I240" s="161"/>
      <c r="J240" s="161"/>
      <c r="K240" s="161"/>
      <c r="L240" s="161"/>
      <c r="M240" s="161"/>
      <c r="N240" s="160"/>
      <c r="O240" s="160"/>
      <c r="P240" s="160"/>
      <c r="Q240" s="160"/>
      <c r="R240" s="161"/>
      <c r="S240" s="161"/>
      <c r="T240" s="161"/>
      <c r="U240" s="161"/>
      <c r="V240" s="161"/>
      <c r="W240" s="161"/>
      <c r="X240" s="161"/>
      <c r="Y240" s="161"/>
      <c r="Z240" s="151"/>
      <c r="AA240" s="151"/>
      <c r="AB240" s="151"/>
      <c r="AC240" s="151"/>
      <c r="AD240" s="151"/>
      <c r="AE240" s="151"/>
      <c r="AF240" s="151"/>
      <c r="AG240" s="151" t="s">
        <v>142</v>
      </c>
      <c r="AH240" s="151"/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</row>
    <row r="241" spans="1:60" outlineLevel="2" x14ac:dyDescent="0.2">
      <c r="A241" s="158"/>
      <c r="B241" s="159"/>
      <c r="C241" s="246" t="s">
        <v>126</v>
      </c>
      <c r="D241" s="247"/>
      <c r="E241" s="247"/>
      <c r="F241" s="247"/>
      <c r="G241" s="247"/>
      <c r="H241" s="161"/>
      <c r="I241" s="161"/>
      <c r="J241" s="161"/>
      <c r="K241" s="161"/>
      <c r="L241" s="161"/>
      <c r="M241" s="161"/>
      <c r="N241" s="160"/>
      <c r="O241" s="160"/>
      <c r="P241" s="160"/>
      <c r="Q241" s="160"/>
      <c r="R241" s="161"/>
      <c r="S241" s="161"/>
      <c r="T241" s="161"/>
      <c r="U241" s="161"/>
      <c r="V241" s="161"/>
      <c r="W241" s="161"/>
      <c r="X241" s="161"/>
      <c r="Y241" s="161"/>
      <c r="Z241" s="151"/>
      <c r="AA241" s="151"/>
      <c r="AB241" s="151"/>
      <c r="AC241" s="151"/>
      <c r="AD241" s="151"/>
      <c r="AE241" s="151"/>
      <c r="AF241" s="151"/>
      <c r="AG241" s="151" t="s">
        <v>127</v>
      </c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</row>
    <row r="242" spans="1:60" outlineLevel="2" x14ac:dyDescent="0.2">
      <c r="A242" s="158"/>
      <c r="B242" s="159"/>
      <c r="C242" s="182" t="s">
        <v>338</v>
      </c>
      <c r="D242" s="162"/>
      <c r="E242" s="163">
        <v>265</v>
      </c>
      <c r="F242" s="161"/>
      <c r="G242" s="161"/>
      <c r="H242" s="161"/>
      <c r="I242" s="161"/>
      <c r="J242" s="161"/>
      <c r="K242" s="161"/>
      <c r="L242" s="161"/>
      <c r="M242" s="161"/>
      <c r="N242" s="160"/>
      <c r="O242" s="160"/>
      <c r="P242" s="160"/>
      <c r="Q242" s="160"/>
      <c r="R242" s="161"/>
      <c r="S242" s="161"/>
      <c r="T242" s="161"/>
      <c r="U242" s="161"/>
      <c r="V242" s="161"/>
      <c r="W242" s="161"/>
      <c r="X242" s="161"/>
      <c r="Y242" s="161"/>
      <c r="Z242" s="151"/>
      <c r="AA242" s="151"/>
      <c r="AB242" s="151"/>
      <c r="AC242" s="151"/>
      <c r="AD242" s="151"/>
      <c r="AE242" s="151"/>
      <c r="AF242" s="151"/>
      <c r="AG242" s="151" t="s">
        <v>129</v>
      </c>
      <c r="AH242" s="151">
        <v>0</v>
      </c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</row>
    <row r="243" spans="1:60" outlineLevel="3" x14ac:dyDescent="0.2">
      <c r="A243" s="158"/>
      <c r="B243" s="159"/>
      <c r="C243" s="182" t="s">
        <v>339</v>
      </c>
      <c r="D243" s="162"/>
      <c r="E243" s="163">
        <v>155</v>
      </c>
      <c r="F243" s="161"/>
      <c r="G243" s="161"/>
      <c r="H243" s="161"/>
      <c r="I243" s="161"/>
      <c r="J243" s="161"/>
      <c r="K243" s="161"/>
      <c r="L243" s="161"/>
      <c r="M243" s="161"/>
      <c r="N243" s="160"/>
      <c r="O243" s="160"/>
      <c r="P243" s="160"/>
      <c r="Q243" s="160"/>
      <c r="R243" s="161"/>
      <c r="S243" s="161"/>
      <c r="T243" s="161"/>
      <c r="U243" s="161"/>
      <c r="V243" s="161"/>
      <c r="W243" s="161"/>
      <c r="X243" s="161"/>
      <c r="Y243" s="161"/>
      <c r="Z243" s="151"/>
      <c r="AA243" s="151"/>
      <c r="AB243" s="151"/>
      <c r="AC243" s="151"/>
      <c r="AD243" s="151"/>
      <c r="AE243" s="151"/>
      <c r="AF243" s="151"/>
      <c r="AG243" s="151" t="s">
        <v>129</v>
      </c>
      <c r="AH243" s="151">
        <v>0</v>
      </c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</row>
    <row r="244" spans="1:60" ht="33.75" outlineLevel="1" x14ac:dyDescent="0.2">
      <c r="A244" s="172">
        <v>56</v>
      </c>
      <c r="B244" s="173" t="s">
        <v>340</v>
      </c>
      <c r="C244" s="181" t="s">
        <v>341</v>
      </c>
      <c r="D244" s="174" t="s">
        <v>140</v>
      </c>
      <c r="E244" s="175">
        <v>410</v>
      </c>
      <c r="F244" s="176"/>
      <c r="G244" s="177">
        <f>ROUND(E244*F244,2)</f>
        <v>0</v>
      </c>
      <c r="H244" s="176"/>
      <c r="I244" s="177">
        <f>ROUND(E244*H244,2)</f>
        <v>0</v>
      </c>
      <c r="J244" s="176"/>
      <c r="K244" s="177">
        <f>ROUND(E244*J244,2)</f>
        <v>0</v>
      </c>
      <c r="L244" s="177">
        <v>21</v>
      </c>
      <c r="M244" s="177">
        <f>G244*(1+L244/100)</f>
        <v>0</v>
      </c>
      <c r="N244" s="175">
        <v>0.24657999999999999</v>
      </c>
      <c r="O244" s="175">
        <f>ROUND(E244*N244,2)</f>
        <v>101.1</v>
      </c>
      <c r="P244" s="175">
        <v>0</v>
      </c>
      <c r="Q244" s="175">
        <f>ROUND(E244*P244,2)</f>
        <v>0</v>
      </c>
      <c r="R244" s="177" t="s">
        <v>132</v>
      </c>
      <c r="S244" s="177" t="s">
        <v>133</v>
      </c>
      <c r="T244" s="178" t="s">
        <v>133</v>
      </c>
      <c r="U244" s="161">
        <v>0.27</v>
      </c>
      <c r="V244" s="161">
        <f>ROUND(E244*U244,2)</f>
        <v>110.7</v>
      </c>
      <c r="W244" s="161"/>
      <c r="X244" s="161" t="s">
        <v>123</v>
      </c>
      <c r="Y244" s="161" t="s">
        <v>124</v>
      </c>
      <c r="Z244" s="151"/>
      <c r="AA244" s="151"/>
      <c r="AB244" s="151"/>
      <c r="AC244" s="151"/>
      <c r="AD244" s="151"/>
      <c r="AE244" s="151"/>
      <c r="AF244" s="151"/>
      <c r="AG244" s="151" t="s">
        <v>125</v>
      </c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</row>
    <row r="245" spans="1:60" outlineLevel="2" x14ac:dyDescent="0.2">
      <c r="A245" s="158"/>
      <c r="B245" s="159"/>
      <c r="C245" s="244" t="s">
        <v>342</v>
      </c>
      <c r="D245" s="245"/>
      <c r="E245" s="245"/>
      <c r="F245" s="245"/>
      <c r="G245" s="245"/>
      <c r="H245" s="161"/>
      <c r="I245" s="161"/>
      <c r="J245" s="161"/>
      <c r="K245" s="161"/>
      <c r="L245" s="161"/>
      <c r="M245" s="161"/>
      <c r="N245" s="160"/>
      <c r="O245" s="160"/>
      <c r="P245" s="160"/>
      <c r="Q245" s="160"/>
      <c r="R245" s="161"/>
      <c r="S245" s="161"/>
      <c r="T245" s="161"/>
      <c r="U245" s="161"/>
      <c r="V245" s="161"/>
      <c r="W245" s="161"/>
      <c r="X245" s="161"/>
      <c r="Y245" s="161"/>
      <c r="Z245" s="151"/>
      <c r="AA245" s="151"/>
      <c r="AB245" s="151"/>
      <c r="AC245" s="151"/>
      <c r="AD245" s="151"/>
      <c r="AE245" s="151"/>
      <c r="AF245" s="151"/>
      <c r="AG245" s="151" t="s">
        <v>142</v>
      </c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</row>
    <row r="246" spans="1:60" outlineLevel="2" x14ac:dyDescent="0.2">
      <c r="A246" s="158"/>
      <c r="B246" s="159"/>
      <c r="C246" s="246" t="s">
        <v>126</v>
      </c>
      <c r="D246" s="247"/>
      <c r="E246" s="247"/>
      <c r="F246" s="247"/>
      <c r="G246" s="247"/>
      <c r="H246" s="161"/>
      <c r="I246" s="161"/>
      <c r="J246" s="161"/>
      <c r="K246" s="161"/>
      <c r="L246" s="161"/>
      <c r="M246" s="161"/>
      <c r="N246" s="160"/>
      <c r="O246" s="160"/>
      <c r="P246" s="160"/>
      <c r="Q246" s="160"/>
      <c r="R246" s="161"/>
      <c r="S246" s="161"/>
      <c r="T246" s="161"/>
      <c r="U246" s="161"/>
      <c r="V246" s="161"/>
      <c r="W246" s="161"/>
      <c r="X246" s="161"/>
      <c r="Y246" s="161"/>
      <c r="Z246" s="151"/>
      <c r="AA246" s="151"/>
      <c r="AB246" s="151"/>
      <c r="AC246" s="151"/>
      <c r="AD246" s="151"/>
      <c r="AE246" s="151"/>
      <c r="AF246" s="151"/>
      <c r="AG246" s="151" t="s">
        <v>127</v>
      </c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</row>
    <row r="247" spans="1:60" outlineLevel="2" x14ac:dyDescent="0.2">
      <c r="A247" s="158"/>
      <c r="B247" s="159"/>
      <c r="C247" s="182" t="s">
        <v>343</v>
      </c>
      <c r="D247" s="162"/>
      <c r="E247" s="163">
        <v>410</v>
      </c>
      <c r="F247" s="161"/>
      <c r="G247" s="161"/>
      <c r="H247" s="161"/>
      <c r="I247" s="161"/>
      <c r="J247" s="161"/>
      <c r="K247" s="161"/>
      <c r="L247" s="161"/>
      <c r="M247" s="161"/>
      <c r="N247" s="160"/>
      <c r="O247" s="160"/>
      <c r="P247" s="160"/>
      <c r="Q247" s="160"/>
      <c r="R247" s="161"/>
      <c r="S247" s="161"/>
      <c r="T247" s="161"/>
      <c r="U247" s="161"/>
      <c r="V247" s="161"/>
      <c r="W247" s="161"/>
      <c r="X247" s="161"/>
      <c r="Y247" s="161"/>
      <c r="Z247" s="151"/>
      <c r="AA247" s="151"/>
      <c r="AB247" s="151"/>
      <c r="AC247" s="151"/>
      <c r="AD247" s="151"/>
      <c r="AE247" s="151"/>
      <c r="AF247" s="151"/>
      <c r="AG247" s="151" t="s">
        <v>129</v>
      </c>
      <c r="AH247" s="151">
        <v>0</v>
      </c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</row>
    <row r="248" spans="1:60" ht="22.5" outlineLevel="1" x14ac:dyDescent="0.2">
      <c r="A248" s="172">
        <v>57</v>
      </c>
      <c r="B248" s="173" t="s">
        <v>344</v>
      </c>
      <c r="C248" s="181" t="s">
        <v>345</v>
      </c>
      <c r="D248" s="174" t="s">
        <v>140</v>
      </c>
      <c r="E248" s="175">
        <v>209</v>
      </c>
      <c r="F248" s="176"/>
      <c r="G248" s="177">
        <f>ROUND(E248*F248,2)</f>
        <v>0</v>
      </c>
      <c r="H248" s="176"/>
      <c r="I248" s="177">
        <f>ROUND(E248*H248,2)</f>
        <v>0</v>
      </c>
      <c r="J248" s="176"/>
      <c r="K248" s="177">
        <f>ROUND(E248*J248,2)</f>
        <v>0</v>
      </c>
      <c r="L248" s="177">
        <v>21</v>
      </c>
      <c r="M248" s="177">
        <f>G248*(1+L248/100)</f>
        <v>0</v>
      </c>
      <c r="N248" s="175">
        <v>0.11813</v>
      </c>
      <c r="O248" s="175">
        <f>ROUND(E248*N248,2)</f>
        <v>24.69</v>
      </c>
      <c r="P248" s="175">
        <v>0</v>
      </c>
      <c r="Q248" s="175">
        <f>ROUND(E248*P248,2)</f>
        <v>0</v>
      </c>
      <c r="R248" s="177" t="s">
        <v>132</v>
      </c>
      <c r="S248" s="177" t="s">
        <v>133</v>
      </c>
      <c r="T248" s="178" t="s">
        <v>133</v>
      </c>
      <c r="U248" s="161">
        <v>0.32</v>
      </c>
      <c r="V248" s="161">
        <f>ROUND(E248*U248,2)</f>
        <v>66.88</v>
      </c>
      <c r="W248" s="161"/>
      <c r="X248" s="161" t="s">
        <v>123</v>
      </c>
      <c r="Y248" s="161" t="s">
        <v>124</v>
      </c>
      <c r="Z248" s="151"/>
      <c r="AA248" s="151"/>
      <c r="AB248" s="151"/>
      <c r="AC248" s="151"/>
      <c r="AD248" s="151"/>
      <c r="AE248" s="151"/>
      <c r="AF248" s="151"/>
      <c r="AG248" s="151" t="s">
        <v>125</v>
      </c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</row>
    <row r="249" spans="1:60" outlineLevel="2" x14ac:dyDescent="0.2">
      <c r="A249" s="158"/>
      <c r="B249" s="159"/>
      <c r="C249" s="242" t="s">
        <v>126</v>
      </c>
      <c r="D249" s="243"/>
      <c r="E249" s="243"/>
      <c r="F249" s="243"/>
      <c r="G249" s="243"/>
      <c r="H249" s="161"/>
      <c r="I249" s="161"/>
      <c r="J249" s="161"/>
      <c r="K249" s="161"/>
      <c r="L249" s="161"/>
      <c r="M249" s="161"/>
      <c r="N249" s="160"/>
      <c r="O249" s="160"/>
      <c r="P249" s="160"/>
      <c r="Q249" s="160"/>
      <c r="R249" s="161"/>
      <c r="S249" s="161"/>
      <c r="T249" s="161"/>
      <c r="U249" s="161"/>
      <c r="V249" s="161"/>
      <c r="W249" s="161"/>
      <c r="X249" s="161"/>
      <c r="Y249" s="161"/>
      <c r="Z249" s="151"/>
      <c r="AA249" s="151"/>
      <c r="AB249" s="151"/>
      <c r="AC249" s="151"/>
      <c r="AD249" s="151"/>
      <c r="AE249" s="151"/>
      <c r="AF249" s="151"/>
      <c r="AG249" s="151" t="s">
        <v>127</v>
      </c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</row>
    <row r="250" spans="1:60" outlineLevel="2" x14ac:dyDescent="0.2">
      <c r="A250" s="158"/>
      <c r="B250" s="159"/>
      <c r="C250" s="182" t="s">
        <v>346</v>
      </c>
      <c r="D250" s="162"/>
      <c r="E250" s="163">
        <v>209</v>
      </c>
      <c r="F250" s="161"/>
      <c r="G250" s="161"/>
      <c r="H250" s="161"/>
      <c r="I250" s="161"/>
      <c r="J250" s="161"/>
      <c r="K250" s="161"/>
      <c r="L250" s="161"/>
      <c r="M250" s="161"/>
      <c r="N250" s="160"/>
      <c r="O250" s="160"/>
      <c r="P250" s="160"/>
      <c r="Q250" s="160"/>
      <c r="R250" s="161"/>
      <c r="S250" s="161"/>
      <c r="T250" s="161"/>
      <c r="U250" s="161"/>
      <c r="V250" s="161"/>
      <c r="W250" s="161"/>
      <c r="X250" s="161"/>
      <c r="Y250" s="161"/>
      <c r="Z250" s="151"/>
      <c r="AA250" s="151"/>
      <c r="AB250" s="151"/>
      <c r="AC250" s="151"/>
      <c r="AD250" s="151"/>
      <c r="AE250" s="151"/>
      <c r="AF250" s="151"/>
      <c r="AG250" s="151" t="s">
        <v>129</v>
      </c>
      <c r="AH250" s="151">
        <v>0</v>
      </c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</row>
    <row r="251" spans="1:60" ht="22.5" outlineLevel="1" x14ac:dyDescent="0.2">
      <c r="A251" s="172">
        <v>58</v>
      </c>
      <c r="B251" s="173" t="s">
        <v>347</v>
      </c>
      <c r="C251" s="181" t="s">
        <v>348</v>
      </c>
      <c r="D251" s="174" t="s">
        <v>140</v>
      </c>
      <c r="E251" s="175">
        <v>53</v>
      </c>
      <c r="F251" s="176"/>
      <c r="G251" s="177">
        <f>ROUND(E251*F251,2)</f>
        <v>0</v>
      </c>
      <c r="H251" s="176"/>
      <c r="I251" s="177">
        <f>ROUND(E251*H251,2)</f>
        <v>0</v>
      </c>
      <c r="J251" s="176"/>
      <c r="K251" s="177">
        <f>ROUND(E251*J251,2)</f>
        <v>0</v>
      </c>
      <c r="L251" s="177">
        <v>21</v>
      </c>
      <c r="M251" s="177">
        <f>G251*(1+L251/100)</f>
        <v>0</v>
      </c>
      <c r="N251" s="175">
        <v>0.1575</v>
      </c>
      <c r="O251" s="175">
        <f>ROUND(E251*N251,2)</f>
        <v>8.35</v>
      </c>
      <c r="P251" s="175">
        <v>0</v>
      </c>
      <c r="Q251" s="175">
        <f>ROUND(E251*P251,2)</f>
        <v>0</v>
      </c>
      <c r="R251" s="177" t="s">
        <v>132</v>
      </c>
      <c r="S251" s="177" t="s">
        <v>133</v>
      </c>
      <c r="T251" s="178" t="s">
        <v>133</v>
      </c>
      <c r="U251" s="161">
        <v>0.4</v>
      </c>
      <c r="V251" s="161">
        <f>ROUND(E251*U251,2)</f>
        <v>21.2</v>
      </c>
      <c r="W251" s="161"/>
      <c r="X251" s="161" t="s">
        <v>123</v>
      </c>
      <c r="Y251" s="161" t="s">
        <v>124</v>
      </c>
      <c r="Z251" s="151"/>
      <c r="AA251" s="151"/>
      <c r="AB251" s="151"/>
      <c r="AC251" s="151"/>
      <c r="AD251" s="151"/>
      <c r="AE251" s="151"/>
      <c r="AF251" s="151"/>
      <c r="AG251" s="151" t="s">
        <v>125</v>
      </c>
      <c r="AH251" s="151"/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</row>
    <row r="252" spans="1:60" outlineLevel="2" x14ac:dyDescent="0.2">
      <c r="A252" s="158"/>
      <c r="B252" s="159"/>
      <c r="C252" s="242" t="s">
        <v>126</v>
      </c>
      <c r="D252" s="243"/>
      <c r="E252" s="243"/>
      <c r="F252" s="243"/>
      <c r="G252" s="243"/>
      <c r="H252" s="161"/>
      <c r="I252" s="161"/>
      <c r="J252" s="161"/>
      <c r="K252" s="161"/>
      <c r="L252" s="161"/>
      <c r="M252" s="161"/>
      <c r="N252" s="160"/>
      <c r="O252" s="160"/>
      <c r="P252" s="160"/>
      <c r="Q252" s="160"/>
      <c r="R252" s="161"/>
      <c r="S252" s="161"/>
      <c r="T252" s="161"/>
      <c r="U252" s="161"/>
      <c r="V252" s="161"/>
      <c r="W252" s="161"/>
      <c r="X252" s="161"/>
      <c r="Y252" s="161"/>
      <c r="Z252" s="151"/>
      <c r="AA252" s="151"/>
      <c r="AB252" s="151"/>
      <c r="AC252" s="151"/>
      <c r="AD252" s="151"/>
      <c r="AE252" s="151"/>
      <c r="AF252" s="151"/>
      <c r="AG252" s="151" t="s">
        <v>127</v>
      </c>
      <c r="AH252" s="151"/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</row>
    <row r="253" spans="1:60" outlineLevel="2" x14ac:dyDescent="0.2">
      <c r="A253" s="158"/>
      <c r="B253" s="159"/>
      <c r="C253" s="182" t="s">
        <v>349</v>
      </c>
      <c r="D253" s="162"/>
      <c r="E253" s="163">
        <v>53</v>
      </c>
      <c r="F253" s="161"/>
      <c r="G253" s="161"/>
      <c r="H253" s="161"/>
      <c r="I253" s="161"/>
      <c r="J253" s="161"/>
      <c r="K253" s="161"/>
      <c r="L253" s="161"/>
      <c r="M253" s="161"/>
      <c r="N253" s="160"/>
      <c r="O253" s="160"/>
      <c r="P253" s="160"/>
      <c r="Q253" s="160"/>
      <c r="R253" s="161"/>
      <c r="S253" s="161"/>
      <c r="T253" s="161"/>
      <c r="U253" s="161"/>
      <c r="V253" s="161"/>
      <c r="W253" s="161"/>
      <c r="X253" s="161"/>
      <c r="Y253" s="161"/>
      <c r="Z253" s="151"/>
      <c r="AA253" s="151"/>
      <c r="AB253" s="151"/>
      <c r="AC253" s="151"/>
      <c r="AD253" s="151"/>
      <c r="AE253" s="151"/>
      <c r="AF253" s="151"/>
      <c r="AG253" s="151" t="s">
        <v>129</v>
      </c>
      <c r="AH253" s="151">
        <v>0</v>
      </c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</row>
    <row r="254" spans="1:60" outlineLevel="1" x14ac:dyDescent="0.2">
      <c r="A254" s="172">
        <v>59</v>
      </c>
      <c r="B254" s="173" t="s">
        <v>350</v>
      </c>
      <c r="C254" s="181" t="s">
        <v>351</v>
      </c>
      <c r="D254" s="174" t="s">
        <v>352</v>
      </c>
      <c r="E254" s="175">
        <v>9.9749999999999996</v>
      </c>
      <c r="F254" s="176"/>
      <c r="G254" s="177">
        <f>ROUND(E254*F254,2)</f>
        <v>0</v>
      </c>
      <c r="H254" s="176"/>
      <c r="I254" s="177">
        <f>ROUND(E254*H254,2)</f>
        <v>0</v>
      </c>
      <c r="J254" s="176"/>
      <c r="K254" s="177">
        <f>ROUND(E254*J254,2)</f>
        <v>0</v>
      </c>
      <c r="L254" s="177">
        <v>21</v>
      </c>
      <c r="M254" s="177">
        <f>G254*(1+L254/100)</f>
        <v>0</v>
      </c>
      <c r="N254" s="175">
        <v>1</v>
      </c>
      <c r="O254" s="175">
        <f>ROUND(E254*N254,2)</f>
        <v>9.98</v>
      </c>
      <c r="P254" s="175">
        <v>0</v>
      </c>
      <c r="Q254" s="175">
        <f>ROUND(E254*P254,2)</f>
        <v>0</v>
      </c>
      <c r="R254" s="177" t="s">
        <v>205</v>
      </c>
      <c r="S254" s="177" t="s">
        <v>133</v>
      </c>
      <c r="T254" s="178" t="s">
        <v>133</v>
      </c>
      <c r="U254" s="161">
        <v>0</v>
      </c>
      <c r="V254" s="161">
        <f>ROUND(E254*U254,2)</f>
        <v>0</v>
      </c>
      <c r="W254" s="161"/>
      <c r="X254" s="161" t="s">
        <v>206</v>
      </c>
      <c r="Y254" s="161" t="s">
        <v>124</v>
      </c>
      <c r="Z254" s="151"/>
      <c r="AA254" s="151"/>
      <c r="AB254" s="151"/>
      <c r="AC254" s="151"/>
      <c r="AD254" s="151"/>
      <c r="AE254" s="151"/>
      <c r="AF254" s="151"/>
      <c r="AG254" s="151" t="s">
        <v>207</v>
      </c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</row>
    <row r="255" spans="1:60" outlineLevel="2" x14ac:dyDescent="0.2">
      <c r="A255" s="158"/>
      <c r="B255" s="159"/>
      <c r="C255" s="242" t="s">
        <v>126</v>
      </c>
      <c r="D255" s="243"/>
      <c r="E255" s="243"/>
      <c r="F255" s="243"/>
      <c r="G255" s="243"/>
      <c r="H255" s="161"/>
      <c r="I255" s="161"/>
      <c r="J255" s="161"/>
      <c r="K255" s="161"/>
      <c r="L255" s="161"/>
      <c r="M255" s="161"/>
      <c r="N255" s="160"/>
      <c r="O255" s="160"/>
      <c r="P255" s="160"/>
      <c r="Q255" s="160"/>
      <c r="R255" s="161"/>
      <c r="S255" s="161"/>
      <c r="T255" s="161"/>
      <c r="U255" s="161"/>
      <c r="V255" s="161"/>
      <c r="W255" s="161"/>
      <c r="X255" s="161"/>
      <c r="Y255" s="161"/>
      <c r="Z255" s="151"/>
      <c r="AA255" s="151"/>
      <c r="AB255" s="151"/>
      <c r="AC255" s="151"/>
      <c r="AD255" s="151"/>
      <c r="AE255" s="151"/>
      <c r="AF255" s="151"/>
      <c r="AG255" s="151" t="s">
        <v>127</v>
      </c>
      <c r="AH255" s="151"/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</row>
    <row r="256" spans="1:60" outlineLevel="1" x14ac:dyDescent="0.2">
      <c r="A256" s="172">
        <v>60</v>
      </c>
      <c r="B256" s="173" t="s">
        <v>353</v>
      </c>
      <c r="C256" s="181" t="s">
        <v>354</v>
      </c>
      <c r="D256" s="174" t="s">
        <v>140</v>
      </c>
      <c r="E256" s="175">
        <v>45.5</v>
      </c>
      <c r="F256" s="176"/>
      <c r="G256" s="177">
        <f>ROUND(E256*F256,2)</f>
        <v>0</v>
      </c>
      <c r="H256" s="176"/>
      <c r="I256" s="177">
        <f>ROUND(E256*H256,2)</f>
        <v>0</v>
      </c>
      <c r="J256" s="176"/>
      <c r="K256" s="177">
        <f>ROUND(E256*J256,2)</f>
        <v>0</v>
      </c>
      <c r="L256" s="177">
        <v>21</v>
      </c>
      <c r="M256" s="177">
        <f>G256*(1+L256/100)</f>
        <v>0</v>
      </c>
      <c r="N256" s="175">
        <v>0</v>
      </c>
      <c r="O256" s="175">
        <f>ROUND(E256*N256,2)</f>
        <v>0</v>
      </c>
      <c r="P256" s="175">
        <v>0</v>
      </c>
      <c r="Q256" s="175">
        <f>ROUND(E256*P256,2)</f>
        <v>0</v>
      </c>
      <c r="R256" s="177"/>
      <c r="S256" s="177" t="s">
        <v>121</v>
      </c>
      <c r="T256" s="178" t="s">
        <v>122</v>
      </c>
      <c r="U256" s="161">
        <v>0</v>
      </c>
      <c r="V256" s="161">
        <f>ROUND(E256*U256,2)</f>
        <v>0</v>
      </c>
      <c r="W256" s="161"/>
      <c r="X256" s="161" t="s">
        <v>123</v>
      </c>
      <c r="Y256" s="161" t="s">
        <v>124</v>
      </c>
      <c r="Z256" s="151"/>
      <c r="AA256" s="151"/>
      <c r="AB256" s="151"/>
      <c r="AC256" s="151"/>
      <c r="AD256" s="151"/>
      <c r="AE256" s="151"/>
      <c r="AF256" s="151"/>
      <c r="AG256" s="151" t="s">
        <v>125</v>
      </c>
      <c r="AH256" s="151"/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</row>
    <row r="257" spans="1:60" outlineLevel="2" x14ac:dyDescent="0.2">
      <c r="A257" s="158"/>
      <c r="B257" s="159"/>
      <c r="C257" s="242" t="s">
        <v>355</v>
      </c>
      <c r="D257" s="243"/>
      <c r="E257" s="243"/>
      <c r="F257" s="243"/>
      <c r="G257" s="243"/>
      <c r="H257" s="161"/>
      <c r="I257" s="161"/>
      <c r="J257" s="161"/>
      <c r="K257" s="161"/>
      <c r="L257" s="161"/>
      <c r="M257" s="161"/>
      <c r="N257" s="160"/>
      <c r="O257" s="160"/>
      <c r="P257" s="160"/>
      <c r="Q257" s="160"/>
      <c r="R257" s="161"/>
      <c r="S257" s="161"/>
      <c r="T257" s="161"/>
      <c r="U257" s="161"/>
      <c r="V257" s="161"/>
      <c r="W257" s="161"/>
      <c r="X257" s="161"/>
      <c r="Y257" s="161"/>
      <c r="Z257" s="151"/>
      <c r="AA257" s="151"/>
      <c r="AB257" s="151"/>
      <c r="AC257" s="151"/>
      <c r="AD257" s="151"/>
      <c r="AE257" s="151"/>
      <c r="AF257" s="151"/>
      <c r="AG257" s="151" t="s">
        <v>127</v>
      </c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79" t="str">
        <f>C257</f>
        <v>Položka obsahuje kompletní dodávku štěrbinových žlabů včetně betonového lože C25/30 pro štěrbinové žlaby se zatížitelností D400.</v>
      </c>
      <c r="BB257" s="151"/>
      <c r="BC257" s="151"/>
      <c r="BD257" s="151"/>
      <c r="BE257" s="151"/>
      <c r="BF257" s="151"/>
      <c r="BG257" s="151"/>
      <c r="BH257" s="151"/>
    </row>
    <row r="258" spans="1:60" outlineLevel="3" x14ac:dyDescent="0.2">
      <c r="A258" s="158"/>
      <c r="B258" s="159"/>
      <c r="C258" s="246" t="s">
        <v>126</v>
      </c>
      <c r="D258" s="247"/>
      <c r="E258" s="247"/>
      <c r="F258" s="247"/>
      <c r="G258" s="247"/>
      <c r="H258" s="161"/>
      <c r="I258" s="161"/>
      <c r="J258" s="161"/>
      <c r="K258" s="161"/>
      <c r="L258" s="161"/>
      <c r="M258" s="161"/>
      <c r="N258" s="160"/>
      <c r="O258" s="160"/>
      <c r="P258" s="160"/>
      <c r="Q258" s="160"/>
      <c r="R258" s="161"/>
      <c r="S258" s="161"/>
      <c r="T258" s="161"/>
      <c r="U258" s="161"/>
      <c r="V258" s="161"/>
      <c r="W258" s="161"/>
      <c r="X258" s="161"/>
      <c r="Y258" s="161"/>
      <c r="Z258" s="151"/>
      <c r="AA258" s="151"/>
      <c r="AB258" s="151"/>
      <c r="AC258" s="151"/>
      <c r="AD258" s="151"/>
      <c r="AE258" s="151"/>
      <c r="AF258" s="151"/>
      <c r="AG258" s="151" t="s">
        <v>127</v>
      </c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151"/>
      <c r="BF258" s="151"/>
      <c r="BG258" s="151"/>
      <c r="BH258" s="151"/>
    </row>
    <row r="259" spans="1:60" outlineLevel="2" x14ac:dyDescent="0.2">
      <c r="A259" s="158"/>
      <c r="B259" s="159"/>
      <c r="C259" s="182" t="s">
        <v>356</v>
      </c>
      <c r="D259" s="162"/>
      <c r="E259" s="163">
        <v>6</v>
      </c>
      <c r="F259" s="161"/>
      <c r="G259" s="161"/>
      <c r="H259" s="161"/>
      <c r="I259" s="161"/>
      <c r="J259" s="161"/>
      <c r="K259" s="161"/>
      <c r="L259" s="161"/>
      <c r="M259" s="161"/>
      <c r="N259" s="160"/>
      <c r="O259" s="160"/>
      <c r="P259" s="160"/>
      <c r="Q259" s="160"/>
      <c r="R259" s="161"/>
      <c r="S259" s="161"/>
      <c r="T259" s="161"/>
      <c r="U259" s="161"/>
      <c r="V259" s="161"/>
      <c r="W259" s="161"/>
      <c r="X259" s="161"/>
      <c r="Y259" s="161"/>
      <c r="Z259" s="151"/>
      <c r="AA259" s="151"/>
      <c r="AB259" s="151"/>
      <c r="AC259" s="151"/>
      <c r="AD259" s="151"/>
      <c r="AE259" s="151"/>
      <c r="AF259" s="151"/>
      <c r="AG259" s="151" t="s">
        <v>129</v>
      </c>
      <c r="AH259" s="151">
        <v>0</v>
      </c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</row>
    <row r="260" spans="1:60" outlineLevel="3" x14ac:dyDescent="0.2">
      <c r="A260" s="158"/>
      <c r="B260" s="159"/>
      <c r="C260" s="182" t="s">
        <v>357</v>
      </c>
      <c r="D260" s="162"/>
      <c r="E260" s="163">
        <v>12</v>
      </c>
      <c r="F260" s="161"/>
      <c r="G260" s="161"/>
      <c r="H260" s="161"/>
      <c r="I260" s="161"/>
      <c r="J260" s="161"/>
      <c r="K260" s="161"/>
      <c r="L260" s="161"/>
      <c r="M260" s="161"/>
      <c r="N260" s="160"/>
      <c r="O260" s="160"/>
      <c r="P260" s="160"/>
      <c r="Q260" s="160"/>
      <c r="R260" s="161"/>
      <c r="S260" s="161"/>
      <c r="T260" s="161"/>
      <c r="U260" s="161"/>
      <c r="V260" s="161"/>
      <c r="W260" s="161"/>
      <c r="X260" s="161"/>
      <c r="Y260" s="161"/>
      <c r="Z260" s="151"/>
      <c r="AA260" s="151"/>
      <c r="AB260" s="151"/>
      <c r="AC260" s="151"/>
      <c r="AD260" s="151"/>
      <c r="AE260" s="151"/>
      <c r="AF260" s="151"/>
      <c r="AG260" s="151" t="s">
        <v>129</v>
      </c>
      <c r="AH260" s="151">
        <v>0</v>
      </c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</row>
    <row r="261" spans="1:60" outlineLevel="3" x14ac:dyDescent="0.2">
      <c r="A261" s="158"/>
      <c r="B261" s="159"/>
      <c r="C261" s="182" t="s">
        <v>358</v>
      </c>
      <c r="D261" s="162"/>
      <c r="E261" s="163">
        <v>12.5</v>
      </c>
      <c r="F261" s="161"/>
      <c r="G261" s="161"/>
      <c r="H261" s="161"/>
      <c r="I261" s="161"/>
      <c r="J261" s="161"/>
      <c r="K261" s="161"/>
      <c r="L261" s="161"/>
      <c r="M261" s="161"/>
      <c r="N261" s="160"/>
      <c r="O261" s="160"/>
      <c r="P261" s="160"/>
      <c r="Q261" s="160"/>
      <c r="R261" s="161"/>
      <c r="S261" s="161"/>
      <c r="T261" s="161"/>
      <c r="U261" s="161"/>
      <c r="V261" s="161"/>
      <c r="W261" s="161"/>
      <c r="X261" s="161"/>
      <c r="Y261" s="161"/>
      <c r="Z261" s="151"/>
      <c r="AA261" s="151"/>
      <c r="AB261" s="151"/>
      <c r="AC261" s="151"/>
      <c r="AD261" s="151"/>
      <c r="AE261" s="151"/>
      <c r="AF261" s="151"/>
      <c r="AG261" s="151" t="s">
        <v>129</v>
      </c>
      <c r="AH261" s="151">
        <v>0</v>
      </c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</row>
    <row r="262" spans="1:60" outlineLevel="3" x14ac:dyDescent="0.2">
      <c r="A262" s="158"/>
      <c r="B262" s="159"/>
      <c r="C262" s="182" t="s">
        <v>359</v>
      </c>
      <c r="D262" s="162"/>
      <c r="E262" s="163">
        <v>9</v>
      </c>
      <c r="F262" s="161"/>
      <c r="G262" s="161"/>
      <c r="H262" s="161"/>
      <c r="I262" s="161"/>
      <c r="J262" s="161"/>
      <c r="K262" s="161"/>
      <c r="L262" s="161"/>
      <c r="M262" s="161"/>
      <c r="N262" s="160"/>
      <c r="O262" s="160"/>
      <c r="P262" s="160"/>
      <c r="Q262" s="160"/>
      <c r="R262" s="161"/>
      <c r="S262" s="161"/>
      <c r="T262" s="161"/>
      <c r="U262" s="161"/>
      <c r="V262" s="161"/>
      <c r="W262" s="161"/>
      <c r="X262" s="161"/>
      <c r="Y262" s="161"/>
      <c r="Z262" s="151"/>
      <c r="AA262" s="151"/>
      <c r="AB262" s="151"/>
      <c r="AC262" s="151"/>
      <c r="AD262" s="151"/>
      <c r="AE262" s="151"/>
      <c r="AF262" s="151"/>
      <c r="AG262" s="151" t="s">
        <v>129</v>
      </c>
      <c r="AH262" s="151">
        <v>0</v>
      </c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</row>
    <row r="263" spans="1:60" outlineLevel="3" x14ac:dyDescent="0.2">
      <c r="A263" s="158"/>
      <c r="B263" s="159"/>
      <c r="C263" s="182" t="s">
        <v>360</v>
      </c>
      <c r="D263" s="162"/>
      <c r="E263" s="163">
        <v>6</v>
      </c>
      <c r="F263" s="161"/>
      <c r="G263" s="161"/>
      <c r="H263" s="161"/>
      <c r="I263" s="161"/>
      <c r="J263" s="161"/>
      <c r="K263" s="161"/>
      <c r="L263" s="161"/>
      <c r="M263" s="161"/>
      <c r="N263" s="160"/>
      <c r="O263" s="160"/>
      <c r="P263" s="160"/>
      <c r="Q263" s="160"/>
      <c r="R263" s="161"/>
      <c r="S263" s="161"/>
      <c r="T263" s="161"/>
      <c r="U263" s="161"/>
      <c r="V263" s="161"/>
      <c r="W263" s="161"/>
      <c r="X263" s="161"/>
      <c r="Y263" s="161"/>
      <c r="Z263" s="151"/>
      <c r="AA263" s="151"/>
      <c r="AB263" s="151"/>
      <c r="AC263" s="151"/>
      <c r="AD263" s="151"/>
      <c r="AE263" s="151"/>
      <c r="AF263" s="151"/>
      <c r="AG263" s="151" t="s">
        <v>129</v>
      </c>
      <c r="AH263" s="151">
        <v>0</v>
      </c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</row>
    <row r="264" spans="1:60" outlineLevel="1" x14ac:dyDescent="0.2">
      <c r="A264" s="172">
        <v>61</v>
      </c>
      <c r="B264" s="173" t="s">
        <v>361</v>
      </c>
      <c r="C264" s="181" t="s">
        <v>362</v>
      </c>
      <c r="D264" s="174" t="s">
        <v>363</v>
      </c>
      <c r="E264" s="175">
        <v>1</v>
      </c>
      <c r="F264" s="176"/>
      <c r="G264" s="177">
        <f>ROUND(E264*F264,2)</f>
        <v>0</v>
      </c>
      <c r="H264" s="176"/>
      <c r="I264" s="177">
        <f>ROUND(E264*H264,2)</f>
        <v>0</v>
      </c>
      <c r="J264" s="176"/>
      <c r="K264" s="177">
        <f>ROUND(E264*J264,2)</f>
        <v>0</v>
      </c>
      <c r="L264" s="177">
        <v>21</v>
      </c>
      <c r="M264" s="177">
        <f>G264*(1+L264/100)</f>
        <v>0</v>
      </c>
      <c r="N264" s="175">
        <v>0</v>
      </c>
      <c r="O264" s="175">
        <f>ROUND(E264*N264,2)</f>
        <v>0</v>
      </c>
      <c r="P264" s="175">
        <v>0</v>
      </c>
      <c r="Q264" s="175">
        <f>ROUND(E264*P264,2)</f>
        <v>0</v>
      </c>
      <c r="R264" s="177"/>
      <c r="S264" s="177" t="s">
        <v>121</v>
      </c>
      <c r="T264" s="178" t="s">
        <v>122</v>
      </c>
      <c r="U264" s="161">
        <v>0</v>
      </c>
      <c r="V264" s="161">
        <f>ROUND(E264*U264,2)</f>
        <v>0</v>
      </c>
      <c r="W264" s="161"/>
      <c r="X264" s="161" t="s">
        <v>364</v>
      </c>
      <c r="Y264" s="161" t="s">
        <v>124</v>
      </c>
      <c r="Z264" s="151"/>
      <c r="AA264" s="151"/>
      <c r="AB264" s="151"/>
      <c r="AC264" s="151"/>
      <c r="AD264" s="151"/>
      <c r="AE264" s="151"/>
      <c r="AF264" s="151"/>
      <c r="AG264" s="151" t="s">
        <v>365</v>
      </c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</row>
    <row r="265" spans="1:60" ht="78.75" outlineLevel="2" x14ac:dyDescent="0.2">
      <c r="A265" s="158"/>
      <c r="B265" s="159"/>
      <c r="C265" s="242" t="s">
        <v>447</v>
      </c>
      <c r="D265" s="243"/>
      <c r="E265" s="243"/>
      <c r="F265" s="243"/>
      <c r="G265" s="243"/>
      <c r="H265" s="161"/>
      <c r="I265" s="161"/>
      <c r="J265" s="161"/>
      <c r="K265" s="161"/>
      <c r="L265" s="161"/>
      <c r="M265" s="161"/>
      <c r="N265" s="160"/>
      <c r="O265" s="160"/>
      <c r="P265" s="160"/>
      <c r="Q265" s="160"/>
      <c r="R265" s="161"/>
      <c r="S265" s="161"/>
      <c r="T265" s="161"/>
      <c r="U265" s="161"/>
      <c r="V265" s="161"/>
      <c r="W265" s="161"/>
      <c r="X265" s="161"/>
      <c r="Y265" s="161"/>
      <c r="Z265" s="151"/>
      <c r="AA265" s="151"/>
      <c r="AB265" s="151"/>
      <c r="AC265" s="151"/>
      <c r="AD265" s="151"/>
      <c r="AE265" s="151"/>
      <c r="AF265" s="151"/>
      <c r="AG265" s="151" t="s">
        <v>127</v>
      </c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79" t="str">
        <f>C265</f>
        <v>V rámci provádění stavby bude provedena úprava poklopů vstupů do kolektoru ve správě Ostravských komunikací, a.s. (celkem 5 ks). Provede se demontáž stávajících krycích desek a poklopů, odbourání cihelných nadezdívek (cca 1,5m3 CPP) a odhalení vstupních šachet do kolektoru. Šachty budou opatřeny novou hydroizolační vrstvou (provedou Ostravské komunikace na své náklady - nenaceňovat). Bude provedena nadbetonávka hlavy šachty (celkem cca 3,5m3 C20/25, plocha bednění cca22m2) a osazení poklopy (rozměr 1,0x1,0m) o nosnosti dle navrhovaného zatížení okolních zpevněných ploch. Podrobné technické řešení bude zpracováno v realizační dokumentaci stavby a toto bude se správcem projednáno a odsouhlaseno. Správce bude dohlížet na průběh stavebních úprav a tyto mu budou následně protokolárně předány spolu s dokumentací, potřebnými atesty a certifikáty.</v>
      </c>
      <c r="BB265" s="151"/>
      <c r="BC265" s="151"/>
      <c r="BD265" s="151"/>
      <c r="BE265" s="151"/>
      <c r="BF265" s="151"/>
      <c r="BG265" s="151"/>
      <c r="BH265" s="151"/>
    </row>
    <row r="266" spans="1:60" outlineLevel="3" x14ac:dyDescent="0.2">
      <c r="A266" s="158"/>
      <c r="B266" s="159"/>
      <c r="C266" s="246" t="s">
        <v>366</v>
      </c>
      <c r="D266" s="247"/>
      <c r="E266" s="247"/>
      <c r="F266" s="247"/>
      <c r="G266" s="247"/>
      <c r="H266" s="161"/>
      <c r="I266" s="161"/>
      <c r="J266" s="161"/>
      <c r="K266" s="161"/>
      <c r="L266" s="161"/>
      <c r="M266" s="161"/>
      <c r="N266" s="160"/>
      <c r="O266" s="160"/>
      <c r="P266" s="160"/>
      <c r="Q266" s="160"/>
      <c r="R266" s="161"/>
      <c r="S266" s="161"/>
      <c r="T266" s="161"/>
      <c r="U266" s="161"/>
      <c r="V266" s="161"/>
      <c r="W266" s="161"/>
      <c r="X266" s="161"/>
      <c r="Y266" s="161"/>
      <c r="Z266" s="151"/>
      <c r="AA266" s="151"/>
      <c r="AB266" s="151"/>
      <c r="AC266" s="151"/>
      <c r="AD266" s="151"/>
      <c r="AE266" s="151"/>
      <c r="AF266" s="151"/>
      <c r="AG266" s="151" t="s">
        <v>127</v>
      </c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</row>
    <row r="267" spans="1:60" outlineLevel="3" x14ac:dyDescent="0.2">
      <c r="A267" s="158"/>
      <c r="B267" s="159"/>
      <c r="C267" s="246" t="s">
        <v>307</v>
      </c>
      <c r="D267" s="247"/>
      <c r="E267" s="247"/>
      <c r="F267" s="247"/>
      <c r="G267" s="247"/>
      <c r="H267" s="161"/>
      <c r="I267" s="161"/>
      <c r="J267" s="161"/>
      <c r="K267" s="161"/>
      <c r="L267" s="161"/>
      <c r="M267" s="161"/>
      <c r="N267" s="160"/>
      <c r="O267" s="160"/>
      <c r="P267" s="160"/>
      <c r="Q267" s="160"/>
      <c r="R267" s="161"/>
      <c r="S267" s="161"/>
      <c r="T267" s="161"/>
      <c r="U267" s="161"/>
      <c r="V267" s="161"/>
      <c r="W267" s="161"/>
      <c r="X267" s="161"/>
      <c r="Y267" s="161"/>
      <c r="Z267" s="151"/>
      <c r="AA267" s="151"/>
      <c r="AB267" s="151"/>
      <c r="AC267" s="151"/>
      <c r="AD267" s="151"/>
      <c r="AE267" s="151"/>
      <c r="AF267" s="151"/>
      <c r="AG267" s="151" t="s">
        <v>127</v>
      </c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</row>
    <row r="268" spans="1:60" x14ac:dyDescent="0.2">
      <c r="A268" s="165" t="s">
        <v>116</v>
      </c>
      <c r="B268" s="166" t="s">
        <v>79</v>
      </c>
      <c r="C268" s="180" t="s">
        <v>80</v>
      </c>
      <c r="D268" s="167"/>
      <c r="E268" s="168"/>
      <c r="F268" s="169"/>
      <c r="G268" s="169">
        <f>SUMIF(AG269:AG291,"&lt;&gt;NOR",G269:G291)</f>
        <v>0</v>
      </c>
      <c r="H268" s="169"/>
      <c r="I268" s="169">
        <f>SUM(I269:I291)</f>
        <v>0</v>
      </c>
      <c r="J268" s="169"/>
      <c r="K268" s="169">
        <f>SUM(K269:K291)</f>
        <v>0</v>
      </c>
      <c r="L268" s="169"/>
      <c r="M268" s="169">
        <f>SUM(M269:M291)</f>
        <v>0</v>
      </c>
      <c r="N268" s="168"/>
      <c r="O268" s="168">
        <f>SUM(O269:O291)</f>
        <v>0</v>
      </c>
      <c r="P268" s="168"/>
      <c r="Q268" s="168">
        <f>SUM(Q269:Q291)</f>
        <v>0</v>
      </c>
      <c r="R268" s="169"/>
      <c r="S268" s="169"/>
      <c r="T268" s="170"/>
      <c r="U268" s="164"/>
      <c r="V268" s="164">
        <f>SUM(V269:V291)</f>
        <v>118.21000000000001</v>
      </c>
      <c r="W268" s="164"/>
      <c r="X268" s="164"/>
      <c r="Y268" s="164"/>
      <c r="AG268" t="s">
        <v>117</v>
      </c>
    </row>
    <row r="269" spans="1:60" outlineLevel="1" x14ac:dyDescent="0.2">
      <c r="A269" s="172">
        <v>62</v>
      </c>
      <c r="B269" s="173" t="s">
        <v>367</v>
      </c>
      <c r="C269" s="181" t="s">
        <v>368</v>
      </c>
      <c r="D269" s="174" t="s">
        <v>352</v>
      </c>
      <c r="E269" s="175">
        <v>296.46839</v>
      </c>
      <c r="F269" s="176"/>
      <c r="G269" s="177">
        <f>ROUND(E269*F269,2)</f>
        <v>0</v>
      </c>
      <c r="H269" s="176"/>
      <c r="I269" s="177">
        <f>ROUND(E269*H269,2)</f>
        <v>0</v>
      </c>
      <c r="J269" s="176"/>
      <c r="K269" s="177">
        <f>ROUND(E269*J269,2)</f>
        <v>0</v>
      </c>
      <c r="L269" s="177">
        <v>21</v>
      </c>
      <c r="M269" s="177">
        <f>G269*(1+L269/100)</f>
        <v>0</v>
      </c>
      <c r="N269" s="175">
        <v>0</v>
      </c>
      <c r="O269" s="175">
        <f>ROUND(E269*N269,2)</f>
        <v>0</v>
      </c>
      <c r="P269" s="175">
        <v>0</v>
      </c>
      <c r="Q269" s="175">
        <f>ROUND(E269*P269,2)</f>
        <v>0</v>
      </c>
      <c r="R269" s="177" t="s">
        <v>132</v>
      </c>
      <c r="S269" s="177" t="s">
        <v>133</v>
      </c>
      <c r="T269" s="178" t="s">
        <v>133</v>
      </c>
      <c r="U269" s="161">
        <v>0.39</v>
      </c>
      <c r="V269" s="161">
        <f>ROUND(E269*U269,2)</f>
        <v>115.62</v>
      </c>
      <c r="W269" s="161"/>
      <c r="X269" s="161" t="s">
        <v>123</v>
      </c>
      <c r="Y269" s="161" t="s">
        <v>124</v>
      </c>
      <c r="Z269" s="151"/>
      <c r="AA269" s="151"/>
      <c r="AB269" s="151"/>
      <c r="AC269" s="151"/>
      <c r="AD269" s="151"/>
      <c r="AE269" s="151"/>
      <c r="AF269" s="151"/>
      <c r="AG269" s="151" t="s">
        <v>125</v>
      </c>
      <c r="AH269" s="151"/>
      <c r="AI269" s="151"/>
      <c r="AJ269" s="151"/>
      <c r="AK269" s="151"/>
      <c r="AL269" s="151"/>
      <c r="AM269" s="151"/>
      <c r="AN269" s="151"/>
      <c r="AO269" s="151"/>
      <c r="AP269" s="151"/>
      <c r="AQ269" s="151"/>
      <c r="AR269" s="151"/>
      <c r="AS269" s="151"/>
      <c r="AT269" s="151"/>
      <c r="AU269" s="151"/>
      <c r="AV269" s="151"/>
      <c r="AW269" s="151"/>
      <c r="AX269" s="151"/>
      <c r="AY269" s="151"/>
      <c r="AZ269" s="151"/>
      <c r="BA269" s="151"/>
      <c r="BB269" s="151"/>
      <c r="BC269" s="151"/>
      <c r="BD269" s="151"/>
      <c r="BE269" s="151"/>
      <c r="BF269" s="151"/>
      <c r="BG269" s="151"/>
      <c r="BH269" s="151"/>
    </row>
    <row r="270" spans="1:60" outlineLevel="2" x14ac:dyDescent="0.2">
      <c r="A270" s="158"/>
      <c r="B270" s="159"/>
      <c r="C270" s="244" t="s">
        <v>369</v>
      </c>
      <c r="D270" s="245"/>
      <c r="E270" s="245"/>
      <c r="F270" s="245"/>
      <c r="G270" s="245"/>
      <c r="H270" s="161"/>
      <c r="I270" s="161"/>
      <c r="J270" s="161"/>
      <c r="K270" s="161"/>
      <c r="L270" s="161"/>
      <c r="M270" s="161"/>
      <c r="N270" s="160"/>
      <c r="O270" s="160"/>
      <c r="P270" s="160"/>
      <c r="Q270" s="160"/>
      <c r="R270" s="161"/>
      <c r="S270" s="161"/>
      <c r="T270" s="161"/>
      <c r="U270" s="161"/>
      <c r="V270" s="161"/>
      <c r="W270" s="161"/>
      <c r="X270" s="161"/>
      <c r="Y270" s="161"/>
      <c r="Z270" s="151"/>
      <c r="AA270" s="151"/>
      <c r="AB270" s="151"/>
      <c r="AC270" s="151"/>
      <c r="AD270" s="151"/>
      <c r="AE270" s="151"/>
      <c r="AF270" s="151"/>
      <c r="AG270" s="151" t="s">
        <v>142</v>
      </c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</row>
    <row r="271" spans="1:60" outlineLevel="2" x14ac:dyDescent="0.2">
      <c r="A271" s="158"/>
      <c r="B271" s="159"/>
      <c r="C271" s="246" t="s">
        <v>126</v>
      </c>
      <c r="D271" s="247"/>
      <c r="E271" s="247"/>
      <c r="F271" s="247"/>
      <c r="G271" s="247"/>
      <c r="H271" s="161"/>
      <c r="I271" s="161"/>
      <c r="J271" s="161"/>
      <c r="K271" s="161"/>
      <c r="L271" s="161"/>
      <c r="M271" s="161"/>
      <c r="N271" s="160"/>
      <c r="O271" s="160"/>
      <c r="P271" s="160"/>
      <c r="Q271" s="160"/>
      <c r="R271" s="161"/>
      <c r="S271" s="161"/>
      <c r="T271" s="161"/>
      <c r="U271" s="161"/>
      <c r="V271" s="161"/>
      <c r="W271" s="161"/>
      <c r="X271" s="161"/>
      <c r="Y271" s="161"/>
      <c r="Z271" s="151"/>
      <c r="AA271" s="151"/>
      <c r="AB271" s="151"/>
      <c r="AC271" s="151"/>
      <c r="AD271" s="151"/>
      <c r="AE271" s="151"/>
      <c r="AF271" s="151"/>
      <c r="AG271" s="151" t="s">
        <v>127</v>
      </c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1"/>
      <c r="BH271" s="151"/>
    </row>
    <row r="272" spans="1:60" outlineLevel="2" x14ac:dyDescent="0.2">
      <c r="A272" s="158"/>
      <c r="B272" s="159"/>
      <c r="C272" s="182" t="s">
        <v>370</v>
      </c>
      <c r="D272" s="162"/>
      <c r="E272" s="163">
        <v>9.9749999999999996</v>
      </c>
      <c r="F272" s="161"/>
      <c r="G272" s="161"/>
      <c r="H272" s="161"/>
      <c r="I272" s="161"/>
      <c r="J272" s="161"/>
      <c r="K272" s="161"/>
      <c r="L272" s="161"/>
      <c r="M272" s="161"/>
      <c r="N272" s="160"/>
      <c r="O272" s="160"/>
      <c r="P272" s="160"/>
      <c r="Q272" s="160"/>
      <c r="R272" s="161"/>
      <c r="S272" s="161"/>
      <c r="T272" s="161"/>
      <c r="U272" s="161"/>
      <c r="V272" s="161"/>
      <c r="W272" s="161"/>
      <c r="X272" s="161"/>
      <c r="Y272" s="161"/>
      <c r="Z272" s="151"/>
      <c r="AA272" s="151"/>
      <c r="AB272" s="151"/>
      <c r="AC272" s="151"/>
      <c r="AD272" s="151"/>
      <c r="AE272" s="151"/>
      <c r="AF272" s="151"/>
      <c r="AG272" s="151" t="s">
        <v>129</v>
      </c>
      <c r="AH272" s="151">
        <v>6</v>
      </c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151"/>
      <c r="BH272" s="151"/>
    </row>
    <row r="273" spans="1:60" outlineLevel="3" x14ac:dyDescent="0.2">
      <c r="A273" s="158"/>
      <c r="B273" s="159"/>
      <c r="C273" s="182" t="s">
        <v>371</v>
      </c>
      <c r="D273" s="162"/>
      <c r="E273" s="163">
        <v>22.056000000000001</v>
      </c>
      <c r="F273" s="161"/>
      <c r="G273" s="161"/>
      <c r="H273" s="161"/>
      <c r="I273" s="161"/>
      <c r="J273" s="161"/>
      <c r="K273" s="161"/>
      <c r="L273" s="161"/>
      <c r="M273" s="161"/>
      <c r="N273" s="160"/>
      <c r="O273" s="160"/>
      <c r="P273" s="160"/>
      <c r="Q273" s="160"/>
      <c r="R273" s="161"/>
      <c r="S273" s="161"/>
      <c r="T273" s="161"/>
      <c r="U273" s="161"/>
      <c r="V273" s="161"/>
      <c r="W273" s="161"/>
      <c r="X273" s="161"/>
      <c r="Y273" s="161"/>
      <c r="Z273" s="151"/>
      <c r="AA273" s="151"/>
      <c r="AB273" s="151"/>
      <c r="AC273" s="151"/>
      <c r="AD273" s="151"/>
      <c r="AE273" s="151"/>
      <c r="AF273" s="151"/>
      <c r="AG273" s="151" t="s">
        <v>129</v>
      </c>
      <c r="AH273" s="151">
        <v>6</v>
      </c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151"/>
      <c r="BH273" s="151"/>
    </row>
    <row r="274" spans="1:60" outlineLevel="3" x14ac:dyDescent="0.2">
      <c r="A274" s="158"/>
      <c r="B274" s="159"/>
      <c r="C274" s="182" t="s">
        <v>372</v>
      </c>
      <c r="D274" s="162"/>
      <c r="E274" s="163">
        <v>6.92462</v>
      </c>
      <c r="F274" s="161"/>
      <c r="G274" s="161"/>
      <c r="H274" s="161"/>
      <c r="I274" s="161"/>
      <c r="J274" s="161"/>
      <c r="K274" s="161"/>
      <c r="L274" s="161"/>
      <c r="M274" s="161"/>
      <c r="N274" s="160"/>
      <c r="O274" s="160"/>
      <c r="P274" s="160"/>
      <c r="Q274" s="160"/>
      <c r="R274" s="161"/>
      <c r="S274" s="161"/>
      <c r="T274" s="161"/>
      <c r="U274" s="161"/>
      <c r="V274" s="161"/>
      <c r="W274" s="161"/>
      <c r="X274" s="161"/>
      <c r="Y274" s="161"/>
      <c r="Z274" s="151"/>
      <c r="AA274" s="151"/>
      <c r="AB274" s="151"/>
      <c r="AC274" s="151"/>
      <c r="AD274" s="151"/>
      <c r="AE274" s="151"/>
      <c r="AF274" s="151"/>
      <c r="AG274" s="151" t="s">
        <v>129</v>
      </c>
      <c r="AH274" s="151">
        <v>6</v>
      </c>
      <c r="AI274" s="151"/>
      <c r="AJ274" s="151"/>
      <c r="AK274" s="151"/>
      <c r="AL274" s="151"/>
      <c r="AM274" s="151"/>
      <c r="AN274" s="151"/>
      <c r="AO274" s="151"/>
      <c r="AP274" s="151"/>
      <c r="AQ274" s="151"/>
      <c r="AR274" s="151"/>
      <c r="AS274" s="151"/>
      <c r="AT274" s="151"/>
      <c r="AU274" s="151"/>
      <c r="AV274" s="151"/>
      <c r="AW274" s="151"/>
      <c r="AX274" s="151"/>
      <c r="AY274" s="151"/>
      <c r="AZ274" s="151"/>
      <c r="BA274" s="151"/>
      <c r="BB274" s="151"/>
      <c r="BC274" s="151"/>
      <c r="BD274" s="151"/>
      <c r="BE274" s="151"/>
      <c r="BF274" s="151"/>
      <c r="BG274" s="151"/>
      <c r="BH274" s="151"/>
    </row>
    <row r="275" spans="1:60" outlineLevel="3" x14ac:dyDescent="0.2">
      <c r="A275" s="158"/>
      <c r="B275" s="159"/>
      <c r="C275" s="182" t="s">
        <v>373</v>
      </c>
      <c r="D275" s="162"/>
      <c r="E275" s="163">
        <v>254.40685999999999</v>
      </c>
      <c r="F275" s="161"/>
      <c r="G275" s="161"/>
      <c r="H275" s="161"/>
      <c r="I275" s="161"/>
      <c r="J275" s="161"/>
      <c r="K275" s="161"/>
      <c r="L275" s="161"/>
      <c r="M275" s="161"/>
      <c r="N275" s="160"/>
      <c r="O275" s="160"/>
      <c r="P275" s="160"/>
      <c r="Q275" s="160"/>
      <c r="R275" s="161"/>
      <c r="S275" s="161"/>
      <c r="T275" s="161"/>
      <c r="U275" s="161"/>
      <c r="V275" s="161"/>
      <c r="W275" s="161"/>
      <c r="X275" s="161"/>
      <c r="Y275" s="161"/>
      <c r="Z275" s="151"/>
      <c r="AA275" s="151"/>
      <c r="AB275" s="151"/>
      <c r="AC275" s="151"/>
      <c r="AD275" s="151"/>
      <c r="AE275" s="151"/>
      <c r="AF275" s="151"/>
      <c r="AG275" s="151" t="s">
        <v>129</v>
      </c>
      <c r="AH275" s="151">
        <v>6</v>
      </c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151"/>
      <c r="BH275" s="151"/>
    </row>
    <row r="276" spans="1:60" outlineLevel="3" x14ac:dyDescent="0.2">
      <c r="A276" s="158"/>
      <c r="B276" s="159"/>
      <c r="C276" s="182" t="s">
        <v>374</v>
      </c>
      <c r="D276" s="162"/>
      <c r="E276" s="163">
        <v>3.1059000000000001</v>
      </c>
      <c r="F276" s="161"/>
      <c r="G276" s="161"/>
      <c r="H276" s="161"/>
      <c r="I276" s="161"/>
      <c r="J276" s="161"/>
      <c r="K276" s="161"/>
      <c r="L276" s="161"/>
      <c r="M276" s="161"/>
      <c r="N276" s="160"/>
      <c r="O276" s="160"/>
      <c r="P276" s="160"/>
      <c r="Q276" s="160"/>
      <c r="R276" s="161"/>
      <c r="S276" s="161"/>
      <c r="T276" s="161"/>
      <c r="U276" s="161"/>
      <c r="V276" s="161"/>
      <c r="W276" s="161"/>
      <c r="X276" s="161"/>
      <c r="Y276" s="161"/>
      <c r="Z276" s="151"/>
      <c r="AA276" s="151"/>
      <c r="AB276" s="151"/>
      <c r="AC276" s="151"/>
      <c r="AD276" s="151"/>
      <c r="AE276" s="151"/>
      <c r="AF276" s="151"/>
      <c r="AG276" s="151" t="s">
        <v>129</v>
      </c>
      <c r="AH276" s="151">
        <v>6</v>
      </c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</row>
    <row r="277" spans="1:60" ht="22.5" outlineLevel="1" x14ac:dyDescent="0.2">
      <c r="A277" s="172">
        <v>63</v>
      </c>
      <c r="B277" s="173" t="s">
        <v>375</v>
      </c>
      <c r="C277" s="181" t="s">
        <v>376</v>
      </c>
      <c r="D277" s="174" t="s">
        <v>352</v>
      </c>
      <c r="E277" s="175">
        <v>129.39750000000001</v>
      </c>
      <c r="F277" s="176"/>
      <c r="G277" s="177">
        <f>ROUND(E277*F277,2)</f>
        <v>0</v>
      </c>
      <c r="H277" s="176"/>
      <c r="I277" s="177">
        <f>ROUND(E277*H277,2)</f>
        <v>0</v>
      </c>
      <c r="J277" s="176"/>
      <c r="K277" s="177">
        <f>ROUND(E277*J277,2)</f>
        <v>0</v>
      </c>
      <c r="L277" s="177">
        <v>21</v>
      </c>
      <c r="M277" s="177">
        <f>G277*(1+L277/100)</f>
        <v>0</v>
      </c>
      <c r="N277" s="175">
        <v>0</v>
      </c>
      <c r="O277" s="175">
        <f>ROUND(E277*N277,2)</f>
        <v>0</v>
      </c>
      <c r="P277" s="175">
        <v>0</v>
      </c>
      <c r="Q277" s="175">
        <f>ROUND(E277*P277,2)</f>
        <v>0</v>
      </c>
      <c r="R277" s="177" t="s">
        <v>132</v>
      </c>
      <c r="S277" s="177" t="s">
        <v>133</v>
      </c>
      <c r="T277" s="178" t="s">
        <v>133</v>
      </c>
      <c r="U277" s="161">
        <v>0</v>
      </c>
      <c r="V277" s="161">
        <f>ROUND(E277*U277,2)</f>
        <v>0</v>
      </c>
      <c r="W277" s="161"/>
      <c r="X277" s="161" t="s">
        <v>123</v>
      </c>
      <c r="Y277" s="161" t="s">
        <v>124</v>
      </c>
      <c r="Z277" s="151"/>
      <c r="AA277" s="151"/>
      <c r="AB277" s="151"/>
      <c r="AC277" s="151"/>
      <c r="AD277" s="151"/>
      <c r="AE277" s="151"/>
      <c r="AF277" s="151"/>
      <c r="AG277" s="151" t="s">
        <v>125</v>
      </c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</row>
    <row r="278" spans="1:60" outlineLevel="2" x14ac:dyDescent="0.2">
      <c r="A278" s="158"/>
      <c r="B278" s="159"/>
      <c r="C278" s="244" t="s">
        <v>369</v>
      </c>
      <c r="D278" s="245"/>
      <c r="E278" s="245"/>
      <c r="F278" s="245"/>
      <c r="G278" s="245"/>
      <c r="H278" s="161"/>
      <c r="I278" s="161"/>
      <c r="J278" s="161"/>
      <c r="K278" s="161"/>
      <c r="L278" s="161"/>
      <c r="M278" s="161"/>
      <c r="N278" s="160"/>
      <c r="O278" s="160"/>
      <c r="P278" s="160"/>
      <c r="Q278" s="160"/>
      <c r="R278" s="161"/>
      <c r="S278" s="161"/>
      <c r="T278" s="161"/>
      <c r="U278" s="161"/>
      <c r="V278" s="161"/>
      <c r="W278" s="161"/>
      <c r="X278" s="161"/>
      <c r="Y278" s="161"/>
      <c r="Z278" s="151"/>
      <c r="AA278" s="151"/>
      <c r="AB278" s="151"/>
      <c r="AC278" s="151"/>
      <c r="AD278" s="151"/>
      <c r="AE278" s="151"/>
      <c r="AF278" s="151"/>
      <c r="AG278" s="151" t="s">
        <v>142</v>
      </c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</row>
    <row r="279" spans="1:60" outlineLevel="2" x14ac:dyDescent="0.2">
      <c r="A279" s="158"/>
      <c r="B279" s="159"/>
      <c r="C279" s="246" t="s">
        <v>126</v>
      </c>
      <c r="D279" s="247"/>
      <c r="E279" s="247"/>
      <c r="F279" s="247"/>
      <c r="G279" s="247"/>
      <c r="H279" s="161"/>
      <c r="I279" s="161"/>
      <c r="J279" s="161"/>
      <c r="K279" s="161"/>
      <c r="L279" s="161"/>
      <c r="M279" s="161"/>
      <c r="N279" s="160"/>
      <c r="O279" s="160"/>
      <c r="P279" s="160"/>
      <c r="Q279" s="160"/>
      <c r="R279" s="161"/>
      <c r="S279" s="161"/>
      <c r="T279" s="161"/>
      <c r="U279" s="161"/>
      <c r="V279" s="161"/>
      <c r="W279" s="161"/>
      <c r="X279" s="161"/>
      <c r="Y279" s="161"/>
      <c r="Z279" s="151"/>
      <c r="AA279" s="151"/>
      <c r="AB279" s="151"/>
      <c r="AC279" s="151"/>
      <c r="AD279" s="151"/>
      <c r="AE279" s="151"/>
      <c r="AF279" s="151"/>
      <c r="AG279" s="151" t="s">
        <v>127</v>
      </c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</row>
    <row r="280" spans="1:60" outlineLevel="2" x14ac:dyDescent="0.2">
      <c r="A280" s="158"/>
      <c r="B280" s="159"/>
      <c r="C280" s="182" t="s">
        <v>377</v>
      </c>
      <c r="D280" s="162"/>
      <c r="E280" s="163">
        <v>129.39750000000001</v>
      </c>
      <c r="F280" s="161"/>
      <c r="G280" s="161"/>
      <c r="H280" s="161"/>
      <c r="I280" s="161"/>
      <c r="J280" s="161"/>
      <c r="K280" s="161"/>
      <c r="L280" s="161"/>
      <c r="M280" s="161"/>
      <c r="N280" s="160"/>
      <c r="O280" s="160"/>
      <c r="P280" s="160"/>
      <c r="Q280" s="160"/>
      <c r="R280" s="161"/>
      <c r="S280" s="161"/>
      <c r="T280" s="161"/>
      <c r="U280" s="161"/>
      <c r="V280" s="161"/>
      <c r="W280" s="161"/>
      <c r="X280" s="161"/>
      <c r="Y280" s="161"/>
      <c r="Z280" s="151"/>
      <c r="AA280" s="151"/>
      <c r="AB280" s="151"/>
      <c r="AC280" s="151"/>
      <c r="AD280" s="151"/>
      <c r="AE280" s="151"/>
      <c r="AF280" s="151"/>
      <c r="AG280" s="151" t="s">
        <v>129</v>
      </c>
      <c r="AH280" s="151">
        <v>5</v>
      </c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</row>
    <row r="281" spans="1:60" outlineLevel="1" x14ac:dyDescent="0.2">
      <c r="A281" s="172">
        <v>64</v>
      </c>
      <c r="B281" s="173" t="s">
        <v>378</v>
      </c>
      <c r="C281" s="181" t="s">
        <v>379</v>
      </c>
      <c r="D281" s="174" t="s">
        <v>352</v>
      </c>
      <c r="E281" s="175">
        <v>129.39750000000001</v>
      </c>
      <c r="F281" s="176"/>
      <c r="G281" s="177">
        <f>ROUND(E281*F281,2)</f>
        <v>0</v>
      </c>
      <c r="H281" s="176"/>
      <c r="I281" s="177">
        <f>ROUND(E281*H281,2)</f>
        <v>0</v>
      </c>
      <c r="J281" s="176"/>
      <c r="K281" s="177">
        <f>ROUND(E281*J281,2)</f>
        <v>0</v>
      </c>
      <c r="L281" s="177">
        <v>21</v>
      </c>
      <c r="M281" s="177">
        <f>G281*(1+L281/100)</f>
        <v>0</v>
      </c>
      <c r="N281" s="175">
        <v>0</v>
      </c>
      <c r="O281" s="175">
        <f>ROUND(E281*N281,2)</f>
        <v>0</v>
      </c>
      <c r="P281" s="175">
        <v>0</v>
      </c>
      <c r="Q281" s="175">
        <f>ROUND(E281*P281,2)</f>
        <v>0</v>
      </c>
      <c r="R281" s="177" t="s">
        <v>132</v>
      </c>
      <c r="S281" s="177" t="s">
        <v>133</v>
      </c>
      <c r="T281" s="178" t="s">
        <v>133</v>
      </c>
      <c r="U281" s="161">
        <v>0.02</v>
      </c>
      <c r="V281" s="161">
        <f>ROUND(E281*U281,2)</f>
        <v>2.59</v>
      </c>
      <c r="W281" s="161"/>
      <c r="X281" s="161" t="s">
        <v>123</v>
      </c>
      <c r="Y281" s="161" t="s">
        <v>124</v>
      </c>
      <c r="Z281" s="151"/>
      <c r="AA281" s="151"/>
      <c r="AB281" s="151"/>
      <c r="AC281" s="151"/>
      <c r="AD281" s="151"/>
      <c r="AE281" s="151"/>
      <c r="AF281" s="151"/>
      <c r="AG281" s="151" t="s">
        <v>125</v>
      </c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151"/>
      <c r="BH281" s="151"/>
    </row>
    <row r="282" spans="1:60" outlineLevel="2" x14ac:dyDescent="0.2">
      <c r="A282" s="158"/>
      <c r="B282" s="159"/>
      <c r="C282" s="244" t="s">
        <v>369</v>
      </c>
      <c r="D282" s="245"/>
      <c r="E282" s="245"/>
      <c r="F282" s="245"/>
      <c r="G282" s="245"/>
      <c r="H282" s="161"/>
      <c r="I282" s="161"/>
      <c r="J282" s="161"/>
      <c r="K282" s="161"/>
      <c r="L282" s="161"/>
      <c r="M282" s="161"/>
      <c r="N282" s="160"/>
      <c r="O282" s="160"/>
      <c r="P282" s="160"/>
      <c r="Q282" s="160"/>
      <c r="R282" s="161"/>
      <c r="S282" s="161"/>
      <c r="T282" s="161"/>
      <c r="U282" s="161"/>
      <c r="V282" s="161"/>
      <c r="W282" s="161"/>
      <c r="X282" s="161"/>
      <c r="Y282" s="161"/>
      <c r="Z282" s="151"/>
      <c r="AA282" s="151"/>
      <c r="AB282" s="151"/>
      <c r="AC282" s="151"/>
      <c r="AD282" s="151"/>
      <c r="AE282" s="151"/>
      <c r="AF282" s="151"/>
      <c r="AG282" s="151" t="s">
        <v>142</v>
      </c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</row>
    <row r="283" spans="1:60" outlineLevel="2" x14ac:dyDescent="0.2">
      <c r="A283" s="158"/>
      <c r="B283" s="159"/>
      <c r="C283" s="246" t="s">
        <v>126</v>
      </c>
      <c r="D283" s="247"/>
      <c r="E283" s="247"/>
      <c r="F283" s="247"/>
      <c r="G283" s="247"/>
      <c r="H283" s="161"/>
      <c r="I283" s="161"/>
      <c r="J283" s="161"/>
      <c r="K283" s="161"/>
      <c r="L283" s="161"/>
      <c r="M283" s="161"/>
      <c r="N283" s="160"/>
      <c r="O283" s="160"/>
      <c r="P283" s="160"/>
      <c r="Q283" s="160"/>
      <c r="R283" s="161"/>
      <c r="S283" s="161"/>
      <c r="T283" s="161"/>
      <c r="U283" s="161"/>
      <c r="V283" s="161"/>
      <c r="W283" s="161"/>
      <c r="X283" s="161"/>
      <c r="Y283" s="161"/>
      <c r="Z283" s="151"/>
      <c r="AA283" s="151"/>
      <c r="AB283" s="151"/>
      <c r="AC283" s="151"/>
      <c r="AD283" s="151"/>
      <c r="AE283" s="151"/>
      <c r="AF283" s="151"/>
      <c r="AG283" s="151" t="s">
        <v>127</v>
      </c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151"/>
      <c r="BH283" s="151"/>
    </row>
    <row r="284" spans="1:60" outlineLevel="2" x14ac:dyDescent="0.2">
      <c r="A284" s="158"/>
      <c r="B284" s="159"/>
      <c r="C284" s="182" t="s">
        <v>380</v>
      </c>
      <c r="D284" s="162"/>
      <c r="E284" s="163">
        <v>45.634500000000003</v>
      </c>
      <c r="F284" s="161"/>
      <c r="G284" s="161"/>
      <c r="H284" s="161"/>
      <c r="I284" s="161"/>
      <c r="J284" s="161"/>
      <c r="K284" s="161"/>
      <c r="L284" s="161"/>
      <c r="M284" s="161"/>
      <c r="N284" s="160"/>
      <c r="O284" s="160"/>
      <c r="P284" s="160"/>
      <c r="Q284" s="160"/>
      <c r="R284" s="161"/>
      <c r="S284" s="161"/>
      <c r="T284" s="161"/>
      <c r="U284" s="161"/>
      <c r="V284" s="161"/>
      <c r="W284" s="161"/>
      <c r="X284" s="161"/>
      <c r="Y284" s="161"/>
      <c r="Z284" s="151"/>
      <c r="AA284" s="151"/>
      <c r="AB284" s="151"/>
      <c r="AC284" s="151"/>
      <c r="AD284" s="151"/>
      <c r="AE284" s="151"/>
      <c r="AF284" s="151"/>
      <c r="AG284" s="151" t="s">
        <v>129</v>
      </c>
      <c r="AH284" s="151">
        <v>6</v>
      </c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</row>
    <row r="285" spans="1:60" outlineLevel="3" x14ac:dyDescent="0.2">
      <c r="A285" s="158"/>
      <c r="B285" s="159"/>
      <c r="C285" s="182" t="s">
        <v>381</v>
      </c>
      <c r="D285" s="162"/>
      <c r="E285" s="163">
        <v>0.22500000000000001</v>
      </c>
      <c r="F285" s="161"/>
      <c r="G285" s="161"/>
      <c r="H285" s="161"/>
      <c r="I285" s="161"/>
      <c r="J285" s="161"/>
      <c r="K285" s="161"/>
      <c r="L285" s="161"/>
      <c r="M285" s="161"/>
      <c r="N285" s="160"/>
      <c r="O285" s="160"/>
      <c r="P285" s="160"/>
      <c r="Q285" s="160"/>
      <c r="R285" s="161"/>
      <c r="S285" s="161"/>
      <c r="T285" s="161"/>
      <c r="U285" s="161"/>
      <c r="V285" s="161"/>
      <c r="W285" s="161"/>
      <c r="X285" s="161"/>
      <c r="Y285" s="161"/>
      <c r="Z285" s="151"/>
      <c r="AA285" s="151"/>
      <c r="AB285" s="151"/>
      <c r="AC285" s="151"/>
      <c r="AD285" s="151"/>
      <c r="AE285" s="151"/>
      <c r="AF285" s="151"/>
      <c r="AG285" s="151" t="s">
        <v>129</v>
      </c>
      <c r="AH285" s="151">
        <v>6</v>
      </c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</row>
    <row r="286" spans="1:60" outlineLevel="3" x14ac:dyDescent="0.2">
      <c r="A286" s="158"/>
      <c r="B286" s="159"/>
      <c r="C286" s="182" t="s">
        <v>382</v>
      </c>
      <c r="D286" s="162"/>
      <c r="E286" s="163">
        <v>0.45450000000000002</v>
      </c>
      <c r="F286" s="161"/>
      <c r="G286" s="161"/>
      <c r="H286" s="161"/>
      <c r="I286" s="161"/>
      <c r="J286" s="161"/>
      <c r="K286" s="161"/>
      <c r="L286" s="161"/>
      <c r="M286" s="161"/>
      <c r="N286" s="160"/>
      <c r="O286" s="160"/>
      <c r="P286" s="160"/>
      <c r="Q286" s="160"/>
      <c r="R286" s="161"/>
      <c r="S286" s="161"/>
      <c r="T286" s="161"/>
      <c r="U286" s="161"/>
      <c r="V286" s="161"/>
      <c r="W286" s="161"/>
      <c r="X286" s="161"/>
      <c r="Y286" s="161"/>
      <c r="Z286" s="151"/>
      <c r="AA286" s="151"/>
      <c r="AB286" s="151"/>
      <c r="AC286" s="151"/>
      <c r="AD286" s="151"/>
      <c r="AE286" s="151"/>
      <c r="AF286" s="151"/>
      <c r="AG286" s="151" t="s">
        <v>129</v>
      </c>
      <c r="AH286" s="151">
        <v>6</v>
      </c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151"/>
      <c r="BH286" s="151"/>
    </row>
    <row r="287" spans="1:60" outlineLevel="3" x14ac:dyDescent="0.2">
      <c r="A287" s="158"/>
      <c r="B287" s="159"/>
      <c r="C287" s="182" t="s">
        <v>383</v>
      </c>
      <c r="D287" s="162"/>
      <c r="E287" s="163">
        <v>83.083500000000001</v>
      </c>
      <c r="F287" s="161"/>
      <c r="G287" s="161"/>
      <c r="H287" s="161"/>
      <c r="I287" s="161"/>
      <c r="J287" s="161"/>
      <c r="K287" s="161"/>
      <c r="L287" s="161"/>
      <c r="M287" s="161"/>
      <c r="N287" s="160"/>
      <c r="O287" s="160"/>
      <c r="P287" s="160"/>
      <c r="Q287" s="160"/>
      <c r="R287" s="161"/>
      <c r="S287" s="161"/>
      <c r="T287" s="161"/>
      <c r="U287" s="161"/>
      <c r="V287" s="161"/>
      <c r="W287" s="161"/>
      <c r="X287" s="161"/>
      <c r="Y287" s="161"/>
      <c r="Z287" s="151"/>
      <c r="AA287" s="151"/>
      <c r="AB287" s="151"/>
      <c r="AC287" s="151"/>
      <c r="AD287" s="151"/>
      <c r="AE287" s="151"/>
      <c r="AF287" s="151"/>
      <c r="AG287" s="151" t="s">
        <v>129</v>
      </c>
      <c r="AH287" s="151">
        <v>6</v>
      </c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151"/>
      <c r="BH287" s="151"/>
    </row>
    <row r="288" spans="1:60" ht="22.5" outlineLevel="1" x14ac:dyDescent="0.2">
      <c r="A288" s="172">
        <v>65</v>
      </c>
      <c r="B288" s="173" t="s">
        <v>375</v>
      </c>
      <c r="C288" s="181" t="s">
        <v>376</v>
      </c>
      <c r="D288" s="174" t="s">
        <v>352</v>
      </c>
      <c r="E288" s="175">
        <v>296.46839</v>
      </c>
      <c r="F288" s="176"/>
      <c r="G288" s="177">
        <f>ROUND(E288*F288,2)</f>
        <v>0</v>
      </c>
      <c r="H288" s="176"/>
      <c r="I288" s="177">
        <f>ROUND(E288*H288,2)</f>
        <v>0</v>
      </c>
      <c r="J288" s="176"/>
      <c r="K288" s="177">
        <f>ROUND(E288*J288,2)</f>
        <v>0</v>
      </c>
      <c r="L288" s="177">
        <v>21</v>
      </c>
      <c r="M288" s="177">
        <f>G288*(1+L288/100)</f>
        <v>0</v>
      </c>
      <c r="N288" s="175">
        <v>0</v>
      </c>
      <c r="O288" s="175">
        <f>ROUND(E288*N288,2)</f>
        <v>0</v>
      </c>
      <c r="P288" s="175">
        <v>0</v>
      </c>
      <c r="Q288" s="175">
        <f>ROUND(E288*P288,2)</f>
        <v>0</v>
      </c>
      <c r="R288" s="177" t="s">
        <v>132</v>
      </c>
      <c r="S288" s="177" t="s">
        <v>133</v>
      </c>
      <c r="T288" s="178" t="s">
        <v>133</v>
      </c>
      <c r="U288" s="161">
        <v>0</v>
      </c>
      <c r="V288" s="161">
        <f>ROUND(E288*U288,2)</f>
        <v>0</v>
      </c>
      <c r="W288" s="161"/>
      <c r="X288" s="161" t="s">
        <v>123</v>
      </c>
      <c r="Y288" s="161" t="s">
        <v>124</v>
      </c>
      <c r="Z288" s="151"/>
      <c r="AA288" s="151"/>
      <c r="AB288" s="151"/>
      <c r="AC288" s="151"/>
      <c r="AD288" s="151"/>
      <c r="AE288" s="151"/>
      <c r="AF288" s="151"/>
      <c r="AG288" s="151" t="s">
        <v>125</v>
      </c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51"/>
      <c r="BB288" s="151"/>
      <c r="BC288" s="151"/>
      <c r="BD288" s="151"/>
      <c r="BE288" s="151"/>
      <c r="BF288" s="151"/>
      <c r="BG288" s="151"/>
      <c r="BH288" s="151"/>
    </row>
    <row r="289" spans="1:60" outlineLevel="2" x14ac:dyDescent="0.2">
      <c r="A289" s="158"/>
      <c r="B289" s="159"/>
      <c r="C289" s="244" t="s">
        <v>369</v>
      </c>
      <c r="D289" s="245"/>
      <c r="E289" s="245"/>
      <c r="F289" s="245"/>
      <c r="G289" s="245"/>
      <c r="H289" s="161"/>
      <c r="I289" s="161"/>
      <c r="J289" s="161"/>
      <c r="K289" s="161"/>
      <c r="L289" s="161"/>
      <c r="M289" s="161"/>
      <c r="N289" s="160"/>
      <c r="O289" s="160"/>
      <c r="P289" s="160"/>
      <c r="Q289" s="160"/>
      <c r="R289" s="161"/>
      <c r="S289" s="161"/>
      <c r="T289" s="161"/>
      <c r="U289" s="161"/>
      <c r="V289" s="161"/>
      <c r="W289" s="161"/>
      <c r="X289" s="161"/>
      <c r="Y289" s="161"/>
      <c r="Z289" s="151"/>
      <c r="AA289" s="151"/>
      <c r="AB289" s="151"/>
      <c r="AC289" s="151"/>
      <c r="AD289" s="151"/>
      <c r="AE289" s="151"/>
      <c r="AF289" s="151"/>
      <c r="AG289" s="151" t="s">
        <v>142</v>
      </c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151"/>
      <c r="BH289" s="151"/>
    </row>
    <row r="290" spans="1:60" outlineLevel="2" x14ac:dyDescent="0.2">
      <c r="A290" s="158"/>
      <c r="B290" s="159"/>
      <c r="C290" s="246" t="s">
        <v>126</v>
      </c>
      <c r="D290" s="247"/>
      <c r="E290" s="247"/>
      <c r="F290" s="247"/>
      <c r="G290" s="247"/>
      <c r="H290" s="161"/>
      <c r="I290" s="161"/>
      <c r="J290" s="161"/>
      <c r="K290" s="161"/>
      <c r="L290" s="161"/>
      <c r="M290" s="161"/>
      <c r="N290" s="160"/>
      <c r="O290" s="160"/>
      <c r="P290" s="160"/>
      <c r="Q290" s="160"/>
      <c r="R290" s="161"/>
      <c r="S290" s="161"/>
      <c r="T290" s="161"/>
      <c r="U290" s="161"/>
      <c r="V290" s="161"/>
      <c r="W290" s="161"/>
      <c r="X290" s="161"/>
      <c r="Y290" s="161"/>
      <c r="Z290" s="151"/>
      <c r="AA290" s="151"/>
      <c r="AB290" s="151"/>
      <c r="AC290" s="151"/>
      <c r="AD290" s="151"/>
      <c r="AE290" s="151"/>
      <c r="AF290" s="151"/>
      <c r="AG290" s="151" t="s">
        <v>127</v>
      </c>
      <c r="AH290" s="151"/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151"/>
      <c r="BH290" s="151"/>
    </row>
    <row r="291" spans="1:60" outlineLevel="2" x14ac:dyDescent="0.2">
      <c r="A291" s="158"/>
      <c r="B291" s="159"/>
      <c r="C291" s="182" t="s">
        <v>384</v>
      </c>
      <c r="D291" s="162"/>
      <c r="E291" s="163">
        <v>296.46839</v>
      </c>
      <c r="F291" s="161"/>
      <c r="G291" s="161"/>
      <c r="H291" s="161"/>
      <c r="I291" s="161"/>
      <c r="J291" s="161"/>
      <c r="K291" s="161"/>
      <c r="L291" s="161"/>
      <c r="M291" s="161"/>
      <c r="N291" s="160"/>
      <c r="O291" s="160"/>
      <c r="P291" s="160"/>
      <c r="Q291" s="160"/>
      <c r="R291" s="161"/>
      <c r="S291" s="161"/>
      <c r="T291" s="161"/>
      <c r="U291" s="161"/>
      <c r="V291" s="161"/>
      <c r="W291" s="161"/>
      <c r="X291" s="161"/>
      <c r="Y291" s="161"/>
      <c r="Z291" s="151"/>
      <c r="AA291" s="151"/>
      <c r="AB291" s="151"/>
      <c r="AC291" s="151"/>
      <c r="AD291" s="151"/>
      <c r="AE291" s="151"/>
      <c r="AF291" s="151"/>
      <c r="AG291" s="151" t="s">
        <v>129</v>
      </c>
      <c r="AH291" s="151">
        <v>5</v>
      </c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151"/>
      <c r="BH291" s="151"/>
    </row>
    <row r="292" spans="1:60" x14ac:dyDescent="0.2">
      <c r="A292" s="165" t="s">
        <v>116</v>
      </c>
      <c r="B292" s="166" t="s">
        <v>83</v>
      </c>
      <c r="C292" s="180" t="s">
        <v>84</v>
      </c>
      <c r="D292" s="167"/>
      <c r="E292" s="168"/>
      <c r="F292" s="169"/>
      <c r="G292" s="169">
        <f>SUMIF(AG293:AG295,"&lt;&gt;NOR",G293:G295)</f>
        <v>0</v>
      </c>
      <c r="H292" s="169"/>
      <c r="I292" s="169">
        <f>SUM(I293:I295)</f>
        <v>0</v>
      </c>
      <c r="J292" s="169"/>
      <c r="K292" s="169">
        <f>SUM(K293:K295)</f>
        <v>0</v>
      </c>
      <c r="L292" s="169"/>
      <c r="M292" s="169">
        <f>SUM(M293:M295)</f>
        <v>0</v>
      </c>
      <c r="N292" s="168"/>
      <c r="O292" s="168">
        <f>SUM(O293:O295)</f>
        <v>0</v>
      </c>
      <c r="P292" s="168"/>
      <c r="Q292" s="168">
        <f>SUM(Q293:Q295)</f>
        <v>0</v>
      </c>
      <c r="R292" s="169"/>
      <c r="S292" s="169"/>
      <c r="T292" s="170"/>
      <c r="U292" s="164"/>
      <c r="V292" s="164">
        <f>SUM(V293:V295)</f>
        <v>0</v>
      </c>
      <c r="W292" s="164"/>
      <c r="X292" s="164"/>
      <c r="Y292" s="164"/>
      <c r="AG292" t="s">
        <v>117</v>
      </c>
    </row>
    <row r="293" spans="1:60" outlineLevel="1" x14ac:dyDescent="0.2">
      <c r="A293" s="172">
        <v>66</v>
      </c>
      <c r="B293" s="173" t="s">
        <v>385</v>
      </c>
      <c r="C293" s="181" t="s">
        <v>386</v>
      </c>
      <c r="D293" s="174" t="s">
        <v>352</v>
      </c>
      <c r="E293" s="175">
        <v>261</v>
      </c>
      <c r="F293" s="176"/>
      <c r="G293" s="177">
        <f>ROUND(E293*F293,2)</f>
        <v>0</v>
      </c>
      <c r="H293" s="176"/>
      <c r="I293" s="177">
        <f>ROUND(E293*H293,2)</f>
        <v>0</v>
      </c>
      <c r="J293" s="176"/>
      <c r="K293" s="177">
        <f>ROUND(E293*J293,2)</f>
        <v>0</v>
      </c>
      <c r="L293" s="177">
        <v>21</v>
      </c>
      <c r="M293" s="177">
        <f>G293*(1+L293/100)</f>
        <v>0</v>
      </c>
      <c r="N293" s="175">
        <v>0</v>
      </c>
      <c r="O293" s="175">
        <f>ROUND(E293*N293,2)</f>
        <v>0</v>
      </c>
      <c r="P293" s="175">
        <v>0</v>
      </c>
      <c r="Q293" s="175">
        <f>ROUND(E293*P293,2)</f>
        <v>0</v>
      </c>
      <c r="R293" s="177" t="s">
        <v>132</v>
      </c>
      <c r="S293" s="177" t="s">
        <v>133</v>
      </c>
      <c r="T293" s="178" t="s">
        <v>133</v>
      </c>
      <c r="U293" s="161">
        <v>0</v>
      </c>
      <c r="V293" s="161">
        <f>ROUND(E293*U293,2)</f>
        <v>0</v>
      </c>
      <c r="W293" s="161"/>
      <c r="X293" s="161" t="s">
        <v>123</v>
      </c>
      <c r="Y293" s="161" t="s">
        <v>124</v>
      </c>
      <c r="Z293" s="151"/>
      <c r="AA293" s="151"/>
      <c r="AB293" s="151"/>
      <c r="AC293" s="151"/>
      <c r="AD293" s="151"/>
      <c r="AE293" s="151"/>
      <c r="AF293" s="151"/>
      <c r="AG293" s="151" t="s">
        <v>125</v>
      </c>
      <c r="AH293" s="151"/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51"/>
      <c r="BB293" s="151"/>
      <c r="BC293" s="151"/>
      <c r="BD293" s="151"/>
      <c r="BE293" s="151"/>
      <c r="BF293" s="151"/>
      <c r="BG293" s="151"/>
      <c r="BH293" s="151"/>
    </row>
    <row r="294" spans="1:60" outlineLevel="2" x14ac:dyDescent="0.2">
      <c r="A294" s="158"/>
      <c r="B294" s="159"/>
      <c r="C294" s="242" t="s">
        <v>126</v>
      </c>
      <c r="D294" s="243"/>
      <c r="E294" s="243"/>
      <c r="F294" s="243"/>
      <c r="G294" s="243"/>
      <c r="H294" s="161"/>
      <c r="I294" s="161"/>
      <c r="J294" s="161"/>
      <c r="K294" s="161"/>
      <c r="L294" s="161"/>
      <c r="M294" s="161"/>
      <c r="N294" s="160"/>
      <c r="O294" s="160"/>
      <c r="P294" s="160"/>
      <c r="Q294" s="160"/>
      <c r="R294" s="161"/>
      <c r="S294" s="161"/>
      <c r="T294" s="161"/>
      <c r="U294" s="161"/>
      <c r="V294" s="161"/>
      <c r="W294" s="161"/>
      <c r="X294" s="161"/>
      <c r="Y294" s="161"/>
      <c r="Z294" s="151"/>
      <c r="AA294" s="151"/>
      <c r="AB294" s="151"/>
      <c r="AC294" s="151"/>
      <c r="AD294" s="151"/>
      <c r="AE294" s="151"/>
      <c r="AF294" s="151"/>
      <c r="AG294" s="151" t="s">
        <v>127</v>
      </c>
      <c r="AH294" s="151"/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151"/>
      <c r="BH294" s="151"/>
    </row>
    <row r="295" spans="1:60" outlineLevel="2" x14ac:dyDescent="0.2">
      <c r="A295" s="158"/>
      <c r="B295" s="159"/>
      <c r="C295" s="182" t="s">
        <v>387</v>
      </c>
      <c r="D295" s="162"/>
      <c r="E295" s="163">
        <v>261</v>
      </c>
      <c r="F295" s="161"/>
      <c r="G295" s="161"/>
      <c r="H295" s="161"/>
      <c r="I295" s="161"/>
      <c r="J295" s="161"/>
      <c r="K295" s="161"/>
      <c r="L295" s="161"/>
      <c r="M295" s="161"/>
      <c r="N295" s="160"/>
      <c r="O295" s="160"/>
      <c r="P295" s="160"/>
      <c r="Q295" s="160"/>
      <c r="R295" s="161"/>
      <c r="S295" s="161"/>
      <c r="T295" s="161"/>
      <c r="U295" s="161"/>
      <c r="V295" s="161"/>
      <c r="W295" s="161"/>
      <c r="X295" s="161"/>
      <c r="Y295" s="161"/>
      <c r="Z295" s="151"/>
      <c r="AA295" s="151"/>
      <c r="AB295" s="151"/>
      <c r="AC295" s="151"/>
      <c r="AD295" s="151"/>
      <c r="AE295" s="151"/>
      <c r="AF295" s="151"/>
      <c r="AG295" s="151" t="s">
        <v>129</v>
      </c>
      <c r="AH295" s="151">
        <v>0</v>
      </c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</row>
    <row r="296" spans="1:60" x14ac:dyDescent="0.2">
      <c r="A296" s="165" t="s">
        <v>116</v>
      </c>
      <c r="B296" s="166" t="s">
        <v>85</v>
      </c>
      <c r="C296" s="180" t="s">
        <v>84</v>
      </c>
      <c r="D296" s="167"/>
      <c r="E296" s="168"/>
      <c r="F296" s="169"/>
      <c r="G296" s="169">
        <f>SUMIF(AG297:AG311,"&lt;&gt;NOR",G297:G311)</f>
        <v>0</v>
      </c>
      <c r="H296" s="169"/>
      <c r="I296" s="169">
        <f>SUM(I297:I311)</f>
        <v>0</v>
      </c>
      <c r="J296" s="169"/>
      <c r="K296" s="169">
        <f>SUM(K297:K311)</f>
        <v>0</v>
      </c>
      <c r="L296" s="169"/>
      <c r="M296" s="169">
        <f>SUM(M297:M311)</f>
        <v>0</v>
      </c>
      <c r="N296" s="168"/>
      <c r="O296" s="168">
        <f>SUM(O297:O311)</f>
        <v>0</v>
      </c>
      <c r="P296" s="168"/>
      <c r="Q296" s="168">
        <f>SUM(Q297:Q311)</f>
        <v>0</v>
      </c>
      <c r="R296" s="169"/>
      <c r="S296" s="169"/>
      <c r="T296" s="170"/>
      <c r="U296" s="164"/>
      <c r="V296" s="164">
        <f>SUM(V297:V311)</f>
        <v>317.94</v>
      </c>
      <c r="W296" s="164"/>
      <c r="X296" s="164"/>
      <c r="Y296" s="164"/>
      <c r="AG296" t="s">
        <v>117</v>
      </c>
    </row>
    <row r="297" spans="1:60" ht="22.5" outlineLevel="1" x14ac:dyDescent="0.2">
      <c r="A297" s="172">
        <v>67</v>
      </c>
      <c r="B297" s="173" t="s">
        <v>388</v>
      </c>
      <c r="C297" s="181" t="s">
        <v>389</v>
      </c>
      <c r="D297" s="174" t="s">
        <v>352</v>
      </c>
      <c r="E297" s="175">
        <v>127.6</v>
      </c>
      <c r="F297" s="176"/>
      <c r="G297" s="177">
        <f>ROUND(E297*F297,2)</f>
        <v>0</v>
      </c>
      <c r="H297" s="176"/>
      <c r="I297" s="177">
        <f>ROUND(E297*H297,2)</f>
        <v>0</v>
      </c>
      <c r="J297" s="176"/>
      <c r="K297" s="177">
        <f>ROUND(E297*J297,2)</f>
        <v>0</v>
      </c>
      <c r="L297" s="177">
        <v>21</v>
      </c>
      <c r="M297" s="177">
        <f>G297*(1+L297/100)</f>
        <v>0</v>
      </c>
      <c r="N297" s="175">
        <v>0</v>
      </c>
      <c r="O297" s="175">
        <f>ROUND(E297*N297,2)</f>
        <v>0</v>
      </c>
      <c r="P297" s="175">
        <v>0</v>
      </c>
      <c r="Q297" s="175">
        <f>ROUND(E297*P297,2)</f>
        <v>0</v>
      </c>
      <c r="R297" s="177" t="s">
        <v>390</v>
      </c>
      <c r="S297" s="177" t="s">
        <v>391</v>
      </c>
      <c r="T297" s="178" t="s">
        <v>391</v>
      </c>
      <c r="U297" s="161">
        <v>0</v>
      </c>
      <c r="V297" s="161">
        <f>ROUND(E297*U297,2)</f>
        <v>0</v>
      </c>
      <c r="W297" s="161"/>
      <c r="X297" s="161" t="s">
        <v>123</v>
      </c>
      <c r="Y297" s="161" t="s">
        <v>124</v>
      </c>
      <c r="Z297" s="151"/>
      <c r="AA297" s="151"/>
      <c r="AB297" s="151"/>
      <c r="AC297" s="151"/>
      <c r="AD297" s="151"/>
      <c r="AE297" s="151"/>
      <c r="AF297" s="151"/>
      <c r="AG297" s="151" t="s">
        <v>125</v>
      </c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</row>
    <row r="298" spans="1:60" outlineLevel="2" x14ac:dyDescent="0.2">
      <c r="A298" s="158"/>
      <c r="B298" s="159"/>
      <c r="C298" s="242" t="s">
        <v>126</v>
      </c>
      <c r="D298" s="243"/>
      <c r="E298" s="243"/>
      <c r="F298" s="243"/>
      <c r="G298" s="243"/>
      <c r="H298" s="161"/>
      <c r="I298" s="161"/>
      <c r="J298" s="161"/>
      <c r="K298" s="161"/>
      <c r="L298" s="161"/>
      <c r="M298" s="161"/>
      <c r="N298" s="160"/>
      <c r="O298" s="160"/>
      <c r="P298" s="160"/>
      <c r="Q298" s="160"/>
      <c r="R298" s="161"/>
      <c r="S298" s="161"/>
      <c r="T298" s="161"/>
      <c r="U298" s="161"/>
      <c r="V298" s="161"/>
      <c r="W298" s="161"/>
      <c r="X298" s="161"/>
      <c r="Y298" s="161"/>
      <c r="Z298" s="151"/>
      <c r="AA298" s="151"/>
      <c r="AB298" s="151"/>
      <c r="AC298" s="151"/>
      <c r="AD298" s="151"/>
      <c r="AE298" s="151"/>
      <c r="AF298" s="151"/>
      <c r="AG298" s="151" t="s">
        <v>127</v>
      </c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</row>
    <row r="299" spans="1:60" outlineLevel="2" x14ac:dyDescent="0.2">
      <c r="A299" s="158"/>
      <c r="B299" s="159"/>
      <c r="C299" s="182" t="s">
        <v>392</v>
      </c>
      <c r="D299" s="162"/>
      <c r="E299" s="163">
        <v>127.6</v>
      </c>
      <c r="F299" s="161"/>
      <c r="G299" s="161"/>
      <c r="H299" s="161"/>
      <c r="I299" s="161"/>
      <c r="J299" s="161"/>
      <c r="K299" s="161"/>
      <c r="L299" s="161"/>
      <c r="M299" s="161"/>
      <c r="N299" s="160"/>
      <c r="O299" s="160"/>
      <c r="P299" s="160"/>
      <c r="Q299" s="160"/>
      <c r="R299" s="161"/>
      <c r="S299" s="161"/>
      <c r="T299" s="161"/>
      <c r="U299" s="161"/>
      <c r="V299" s="161"/>
      <c r="W299" s="161"/>
      <c r="X299" s="161"/>
      <c r="Y299" s="161"/>
      <c r="Z299" s="151"/>
      <c r="AA299" s="151"/>
      <c r="AB299" s="151"/>
      <c r="AC299" s="151"/>
      <c r="AD299" s="151"/>
      <c r="AE299" s="151"/>
      <c r="AF299" s="151"/>
      <c r="AG299" s="151" t="s">
        <v>129</v>
      </c>
      <c r="AH299" s="151">
        <v>0</v>
      </c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</row>
    <row r="300" spans="1:60" outlineLevel="1" x14ac:dyDescent="0.2">
      <c r="A300" s="172">
        <v>68</v>
      </c>
      <c r="B300" s="173" t="s">
        <v>393</v>
      </c>
      <c r="C300" s="181" t="s">
        <v>394</v>
      </c>
      <c r="D300" s="174" t="s">
        <v>352</v>
      </c>
      <c r="E300" s="175">
        <v>72.1875</v>
      </c>
      <c r="F300" s="176"/>
      <c r="G300" s="177">
        <f>ROUND(E300*F300,2)</f>
        <v>0</v>
      </c>
      <c r="H300" s="176"/>
      <c r="I300" s="177">
        <f>ROUND(E300*H300,2)</f>
        <v>0</v>
      </c>
      <c r="J300" s="176"/>
      <c r="K300" s="177">
        <f>ROUND(E300*J300,2)</f>
        <v>0</v>
      </c>
      <c r="L300" s="177">
        <v>21</v>
      </c>
      <c r="M300" s="177">
        <f>G300*(1+L300/100)</f>
        <v>0</v>
      </c>
      <c r="N300" s="175">
        <v>0</v>
      </c>
      <c r="O300" s="175">
        <f>ROUND(E300*N300,2)</f>
        <v>0</v>
      </c>
      <c r="P300" s="175">
        <v>0</v>
      </c>
      <c r="Q300" s="175">
        <f>ROUND(E300*P300,2)</f>
        <v>0</v>
      </c>
      <c r="R300" s="177" t="s">
        <v>390</v>
      </c>
      <c r="S300" s="177" t="s">
        <v>133</v>
      </c>
      <c r="T300" s="178" t="s">
        <v>133</v>
      </c>
      <c r="U300" s="161">
        <v>0</v>
      </c>
      <c r="V300" s="161">
        <f>ROUND(E300*U300,2)</f>
        <v>0</v>
      </c>
      <c r="W300" s="161"/>
      <c r="X300" s="161" t="s">
        <v>123</v>
      </c>
      <c r="Y300" s="161" t="s">
        <v>124</v>
      </c>
      <c r="Z300" s="151"/>
      <c r="AA300" s="151"/>
      <c r="AB300" s="151"/>
      <c r="AC300" s="151"/>
      <c r="AD300" s="151"/>
      <c r="AE300" s="151"/>
      <c r="AF300" s="151"/>
      <c r="AG300" s="151" t="s">
        <v>125</v>
      </c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</row>
    <row r="301" spans="1:60" outlineLevel="2" x14ac:dyDescent="0.2">
      <c r="A301" s="158"/>
      <c r="B301" s="159"/>
      <c r="C301" s="242" t="s">
        <v>126</v>
      </c>
      <c r="D301" s="243"/>
      <c r="E301" s="243"/>
      <c r="F301" s="243"/>
      <c r="G301" s="243"/>
      <c r="H301" s="161"/>
      <c r="I301" s="161"/>
      <c r="J301" s="161"/>
      <c r="K301" s="161"/>
      <c r="L301" s="161"/>
      <c r="M301" s="161"/>
      <c r="N301" s="160"/>
      <c r="O301" s="160"/>
      <c r="P301" s="160"/>
      <c r="Q301" s="160"/>
      <c r="R301" s="161"/>
      <c r="S301" s="161"/>
      <c r="T301" s="161"/>
      <c r="U301" s="161"/>
      <c r="V301" s="161"/>
      <c r="W301" s="161"/>
      <c r="X301" s="161"/>
      <c r="Y301" s="161"/>
      <c r="Z301" s="151"/>
      <c r="AA301" s="151"/>
      <c r="AB301" s="151"/>
      <c r="AC301" s="151"/>
      <c r="AD301" s="151"/>
      <c r="AE301" s="151"/>
      <c r="AF301" s="151"/>
      <c r="AG301" s="151" t="s">
        <v>127</v>
      </c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</row>
    <row r="302" spans="1:60" outlineLevel="2" x14ac:dyDescent="0.2">
      <c r="A302" s="158"/>
      <c r="B302" s="159"/>
      <c r="C302" s="182" t="s">
        <v>395</v>
      </c>
      <c r="D302" s="162"/>
      <c r="E302" s="163">
        <v>24.0625</v>
      </c>
      <c r="F302" s="161"/>
      <c r="G302" s="161"/>
      <c r="H302" s="161"/>
      <c r="I302" s="161"/>
      <c r="J302" s="161"/>
      <c r="K302" s="161"/>
      <c r="L302" s="161"/>
      <c r="M302" s="161"/>
      <c r="N302" s="160"/>
      <c r="O302" s="160"/>
      <c r="P302" s="160"/>
      <c r="Q302" s="160"/>
      <c r="R302" s="161"/>
      <c r="S302" s="161"/>
      <c r="T302" s="161"/>
      <c r="U302" s="161"/>
      <c r="V302" s="161"/>
      <c r="W302" s="161"/>
      <c r="X302" s="161"/>
      <c r="Y302" s="161"/>
      <c r="Z302" s="151"/>
      <c r="AA302" s="151"/>
      <c r="AB302" s="151"/>
      <c r="AC302" s="151"/>
      <c r="AD302" s="151"/>
      <c r="AE302" s="151"/>
      <c r="AF302" s="151"/>
      <c r="AG302" s="151" t="s">
        <v>129</v>
      </c>
      <c r="AH302" s="151">
        <v>0</v>
      </c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</row>
    <row r="303" spans="1:60" outlineLevel="3" x14ac:dyDescent="0.2">
      <c r="A303" s="158"/>
      <c r="B303" s="159"/>
      <c r="C303" s="182" t="s">
        <v>396</v>
      </c>
      <c r="D303" s="162"/>
      <c r="E303" s="163">
        <v>48.125</v>
      </c>
      <c r="F303" s="161"/>
      <c r="G303" s="161"/>
      <c r="H303" s="161"/>
      <c r="I303" s="161"/>
      <c r="J303" s="161"/>
      <c r="K303" s="161"/>
      <c r="L303" s="161"/>
      <c r="M303" s="161"/>
      <c r="N303" s="160"/>
      <c r="O303" s="160"/>
      <c r="P303" s="160"/>
      <c r="Q303" s="160"/>
      <c r="R303" s="161"/>
      <c r="S303" s="161"/>
      <c r="T303" s="161"/>
      <c r="U303" s="161"/>
      <c r="V303" s="161"/>
      <c r="W303" s="161"/>
      <c r="X303" s="161"/>
      <c r="Y303" s="161"/>
      <c r="Z303" s="151"/>
      <c r="AA303" s="151"/>
      <c r="AB303" s="151"/>
      <c r="AC303" s="151"/>
      <c r="AD303" s="151"/>
      <c r="AE303" s="151"/>
      <c r="AF303" s="151"/>
      <c r="AG303" s="151" t="s">
        <v>129</v>
      </c>
      <c r="AH303" s="151">
        <v>0</v>
      </c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</row>
    <row r="304" spans="1:60" ht="22.5" outlineLevel="1" x14ac:dyDescent="0.2">
      <c r="A304" s="172">
        <v>69</v>
      </c>
      <c r="B304" s="173" t="s">
        <v>397</v>
      </c>
      <c r="C304" s="181" t="s">
        <v>398</v>
      </c>
      <c r="D304" s="174" t="s">
        <v>352</v>
      </c>
      <c r="E304" s="175">
        <v>460.78750000000002</v>
      </c>
      <c r="F304" s="176"/>
      <c r="G304" s="177">
        <f>ROUND(E304*F304,2)</f>
        <v>0</v>
      </c>
      <c r="H304" s="176"/>
      <c r="I304" s="177">
        <f>ROUND(E304*H304,2)</f>
        <v>0</v>
      </c>
      <c r="J304" s="176"/>
      <c r="K304" s="177">
        <f>ROUND(E304*J304,2)</f>
        <v>0</v>
      </c>
      <c r="L304" s="177">
        <v>21</v>
      </c>
      <c r="M304" s="177">
        <f>G304*(1+L304/100)</f>
        <v>0</v>
      </c>
      <c r="N304" s="175">
        <v>0</v>
      </c>
      <c r="O304" s="175">
        <f>ROUND(E304*N304,2)</f>
        <v>0</v>
      </c>
      <c r="P304" s="175">
        <v>0</v>
      </c>
      <c r="Q304" s="175">
        <f>ROUND(E304*P304,2)</f>
        <v>0</v>
      </c>
      <c r="R304" s="177" t="s">
        <v>132</v>
      </c>
      <c r="S304" s="177" t="s">
        <v>133</v>
      </c>
      <c r="T304" s="178" t="s">
        <v>133</v>
      </c>
      <c r="U304" s="161">
        <v>0.69</v>
      </c>
      <c r="V304" s="161">
        <f>ROUND(E304*U304,2)</f>
        <v>317.94</v>
      </c>
      <c r="W304" s="161"/>
      <c r="X304" s="161" t="s">
        <v>123</v>
      </c>
      <c r="Y304" s="161" t="s">
        <v>124</v>
      </c>
      <c r="Z304" s="151"/>
      <c r="AA304" s="151"/>
      <c r="AB304" s="151"/>
      <c r="AC304" s="151"/>
      <c r="AD304" s="151"/>
      <c r="AE304" s="151"/>
      <c r="AF304" s="151"/>
      <c r="AG304" s="151" t="s">
        <v>125</v>
      </c>
      <c r="AH304" s="151"/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</row>
    <row r="305" spans="1:60" outlineLevel="2" x14ac:dyDescent="0.2">
      <c r="A305" s="158"/>
      <c r="B305" s="159"/>
      <c r="C305" s="242" t="s">
        <v>126</v>
      </c>
      <c r="D305" s="243"/>
      <c r="E305" s="243"/>
      <c r="F305" s="243"/>
      <c r="G305" s="243"/>
      <c r="H305" s="161"/>
      <c r="I305" s="161"/>
      <c r="J305" s="161"/>
      <c r="K305" s="161"/>
      <c r="L305" s="161"/>
      <c r="M305" s="161"/>
      <c r="N305" s="160"/>
      <c r="O305" s="160"/>
      <c r="P305" s="160"/>
      <c r="Q305" s="160"/>
      <c r="R305" s="161"/>
      <c r="S305" s="161"/>
      <c r="T305" s="161"/>
      <c r="U305" s="161"/>
      <c r="V305" s="161"/>
      <c r="W305" s="161"/>
      <c r="X305" s="161"/>
      <c r="Y305" s="161"/>
      <c r="Z305" s="151"/>
      <c r="AA305" s="151"/>
      <c r="AB305" s="151"/>
      <c r="AC305" s="151"/>
      <c r="AD305" s="151"/>
      <c r="AE305" s="151"/>
      <c r="AF305" s="151"/>
      <c r="AG305" s="151" t="s">
        <v>127</v>
      </c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151"/>
      <c r="BH305" s="151"/>
    </row>
    <row r="306" spans="1:60" outlineLevel="2" x14ac:dyDescent="0.2">
      <c r="A306" s="158"/>
      <c r="B306" s="159"/>
      <c r="C306" s="182" t="s">
        <v>399</v>
      </c>
      <c r="D306" s="162"/>
      <c r="E306" s="163">
        <v>72.1875</v>
      </c>
      <c r="F306" s="161"/>
      <c r="G306" s="161"/>
      <c r="H306" s="161"/>
      <c r="I306" s="161"/>
      <c r="J306" s="161"/>
      <c r="K306" s="161"/>
      <c r="L306" s="161"/>
      <c r="M306" s="161"/>
      <c r="N306" s="160"/>
      <c r="O306" s="160"/>
      <c r="P306" s="160"/>
      <c r="Q306" s="160"/>
      <c r="R306" s="161"/>
      <c r="S306" s="161"/>
      <c r="T306" s="161"/>
      <c r="U306" s="161"/>
      <c r="V306" s="161"/>
      <c r="W306" s="161"/>
      <c r="X306" s="161"/>
      <c r="Y306" s="161"/>
      <c r="Z306" s="151"/>
      <c r="AA306" s="151"/>
      <c r="AB306" s="151"/>
      <c r="AC306" s="151"/>
      <c r="AD306" s="151"/>
      <c r="AE306" s="151"/>
      <c r="AF306" s="151"/>
      <c r="AG306" s="151" t="s">
        <v>129</v>
      </c>
      <c r="AH306" s="151">
        <v>5</v>
      </c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151"/>
      <c r="BH306" s="151"/>
    </row>
    <row r="307" spans="1:60" outlineLevel="3" x14ac:dyDescent="0.2">
      <c r="A307" s="158"/>
      <c r="B307" s="159"/>
      <c r="C307" s="182" t="s">
        <v>400</v>
      </c>
      <c r="D307" s="162"/>
      <c r="E307" s="163">
        <v>127.6</v>
      </c>
      <c r="F307" s="161"/>
      <c r="G307" s="161"/>
      <c r="H307" s="161"/>
      <c r="I307" s="161"/>
      <c r="J307" s="161"/>
      <c r="K307" s="161"/>
      <c r="L307" s="161"/>
      <c r="M307" s="161"/>
      <c r="N307" s="160"/>
      <c r="O307" s="160"/>
      <c r="P307" s="160"/>
      <c r="Q307" s="160"/>
      <c r="R307" s="161"/>
      <c r="S307" s="161"/>
      <c r="T307" s="161"/>
      <c r="U307" s="161"/>
      <c r="V307" s="161"/>
      <c r="W307" s="161"/>
      <c r="X307" s="161"/>
      <c r="Y307" s="161"/>
      <c r="Z307" s="151"/>
      <c r="AA307" s="151"/>
      <c r="AB307" s="151"/>
      <c r="AC307" s="151"/>
      <c r="AD307" s="151"/>
      <c r="AE307" s="151"/>
      <c r="AF307" s="151"/>
      <c r="AG307" s="151" t="s">
        <v>129</v>
      </c>
      <c r="AH307" s="151">
        <v>5</v>
      </c>
      <c r="AI307" s="151"/>
      <c r="AJ307" s="151"/>
      <c r="AK307" s="151"/>
      <c r="AL307" s="151"/>
      <c r="AM307" s="151"/>
      <c r="AN307" s="151"/>
      <c r="AO307" s="151"/>
      <c r="AP307" s="151"/>
      <c r="AQ307" s="151"/>
      <c r="AR307" s="151"/>
      <c r="AS307" s="151"/>
      <c r="AT307" s="151"/>
      <c r="AU307" s="151"/>
      <c r="AV307" s="151"/>
      <c r="AW307" s="151"/>
      <c r="AX307" s="151"/>
      <c r="AY307" s="151"/>
      <c r="AZ307" s="151"/>
      <c r="BA307" s="151"/>
      <c r="BB307" s="151"/>
      <c r="BC307" s="151"/>
      <c r="BD307" s="151"/>
      <c r="BE307" s="151"/>
      <c r="BF307" s="151"/>
      <c r="BG307" s="151"/>
      <c r="BH307" s="151"/>
    </row>
    <row r="308" spans="1:60" outlineLevel="3" x14ac:dyDescent="0.2">
      <c r="A308" s="158"/>
      <c r="B308" s="159"/>
      <c r="C308" s="182" t="s">
        <v>401</v>
      </c>
      <c r="D308" s="162"/>
      <c r="E308" s="163">
        <v>261</v>
      </c>
      <c r="F308" s="161"/>
      <c r="G308" s="161"/>
      <c r="H308" s="161"/>
      <c r="I308" s="161"/>
      <c r="J308" s="161"/>
      <c r="K308" s="161"/>
      <c r="L308" s="161"/>
      <c r="M308" s="161"/>
      <c r="N308" s="160"/>
      <c r="O308" s="160"/>
      <c r="P308" s="160"/>
      <c r="Q308" s="160"/>
      <c r="R308" s="161"/>
      <c r="S308" s="161"/>
      <c r="T308" s="161"/>
      <c r="U308" s="161"/>
      <c r="V308" s="161"/>
      <c r="W308" s="161"/>
      <c r="X308" s="161"/>
      <c r="Y308" s="161"/>
      <c r="Z308" s="151"/>
      <c r="AA308" s="151"/>
      <c r="AB308" s="151"/>
      <c r="AC308" s="151"/>
      <c r="AD308" s="151"/>
      <c r="AE308" s="151"/>
      <c r="AF308" s="151"/>
      <c r="AG308" s="151" t="s">
        <v>129</v>
      </c>
      <c r="AH308" s="151">
        <v>5</v>
      </c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151"/>
      <c r="BH308" s="151"/>
    </row>
    <row r="309" spans="1:60" ht="22.5" outlineLevel="1" x14ac:dyDescent="0.2">
      <c r="A309" s="172">
        <v>70</v>
      </c>
      <c r="B309" s="173" t="s">
        <v>402</v>
      </c>
      <c r="C309" s="181" t="s">
        <v>403</v>
      </c>
      <c r="D309" s="174" t="s">
        <v>352</v>
      </c>
      <c r="E309" s="175">
        <v>1382.3625</v>
      </c>
      <c r="F309" s="176"/>
      <c r="G309" s="177">
        <f>ROUND(E309*F309,2)</f>
        <v>0</v>
      </c>
      <c r="H309" s="176"/>
      <c r="I309" s="177">
        <f>ROUND(E309*H309,2)</f>
        <v>0</v>
      </c>
      <c r="J309" s="176"/>
      <c r="K309" s="177">
        <f>ROUND(E309*J309,2)</f>
        <v>0</v>
      </c>
      <c r="L309" s="177">
        <v>21</v>
      </c>
      <c r="M309" s="177">
        <f>G309*(1+L309/100)</f>
        <v>0</v>
      </c>
      <c r="N309" s="175">
        <v>0</v>
      </c>
      <c r="O309" s="175">
        <f>ROUND(E309*N309,2)</f>
        <v>0</v>
      </c>
      <c r="P309" s="175">
        <v>0</v>
      </c>
      <c r="Q309" s="175">
        <f>ROUND(E309*P309,2)</f>
        <v>0</v>
      </c>
      <c r="R309" s="177" t="s">
        <v>132</v>
      </c>
      <c r="S309" s="177" t="s">
        <v>133</v>
      </c>
      <c r="T309" s="178" t="s">
        <v>133</v>
      </c>
      <c r="U309" s="161">
        <v>0</v>
      </c>
      <c r="V309" s="161">
        <f>ROUND(E309*U309,2)</f>
        <v>0</v>
      </c>
      <c r="W309" s="161"/>
      <c r="X309" s="161" t="s">
        <v>123</v>
      </c>
      <c r="Y309" s="161" t="s">
        <v>124</v>
      </c>
      <c r="Z309" s="151"/>
      <c r="AA309" s="151"/>
      <c r="AB309" s="151"/>
      <c r="AC309" s="151"/>
      <c r="AD309" s="151"/>
      <c r="AE309" s="151"/>
      <c r="AF309" s="151"/>
      <c r="AG309" s="151" t="s">
        <v>125</v>
      </c>
      <c r="AH309" s="151"/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151"/>
      <c r="BH309" s="151"/>
    </row>
    <row r="310" spans="1:60" outlineLevel="2" x14ac:dyDescent="0.2">
      <c r="A310" s="158"/>
      <c r="B310" s="159"/>
      <c r="C310" s="242" t="s">
        <v>126</v>
      </c>
      <c r="D310" s="243"/>
      <c r="E310" s="243"/>
      <c r="F310" s="243"/>
      <c r="G310" s="243"/>
      <c r="H310" s="161"/>
      <c r="I310" s="161"/>
      <c r="J310" s="161"/>
      <c r="K310" s="161"/>
      <c r="L310" s="161"/>
      <c r="M310" s="161"/>
      <c r="N310" s="160"/>
      <c r="O310" s="160"/>
      <c r="P310" s="160"/>
      <c r="Q310" s="160"/>
      <c r="R310" s="161"/>
      <c r="S310" s="161"/>
      <c r="T310" s="161"/>
      <c r="U310" s="161"/>
      <c r="V310" s="161"/>
      <c r="W310" s="161"/>
      <c r="X310" s="161"/>
      <c r="Y310" s="161"/>
      <c r="Z310" s="151"/>
      <c r="AA310" s="151"/>
      <c r="AB310" s="151"/>
      <c r="AC310" s="151"/>
      <c r="AD310" s="151"/>
      <c r="AE310" s="151"/>
      <c r="AF310" s="151"/>
      <c r="AG310" s="151" t="s">
        <v>127</v>
      </c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151"/>
      <c r="BH310" s="151"/>
    </row>
    <row r="311" spans="1:60" outlineLevel="2" x14ac:dyDescent="0.2">
      <c r="A311" s="158"/>
      <c r="B311" s="159"/>
      <c r="C311" s="182" t="s">
        <v>404</v>
      </c>
      <c r="D311" s="162"/>
      <c r="E311" s="163">
        <v>1382.3625</v>
      </c>
      <c r="F311" s="161"/>
      <c r="G311" s="161"/>
      <c r="H311" s="161"/>
      <c r="I311" s="161"/>
      <c r="J311" s="161"/>
      <c r="K311" s="161"/>
      <c r="L311" s="161"/>
      <c r="M311" s="161"/>
      <c r="N311" s="160"/>
      <c r="O311" s="160"/>
      <c r="P311" s="160"/>
      <c r="Q311" s="160"/>
      <c r="R311" s="161"/>
      <c r="S311" s="161"/>
      <c r="T311" s="161"/>
      <c r="U311" s="161"/>
      <c r="V311" s="161"/>
      <c r="W311" s="161"/>
      <c r="X311" s="161"/>
      <c r="Y311" s="161"/>
      <c r="Z311" s="151"/>
      <c r="AA311" s="151"/>
      <c r="AB311" s="151"/>
      <c r="AC311" s="151"/>
      <c r="AD311" s="151"/>
      <c r="AE311" s="151"/>
      <c r="AF311" s="151"/>
      <c r="AG311" s="151" t="s">
        <v>129</v>
      </c>
      <c r="AH311" s="151">
        <v>5</v>
      </c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151"/>
      <c r="BH311" s="151"/>
    </row>
    <row r="312" spans="1:60" x14ac:dyDescent="0.2">
      <c r="A312" s="165" t="s">
        <v>116</v>
      </c>
      <c r="B312" s="166" t="s">
        <v>88</v>
      </c>
      <c r="C312" s="180" t="s">
        <v>28</v>
      </c>
      <c r="D312" s="167"/>
      <c r="E312" s="168"/>
      <c r="F312" s="169"/>
      <c r="G312" s="169">
        <f>SUMIF(AG313:AG315,"&lt;&gt;NOR",G313:G315)</f>
        <v>0</v>
      </c>
      <c r="H312" s="169"/>
      <c r="I312" s="169">
        <f>SUM(I313:I315)</f>
        <v>0</v>
      </c>
      <c r="J312" s="169"/>
      <c r="K312" s="169">
        <f>SUM(K313:K315)</f>
        <v>0</v>
      </c>
      <c r="L312" s="169"/>
      <c r="M312" s="169">
        <f>SUM(M313:M315)</f>
        <v>0</v>
      </c>
      <c r="N312" s="168"/>
      <c r="O312" s="168">
        <f>SUM(O313:O315)</f>
        <v>0</v>
      </c>
      <c r="P312" s="168"/>
      <c r="Q312" s="168">
        <f>SUM(Q313:Q315)</f>
        <v>0</v>
      </c>
      <c r="R312" s="169"/>
      <c r="S312" s="169"/>
      <c r="T312" s="170"/>
      <c r="U312" s="164"/>
      <c r="V312" s="164">
        <f>SUM(V313:V315)</f>
        <v>0</v>
      </c>
      <c r="W312" s="164"/>
      <c r="X312" s="164"/>
      <c r="Y312" s="164"/>
      <c r="AG312" t="s">
        <v>117</v>
      </c>
    </row>
    <row r="313" spans="1:60" outlineLevel="1" x14ac:dyDescent="0.2">
      <c r="A313" s="172">
        <v>71</v>
      </c>
      <c r="B313" s="173" t="s">
        <v>405</v>
      </c>
      <c r="C313" s="181" t="s">
        <v>406</v>
      </c>
      <c r="D313" s="174" t="s">
        <v>363</v>
      </c>
      <c r="E313" s="175">
        <v>1</v>
      </c>
      <c r="F313" s="176"/>
      <c r="G313" s="177">
        <f>ROUND(E313*F313,2)</f>
        <v>0</v>
      </c>
      <c r="H313" s="176"/>
      <c r="I313" s="177">
        <f>ROUND(E313*H313,2)</f>
        <v>0</v>
      </c>
      <c r="J313" s="176"/>
      <c r="K313" s="177">
        <f>ROUND(E313*J313,2)</f>
        <v>0</v>
      </c>
      <c r="L313" s="177">
        <v>21</v>
      </c>
      <c r="M313" s="177">
        <f>G313*(1+L313/100)</f>
        <v>0</v>
      </c>
      <c r="N313" s="175">
        <v>0</v>
      </c>
      <c r="O313" s="175">
        <f>ROUND(E313*N313,2)</f>
        <v>0</v>
      </c>
      <c r="P313" s="175">
        <v>0</v>
      </c>
      <c r="Q313" s="175">
        <f>ROUND(E313*P313,2)</f>
        <v>0</v>
      </c>
      <c r="R313" s="177"/>
      <c r="S313" s="177" t="s">
        <v>133</v>
      </c>
      <c r="T313" s="178" t="s">
        <v>122</v>
      </c>
      <c r="U313" s="161">
        <v>0</v>
      </c>
      <c r="V313" s="161">
        <f>ROUND(E313*U313,2)</f>
        <v>0</v>
      </c>
      <c r="W313" s="161"/>
      <c r="X313" s="161" t="s">
        <v>364</v>
      </c>
      <c r="Y313" s="161" t="s">
        <v>124</v>
      </c>
      <c r="Z313" s="151"/>
      <c r="AA313" s="151"/>
      <c r="AB313" s="151"/>
      <c r="AC313" s="151"/>
      <c r="AD313" s="151"/>
      <c r="AE313" s="151"/>
      <c r="AF313" s="151"/>
      <c r="AG313" s="151" t="s">
        <v>407</v>
      </c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</row>
    <row r="314" spans="1:60" ht="45" outlineLevel="2" x14ac:dyDescent="0.2">
      <c r="A314" s="158"/>
      <c r="B314" s="159"/>
      <c r="C314" s="242" t="s">
        <v>408</v>
      </c>
      <c r="D314" s="243"/>
      <c r="E314" s="243"/>
      <c r="F314" s="243"/>
      <c r="G314" s="243"/>
      <c r="H314" s="161"/>
      <c r="I314" s="161"/>
      <c r="J314" s="161"/>
      <c r="K314" s="161"/>
      <c r="L314" s="161"/>
      <c r="M314" s="161"/>
      <c r="N314" s="160"/>
      <c r="O314" s="160"/>
      <c r="P314" s="160"/>
      <c r="Q314" s="160"/>
      <c r="R314" s="161"/>
      <c r="S314" s="161"/>
      <c r="T314" s="161"/>
      <c r="U314" s="161"/>
      <c r="V314" s="161"/>
      <c r="W314" s="161"/>
      <c r="X314" s="161"/>
      <c r="Y314" s="161"/>
      <c r="Z314" s="151"/>
      <c r="AA314" s="151"/>
      <c r="AB314" s="151"/>
      <c r="AC314" s="151"/>
      <c r="AD314" s="151"/>
      <c r="AE314" s="151"/>
      <c r="AF314" s="151"/>
      <c r="AG314" s="151" t="s">
        <v>127</v>
      </c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79" t="str">
        <f>C314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314" s="151"/>
      <c r="BC314" s="151"/>
      <c r="BD314" s="151"/>
      <c r="BE314" s="151"/>
      <c r="BF314" s="151"/>
      <c r="BG314" s="151"/>
      <c r="BH314" s="151"/>
    </row>
    <row r="315" spans="1:60" outlineLevel="3" x14ac:dyDescent="0.2">
      <c r="A315" s="158"/>
      <c r="B315" s="159"/>
      <c r="C315" s="246" t="s">
        <v>126</v>
      </c>
      <c r="D315" s="247"/>
      <c r="E315" s="247"/>
      <c r="F315" s="247"/>
      <c r="G315" s="247"/>
      <c r="H315" s="161"/>
      <c r="I315" s="161"/>
      <c r="J315" s="161"/>
      <c r="K315" s="161"/>
      <c r="L315" s="161"/>
      <c r="M315" s="161"/>
      <c r="N315" s="160"/>
      <c r="O315" s="160"/>
      <c r="P315" s="160"/>
      <c r="Q315" s="160"/>
      <c r="R315" s="161"/>
      <c r="S315" s="161"/>
      <c r="T315" s="161"/>
      <c r="U315" s="161"/>
      <c r="V315" s="161"/>
      <c r="W315" s="161"/>
      <c r="X315" s="161"/>
      <c r="Y315" s="161"/>
      <c r="Z315" s="151"/>
      <c r="AA315" s="151"/>
      <c r="AB315" s="151"/>
      <c r="AC315" s="151"/>
      <c r="AD315" s="151"/>
      <c r="AE315" s="151"/>
      <c r="AF315" s="151"/>
      <c r="AG315" s="151" t="s">
        <v>127</v>
      </c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</row>
    <row r="316" spans="1:60" x14ac:dyDescent="0.2">
      <c r="A316" s="165" t="s">
        <v>116</v>
      </c>
      <c r="B316" s="166" t="s">
        <v>87</v>
      </c>
      <c r="C316" s="180" t="s">
        <v>27</v>
      </c>
      <c r="D316" s="167"/>
      <c r="E316" s="168"/>
      <c r="F316" s="169"/>
      <c r="G316" s="169">
        <f>SUMIF(AG317:AG335,"&lt;&gt;NOR",G317:G335)</f>
        <v>0</v>
      </c>
      <c r="H316" s="169"/>
      <c r="I316" s="169">
        <f>SUM(I317:I335)</f>
        <v>0</v>
      </c>
      <c r="J316" s="169"/>
      <c r="K316" s="169">
        <f>SUM(K317:K335)</f>
        <v>0</v>
      </c>
      <c r="L316" s="169"/>
      <c r="M316" s="169">
        <f>SUM(M317:M335)</f>
        <v>0</v>
      </c>
      <c r="N316" s="168"/>
      <c r="O316" s="168">
        <f>SUM(O317:O335)</f>
        <v>0</v>
      </c>
      <c r="P316" s="168"/>
      <c r="Q316" s="168">
        <f>SUM(Q317:Q335)</f>
        <v>0</v>
      </c>
      <c r="R316" s="169"/>
      <c r="S316" s="169"/>
      <c r="T316" s="170"/>
      <c r="U316" s="164"/>
      <c r="V316" s="164">
        <f>SUM(V317:V335)</f>
        <v>0</v>
      </c>
      <c r="W316" s="164"/>
      <c r="X316" s="164"/>
      <c r="Y316" s="164"/>
      <c r="AG316" t="s">
        <v>117</v>
      </c>
    </row>
    <row r="317" spans="1:60" outlineLevel="1" x14ac:dyDescent="0.2">
      <c r="A317" s="172">
        <v>72</v>
      </c>
      <c r="B317" s="173" t="s">
        <v>409</v>
      </c>
      <c r="C317" s="181" t="s">
        <v>410</v>
      </c>
      <c r="D317" s="174" t="s">
        <v>363</v>
      </c>
      <c r="E317" s="175">
        <v>1</v>
      </c>
      <c r="F317" s="176"/>
      <c r="G317" s="177">
        <f>ROUND(E317*F317,2)</f>
        <v>0</v>
      </c>
      <c r="H317" s="176"/>
      <c r="I317" s="177">
        <f>ROUND(E317*H317,2)</f>
        <v>0</v>
      </c>
      <c r="J317" s="176"/>
      <c r="K317" s="177">
        <f>ROUND(E317*J317,2)</f>
        <v>0</v>
      </c>
      <c r="L317" s="177">
        <v>21</v>
      </c>
      <c r="M317" s="177">
        <f>G317*(1+L317/100)</f>
        <v>0</v>
      </c>
      <c r="N317" s="175">
        <v>0</v>
      </c>
      <c r="O317" s="175">
        <f>ROUND(E317*N317,2)</f>
        <v>0</v>
      </c>
      <c r="P317" s="175">
        <v>0</v>
      </c>
      <c r="Q317" s="175">
        <f>ROUND(E317*P317,2)</f>
        <v>0</v>
      </c>
      <c r="R317" s="177"/>
      <c r="S317" s="177" t="s">
        <v>133</v>
      </c>
      <c r="T317" s="178" t="s">
        <v>122</v>
      </c>
      <c r="U317" s="161">
        <v>0</v>
      </c>
      <c r="V317" s="161">
        <f>ROUND(E317*U317,2)</f>
        <v>0</v>
      </c>
      <c r="W317" s="161"/>
      <c r="X317" s="161" t="s">
        <v>364</v>
      </c>
      <c r="Y317" s="161" t="s">
        <v>124</v>
      </c>
      <c r="Z317" s="151"/>
      <c r="AA317" s="151"/>
      <c r="AB317" s="151"/>
      <c r="AC317" s="151"/>
      <c r="AD317" s="151"/>
      <c r="AE317" s="151"/>
      <c r="AF317" s="151"/>
      <c r="AG317" s="151" t="s">
        <v>407</v>
      </c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</row>
    <row r="318" spans="1:60" outlineLevel="2" x14ac:dyDescent="0.2">
      <c r="A318" s="158"/>
      <c r="B318" s="159"/>
      <c r="C318" s="242" t="s">
        <v>445</v>
      </c>
      <c r="D318" s="243"/>
      <c r="E318" s="243"/>
      <c r="F318" s="243"/>
      <c r="G318" s="243"/>
      <c r="H318" s="161"/>
      <c r="I318" s="161"/>
      <c r="J318" s="161"/>
      <c r="K318" s="161"/>
      <c r="L318" s="161"/>
      <c r="M318" s="161"/>
      <c r="N318" s="160"/>
      <c r="O318" s="160"/>
      <c r="P318" s="160"/>
      <c r="Q318" s="160"/>
      <c r="R318" s="161"/>
      <c r="S318" s="161"/>
      <c r="T318" s="161"/>
      <c r="U318" s="161"/>
      <c r="V318" s="161"/>
      <c r="W318" s="161"/>
      <c r="X318" s="161"/>
      <c r="Y318" s="161"/>
      <c r="Z318" s="151"/>
      <c r="AA318" s="151"/>
      <c r="AB318" s="151"/>
      <c r="AC318" s="151"/>
      <c r="AD318" s="151"/>
      <c r="AE318" s="151"/>
      <c r="AF318" s="151"/>
      <c r="AG318" s="151" t="s">
        <v>127</v>
      </c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</row>
    <row r="319" spans="1:60" ht="22.5" outlineLevel="3" x14ac:dyDescent="0.2">
      <c r="A319" s="158"/>
      <c r="B319" s="159"/>
      <c r="C319" s="246" t="s">
        <v>411</v>
      </c>
      <c r="D319" s="247"/>
      <c r="E319" s="247"/>
      <c r="F319" s="247"/>
      <c r="G319" s="247"/>
      <c r="H319" s="161"/>
      <c r="I319" s="161"/>
      <c r="J319" s="161"/>
      <c r="K319" s="161"/>
      <c r="L319" s="161"/>
      <c r="M319" s="161"/>
      <c r="N319" s="160"/>
      <c r="O319" s="160"/>
      <c r="P319" s="160"/>
      <c r="Q319" s="160"/>
      <c r="R319" s="161"/>
      <c r="S319" s="161"/>
      <c r="T319" s="161"/>
      <c r="U319" s="161"/>
      <c r="V319" s="161"/>
      <c r="W319" s="161"/>
      <c r="X319" s="161"/>
      <c r="Y319" s="161"/>
      <c r="Z319" s="151"/>
      <c r="AA319" s="151"/>
      <c r="AB319" s="151"/>
      <c r="AC319" s="151"/>
      <c r="AD319" s="151"/>
      <c r="AE319" s="151"/>
      <c r="AF319" s="151"/>
      <c r="AG319" s="151" t="s">
        <v>127</v>
      </c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79" t="str">
        <f>C319</f>
        <v>Vyhotovení protokolu o vytyčení stavby se seznamem souřadnic vytyčených bodů a jejich polohopisnými (S-JTSK) a výškopisnými (Bpv) hodnotami.</v>
      </c>
      <c r="BB319" s="151"/>
      <c r="BC319" s="151"/>
      <c r="BD319" s="151"/>
      <c r="BE319" s="151"/>
      <c r="BF319" s="151"/>
      <c r="BG319" s="151"/>
      <c r="BH319" s="151"/>
    </row>
    <row r="320" spans="1:60" outlineLevel="3" x14ac:dyDescent="0.2">
      <c r="A320" s="158"/>
      <c r="B320" s="159"/>
      <c r="C320" s="246" t="s">
        <v>126</v>
      </c>
      <c r="D320" s="247"/>
      <c r="E320" s="247"/>
      <c r="F320" s="247"/>
      <c r="G320" s="247"/>
      <c r="H320" s="161"/>
      <c r="I320" s="161"/>
      <c r="J320" s="161"/>
      <c r="K320" s="161"/>
      <c r="L320" s="161"/>
      <c r="M320" s="161"/>
      <c r="N320" s="160"/>
      <c r="O320" s="160"/>
      <c r="P320" s="160"/>
      <c r="Q320" s="160"/>
      <c r="R320" s="161"/>
      <c r="S320" s="161"/>
      <c r="T320" s="161"/>
      <c r="U320" s="161"/>
      <c r="V320" s="161"/>
      <c r="W320" s="161"/>
      <c r="X320" s="161"/>
      <c r="Y320" s="161"/>
      <c r="Z320" s="151"/>
      <c r="AA320" s="151"/>
      <c r="AB320" s="151"/>
      <c r="AC320" s="151"/>
      <c r="AD320" s="151"/>
      <c r="AE320" s="151"/>
      <c r="AF320" s="151"/>
      <c r="AG320" s="151" t="s">
        <v>127</v>
      </c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</row>
    <row r="321" spans="1:60" outlineLevel="1" x14ac:dyDescent="0.2">
      <c r="A321" s="172">
        <v>73</v>
      </c>
      <c r="B321" s="173" t="s">
        <v>412</v>
      </c>
      <c r="C321" s="181" t="s">
        <v>413</v>
      </c>
      <c r="D321" s="174" t="s">
        <v>363</v>
      </c>
      <c r="E321" s="175">
        <v>1</v>
      </c>
      <c r="F321" s="176"/>
      <c r="G321" s="177">
        <f>ROUND(E321*F321,2)</f>
        <v>0</v>
      </c>
      <c r="H321" s="176"/>
      <c r="I321" s="177">
        <f>ROUND(E321*H321,2)</f>
        <v>0</v>
      </c>
      <c r="J321" s="176"/>
      <c r="K321" s="177">
        <f>ROUND(E321*J321,2)</f>
        <v>0</v>
      </c>
      <c r="L321" s="177">
        <v>21</v>
      </c>
      <c r="M321" s="177">
        <f>G321*(1+L321/100)</f>
        <v>0</v>
      </c>
      <c r="N321" s="175">
        <v>0</v>
      </c>
      <c r="O321" s="175">
        <f>ROUND(E321*N321,2)</f>
        <v>0</v>
      </c>
      <c r="P321" s="175">
        <v>0</v>
      </c>
      <c r="Q321" s="175">
        <f>ROUND(E321*P321,2)</f>
        <v>0</v>
      </c>
      <c r="R321" s="177"/>
      <c r="S321" s="177" t="s">
        <v>133</v>
      </c>
      <c r="T321" s="178" t="s">
        <v>122</v>
      </c>
      <c r="U321" s="161">
        <v>0</v>
      </c>
      <c r="V321" s="161">
        <f>ROUND(E321*U321,2)</f>
        <v>0</v>
      </c>
      <c r="W321" s="161"/>
      <c r="X321" s="161" t="s">
        <v>364</v>
      </c>
      <c r="Y321" s="161" t="s">
        <v>124</v>
      </c>
      <c r="Z321" s="151"/>
      <c r="AA321" s="151"/>
      <c r="AB321" s="151"/>
      <c r="AC321" s="151"/>
      <c r="AD321" s="151"/>
      <c r="AE321" s="151"/>
      <c r="AF321" s="151"/>
      <c r="AG321" s="151" t="s">
        <v>407</v>
      </c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</row>
    <row r="322" spans="1:60" outlineLevel="2" x14ac:dyDescent="0.2">
      <c r="A322" s="158"/>
      <c r="B322" s="159"/>
      <c r="C322" s="242" t="s">
        <v>414</v>
      </c>
      <c r="D322" s="243"/>
      <c r="E322" s="243"/>
      <c r="F322" s="243"/>
      <c r="G322" s="243"/>
      <c r="H322" s="161"/>
      <c r="I322" s="161"/>
      <c r="J322" s="161"/>
      <c r="K322" s="161"/>
      <c r="L322" s="161"/>
      <c r="M322" s="161"/>
      <c r="N322" s="160"/>
      <c r="O322" s="160"/>
      <c r="P322" s="160"/>
      <c r="Q322" s="160"/>
      <c r="R322" s="161"/>
      <c r="S322" s="161"/>
      <c r="T322" s="161"/>
      <c r="U322" s="161"/>
      <c r="V322" s="161"/>
      <c r="W322" s="161"/>
      <c r="X322" s="161"/>
      <c r="Y322" s="161"/>
      <c r="Z322" s="151"/>
      <c r="AA322" s="151"/>
      <c r="AB322" s="151"/>
      <c r="AC322" s="151"/>
      <c r="AD322" s="151"/>
      <c r="AE322" s="151"/>
      <c r="AF322" s="151"/>
      <c r="AG322" s="151" t="s">
        <v>127</v>
      </c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79" t="str">
        <f>C322</f>
        <v>Zaměření a vytýčení stávajících inženýrských sítí v místě stavby z hlediska jejich ochrany při provádění stavby.</v>
      </c>
      <c r="BB322" s="151"/>
      <c r="BC322" s="151"/>
      <c r="BD322" s="151"/>
      <c r="BE322" s="151"/>
      <c r="BF322" s="151"/>
      <c r="BG322" s="151"/>
      <c r="BH322" s="151"/>
    </row>
    <row r="323" spans="1:60" outlineLevel="3" x14ac:dyDescent="0.2">
      <c r="A323" s="158"/>
      <c r="B323" s="159"/>
      <c r="C323" s="246" t="s">
        <v>126</v>
      </c>
      <c r="D323" s="247"/>
      <c r="E323" s="247"/>
      <c r="F323" s="247"/>
      <c r="G323" s="247"/>
      <c r="H323" s="161"/>
      <c r="I323" s="161"/>
      <c r="J323" s="161"/>
      <c r="K323" s="161"/>
      <c r="L323" s="161"/>
      <c r="M323" s="161"/>
      <c r="N323" s="160"/>
      <c r="O323" s="160"/>
      <c r="P323" s="160"/>
      <c r="Q323" s="160"/>
      <c r="R323" s="161"/>
      <c r="S323" s="161"/>
      <c r="T323" s="161"/>
      <c r="U323" s="161"/>
      <c r="V323" s="161"/>
      <c r="W323" s="161"/>
      <c r="X323" s="161"/>
      <c r="Y323" s="161"/>
      <c r="Z323" s="151"/>
      <c r="AA323" s="151"/>
      <c r="AB323" s="151"/>
      <c r="AC323" s="151"/>
      <c r="AD323" s="151"/>
      <c r="AE323" s="151"/>
      <c r="AF323" s="151"/>
      <c r="AG323" s="151" t="s">
        <v>127</v>
      </c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</row>
    <row r="324" spans="1:60" outlineLevel="1" x14ac:dyDescent="0.2">
      <c r="A324" s="172">
        <v>74</v>
      </c>
      <c r="B324" s="173" t="s">
        <v>415</v>
      </c>
      <c r="C324" s="181" t="s">
        <v>416</v>
      </c>
      <c r="D324" s="174" t="s">
        <v>363</v>
      </c>
      <c r="E324" s="175">
        <v>1</v>
      </c>
      <c r="F324" s="176"/>
      <c r="G324" s="177">
        <f>ROUND(E324*F324,2)</f>
        <v>0</v>
      </c>
      <c r="H324" s="176"/>
      <c r="I324" s="177">
        <f>ROUND(E324*H324,2)</f>
        <v>0</v>
      </c>
      <c r="J324" s="176"/>
      <c r="K324" s="177">
        <f>ROUND(E324*J324,2)</f>
        <v>0</v>
      </c>
      <c r="L324" s="177">
        <v>21</v>
      </c>
      <c r="M324" s="177">
        <f>G324*(1+L324/100)</f>
        <v>0</v>
      </c>
      <c r="N324" s="175">
        <v>0</v>
      </c>
      <c r="O324" s="175">
        <f>ROUND(E324*N324,2)</f>
        <v>0</v>
      </c>
      <c r="P324" s="175">
        <v>0</v>
      </c>
      <c r="Q324" s="175">
        <f>ROUND(E324*P324,2)</f>
        <v>0</v>
      </c>
      <c r="R324" s="177"/>
      <c r="S324" s="177" t="s">
        <v>133</v>
      </c>
      <c r="T324" s="178" t="s">
        <v>122</v>
      </c>
      <c r="U324" s="161">
        <v>0</v>
      </c>
      <c r="V324" s="161">
        <f>ROUND(E324*U324,2)</f>
        <v>0</v>
      </c>
      <c r="W324" s="161"/>
      <c r="X324" s="161" t="s">
        <v>364</v>
      </c>
      <c r="Y324" s="161" t="s">
        <v>124</v>
      </c>
      <c r="Z324" s="151"/>
      <c r="AA324" s="151"/>
      <c r="AB324" s="151"/>
      <c r="AC324" s="151"/>
      <c r="AD324" s="151"/>
      <c r="AE324" s="151"/>
      <c r="AF324" s="151"/>
      <c r="AG324" s="151" t="s">
        <v>407</v>
      </c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</row>
    <row r="325" spans="1:60" ht="22.5" outlineLevel="2" x14ac:dyDescent="0.2">
      <c r="A325" s="158"/>
      <c r="B325" s="159"/>
      <c r="C325" s="242" t="s">
        <v>417</v>
      </c>
      <c r="D325" s="243"/>
      <c r="E325" s="243"/>
      <c r="F325" s="243"/>
      <c r="G325" s="243"/>
      <c r="H325" s="161"/>
      <c r="I325" s="161"/>
      <c r="J325" s="161"/>
      <c r="K325" s="161"/>
      <c r="L325" s="161"/>
      <c r="M325" s="161"/>
      <c r="N325" s="160"/>
      <c r="O325" s="160"/>
      <c r="P325" s="160"/>
      <c r="Q325" s="160"/>
      <c r="R325" s="161"/>
      <c r="S325" s="161"/>
      <c r="T325" s="161"/>
      <c r="U325" s="161"/>
      <c r="V325" s="161"/>
      <c r="W325" s="161"/>
      <c r="X325" s="161"/>
      <c r="Y325" s="161"/>
      <c r="Z325" s="151"/>
      <c r="AA325" s="151"/>
      <c r="AB325" s="151"/>
      <c r="AC325" s="151"/>
      <c r="AD325" s="151"/>
      <c r="AE325" s="151"/>
      <c r="AF325" s="151"/>
      <c r="AG325" s="151" t="s">
        <v>127</v>
      </c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79" t="str">
        <f>C325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325" s="151"/>
      <c r="BC325" s="151"/>
      <c r="BD325" s="151"/>
      <c r="BE325" s="151"/>
      <c r="BF325" s="151"/>
      <c r="BG325" s="151"/>
      <c r="BH325" s="151"/>
    </row>
    <row r="326" spans="1:60" outlineLevel="3" x14ac:dyDescent="0.2">
      <c r="A326" s="158"/>
      <c r="B326" s="159"/>
      <c r="C326" s="246" t="s">
        <v>126</v>
      </c>
      <c r="D326" s="247"/>
      <c r="E326" s="247"/>
      <c r="F326" s="247"/>
      <c r="G326" s="247"/>
      <c r="H326" s="161"/>
      <c r="I326" s="161"/>
      <c r="J326" s="161"/>
      <c r="K326" s="161"/>
      <c r="L326" s="161"/>
      <c r="M326" s="161"/>
      <c r="N326" s="160"/>
      <c r="O326" s="160"/>
      <c r="P326" s="160"/>
      <c r="Q326" s="160"/>
      <c r="R326" s="161"/>
      <c r="S326" s="161"/>
      <c r="T326" s="161"/>
      <c r="U326" s="161"/>
      <c r="V326" s="161"/>
      <c r="W326" s="161"/>
      <c r="X326" s="161"/>
      <c r="Y326" s="161"/>
      <c r="Z326" s="151"/>
      <c r="AA326" s="151"/>
      <c r="AB326" s="151"/>
      <c r="AC326" s="151"/>
      <c r="AD326" s="151"/>
      <c r="AE326" s="151"/>
      <c r="AF326" s="151"/>
      <c r="AG326" s="151" t="s">
        <v>127</v>
      </c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</row>
    <row r="327" spans="1:60" outlineLevel="1" x14ac:dyDescent="0.2">
      <c r="A327" s="172">
        <v>75</v>
      </c>
      <c r="B327" s="173" t="s">
        <v>418</v>
      </c>
      <c r="C327" s="181" t="s">
        <v>419</v>
      </c>
      <c r="D327" s="174" t="s">
        <v>363</v>
      </c>
      <c r="E327" s="175">
        <v>1</v>
      </c>
      <c r="F327" s="176"/>
      <c r="G327" s="177">
        <f>ROUND(E327*F327,2)</f>
        <v>0</v>
      </c>
      <c r="H327" s="176"/>
      <c r="I327" s="177">
        <f>ROUND(E327*H327,2)</f>
        <v>0</v>
      </c>
      <c r="J327" s="176"/>
      <c r="K327" s="177">
        <f>ROUND(E327*J327,2)</f>
        <v>0</v>
      </c>
      <c r="L327" s="177">
        <v>21</v>
      </c>
      <c r="M327" s="177">
        <f>G327*(1+L327/100)</f>
        <v>0</v>
      </c>
      <c r="N327" s="175">
        <v>0</v>
      </c>
      <c r="O327" s="175">
        <f>ROUND(E327*N327,2)</f>
        <v>0</v>
      </c>
      <c r="P327" s="175">
        <v>0</v>
      </c>
      <c r="Q327" s="175">
        <f>ROUND(E327*P327,2)</f>
        <v>0</v>
      </c>
      <c r="R327" s="177"/>
      <c r="S327" s="177" t="s">
        <v>133</v>
      </c>
      <c r="T327" s="178" t="s">
        <v>122</v>
      </c>
      <c r="U327" s="161">
        <v>0</v>
      </c>
      <c r="V327" s="161">
        <f>ROUND(E327*U327,2)</f>
        <v>0</v>
      </c>
      <c r="W327" s="161"/>
      <c r="X327" s="161" t="s">
        <v>364</v>
      </c>
      <c r="Y327" s="161" t="s">
        <v>124</v>
      </c>
      <c r="Z327" s="151"/>
      <c r="AA327" s="151"/>
      <c r="AB327" s="151"/>
      <c r="AC327" s="151"/>
      <c r="AD327" s="151"/>
      <c r="AE327" s="151"/>
      <c r="AF327" s="151"/>
      <c r="AG327" s="151" t="s">
        <v>407</v>
      </c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</row>
    <row r="328" spans="1:60" ht="33.75" outlineLevel="2" x14ac:dyDescent="0.2">
      <c r="A328" s="158"/>
      <c r="B328" s="159"/>
      <c r="C328" s="242" t="s">
        <v>420</v>
      </c>
      <c r="D328" s="243"/>
      <c r="E328" s="243"/>
      <c r="F328" s="243"/>
      <c r="G328" s="243"/>
      <c r="H328" s="161"/>
      <c r="I328" s="161"/>
      <c r="J328" s="161"/>
      <c r="K328" s="161"/>
      <c r="L328" s="161"/>
      <c r="M328" s="161"/>
      <c r="N328" s="160"/>
      <c r="O328" s="160"/>
      <c r="P328" s="160"/>
      <c r="Q328" s="160"/>
      <c r="R328" s="161"/>
      <c r="S328" s="161"/>
      <c r="T328" s="161"/>
      <c r="U328" s="161"/>
      <c r="V328" s="161"/>
      <c r="W328" s="161"/>
      <c r="X328" s="161"/>
      <c r="Y328" s="161"/>
      <c r="Z328" s="151"/>
      <c r="AA328" s="151"/>
      <c r="AB328" s="151"/>
      <c r="AC328" s="151"/>
      <c r="AD328" s="151"/>
      <c r="AE328" s="151"/>
      <c r="AF328" s="151"/>
      <c r="AG328" s="151" t="s">
        <v>127</v>
      </c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79" t="str">
        <f>C328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328" s="151"/>
      <c r="BC328" s="151"/>
      <c r="BD328" s="151"/>
      <c r="BE328" s="151"/>
      <c r="BF328" s="151"/>
      <c r="BG328" s="151"/>
      <c r="BH328" s="151"/>
    </row>
    <row r="329" spans="1:60" outlineLevel="3" x14ac:dyDescent="0.2">
      <c r="A329" s="158"/>
      <c r="B329" s="159"/>
      <c r="C329" s="246" t="s">
        <v>126</v>
      </c>
      <c r="D329" s="247"/>
      <c r="E329" s="247"/>
      <c r="F329" s="247"/>
      <c r="G329" s="247"/>
      <c r="H329" s="161"/>
      <c r="I329" s="161"/>
      <c r="J329" s="161"/>
      <c r="K329" s="161"/>
      <c r="L329" s="161"/>
      <c r="M329" s="161"/>
      <c r="N329" s="160"/>
      <c r="O329" s="160"/>
      <c r="P329" s="160"/>
      <c r="Q329" s="160"/>
      <c r="R329" s="161"/>
      <c r="S329" s="161"/>
      <c r="T329" s="161"/>
      <c r="U329" s="161"/>
      <c r="V329" s="161"/>
      <c r="W329" s="161"/>
      <c r="X329" s="161"/>
      <c r="Y329" s="161"/>
      <c r="Z329" s="151"/>
      <c r="AA329" s="151"/>
      <c r="AB329" s="151"/>
      <c r="AC329" s="151"/>
      <c r="AD329" s="151"/>
      <c r="AE329" s="151"/>
      <c r="AF329" s="151"/>
      <c r="AG329" s="151" t="s">
        <v>127</v>
      </c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</row>
    <row r="330" spans="1:60" outlineLevel="1" x14ac:dyDescent="0.2">
      <c r="A330" s="172">
        <v>76</v>
      </c>
      <c r="B330" s="173" t="s">
        <v>421</v>
      </c>
      <c r="C330" s="181" t="s">
        <v>422</v>
      </c>
      <c r="D330" s="174" t="s">
        <v>363</v>
      </c>
      <c r="E330" s="175">
        <v>1</v>
      </c>
      <c r="F330" s="176"/>
      <c r="G330" s="177">
        <f>ROUND(E330*F330,2)</f>
        <v>0</v>
      </c>
      <c r="H330" s="176"/>
      <c r="I330" s="177">
        <f>ROUND(E330*H330,2)</f>
        <v>0</v>
      </c>
      <c r="J330" s="176"/>
      <c r="K330" s="177">
        <f>ROUND(E330*J330,2)</f>
        <v>0</v>
      </c>
      <c r="L330" s="177">
        <v>21</v>
      </c>
      <c r="M330" s="177">
        <f>G330*(1+L330/100)</f>
        <v>0</v>
      </c>
      <c r="N330" s="175">
        <v>0</v>
      </c>
      <c r="O330" s="175">
        <f>ROUND(E330*N330,2)</f>
        <v>0</v>
      </c>
      <c r="P330" s="175">
        <v>0</v>
      </c>
      <c r="Q330" s="175">
        <f>ROUND(E330*P330,2)</f>
        <v>0</v>
      </c>
      <c r="R330" s="177"/>
      <c r="S330" s="177" t="s">
        <v>133</v>
      </c>
      <c r="T330" s="178" t="s">
        <v>122</v>
      </c>
      <c r="U330" s="161">
        <v>0</v>
      </c>
      <c r="V330" s="161">
        <f>ROUND(E330*U330,2)</f>
        <v>0</v>
      </c>
      <c r="W330" s="161"/>
      <c r="X330" s="161" t="s">
        <v>364</v>
      </c>
      <c r="Y330" s="161" t="s">
        <v>124</v>
      </c>
      <c r="Z330" s="151"/>
      <c r="AA330" s="151"/>
      <c r="AB330" s="151"/>
      <c r="AC330" s="151"/>
      <c r="AD330" s="151"/>
      <c r="AE330" s="151"/>
      <c r="AF330" s="151"/>
      <c r="AG330" s="151" t="s">
        <v>407</v>
      </c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</row>
    <row r="331" spans="1:60" ht="33.75" outlineLevel="2" x14ac:dyDescent="0.2">
      <c r="A331" s="158"/>
      <c r="B331" s="159"/>
      <c r="C331" s="242" t="s">
        <v>423</v>
      </c>
      <c r="D331" s="243"/>
      <c r="E331" s="243"/>
      <c r="F331" s="243"/>
      <c r="G331" s="243"/>
      <c r="H331" s="161"/>
      <c r="I331" s="161"/>
      <c r="J331" s="161"/>
      <c r="K331" s="161"/>
      <c r="L331" s="161"/>
      <c r="M331" s="161"/>
      <c r="N331" s="160"/>
      <c r="O331" s="160"/>
      <c r="P331" s="160"/>
      <c r="Q331" s="160"/>
      <c r="R331" s="161"/>
      <c r="S331" s="161"/>
      <c r="T331" s="161"/>
      <c r="U331" s="161"/>
      <c r="V331" s="161"/>
      <c r="W331" s="161"/>
      <c r="X331" s="161"/>
      <c r="Y331" s="161"/>
      <c r="Z331" s="151"/>
      <c r="AA331" s="151"/>
      <c r="AB331" s="151"/>
      <c r="AC331" s="151"/>
      <c r="AD331" s="151"/>
      <c r="AE331" s="151"/>
      <c r="AF331" s="151"/>
      <c r="AG331" s="151" t="s">
        <v>127</v>
      </c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79" t="str">
        <f>C331</f>
        <v>Odstranění objektů zařízení staveniště včetně přípojek energií a jejich odvoz. Položka zahrnuje i náklady na úpravu povrchů po odstranění zařízení staveniště a úklid ploch, na kterých bylo zařízení staveniště provozováno.Položka bude naceněná dle projektové dokumentace SO 02 zpevněné plochy.</v>
      </c>
      <c r="BB331" s="151"/>
      <c r="BC331" s="151"/>
      <c r="BD331" s="151"/>
      <c r="BE331" s="151"/>
      <c r="BF331" s="151"/>
      <c r="BG331" s="151"/>
      <c r="BH331" s="151"/>
    </row>
    <row r="332" spans="1:60" outlineLevel="1" x14ac:dyDescent="0.2">
      <c r="A332" s="172">
        <v>77</v>
      </c>
      <c r="B332" s="173" t="s">
        <v>424</v>
      </c>
      <c r="C332" s="181" t="s">
        <v>425</v>
      </c>
      <c r="D332" s="174" t="s">
        <v>363</v>
      </c>
      <c r="E332" s="175">
        <v>1</v>
      </c>
      <c r="F332" s="176"/>
      <c r="G332" s="177">
        <f>ROUND(E332*F332,2)</f>
        <v>0</v>
      </c>
      <c r="H332" s="176"/>
      <c r="I332" s="177">
        <f>ROUND(E332*H332,2)</f>
        <v>0</v>
      </c>
      <c r="J332" s="176"/>
      <c r="K332" s="177">
        <f>ROUND(E332*J332,2)</f>
        <v>0</v>
      </c>
      <c r="L332" s="177">
        <v>21</v>
      </c>
      <c r="M332" s="177">
        <f>G332*(1+L332/100)</f>
        <v>0</v>
      </c>
      <c r="N332" s="175">
        <v>0</v>
      </c>
      <c r="O332" s="175">
        <f>ROUND(E332*N332,2)</f>
        <v>0</v>
      </c>
      <c r="P332" s="175">
        <v>0</v>
      </c>
      <c r="Q332" s="175">
        <f>ROUND(E332*P332,2)</f>
        <v>0</v>
      </c>
      <c r="R332" s="177"/>
      <c r="S332" s="177" t="s">
        <v>133</v>
      </c>
      <c r="T332" s="178" t="s">
        <v>122</v>
      </c>
      <c r="U332" s="161">
        <v>0</v>
      </c>
      <c r="V332" s="161">
        <f>ROUND(E332*U332,2)</f>
        <v>0</v>
      </c>
      <c r="W332" s="161"/>
      <c r="X332" s="161" t="s">
        <v>364</v>
      </c>
      <c r="Y332" s="161" t="s">
        <v>124</v>
      </c>
      <c r="Z332" s="151"/>
      <c r="AA332" s="151"/>
      <c r="AB332" s="151"/>
      <c r="AC332" s="151"/>
      <c r="AD332" s="151"/>
      <c r="AE332" s="151"/>
      <c r="AF332" s="151"/>
      <c r="AG332" s="151" t="s">
        <v>426</v>
      </c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</row>
    <row r="333" spans="1:60" ht="22.5" outlineLevel="2" x14ac:dyDescent="0.2">
      <c r="A333" s="158"/>
      <c r="B333" s="159"/>
      <c r="C333" s="242" t="s">
        <v>427</v>
      </c>
      <c r="D333" s="243"/>
      <c r="E333" s="243"/>
      <c r="F333" s="243"/>
      <c r="G333" s="243"/>
      <c r="H333" s="161"/>
      <c r="I333" s="161"/>
      <c r="J333" s="161"/>
      <c r="K333" s="161"/>
      <c r="L333" s="161"/>
      <c r="M333" s="161"/>
      <c r="N333" s="160"/>
      <c r="O333" s="160"/>
      <c r="P333" s="160"/>
      <c r="Q333" s="160"/>
      <c r="R333" s="161"/>
      <c r="S333" s="161"/>
      <c r="T333" s="161"/>
      <c r="U333" s="161"/>
      <c r="V333" s="161"/>
      <c r="W333" s="161"/>
      <c r="X333" s="161"/>
      <c r="Y333" s="161"/>
      <c r="Z333" s="151"/>
      <c r="AA333" s="151"/>
      <c r="AB333" s="151"/>
      <c r="AC333" s="151"/>
      <c r="AD333" s="151"/>
      <c r="AE333" s="151"/>
      <c r="AF333" s="151"/>
      <c r="AG333" s="151" t="s">
        <v>127</v>
      </c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79" t="str">
        <f>C333</f>
        <v>Náklady na ztížené provádění stavebních prací v důsledku nepřerušeného provozu na staveništi nebo v případech nepřerušeného provozu v objektech v nichž se stavební práce provádí.Položka bude naceněná dle projektové dokumentace SO 02 zpevněné plochy.</v>
      </c>
      <c r="BB333" s="151"/>
      <c r="BC333" s="151"/>
      <c r="BD333" s="151"/>
      <c r="BE333" s="151"/>
      <c r="BF333" s="151"/>
      <c r="BG333" s="151"/>
      <c r="BH333" s="151"/>
    </row>
    <row r="334" spans="1:60" outlineLevel="1" x14ac:dyDescent="0.2">
      <c r="A334" s="172">
        <v>78</v>
      </c>
      <c r="B334" s="173" t="s">
        <v>428</v>
      </c>
      <c r="C334" s="181" t="s">
        <v>429</v>
      </c>
      <c r="D334" s="174" t="s">
        <v>363</v>
      </c>
      <c r="E334" s="175">
        <v>1</v>
      </c>
      <c r="F334" s="176"/>
      <c r="G334" s="177">
        <f>ROUND(E334*F334,2)</f>
        <v>0</v>
      </c>
      <c r="H334" s="176"/>
      <c r="I334" s="177">
        <f>ROUND(E334*H334,2)</f>
        <v>0</v>
      </c>
      <c r="J334" s="176"/>
      <c r="K334" s="177">
        <f>ROUND(E334*J334,2)</f>
        <v>0</v>
      </c>
      <c r="L334" s="177">
        <v>21</v>
      </c>
      <c r="M334" s="177">
        <f>G334*(1+L334/100)</f>
        <v>0</v>
      </c>
      <c r="N334" s="175">
        <v>0</v>
      </c>
      <c r="O334" s="175">
        <f>ROUND(E334*N334,2)</f>
        <v>0</v>
      </c>
      <c r="P334" s="175">
        <v>0</v>
      </c>
      <c r="Q334" s="175">
        <f>ROUND(E334*P334,2)</f>
        <v>0</v>
      </c>
      <c r="R334" s="177"/>
      <c r="S334" s="177" t="s">
        <v>133</v>
      </c>
      <c r="T334" s="178" t="s">
        <v>122</v>
      </c>
      <c r="U334" s="161">
        <v>0</v>
      </c>
      <c r="V334" s="161">
        <f>ROUND(E334*U334,2)</f>
        <v>0</v>
      </c>
      <c r="W334" s="161"/>
      <c r="X334" s="161" t="s">
        <v>364</v>
      </c>
      <c r="Y334" s="161" t="s">
        <v>124</v>
      </c>
      <c r="Z334" s="151"/>
      <c r="AA334" s="151"/>
      <c r="AB334" s="151"/>
      <c r="AC334" s="151"/>
      <c r="AD334" s="151"/>
      <c r="AE334" s="151"/>
      <c r="AF334" s="151"/>
      <c r="AG334" s="151" t="s">
        <v>407</v>
      </c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</row>
    <row r="335" spans="1:60" outlineLevel="2" x14ac:dyDescent="0.2">
      <c r="A335" s="158"/>
      <c r="B335" s="159"/>
      <c r="C335" s="242" t="s">
        <v>430</v>
      </c>
      <c r="D335" s="243"/>
      <c r="E335" s="243"/>
      <c r="F335" s="243"/>
      <c r="G335" s="243"/>
      <c r="H335" s="161"/>
      <c r="I335" s="161"/>
      <c r="J335" s="161"/>
      <c r="K335" s="161"/>
      <c r="L335" s="161"/>
      <c r="M335" s="161"/>
      <c r="N335" s="160"/>
      <c r="O335" s="160"/>
      <c r="P335" s="160"/>
      <c r="Q335" s="160"/>
      <c r="R335" s="161"/>
      <c r="S335" s="161"/>
      <c r="T335" s="161"/>
      <c r="U335" s="161"/>
      <c r="V335" s="161"/>
      <c r="W335" s="161"/>
      <c r="X335" s="161"/>
      <c r="Y335" s="161"/>
      <c r="Z335" s="151"/>
      <c r="AA335" s="151"/>
      <c r="AB335" s="151"/>
      <c r="AC335" s="151"/>
      <c r="AD335" s="151"/>
      <c r="AE335" s="151"/>
      <c r="AF335" s="151"/>
      <c r="AG335" s="151" t="s">
        <v>127</v>
      </c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79" t="str">
        <f>C335</f>
        <v>Koordinace stavebních a technologických dodávek stavby.Položka bude naceněná dle projektové dokumentace SO 02 zpevněné plochy.</v>
      </c>
      <c r="BB335" s="151"/>
      <c r="BC335" s="151"/>
      <c r="BD335" s="151"/>
      <c r="BE335" s="151"/>
      <c r="BF335" s="151"/>
      <c r="BG335" s="151"/>
      <c r="BH335" s="151"/>
    </row>
    <row r="336" spans="1:60" x14ac:dyDescent="0.2">
      <c r="A336" s="165" t="s">
        <v>116</v>
      </c>
      <c r="B336" s="166" t="s">
        <v>88</v>
      </c>
      <c r="C336" s="180" t="s">
        <v>28</v>
      </c>
      <c r="D336" s="167"/>
      <c r="E336" s="168"/>
      <c r="F336" s="169"/>
      <c r="G336" s="169">
        <f>SUMIF(AG337:AG347,"&lt;&gt;NOR",G337:G347)</f>
        <v>0</v>
      </c>
      <c r="H336" s="169"/>
      <c r="I336" s="169">
        <f>SUM(I337:I347)</f>
        <v>0</v>
      </c>
      <c r="J336" s="169"/>
      <c r="K336" s="169">
        <f>SUM(K337:K347)</f>
        <v>0</v>
      </c>
      <c r="L336" s="169"/>
      <c r="M336" s="169">
        <f>SUM(M337:M347)</f>
        <v>0</v>
      </c>
      <c r="N336" s="168"/>
      <c r="O336" s="168">
        <f>SUM(O337:O347)</f>
        <v>0</v>
      </c>
      <c r="P336" s="168"/>
      <c r="Q336" s="168">
        <f>SUM(Q337:Q347)</f>
        <v>0</v>
      </c>
      <c r="R336" s="169"/>
      <c r="S336" s="169"/>
      <c r="T336" s="170"/>
      <c r="U336" s="164"/>
      <c r="V336" s="164">
        <f>SUM(V337:V347)</f>
        <v>0</v>
      </c>
      <c r="W336" s="164"/>
      <c r="X336" s="164"/>
      <c r="Y336" s="164"/>
      <c r="AG336" t="s">
        <v>117</v>
      </c>
    </row>
    <row r="337" spans="1:60" outlineLevel="1" x14ac:dyDescent="0.2">
      <c r="A337" s="172">
        <v>79</v>
      </c>
      <c r="B337" s="173" t="s">
        <v>431</v>
      </c>
      <c r="C337" s="181" t="s">
        <v>432</v>
      </c>
      <c r="D337" s="174" t="s">
        <v>363</v>
      </c>
      <c r="E337" s="175">
        <v>1</v>
      </c>
      <c r="F337" s="176"/>
      <c r="G337" s="177">
        <f>ROUND(E337*F337,2)</f>
        <v>0</v>
      </c>
      <c r="H337" s="176"/>
      <c r="I337" s="177">
        <f>ROUND(E337*H337,2)</f>
        <v>0</v>
      </c>
      <c r="J337" s="176"/>
      <c r="K337" s="177">
        <f>ROUND(E337*J337,2)</f>
        <v>0</v>
      </c>
      <c r="L337" s="177">
        <v>21</v>
      </c>
      <c r="M337" s="177">
        <f>G337*(1+L337/100)</f>
        <v>0</v>
      </c>
      <c r="N337" s="175">
        <v>0</v>
      </c>
      <c r="O337" s="175">
        <f>ROUND(E337*N337,2)</f>
        <v>0</v>
      </c>
      <c r="P337" s="175">
        <v>0</v>
      </c>
      <c r="Q337" s="175">
        <f>ROUND(E337*P337,2)</f>
        <v>0</v>
      </c>
      <c r="R337" s="177"/>
      <c r="S337" s="177" t="s">
        <v>133</v>
      </c>
      <c r="T337" s="178" t="s">
        <v>122</v>
      </c>
      <c r="U337" s="161">
        <v>0</v>
      </c>
      <c r="V337" s="161">
        <f>ROUND(E337*U337,2)</f>
        <v>0</v>
      </c>
      <c r="W337" s="161"/>
      <c r="X337" s="161" t="s">
        <v>364</v>
      </c>
      <c r="Y337" s="161" t="s">
        <v>124</v>
      </c>
      <c r="Z337" s="151"/>
      <c r="AA337" s="151"/>
      <c r="AB337" s="151"/>
      <c r="AC337" s="151"/>
      <c r="AD337" s="151"/>
      <c r="AE337" s="151"/>
      <c r="AF337" s="151"/>
      <c r="AG337" s="151" t="s">
        <v>407</v>
      </c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</row>
    <row r="338" spans="1:60" ht="22.5" outlineLevel="2" x14ac:dyDescent="0.2">
      <c r="A338" s="158"/>
      <c r="B338" s="159"/>
      <c r="C338" s="242" t="s">
        <v>433</v>
      </c>
      <c r="D338" s="243"/>
      <c r="E338" s="243"/>
      <c r="F338" s="243"/>
      <c r="G338" s="243"/>
      <c r="H338" s="161"/>
      <c r="I338" s="161"/>
      <c r="J338" s="161"/>
      <c r="K338" s="161"/>
      <c r="L338" s="161"/>
      <c r="M338" s="161"/>
      <c r="N338" s="160"/>
      <c r="O338" s="160"/>
      <c r="P338" s="160"/>
      <c r="Q338" s="160"/>
      <c r="R338" s="161"/>
      <c r="S338" s="161"/>
      <c r="T338" s="161"/>
      <c r="U338" s="161"/>
      <c r="V338" s="161"/>
      <c r="W338" s="161"/>
      <c r="X338" s="161"/>
      <c r="Y338" s="161"/>
      <c r="Z338" s="151"/>
      <c r="AA338" s="151"/>
      <c r="AB338" s="151"/>
      <c r="AC338" s="151"/>
      <c r="AD338" s="151"/>
      <c r="AE338" s="151"/>
      <c r="AF338" s="151"/>
      <c r="AG338" s="151" t="s">
        <v>127</v>
      </c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79" t="str">
        <f>C338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38" s="151"/>
      <c r="BC338" s="151"/>
      <c r="BD338" s="151"/>
      <c r="BE338" s="151"/>
      <c r="BF338" s="151"/>
      <c r="BG338" s="151"/>
      <c r="BH338" s="151"/>
    </row>
    <row r="339" spans="1:60" outlineLevel="3" x14ac:dyDescent="0.2">
      <c r="A339" s="158"/>
      <c r="B339" s="159"/>
      <c r="C339" s="246" t="s">
        <v>126</v>
      </c>
      <c r="D339" s="247"/>
      <c r="E339" s="247"/>
      <c r="F339" s="247"/>
      <c r="G339" s="247"/>
      <c r="H339" s="161"/>
      <c r="I339" s="161"/>
      <c r="J339" s="161"/>
      <c r="K339" s="161"/>
      <c r="L339" s="161"/>
      <c r="M339" s="161"/>
      <c r="N339" s="160"/>
      <c r="O339" s="160"/>
      <c r="P339" s="160"/>
      <c r="Q339" s="160"/>
      <c r="R339" s="161"/>
      <c r="S339" s="161"/>
      <c r="T339" s="161"/>
      <c r="U339" s="161"/>
      <c r="V339" s="161"/>
      <c r="W339" s="161"/>
      <c r="X339" s="161"/>
      <c r="Y339" s="161"/>
      <c r="Z339" s="151"/>
      <c r="AA339" s="151"/>
      <c r="AB339" s="151"/>
      <c r="AC339" s="151"/>
      <c r="AD339" s="151"/>
      <c r="AE339" s="151"/>
      <c r="AF339" s="151"/>
      <c r="AG339" s="151" t="s">
        <v>127</v>
      </c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</row>
    <row r="340" spans="1:60" outlineLevel="1" x14ac:dyDescent="0.2">
      <c r="A340" s="172">
        <v>80</v>
      </c>
      <c r="B340" s="173" t="s">
        <v>434</v>
      </c>
      <c r="C340" s="181" t="s">
        <v>435</v>
      </c>
      <c r="D340" s="174" t="s">
        <v>363</v>
      </c>
      <c r="E340" s="175">
        <v>1</v>
      </c>
      <c r="F340" s="176"/>
      <c r="G340" s="177">
        <f>ROUND(E340*F340,2)</f>
        <v>0</v>
      </c>
      <c r="H340" s="176"/>
      <c r="I340" s="177">
        <f>ROUND(E340*H340,2)</f>
        <v>0</v>
      </c>
      <c r="J340" s="176"/>
      <c r="K340" s="177">
        <f>ROUND(E340*J340,2)</f>
        <v>0</v>
      </c>
      <c r="L340" s="177">
        <v>21</v>
      </c>
      <c r="M340" s="177">
        <f>G340*(1+L340/100)</f>
        <v>0</v>
      </c>
      <c r="N340" s="175">
        <v>0</v>
      </c>
      <c r="O340" s="175">
        <f>ROUND(E340*N340,2)</f>
        <v>0</v>
      </c>
      <c r="P340" s="175">
        <v>0</v>
      </c>
      <c r="Q340" s="175">
        <f>ROUND(E340*P340,2)</f>
        <v>0</v>
      </c>
      <c r="R340" s="177"/>
      <c r="S340" s="177" t="s">
        <v>133</v>
      </c>
      <c r="T340" s="178" t="s">
        <v>122</v>
      </c>
      <c r="U340" s="161">
        <v>0</v>
      </c>
      <c r="V340" s="161">
        <f>ROUND(E340*U340,2)</f>
        <v>0</v>
      </c>
      <c r="W340" s="161"/>
      <c r="X340" s="161" t="s">
        <v>364</v>
      </c>
      <c r="Y340" s="161" t="s">
        <v>124</v>
      </c>
      <c r="Z340" s="151"/>
      <c r="AA340" s="151"/>
      <c r="AB340" s="151"/>
      <c r="AC340" s="151"/>
      <c r="AD340" s="151"/>
      <c r="AE340" s="151"/>
      <c r="AF340" s="151"/>
      <c r="AG340" s="151" t="s">
        <v>407</v>
      </c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</row>
    <row r="341" spans="1:60" ht="22.5" outlineLevel="2" x14ac:dyDescent="0.2">
      <c r="A341" s="158"/>
      <c r="B341" s="159"/>
      <c r="C341" s="242" t="s">
        <v>436</v>
      </c>
      <c r="D341" s="243"/>
      <c r="E341" s="243"/>
      <c r="F341" s="243"/>
      <c r="G341" s="243"/>
      <c r="H341" s="161"/>
      <c r="I341" s="161"/>
      <c r="J341" s="161"/>
      <c r="K341" s="161"/>
      <c r="L341" s="161"/>
      <c r="M341" s="161"/>
      <c r="N341" s="160"/>
      <c r="O341" s="160"/>
      <c r="P341" s="160"/>
      <c r="Q341" s="160"/>
      <c r="R341" s="161"/>
      <c r="S341" s="161"/>
      <c r="T341" s="161"/>
      <c r="U341" s="161"/>
      <c r="V341" s="161"/>
      <c r="W341" s="161"/>
      <c r="X341" s="161"/>
      <c r="Y341" s="161"/>
      <c r="Z341" s="151"/>
      <c r="AA341" s="151"/>
      <c r="AB341" s="151"/>
      <c r="AC341" s="151"/>
      <c r="AD341" s="151"/>
      <c r="AE341" s="151"/>
      <c r="AF341" s="151"/>
      <c r="AG341" s="151" t="s">
        <v>127</v>
      </c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79" t="str">
        <f>C341</f>
        <v>Náklady zhotovitele, související s prováděním zkoušek a revizí předepsaných technickými normami nebo objednatelem a které jsou pro provedení díla nezbytné.Položka bude naceněná dle projektové dokumentace SO 02 zpevněné plochy.</v>
      </c>
      <c r="BB341" s="151"/>
      <c r="BC341" s="151"/>
      <c r="BD341" s="151"/>
      <c r="BE341" s="151"/>
      <c r="BF341" s="151"/>
      <c r="BG341" s="151"/>
      <c r="BH341" s="151"/>
    </row>
    <row r="342" spans="1:60" outlineLevel="1" x14ac:dyDescent="0.2">
      <c r="A342" s="172">
        <v>81</v>
      </c>
      <c r="B342" s="173" t="s">
        <v>437</v>
      </c>
      <c r="C342" s="181" t="s">
        <v>438</v>
      </c>
      <c r="D342" s="174" t="s">
        <v>363</v>
      </c>
      <c r="E342" s="175">
        <v>1</v>
      </c>
      <c r="F342" s="176"/>
      <c r="G342" s="177">
        <f>ROUND(E342*F342,2)</f>
        <v>0</v>
      </c>
      <c r="H342" s="176"/>
      <c r="I342" s="177">
        <f>ROUND(E342*H342,2)</f>
        <v>0</v>
      </c>
      <c r="J342" s="176"/>
      <c r="K342" s="177">
        <f>ROUND(E342*J342,2)</f>
        <v>0</v>
      </c>
      <c r="L342" s="177">
        <v>21</v>
      </c>
      <c r="M342" s="177">
        <f>G342*(1+L342/100)</f>
        <v>0</v>
      </c>
      <c r="N342" s="175">
        <v>0</v>
      </c>
      <c r="O342" s="175">
        <f>ROUND(E342*N342,2)</f>
        <v>0</v>
      </c>
      <c r="P342" s="175">
        <v>0</v>
      </c>
      <c r="Q342" s="175">
        <f>ROUND(E342*P342,2)</f>
        <v>0</v>
      </c>
      <c r="R342" s="177"/>
      <c r="S342" s="177" t="s">
        <v>133</v>
      </c>
      <c r="T342" s="178" t="s">
        <v>122</v>
      </c>
      <c r="U342" s="161">
        <v>0</v>
      </c>
      <c r="V342" s="161">
        <f>ROUND(E342*U342,2)</f>
        <v>0</v>
      </c>
      <c r="W342" s="161"/>
      <c r="X342" s="161" t="s">
        <v>364</v>
      </c>
      <c r="Y342" s="161" t="s">
        <v>124</v>
      </c>
      <c r="Z342" s="151"/>
      <c r="AA342" s="151"/>
      <c r="AB342" s="151"/>
      <c r="AC342" s="151"/>
      <c r="AD342" s="151"/>
      <c r="AE342" s="151"/>
      <c r="AF342" s="151"/>
      <c r="AG342" s="151" t="s">
        <v>407</v>
      </c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</row>
    <row r="343" spans="1:60" outlineLevel="2" x14ac:dyDescent="0.2">
      <c r="A343" s="158"/>
      <c r="B343" s="159"/>
      <c r="C343" s="242" t="s">
        <v>439</v>
      </c>
      <c r="D343" s="243"/>
      <c r="E343" s="243"/>
      <c r="F343" s="243"/>
      <c r="G343" s="243"/>
      <c r="H343" s="161"/>
      <c r="I343" s="161"/>
      <c r="J343" s="161"/>
      <c r="K343" s="161"/>
      <c r="L343" s="161"/>
      <c r="M343" s="161"/>
      <c r="N343" s="160"/>
      <c r="O343" s="160"/>
      <c r="P343" s="160"/>
      <c r="Q343" s="160"/>
      <c r="R343" s="161"/>
      <c r="S343" s="161"/>
      <c r="T343" s="161"/>
      <c r="U343" s="161"/>
      <c r="V343" s="161"/>
      <c r="W343" s="161"/>
      <c r="X343" s="161"/>
      <c r="Y343" s="161"/>
      <c r="Z343" s="151"/>
      <c r="AA343" s="151"/>
      <c r="AB343" s="151"/>
      <c r="AC343" s="151"/>
      <c r="AD343" s="151"/>
      <c r="AE343" s="151"/>
      <c r="AF343" s="151"/>
      <c r="AG343" s="151" t="s">
        <v>127</v>
      </c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79" t="str">
        <f>C343</f>
        <v>Náklady na vyhotovení dokumentace skutečného provedení stavby a její předání objednateli v požadované formě a požadovaném počtu.</v>
      </c>
      <c r="BB343" s="151"/>
      <c r="BC343" s="151"/>
      <c r="BD343" s="151"/>
      <c r="BE343" s="151"/>
      <c r="BF343" s="151"/>
      <c r="BG343" s="151"/>
      <c r="BH343" s="151"/>
    </row>
    <row r="344" spans="1:60" outlineLevel="3" x14ac:dyDescent="0.2">
      <c r="A344" s="158"/>
      <c r="B344" s="159"/>
      <c r="C344" s="246" t="s">
        <v>126</v>
      </c>
      <c r="D344" s="247"/>
      <c r="E344" s="247"/>
      <c r="F344" s="247"/>
      <c r="G344" s="247"/>
      <c r="H344" s="161"/>
      <c r="I344" s="161"/>
      <c r="J344" s="161"/>
      <c r="K344" s="161"/>
      <c r="L344" s="161"/>
      <c r="M344" s="161"/>
      <c r="N344" s="160"/>
      <c r="O344" s="160"/>
      <c r="P344" s="160"/>
      <c r="Q344" s="160"/>
      <c r="R344" s="161"/>
      <c r="S344" s="161"/>
      <c r="T344" s="161"/>
      <c r="U344" s="161"/>
      <c r="V344" s="161"/>
      <c r="W344" s="161"/>
      <c r="X344" s="161"/>
      <c r="Y344" s="161"/>
      <c r="Z344" s="151"/>
      <c r="AA344" s="151"/>
      <c r="AB344" s="151"/>
      <c r="AC344" s="151"/>
      <c r="AD344" s="151"/>
      <c r="AE344" s="151"/>
      <c r="AF344" s="151"/>
      <c r="AG344" s="151" t="s">
        <v>127</v>
      </c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  <c r="BB344" s="151"/>
      <c r="BC344" s="151"/>
      <c r="BD344" s="151"/>
      <c r="BE344" s="151"/>
      <c r="BF344" s="151"/>
      <c r="BG344" s="151"/>
      <c r="BH344" s="151"/>
    </row>
    <row r="345" spans="1:60" outlineLevel="1" x14ac:dyDescent="0.2">
      <c r="A345" s="172">
        <v>82</v>
      </c>
      <c r="B345" s="173" t="s">
        <v>440</v>
      </c>
      <c r="C345" s="181" t="s">
        <v>441</v>
      </c>
      <c r="D345" s="174" t="s">
        <v>363</v>
      </c>
      <c r="E345" s="175">
        <v>1</v>
      </c>
      <c r="F345" s="176"/>
      <c r="G345" s="177">
        <f>ROUND(E345*F345,2)</f>
        <v>0</v>
      </c>
      <c r="H345" s="176"/>
      <c r="I345" s="177">
        <f>ROUND(E345*H345,2)</f>
        <v>0</v>
      </c>
      <c r="J345" s="176"/>
      <c r="K345" s="177">
        <f>ROUND(E345*J345,2)</f>
        <v>0</v>
      </c>
      <c r="L345" s="177">
        <v>21</v>
      </c>
      <c r="M345" s="177">
        <f>G345*(1+L345/100)</f>
        <v>0</v>
      </c>
      <c r="N345" s="175">
        <v>0</v>
      </c>
      <c r="O345" s="175">
        <f>ROUND(E345*N345,2)</f>
        <v>0</v>
      </c>
      <c r="P345" s="175">
        <v>0</v>
      </c>
      <c r="Q345" s="175">
        <f>ROUND(E345*P345,2)</f>
        <v>0</v>
      </c>
      <c r="R345" s="177"/>
      <c r="S345" s="177" t="s">
        <v>133</v>
      </c>
      <c r="T345" s="178" t="s">
        <v>122</v>
      </c>
      <c r="U345" s="161">
        <v>0</v>
      </c>
      <c r="V345" s="161">
        <f>ROUND(E345*U345,2)</f>
        <v>0</v>
      </c>
      <c r="W345" s="161"/>
      <c r="X345" s="161" t="s">
        <v>364</v>
      </c>
      <c r="Y345" s="161" t="s">
        <v>124</v>
      </c>
      <c r="Z345" s="151"/>
      <c r="AA345" s="151"/>
      <c r="AB345" s="151"/>
      <c r="AC345" s="151"/>
      <c r="AD345" s="151"/>
      <c r="AE345" s="151"/>
      <c r="AF345" s="151"/>
      <c r="AG345" s="151" t="s">
        <v>407</v>
      </c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151"/>
      <c r="BH345" s="151"/>
    </row>
    <row r="346" spans="1:60" outlineLevel="2" x14ac:dyDescent="0.2">
      <c r="A346" s="158"/>
      <c r="B346" s="159"/>
      <c r="C346" s="242" t="s">
        <v>442</v>
      </c>
      <c r="D346" s="243"/>
      <c r="E346" s="243"/>
      <c r="F346" s="243"/>
      <c r="G346" s="243"/>
      <c r="H346" s="161"/>
      <c r="I346" s="161"/>
      <c r="J346" s="161"/>
      <c r="K346" s="161"/>
      <c r="L346" s="161"/>
      <c r="M346" s="161"/>
      <c r="N346" s="160"/>
      <c r="O346" s="160"/>
      <c r="P346" s="160"/>
      <c r="Q346" s="160"/>
      <c r="R346" s="161"/>
      <c r="S346" s="161"/>
      <c r="T346" s="161"/>
      <c r="U346" s="161"/>
      <c r="V346" s="161"/>
      <c r="W346" s="161"/>
      <c r="X346" s="161"/>
      <c r="Y346" s="161"/>
      <c r="Z346" s="151"/>
      <c r="AA346" s="151"/>
      <c r="AB346" s="151"/>
      <c r="AC346" s="151"/>
      <c r="AD346" s="151"/>
      <c r="AE346" s="151"/>
      <c r="AF346" s="151"/>
      <c r="AG346" s="151" t="s">
        <v>127</v>
      </c>
      <c r="AH346" s="151"/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79" t="str">
        <f>C346</f>
        <v>Náklady na provedení skutečného zaměření stavby v rozsahu nezbytném pro zápis změny do katastru nemovitostí.</v>
      </c>
      <c r="BB346" s="151"/>
      <c r="BC346" s="151"/>
      <c r="BD346" s="151"/>
      <c r="BE346" s="151"/>
      <c r="BF346" s="151"/>
      <c r="BG346" s="151"/>
      <c r="BH346" s="151"/>
    </row>
    <row r="347" spans="1:60" outlineLevel="3" x14ac:dyDescent="0.2">
      <c r="A347" s="158"/>
      <c r="B347" s="159"/>
      <c r="C347" s="246" t="s">
        <v>126</v>
      </c>
      <c r="D347" s="247"/>
      <c r="E347" s="247"/>
      <c r="F347" s="247"/>
      <c r="G347" s="247"/>
      <c r="H347" s="161"/>
      <c r="I347" s="161"/>
      <c r="J347" s="161"/>
      <c r="K347" s="161"/>
      <c r="L347" s="161"/>
      <c r="M347" s="161"/>
      <c r="N347" s="160"/>
      <c r="O347" s="160"/>
      <c r="P347" s="160"/>
      <c r="Q347" s="160"/>
      <c r="R347" s="161"/>
      <c r="S347" s="161"/>
      <c r="T347" s="161"/>
      <c r="U347" s="161"/>
      <c r="V347" s="161"/>
      <c r="W347" s="161"/>
      <c r="X347" s="161"/>
      <c r="Y347" s="161"/>
      <c r="Z347" s="151"/>
      <c r="AA347" s="151"/>
      <c r="AB347" s="151"/>
      <c r="AC347" s="151"/>
      <c r="AD347" s="151"/>
      <c r="AE347" s="151"/>
      <c r="AF347" s="151"/>
      <c r="AG347" s="151" t="s">
        <v>127</v>
      </c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151"/>
      <c r="BH347" s="151"/>
    </row>
    <row r="348" spans="1:60" x14ac:dyDescent="0.2">
      <c r="A348" s="3"/>
      <c r="B348" s="4"/>
      <c r="C348" s="183"/>
      <c r="D348" s="6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AE348">
        <v>15</v>
      </c>
      <c r="AF348">
        <v>21</v>
      </c>
      <c r="AG348" t="s">
        <v>102</v>
      </c>
    </row>
    <row r="349" spans="1:60" x14ac:dyDescent="0.2">
      <c r="A349" s="154"/>
      <c r="B349" s="155" t="s">
        <v>29</v>
      </c>
      <c r="C349" s="184"/>
      <c r="D349" s="156"/>
      <c r="E349" s="157"/>
      <c r="F349" s="157"/>
      <c r="G349" s="171">
        <f>G8+G67+G85+G95+G106+G134+G201+G268+G292+G296+G312+G316+G336</f>
        <v>0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AE349">
        <f>SUMIF(L7:L347,AE348,G7:G347)</f>
        <v>0</v>
      </c>
      <c r="AF349">
        <f>SUMIF(L7:L347,AF348,G7:G347)</f>
        <v>0</v>
      </c>
      <c r="AG349" t="s">
        <v>443</v>
      </c>
    </row>
    <row r="350" spans="1:60" x14ac:dyDescent="0.2">
      <c r="C350" s="185"/>
      <c r="D350" s="10"/>
      <c r="AG350" t="s">
        <v>446</v>
      </c>
    </row>
    <row r="351" spans="1:60" x14ac:dyDescent="0.2">
      <c r="D351" s="10"/>
    </row>
    <row r="352" spans="1:60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/FtXiOAd4V0PDgVZ7zZM7oa0bzu4HuPy54AyY+cpzCsHJji/2zhWU6ByVvFdoRtXXmbehcyN6cJuP+juXwcgtA==" saltValue="/CmID5kNIHpLgS04ODneRA==" spinCount="100000" sheet="1" formatRows="0"/>
  <mergeCells count="131">
    <mergeCell ref="C341:G341"/>
    <mergeCell ref="C343:G343"/>
    <mergeCell ref="C344:G344"/>
    <mergeCell ref="C346:G346"/>
    <mergeCell ref="C347:G347"/>
    <mergeCell ref="C329:G329"/>
    <mergeCell ref="C331:G331"/>
    <mergeCell ref="C333:G333"/>
    <mergeCell ref="C335:G335"/>
    <mergeCell ref="C338:G338"/>
    <mergeCell ref="C339:G339"/>
    <mergeCell ref="C320:G320"/>
    <mergeCell ref="C322:G322"/>
    <mergeCell ref="C323:G323"/>
    <mergeCell ref="C325:G325"/>
    <mergeCell ref="C326:G326"/>
    <mergeCell ref="C328:G328"/>
    <mergeCell ref="C305:G305"/>
    <mergeCell ref="C310:G310"/>
    <mergeCell ref="C314:G314"/>
    <mergeCell ref="C315:G315"/>
    <mergeCell ref="C318:G318"/>
    <mergeCell ref="C319:G319"/>
    <mergeCell ref="C283:G283"/>
    <mergeCell ref="C289:G289"/>
    <mergeCell ref="C290:G290"/>
    <mergeCell ref="C294:G294"/>
    <mergeCell ref="C298:G298"/>
    <mergeCell ref="C301:G301"/>
    <mergeCell ref="C267:G267"/>
    <mergeCell ref="C270:G270"/>
    <mergeCell ref="C271:G271"/>
    <mergeCell ref="C278:G278"/>
    <mergeCell ref="C279:G279"/>
    <mergeCell ref="C282:G282"/>
    <mergeCell ref="C252:G252"/>
    <mergeCell ref="C255:G255"/>
    <mergeCell ref="C257:G257"/>
    <mergeCell ref="C258:G258"/>
    <mergeCell ref="C265:G265"/>
    <mergeCell ref="C266:G266"/>
    <mergeCell ref="C237:G237"/>
    <mergeCell ref="C240:G240"/>
    <mergeCell ref="C241:G241"/>
    <mergeCell ref="C245:G245"/>
    <mergeCell ref="C246:G246"/>
    <mergeCell ref="C249:G249"/>
    <mergeCell ref="C221:G221"/>
    <mergeCell ref="C225:G225"/>
    <mergeCell ref="C227:G227"/>
    <mergeCell ref="C230:G230"/>
    <mergeCell ref="C231:G231"/>
    <mergeCell ref="C236:G236"/>
    <mergeCell ref="C210:G210"/>
    <mergeCell ref="C211:G211"/>
    <mergeCell ref="C212:G212"/>
    <mergeCell ref="C213:G213"/>
    <mergeCell ref="C214:G214"/>
    <mergeCell ref="C217:G217"/>
    <mergeCell ref="C199:G199"/>
    <mergeCell ref="C203:G203"/>
    <mergeCell ref="C206:G206"/>
    <mergeCell ref="C207:G207"/>
    <mergeCell ref="C208:G208"/>
    <mergeCell ref="C209:G209"/>
    <mergeCell ref="C182:G182"/>
    <mergeCell ref="C185:G185"/>
    <mergeCell ref="C188:G188"/>
    <mergeCell ref="C191:G191"/>
    <mergeCell ref="C192:G192"/>
    <mergeCell ref="C196:G196"/>
    <mergeCell ref="C160:G160"/>
    <mergeCell ref="C161:G161"/>
    <mergeCell ref="C166:G166"/>
    <mergeCell ref="C171:G171"/>
    <mergeCell ref="C172:G172"/>
    <mergeCell ref="C177:G177"/>
    <mergeCell ref="C139:G139"/>
    <mergeCell ref="C142:G142"/>
    <mergeCell ref="C143:G143"/>
    <mergeCell ref="C146:G146"/>
    <mergeCell ref="C151:G151"/>
    <mergeCell ref="C155:G155"/>
    <mergeCell ref="C118:G118"/>
    <mergeCell ref="C121:G121"/>
    <mergeCell ref="C124:G124"/>
    <mergeCell ref="C127:G127"/>
    <mergeCell ref="C128:G128"/>
    <mergeCell ref="C136:G136"/>
    <mergeCell ref="C105:G105"/>
    <mergeCell ref="C108:G108"/>
    <mergeCell ref="C109:G109"/>
    <mergeCell ref="C112:G112"/>
    <mergeCell ref="C114:G114"/>
    <mergeCell ref="C115:G115"/>
    <mergeCell ref="C79:G79"/>
    <mergeCell ref="C82:G82"/>
    <mergeCell ref="C87:G87"/>
    <mergeCell ref="C92:G92"/>
    <mergeCell ref="C97:G97"/>
    <mergeCell ref="C104:G104"/>
    <mergeCell ref="C61:G61"/>
    <mergeCell ref="C64:G64"/>
    <mergeCell ref="C69:G69"/>
    <mergeCell ref="C72:G72"/>
    <mergeCell ref="C75:G75"/>
    <mergeCell ref="C78:G78"/>
    <mergeCell ref="C50:G50"/>
    <mergeCell ref="C51:G51"/>
    <mergeCell ref="C53:G53"/>
    <mergeCell ref="C54:G54"/>
    <mergeCell ref="C57:G57"/>
    <mergeCell ref="C58:G58"/>
    <mergeCell ref="C30:G30"/>
    <mergeCell ref="C31:G31"/>
    <mergeCell ref="C43:G43"/>
    <mergeCell ref="C44:G44"/>
    <mergeCell ref="C46:G46"/>
    <mergeCell ref="C47:G47"/>
    <mergeCell ref="C16:G16"/>
    <mergeCell ref="C19:G19"/>
    <mergeCell ref="C20:G20"/>
    <mergeCell ref="C23:G23"/>
    <mergeCell ref="C26:G26"/>
    <mergeCell ref="C27:G27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02  SO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 SO 02 Pol'!Názvy_tisku</vt:lpstr>
      <vt:lpstr>oadresa</vt:lpstr>
      <vt:lpstr>Stavba!Objednatel</vt:lpstr>
      <vt:lpstr>Stavba!Objekt</vt:lpstr>
      <vt:lpstr>'SO 02  SO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Antonín Küffel</dc:creator>
  <cp:lastModifiedBy>Miroslav Pantůček</cp:lastModifiedBy>
  <cp:lastPrinted>2019-03-19T12:27:02Z</cp:lastPrinted>
  <dcterms:created xsi:type="dcterms:W3CDTF">2009-04-08T07:15:50Z</dcterms:created>
  <dcterms:modified xsi:type="dcterms:W3CDTF">2023-12-13T08:05:58Z</dcterms:modified>
</cp:coreProperties>
</file>