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192.168.1.240\ppskania\__Zakázky 2021\08_Multifunční dům Muglinov\##SOUTĚŽ\dotaz č.37\"/>
    </mc:Choice>
  </mc:AlternateContent>
  <xr:revisionPtr revIDLastSave="0" documentId="13_ncr:1_{EEAE5093-8083-4538-81FA-72A8A9916997}" xr6:coauthVersionLast="47" xr6:coauthVersionMax="47" xr10:uidLastSave="{00000000-0000-0000-0000-000000000000}"/>
  <bookViews>
    <workbookView xWindow="10125" yWindow="900" windowWidth="22380" windowHeight="22050" xr2:uid="{00000000-000D-0000-FFFF-FFFF00000000}"/>
  </bookViews>
  <sheets>
    <sheet name="Rekapitulace stavby" sheetId="1" r:id="rId1"/>
    <sheet name="10_2023 - ZDRAVOTNĚ TECHN..." sheetId="2" r:id="rId2"/>
    <sheet name="Pokyny pro vyplnění" sheetId="3" r:id="rId3"/>
  </sheets>
  <definedNames>
    <definedName name="_xlnm._FilterDatabase" localSheetId="1" hidden="1">'10_2023 - ZDRAVOTNĚ TECHN...'!$C$99:$K$627</definedName>
    <definedName name="_xlnm.Print_Titles" localSheetId="1">'10_2023 - ZDRAVOTNĚ TECHN...'!$99:$99</definedName>
    <definedName name="_xlnm.Print_Titles" localSheetId="0">'Rekapitulace stavby'!$52:$52</definedName>
    <definedName name="_xlnm.Print_Area" localSheetId="1">'10_2023 - ZDRAVOTNĚ TECHN...'!$C$4:$J$41,'10_2023 - ZDRAVOTNĚ TECHN...'!$C$47:$J$79,'10_2023 - ZDRAVOTNĚ TECHN...'!$C$85:$K$627</definedName>
    <definedName name="_xlnm.Print_Area" localSheetId="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</definedNames>
  <calcPr calcId="191029"/>
</workbook>
</file>

<file path=xl/calcChain.xml><?xml version="1.0" encoding="utf-8"?>
<calcChain xmlns="http://schemas.openxmlformats.org/spreadsheetml/2006/main">
  <c r="J591" i="2" l="1"/>
  <c r="J39" i="2" l="1"/>
  <c r="J38" i="2"/>
  <c r="AY56" i="1" s="1"/>
  <c r="J37" i="2"/>
  <c r="AX56" i="1"/>
  <c r="BI625" i="2"/>
  <c r="BH625" i="2"/>
  <c r="BG625" i="2"/>
  <c r="BF625" i="2"/>
  <c r="T625" i="2"/>
  <c r="R625" i="2"/>
  <c r="P625" i="2"/>
  <c r="BI622" i="2"/>
  <c r="BH622" i="2"/>
  <c r="BG622" i="2"/>
  <c r="BF622" i="2"/>
  <c r="T622" i="2"/>
  <c r="R622" i="2"/>
  <c r="P622" i="2"/>
  <c r="BI619" i="2"/>
  <c r="BH619" i="2"/>
  <c r="BG619" i="2"/>
  <c r="BF619" i="2"/>
  <c r="T619" i="2"/>
  <c r="R619" i="2"/>
  <c r="P619" i="2"/>
  <c r="BI616" i="2"/>
  <c r="BH616" i="2"/>
  <c r="BG616" i="2"/>
  <c r="BF616" i="2"/>
  <c r="T616" i="2"/>
  <c r="R616" i="2"/>
  <c r="P616" i="2"/>
  <c r="BI613" i="2"/>
  <c r="BH613" i="2"/>
  <c r="BG613" i="2"/>
  <c r="BF613" i="2"/>
  <c r="T613" i="2"/>
  <c r="R613" i="2"/>
  <c r="P613" i="2"/>
  <c r="BI610" i="2"/>
  <c r="BH610" i="2"/>
  <c r="BG610" i="2"/>
  <c r="BF610" i="2"/>
  <c r="T610" i="2"/>
  <c r="R610" i="2"/>
  <c r="P610" i="2"/>
  <c r="BI607" i="2"/>
  <c r="BH607" i="2"/>
  <c r="BG607" i="2"/>
  <c r="BF607" i="2"/>
  <c r="T607" i="2"/>
  <c r="R607" i="2"/>
  <c r="P607" i="2"/>
  <c r="BI604" i="2"/>
  <c r="BH604" i="2"/>
  <c r="BG604" i="2"/>
  <c r="BF604" i="2"/>
  <c r="T604" i="2"/>
  <c r="R604" i="2"/>
  <c r="P604" i="2"/>
  <c r="BI601" i="2"/>
  <c r="BH601" i="2"/>
  <c r="BG601" i="2"/>
  <c r="BF601" i="2"/>
  <c r="T601" i="2"/>
  <c r="R601" i="2"/>
  <c r="P601" i="2"/>
  <c r="BI599" i="2"/>
  <c r="BH599" i="2"/>
  <c r="BG599" i="2"/>
  <c r="BF599" i="2"/>
  <c r="T599" i="2"/>
  <c r="R599" i="2"/>
  <c r="P599" i="2"/>
  <c r="BI596" i="2"/>
  <c r="BH596" i="2"/>
  <c r="BG596" i="2"/>
  <c r="BF596" i="2"/>
  <c r="T596" i="2"/>
  <c r="R596" i="2"/>
  <c r="P596" i="2"/>
  <c r="BI594" i="2"/>
  <c r="BH594" i="2"/>
  <c r="BG594" i="2"/>
  <c r="BF594" i="2"/>
  <c r="T594" i="2"/>
  <c r="R594" i="2"/>
  <c r="P594" i="2"/>
  <c r="BI591" i="2"/>
  <c r="BH591" i="2"/>
  <c r="BG591" i="2"/>
  <c r="BF591" i="2"/>
  <c r="T591" i="2"/>
  <c r="R591" i="2"/>
  <c r="P591" i="2"/>
  <c r="BI588" i="2"/>
  <c r="BH588" i="2"/>
  <c r="BG588" i="2"/>
  <c r="BF588" i="2"/>
  <c r="T588" i="2"/>
  <c r="R588" i="2"/>
  <c r="P588" i="2"/>
  <c r="BI585" i="2"/>
  <c r="BH585" i="2"/>
  <c r="BG585" i="2"/>
  <c r="BF585" i="2"/>
  <c r="T585" i="2"/>
  <c r="R585" i="2"/>
  <c r="P585" i="2"/>
  <c r="BI582" i="2"/>
  <c r="BH582" i="2"/>
  <c r="BG582" i="2"/>
  <c r="BF582" i="2"/>
  <c r="T582" i="2"/>
  <c r="R582" i="2"/>
  <c r="P582" i="2"/>
  <c r="BI579" i="2"/>
  <c r="BH579" i="2"/>
  <c r="BG579" i="2"/>
  <c r="BF579" i="2"/>
  <c r="T579" i="2"/>
  <c r="R579" i="2"/>
  <c r="P579" i="2"/>
  <c r="BI576" i="2"/>
  <c r="BH576" i="2"/>
  <c r="BG576" i="2"/>
  <c r="BF576" i="2"/>
  <c r="T576" i="2"/>
  <c r="R576" i="2"/>
  <c r="P576" i="2"/>
  <c r="BI573" i="2"/>
  <c r="BH573" i="2"/>
  <c r="BG573" i="2"/>
  <c r="BF573" i="2"/>
  <c r="T573" i="2"/>
  <c r="R573" i="2"/>
  <c r="P573" i="2"/>
  <c r="BI570" i="2"/>
  <c r="BH570" i="2"/>
  <c r="BG570" i="2"/>
  <c r="BF570" i="2"/>
  <c r="T570" i="2"/>
  <c r="R570" i="2"/>
  <c r="P570" i="2"/>
  <c r="BI567" i="2"/>
  <c r="BH567" i="2"/>
  <c r="BG567" i="2"/>
  <c r="BF567" i="2"/>
  <c r="T567" i="2"/>
  <c r="R567" i="2"/>
  <c r="P567" i="2"/>
  <c r="BI564" i="2"/>
  <c r="BH564" i="2"/>
  <c r="BG564" i="2"/>
  <c r="BF564" i="2"/>
  <c r="T564" i="2"/>
  <c r="R564" i="2"/>
  <c r="P564" i="2"/>
  <c r="BI562" i="2"/>
  <c r="BH562" i="2"/>
  <c r="BG562" i="2"/>
  <c r="BF562" i="2"/>
  <c r="T562" i="2"/>
  <c r="R562" i="2"/>
  <c r="P562" i="2"/>
  <c r="BI559" i="2"/>
  <c r="BH559" i="2"/>
  <c r="BG559" i="2"/>
  <c r="BF559" i="2"/>
  <c r="T559" i="2"/>
  <c r="R559" i="2"/>
  <c r="P559" i="2"/>
  <c r="BI557" i="2"/>
  <c r="BH557" i="2"/>
  <c r="BG557" i="2"/>
  <c r="BF557" i="2"/>
  <c r="T557" i="2"/>
  <c r="R557" i="2"/>
  <c r="P557" i="2"/>
  <c r="BI554" i="2"/>
  <c r="BH554" i="2"/>
  <c r="BG554" i="2"/>
  <c r="BF554" i="2"/>
  <c r="T554" i="2"/>
  <c r="R554" i="2"/>
  <c r="P554" i="2"/>
  <c r="BI551" i="2"/>
  <c r="BH551" i="2"/>
  <c r="BG551" i="2"/>
  <c r="BF551" i="2"/>
  <c r="T551" i="2"/>
  <c r="R551" i="2"/>
  <c r="P551" i="2"/>
  <c r="BI548" i="2"/>
  <c r="BH548" i="2"/>
  <c r="BG548" i="2"/>
  <c r="BF548" i="2"/>
  <c r="T548" i="2"/>
  <c r="R548" i="2"/>
  <c r="P548" i="2"/>
  <c r="BI545" i="2"/>
  <c r="BH545" i="2"/>
  <c r="BG545" i="2"/>
  <c r="BF545" i="2"/>
  <c r="T545" i="2"/>
  <c r="R545" i="2"/>
  <c r="P545" i="2"/>
  <c r="BI543" i="2"/>
  <c r="BH543" i="2"/>
  <c r="BG543" i="2"/>
  <c r="BF543" i="2"/>
  <c r="T543" i="2"/>
  <c r="R543" i="2"/>
  <c r="P543" i="2"/>
  <c r="BI540" i="2"/>
  <c r="BH540" i="2"/>
  <c r="BG540" i="2"/>
  <c r="BF540" i="2"/>
  <c r="T540" i="2"/>
  <c r="R540" i="2"/>
  <c r="P540" i="2"/>
  <c r="BI537" i="2"/>
  <c r="BH537" i="2"/>
  <c r="BG537" i="2"/>
  <c r="BF537" i="2"/>
  <c r="T537" i="2"/>
  <c r="R537" i="2"/>
  <c r="P537" i="2"/>
  <c r="BI535" i="2"/>
  <c r="BH535" i="2"/>
  <c r="BG535" i="2"/>
  <c r="BF535" i="2"/>
  <c r="T535" i="2"/>
  <c r="R535" i="2"/>
  <c r="P535" i="2"/>
  <c r="BI532" i="2"/>
  <c r="BH532" i="2"/>
  <c r="BG532" i="2"/>
  <c r="BF532" i="2"/>
  <c r="T532" i="2"/>
  <c r="R532" i="2"/>
  <c r="P532" i="2"/>
  <c r="BI529" i="2"/>
  <c r="BH529" i="2"/>
  <c r="BG529" i="2"/>
  <c r="BF529" i="2"/>
  <c r="T529" i="2"/>
  <c r="R529" i="2"/>
  <c r="P529" i="2"/>
  <c r="BI526" i="2"/>
  <c r="BH526" i="2"/>
  <c r="BG526" i="2"/>
  <c r="BF526" i="2"/>
  <c r="T526" i="2"/>
  <c r="R526" i="2"/>
  <c r="P526" i="2"/>
  <c r="BI523" i="2"/>
  <c r="BH523" i="2"/>
  <c r="BG523" i="2"/>
  <c r="BF523" i="2"/>
  <c r="T523" i="2"/>
  <c r="R523" i="2"/>
  <c r="P523" i="2"/>
  <c r="BI520" i="2"/>
  <c r="BH520" i="2"/>
  <c r="BG520" i="2"/>
  <c r="BF520" i="2"/>
  <c r="T520" i="2"/>
  <c r="R520" i="2"/>
  <c r="P520" i="2"/>
  <c r="BI518" i="2"/>
  <c r="BH518" i="2"/>
  <c r="BG518" i="2"/>
  <c r="BF518" i="2"/>
  <c r="T518" i="2"/>
  <c r="R518" i="2"/>
  <c r="P518" i="2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501" i="2"/>
  <c r="BH501" i="2"/>
  <c r="BG501" i="2"/>
  <c r="BF501" i="2"/>
  <c r="T501" i="2"/>
  <c r="R501" i="2"/>
  <c r="P501" i="2"/>
  <c r="BI498" i="2"/>
  <c r="BH498" i="2"/>
  <c r="BG498" i="2"/>
  <c r="BF498" i="2"/>
  <c r="T498" i="2"/>
  <c r="R498" i="2"/>
  <c r="P498" i="2"/>
  <c r="BI496" i="2"/>
  <c r="BH496" i="2"/>
  <c r="BG496" i="2"/>
  <c r="BF496" i="2"/>
  <c r="T496" i="2"/>
  <c r="R496" i="2"/>
  <c r="P496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90" i="2"/>
  <c r="BH490" i="2"/>
  <c r="BG490" i="2"/>
  <c r="BF490" i="2"/>
  <c r="T490" i="2"/>
  <c r="R490" i="2"/>
  <c r="P490" i="2"/>
  <c r="BI488" i="2"/>
  <c r="BH488" i="2"/>
  <c r="BG488" i="2"/>
  <c r="BF488" i="2"/>
  <c r="T488" i="2"/>
  <c r="R488" i="2"/>
  <c r="P488" i="2"/>
  <c r="BI485" i="2"/>
  <c r="BH485" i="2"/>
  <c r="BG485" i="2"/>
  <c r="BF485" i="2"/>
  <c r="T485" i="2"/>
  <c r="R485" i="2"/>
  <c r="P485" i="2"/>
  <c r="BI483" i="2"/>
  <c r="BH483" i="2"/>
  <c r="BG483" i="2"/>
  <c r="BF483" i="2"/>
  <c r="T483" i="2"/>
  <c r="R483" i="2"/>
  <c r="P483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5" i="2"/>
  <c r="BH475" i="2"/>
  <c r="BG475" i="2"/>
  <c r="BF475" i="2"/>
  <c r="T475" i="2"/>
  <c r="R475" i="2"/>
  <c r="P475" i="2"/>
  <c r="BI473" i="2"/>
  <c r="BH473" i="2"/>
  <c r="BG473" i="2"/>
  <c r="BF473" i="2"/>
  <c r="T473" i="2"/>
  <c r="R473" i="2"/>
  <c r="P473" i="2"/>
  <c r="BI471" i="2"/>
  <c r="BH471" i="2"/>
  <c r="BG471" i="2"/>
  <c r="BF471" i="2"/>
  <c r="T471" i="2"/>
  <c r="R471" i="2"/>
  <c r="P471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63" i="2"/>
  <c r="BH463" i="2"/>
  <c r="BG463" i="2"/>
  <c r="BF463" i="2"/>
  <c r="T463" i="2"/>
  <c r="R463" i="2"/>
  <c r="P463" i="2"/>
  <c r="BI460" i="2"/>
  <c r="BH460" i="2"/>
  <c r="BG460" i="2"/>
  <c r="BF460" i="2"/>
  <c r="T460" i="2"/>
  <c r="R460" i="2"/>
  <c r="P460" i="2"/>
  <c r="BI458" i="2"/>
  <c r="BH458" i="2"/>
  <c r="BG458" i="2"/>
  <c r="BF458" i="2"/>
  <c r="T458" i="2"/>
  <c r="R458" i="2"/>
  <c r="P458" i="2"/>
  <c r="BI455" i="2"/>
  <c r="BH455" i="2"/>
  <c r="BG455" i="2"/>
  <c r="BF455" i="2"/>
  <c r="T455" i="2"/>
  <c r="R455" i="2"/>
  <c r="P455" i="2"/>
  <c r="BI453" i="2"/>
  <c r="BH453" i="2"/>
  <c r="BG453" i="2"/>
  <c r="BF453" i="2"/>
  <c r="T453" i="2"/>
  <c r="R453" i="2"/>
  <c r="P453" i="2"/>
  <c r="BI450" i="2"/>
  <c r="BH450" i="2"/>
  <c r="BG450" i="2"/>
  <c r="BF450" i="2"/>
  <c r="T450" i="2"/>
  <c r="R450" i="2"/>
  <c r="P450" i="2"/>
  <c r="BI448" i="2"/>
  <c r="BH448" i="2"/>
  <c r="BG448" i="2"/>
  <c r="BF448" i="2"/>
  <c r="T448" i="2"/>
  <c r="R448" i="2"/>
  <c r="P448" i="2"/>
  <c r="BI445" i="2"/>
  <c r="BH445" i="2"/>
  <c r="BG445" i="2"/>
  <c r="BF445" i="2"/>
  <c r="T445" i="2"/>
  <c r="R445" i="2"/>
  <c r="P445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6" i="2"/>
  <c r="BH436" i="2"/>
  <c r="BG436" i="2"/>
  <c r="BF436" i="2"/>
  <c r="T436" i="2"/>
  <c r="R436" i="2"/>
  <c r="P436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R431" i="2"/>
  <c r="P431" i="2"/>
  <c r="BI429" i="2"/>
  <c r="BH429" i="2"/>
  <c r="BG429" i="2"/>
  <c r="BF429" i="2"/>
  <c r="T429" i="2"/>
  <c r="R429" i="2"/>
  <c r="P429" i="2"/>
  <c r="BI426" i="2"/>
  <c r="BH426" i="2"/>
  <c r="BG426" i="2"/>
  <c r="BF426" i="2"/>
  <c r="T426" i="2"/>
  <c r="R426" i="2"/>
  <c r="P426" i="2"/>
  <c r="BI424" i="2"/>
  <c r="BH424" i="2"/>
  <c r="BG424" i="2"/>
  <c r="BF424" i="2"/>
  <c r="T424" i="2"/>
  <c r="R424" i="2"/>
  <c r="P424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6" i="2"/>
  <c r="BH416" i="2"/>
  <c r="BG416" i="2"/>
  <c r="BF416" i="2"/>
  <c r="T416" i="2"/>
  <c r="R416" i="2"/>
  <c r="P416" i="2"/>
  <c r="BI414" i="2"/>
  <c r="BH414" i="2"/>
  <c r="BG414" i="2"/>
  <c r="BF414" i="2"/>
  <c r="T414" i="2"/>
  <c r="R414" i="2"/>
  <c r="P414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82" i="2"/>
  <c r="BH382" i="2"/>
  <c r="BG382" i="2"/>
  <c r="BF382" i="2"/>
  <c r="T382" i="2"/>
  <c r="R382" i="2"/>
  <c r="P382" i="2"/>
  <c r="BI379" i="2"/>
  <c r="BH379" i="2"/>
  <c r="BG379" i="2"/>
  <c r="BF379" i="2"/>
  <c r="T379" i="2"/>
  <c r="R379" i="2"/>
  <c r="P379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70" i="2"/>
  <c r="BH370" i="2"/>
  <c r="BG370" i="2"/>
  <c r="BF370" i="2"/>
  <c r="T370" i="2"/>
  <c r="R370" i="2"/>
  <c r="P370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28" i="2"/>
  <c r="BH328" i="2"/>
  <c r="BG328" i="2"/>
  <c r="BF328" i="2"/>
  <c r="T328" i="2"/>
  <c r="R328" i="2"/>
  <c r="P328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T158" i="2"/>
  <c r="R159" i="2"/>
  <c r="R158" i="2" s="1"/>
  <c r="P159" i="2"/>
  <c r="P158" i="2" s="1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3" i="2"/>
  <c r="BH103" i="2"/>
  <c r="BG103" i="2"/>
  <c r="F37" i="2" s="1"/>
  <c r="BF103" i="2"/>
  <c r="T103" i="2"/>
  <c r="R103" i="2"/>
  <c r="P103" i="2"/>
  <c r="J97" i="2"/>
  <c r="J96" i="2"/>
  <c r="F96" i="2"/>
  <c r="F94" i="2"/>
  <c r="E92" i="2"/>
  <c r="J59" i="2"/>
  <c r="J58" i="2"/>
  <c r="F58" i="2"/>
  <c r="F56" i="2"/>
  <c r="E54" i="2"/>
  <c r="J20" i="2"/>
  <c r="E20" i="2"/>
  <c r="F97" i="2" s="1"/>
  <c r="J19" i="2"/>
  <c r="J14" i="2"/>
  <c r="J94" i="2" s="1"/>
  <c r="E7" i="2"/>
  <c r="E88" i="2" s="1"/>
  <c r="L50" i="1"/>
  <c r="AM50" i="1"/>
  <c r="AM49" i="1"/>
  <c r="L49" i="1"/>
  <c r="AM47" i="1"/>
  <c r="L47" i="1"/>
  <c r="L45" i="1"/>
  <c r="L44" i="1"/>
  <c r="BK365" i="2"/>
  <c r="J274" i="2"/>
  <c r="J195" i="2"/>
  <c r="BK127" i="2"/>
  <c r="J599" i="2"/>
  <c r="J567" i="2"/>
  <c r="BK518" i="2"/>
  <c r="J492" i="2"/>
  <c r="BK445" i="2"/>
  <c r="BK393" i="2"/>
  <c r="J334" i="2"/>
  <c r="BK300" i="2"/>
  <c r="J250" i="2"/>
  <c r="J588" i="2"/>
  <c r="BK537" i="2"/>
  <c r="J455" i="2"/>
  <c r="J379" i="2"/>
  <c r="BK305" i="2"/>
  <c r="BK244" i="2"/>
  <c r="BK185" i="2"/>
  <c r="BK146" i="2"/>
  <c r="J601" i="2"/>
  <c r="J545" i="2"/>
  <c r="BK514" i="2"/>
  <c r="BK494" i="2"/>
  <c r="J477" i="2"/>
  <c r="J453" i="2"/>
  <c r="BK414" i="2"/>
  <c r="J350" i="2"/>
  <c r="J322" i="2"/>
  <c r="J268" i="2"/>
  <c r="BK197" i="2"/>
  <c r="BK143" i="2"/>
  <c r="BK607" i="2"/>
  <c r="J554" i="2"/>
  <c r="BK520" i="2"/>
  <c r="J485" i="2"/>
  <c r="J442" i="2"/>
  <c r="J385" i="2"/>
  <c r="BK320" i="2"/>
  <c r="BK288" i="2"/>
  <c r="BK232" i="2"/>
  <c r="J191" i="2"/>
  <c r="J146" i="2"/>
  <c r="J594" i="2"/>
  <c r="BK543" i="2"/>
  <c r="J503" i="2"/>
  <c r="J473" i="2"/>
  <c r="J419" i="2"/>
  <c r="BK367" i="2"/>
  <c r="J305" i="2"/>
  <c r="BK217" i="2"/>
  <c r="J172" i="2"/>
  <c r="J132" i="2"/>
  <c r="J103" i="2"/>
  <c r="J596" i="2"/>
  <c r="J548" i="2"/>
  <c r="J512" i="2"/>
  <c r="BK475" i="2"/>
  <c r="J429" i="2"/>
  <c r="J373" i="2"/>
  <c r="BK309" i="2"/>
  <c r="J259" i="2"/>
  <c r="J217" i="2"/>
  <c r="J182" i="2"/>
  <c r="BK149" i="2"/>
  <c r="J127" i="2"/>
  <c r="J352" i="2"/>
  <c r="J295" i="2"/>
  <c r="J206" i="2"/>
  <c r="BK140" i="2"/>
  <c r="BK616" i="2"/>
  <c r="BK523" i="2"/>
  <c r="J488" i="2"/>
  <c r="J433" i="2"/>
  <c r="BK340" i="2"/>
  <c r="BK277" i="2"/>
  <c r="J109" i="2"/>
  <c r="J570" i="2"/>
  <c r="BK503" i="2"/>
  <c r="J466" i="2"/>
  <c r="J390" i="2"/>
  <c r="J325" i="2"/>
  <c r="BK268" i="2"/>
  <c r="J213" i="2"/>
  <c r="J138" i="2"/>
  <c r="AS55" i="1"/>
  <c r="J557" i="2"/>
  <c r="J518" i="2"/>
  <c r="J505" i="2"/>
  <c r="J481" i="2"/>
  <c r="J458" i="2"/>
  <c r="J436" i="2"/>
  <c r="BK396" i="2"/>
  <c r="BK373" i="2"/>
  <c r="J345" i="2"/>
  <c r="J303" i="2"/>
  <c r="BK250" i="2"/>
  <c r="J209" i="2"/>
  <c r="J176" i="2"/>
  <c r="J149" i="2"/>
  <c r="J412" i="2"/>
  <c r="BK283" i="2"/>
  <c r="J168" i="2"/>
  <c r="BK505" i="2"/>
  <c r="J460" i="2"/>
  <c r="J393" i="2"/>
  <c r="J342" i="2"/>
  <c r="BK290" i="2"/>
  <c r="BK206" i="2"/>
  <c r="J159" i="2"/>
  <c r="BK112" i="2"/>
  <c r="J424" i="2"/>
  <c r="J317" i="2"/>
  <c r="BK213" i="2"/>
  <c r="J135" i="2"/>
  <c r="BK601" i="2"/>
  <c r="BK559" i="2"/>
  <c r="BK512" i="2"/>
  <c r="BK469" i="2"/>
  <c r="BK421" i="2"/>
  <c r="BK376" i="2"/>
  <c r="J307" i="2"/>
  <c r="J265" i="2"/>
  <c r="BK596" i="2"/>
  <c r="J516" i="2"/>
  <c r="BK473" i="2"/>
  <c r="J407" i="2"/>
  <c r="BK334" i="2"/>
  <c r="BK259" i="2"/>
  <c r="J201" i="2"/>
  <c r="BK129" i="2"/>
  <c r="J622" i="2"/>
  <c r="J576" i="2"/>
  <c r="J540" i="2"/>
  <c r="J510" i="2"/>
  <c r="BK483" i="2"/>
  <c r="BK463" i="2"/>
  <c r="J431" i="2"/>
  <c r="BK387" i="2"/>
  <c r="BK360" i="2"/>
  <c r="BK328" i="2"/>
  <c r="BK293" i="2"/>
  <c r="J241" i="2"/>
  <c r="J215" i="2"/>
  <c r="J180" i="2"/>
  <c r="BK132" i="2"/>
  <c r="BK585" i="2"/>
  <c r="J501" i="2"/>
  <c r="BK471" i="2"/>
  <c r="BK405" i="2"/>
  <c r="BK350" i="2"/>
  <c r="BK253" i="2"/>
  <c r="BK199" i="2"/>
  <c r="J155" i="2"/>
  <c r="BK604" i="2"/>
  <c r="BK554" i="2"/>
  <c r="BK516" i="2"/>
  <c r="J445" i="2"/>
  <c r="J387" i="2"/>
  <c r="J340" i="2"/>
  <c r="BK274" i="2"/>
  <c r="BK238" i="2"/>
  <c r="J185" i="2"/>
  <c r="J115" i="2"/>
  <c r="J604" i="2"/>
  <c r="J579" i="2"/>
  <c r="BK540" i="2"/>
  <c r="J490" i="2"/>
  <c r="J469" i="2"/>
  <c r="J414" i="2"/>
  <c r="BK355" i="2"/>
  <c r="J283" i="2"/>
  <c r="J226" i="2"/>
  <c r="BK174" i="2"/>
  <c r="BK135" i="2"/>
  <c r="BK390" i="2"/>
  <c r="BK262" i="2"/>
  <c r="BK180" i="2"/>
  <c r="J106" i="2"/>
  <c r="BK591" i="2"/>
  <c r="BK551" i="2"/>
  <c r="J498" i="2"/>
  <c r="BK458" i="2"/>
  <c r="J409" i="2"/>
  <c r="J370" i="2"/>
  <c r="J328" i="2"/>
  <c r="BK286" i="2"/>
  <c r="BK337" i="2"/>
  <c r="J223" i="2"/>
  <c r="J174" i="2"/>
  <c r="J112" i="2"/>
  <c r="J585" i="2"/>
  <c r="BK545" i="2"/>
  <c r="BK508" i="2"/>
  <c r="J475" i="2"/>
  <c r="BK426" i="2"/>
  <c r="BK352" i="2"/>
  <c r="J271" i="2"/>
  <c r="BK576" i="2"/>
  <c r="J532" i="2"/>
  <c r="J479" i="2"/>
  <c r="BK416" i="2"/>
  <c r="J365" i="2"/>
  <c r="J298" i="2"/>
  <c r="J238" i="2"/>
  <c r="BK172" i="2"/>
  <c r="BK121" i="2"/>
  <c r="J607" i="2"/>
  <c r="J562" i="2"/>
  <c r="BK498" i="2"/>
  <c r="J471" i="2"/>
  <c r="BK448" i="2"/>
  <c r="BK419" i="2"/>
  <c r="J382" i="2"/>
  <c r="J355" i="2"/>
  <c r="BK314" i="2"/>
  <c r="J286" i="2"/>
  <c r="J235" i="2"/>
  <c r="BK211" i="2"/>
  <c r="J170" i="2"/>
  <c r="J129" i="2"/>
  <c r="J564" i="2"/>
  <c r="J514" i="2"/>
  <c r="BK466" i="2"/>
  <c r="BK431" i="2"/>
  <c r="BK370" i="2"/>
  <c r="J309" i="2"/>
  <c r="BK265" i="2"/>
  <c r="J211" i="2"/>
  <c r="BK163" i="2"/>
  <c r="BK622" i="2"/>
  <c r="BK562" i="2"/>
  <c r="BK510" i="2"/>
  <c r="BK453" i="2"/>
  <c r="BK409" i="2"/>
  <c r="J360" i="2"/>
  <c r="J288" i="2"/>
  <c r="BK247" i="2"/>
  <c r="BK191" i="2"/>
  <c r="BK124" i="2"/>
  <c r="BK625" i="2"/>
  <c r="BK564" i="2"/>
  <c r="J520" i="2"/>
  <c r="J483" i="2"/>
  <c r="J439" i="2"/>
  <c r="BK382" i="2"/>
  <c r="J331" i="2"/>
  <c r="J300" i="2"/>
  <c r="J247" i="2"/>
  <c r="J197" i="2"/>
  <c r="BK168" i="2"/>
  <c r="BK103" i="2"/>
  <c r="J376" i="2"/>
  <c r="BK322" i="2"/>
  <c r="J253" i="2"/>
  <c r="BK155" i="2"/>
  <c r="J625" i="2"/>
  <c r="BK579" i="2"/>
  <c r="J537" i="2"/>
  <c r="BK501" i="2"/>
  <c r="J463" i="2"/>
  <c r="BK436" i="2"/>
  <c r="J402" i="2"/>
  <c r="J362" i="2"/>
  <c r="BK317" i="2"/>
  <c r="J293" i="2"/>
  <c r="J244" i="2"/>
  <c r="BK610" i="2"/>
  <c r="BK548" i="2"/>
  <c r="J494" i="2"/>
  <c r="BK439" i="2"/>
  <c r="J399" i="2"/>
  <c r="BK345" i="2"/>
  <c r="J290" i="2"/>
  <c r="J229" i="2"/>
  <c r="BK195" i="2"/>
  <c r="BK166" i="2"/>
  <c r="BK115" i="2"/>
  <c r="BK613" i="2"/>
  <c r="BK582" i="2"/>
  <c r="J551" i="2"/>
  <c r="J526" i="2"/>
  <c r="BK490" i="2"/>
  <c r="BK442" i="2"/>
  <c r="J426" i="2"/>
  <c r="BK407" i="2"/>
  <c r="J367" i="2"/>
  <c r="J337" i="2"/>
  <c r="BK307" i="2"/>
  <c r="BK256" i="2"/>
  <c r="BK220" i="2"/>
  <c r="BK182" i="2"/>
  <c r="BK159" i="2"/>
  <c r="J124" i="2"/>
  <c r="BK599" i="2"/>
  <c r="J543" i="2"/>
  <c r="J508" i="2"/>
  <c r="BK492" i="2"/>
  <c r="BK455" i="2"/>
  <c r="J421" i="2"/>
  <c r="J396" i="2"/>
  <c r="BK342" i="2"/>
  <c r="BK298" i="2"/>
  <c r="BK241" i="2"/>
  <c r="BK215" i="2"/>
  <c r="BK170" i="2"/>
  <c r="J613" i="2"/>
  <c r="J573" i="2"/>
  <c r="BK526" i="2"/>
  <c r="J496" i="2"/>
  <c r="BK479" i="2"/>
  <c r="BK433" i="2"/>
  <c r="BK379" i="2"/>
  <c r="J347" i="2"/>
  <c r="J311" i="2"/>
  <c r="J262" i="2"/>
  <c r="BK209" i="2"/>
  <c r="BK176" i="2"/>
  <c r="J152" i="2"/>
  <c r="BK106" i="2"/>
  <c r="J616" i="2"/>
  <c r="BK588" i="2"/>
  <c r="BK557" i="2"/>
  <c r="J529" i="2"/>
  <c r="BK496" i="2"/>
  <c r="J450" i="2"/>
  <c r="J405" i="2"/>
  <c r="BK362" i="2"/>
  <c r="J320" i="2"/>
  <c r="BK271" i="2"/>
  <c r="BK235" i="2"/>
  <c r="BK188" i="2"/>
  <c r="J143" i="2"/>
  <c r="BK118" i="2"/>
  <c r="BK402" i="2"/>
  <c r="BK303" i="2"/>
  <c r="J232" i="2"/>
  <c r="J188" i="2"/>
  <c r="J118" i="2"/>
  <c r="J610" i="2"/>
  <c r="BK570" i="2"/>
  <c r="BK529" i="2"/>
  <c r="BK481" i="2"/>
  <c r="BK450" i="2"/>
  <c r="J416" i="2"/>
  <c r="BK385" i="2"/>
  <c r="BK347" i="2"/>
  <c r="BK311" i="2"/>
  <c r="J256" i="2"/>
  <c r="BK619" i="2"/>
  <c r="J559" i="2"/>
  <c r="J523" i="2"/>
  <c r="BK485" i="2"/>
  <c r="BK429" i="2"/>
  <c r="J357" i="2"/>
  <c r="J314" i="2"/>
  <c r="BK280" i="2"/>
  <c r="J220" i="2"/>
  <c r="BK178" i="2"/>
  <c r="BK152" i="2"/>
  <c r="BK109" i="2"/>
  <c r="BK594" i="2"/>
  <c r="BK567" i="2"/>
  <c r="BK532" i="2"/>
  <c r="J277" i="2"/>
  <c r="BK229" i="2"/>
  <c r="BK201" i="2"/>
  <c r="J166" i="2"/>
  <c r="BK138" i="2"/>
  <c r="J619" i="2"/>
  <c r="BK573" i="2"/>
  <c r="J535" i="2"/>
  <c r="BK477" i="2"/>
  <c r="J448" i="2"/>
  <c r="BK412" i="2"/>
  <c r="BK357" i="2"/>
  <c r="BK331" i="2"/>
  <c r="J280" i="2"/>
  <c r="BK223" i="2"/>
  <c r="J178" i="2"/>
  <c r="J121" i="2"/>
  <c r="J582" i="2"/>
  <c r="BK535" i="2"/>
  <c r="BK488" i="2"/>
  <c r="BK460" i="2"/>
  <c r="BK424" i="2"/>
  <c r="BK399" i="2"/>
  <c r="BK325" i="2"/>
  <c r="BK295" i="2"/>
  <c r="BK226" i="2"/>
  <c r="J199" i="2"/>
  <c r="J163" i="2"/>
  <c r="J140" i="2"/>
  <c r="J36" i="2" l="1"/>
  <c r="AW56" i="1" s="1"/>
  <c r="F38" i="2"/>
  <c r="BC56" i="1" s="1"/>
  <c r="BC55" i="1" s="1"/>
  <c r="AY55" i="1" s="1"/>
  <c r="F39" i="2"/>
  <c r="BD56" i="1" s="1"/>
  <c r="BD55" i="1" s="1"/>
  <c r="BD54" i="1" s="1"/>
  <c r="W33" i="1" s="1"/>
  <c r="F36" i="2"/>
  <c r="BA56" i="1" s="1"/>
  <c r="BA55" i="1" s="1"/>
  <c r="AW55" i="1" s="1"/>
  <c r="T102" i="2"/>
  <c r="P145" i="2"/>
  <c r="BK205" i="2"/>
  <c r="R219" i="2"/>
  <c r="P462" i="2"/>
  <c r="P102" i="2"/>
  <c r="BK145" i="2"/>
  <c r="J145" i="2"/>
  <c r="J67" i="2"/>
  <c r="BK219" i="2"/>
  <c r="J219" i="2"/>
  <c r="J73" i="2" s="1"/>
  <c r="R330" i="2"/>
  <c r="P444" i="2"/>
  <c r="R578" i="2"/>
  <c r="T134" i="2"/>
  <c r="BK162" i="2"/>
  <c r="J162" i="2" s="1"/>
  <c r="J69" i="2" s="1"/>
  <c r="P194" i="2"/>
  <c r="P219" i="2"/>
  <c r="BK462" i="2"/>
  <c r="J462" i="2"/>
  <c r="J76" i="2" s="1"/>
  <c r="T578" i="2"/>
  <c r="BK134" i="2"/>
  <c r="J134" i="2"/>
  <c r="J66" i="2"/>
  <c r="T145" i="2"/>
  <c r="BK194" i="2"/>
  <c r="J194" i="2"/>
  <c r="J70" i="2"/>
  <c r="P205" i="2"/>
  <c r="BK330" i="2"/>
  <c r="J330" i="2"/>
  <c r="J74" i="2" s="1"/>
  <c r="R462" i="2"/>
  <c r="BK606" i="2"/>
  <c r="J606" i="2" s="1"/>
  <c r="J78" i="2" s="1"/>
  <c r="R102" i="2"/>
  <c r="R145" i="2"/>
  <c r="R162" i="2"/>
  <c r="T194" i="2"/>
  <c r="R205" i="2"/>
  <c r="P330" i="2"/>
  <c r="BK444" i="2"/>
  <c r="J444" i="2" s="1"/>
  <c r="J75" i="2" s="1"/>
  <c r="R444" i="2"/>
  <c r="P578" i="2"/>
  <c r="P606" i="2"/>
  <c r="R134" i="2"/>
  <c r="P162" i="2"/>
  <c r="R194" i="2"/>
  <c r="T205" i="2"/>
  <c r="T330" i="2"/>
  <c r="T444" i="2"/>
  <c r="BK578" i="2"/>
  <c r="J578" i="2" s="1"/>
  <c r="J77" i="2" s="1"/>
  <c r="R606" i="2"/>
  <c r="BK102" i="2"/>
  <c r="J102" i="2"/>
  <c r="J65" i="2" s="1"/>
  <c r="P134" i="2"/>
  <c r="T162" i="2"/>
  <c r="T219" i="2"/>
  <c r="T462" i="2"/>
  <c r="T606" i="2"/>
  <c r="BK158" i="2"/>
  <c r="J158" i="2" s="1"/>
  <c r="J68" i="2" s="1"/>
  <c r="BB56" i="1"/>
  <c r="BB55" i="1" s="1"/>
  <c r="BB54" i="1" s="1"/>
  <c r="W31" i="1" s="1"/>
  <c r="E50" i="2"/>
  <c r="J56" i="2"/>
  <c r="F59" i="2"/>
  <c r="BE103" i="2"/>
  <c r="BE106" i="2"/>
  <c r="BE109" i="2"/>
  <c r="BE112" i="2"/>
  <c r="BE115" i="2"/>
  <c r="BE118" i="2"/>
  <c r="BE121" i="2"/>
  <c r="BE124" i="2"/>
  <c r="BE127" i="2"/>
  <c r="BE129" i="2"/>
  <c r="BE132" i="2"/>
  <c r="BE135" i="2"/>
  <c r="BE138" i="2"/>
  <c r="BE140" i="2"/>
  <c r="BE143" i="2"/>
  <c r="BE146" i="2"/>
  <c r="BE149" i="2"/>
  <c r="BE152" i="2"/>
  <c r="BE155" i="2"/>
  <c r="BE159" i="2"/>
  <c r="BE163" i="2"/>
  <c r="BE166" i="2"/>
  <c r="BE168" i="2"/>
  <c r="BE170" i="2"/>
  <c r="BE172" i="2"/>
  <c r="BE174" i="2"/>
  <c r="BE176" i="2"/>
  <c r="BE178" i="2"/>
  <c r="BE180" i="2"/>
  <c r="BE182" i="2"/>
  <c r="BE185" i="2"/>
  <c r="BE188" i="2"/>
  <c r="BE191" i="2"/>
  <c r="BE195" i="2"/>
  <c r="BE197" i="2"/>
  <c r="BE199" i="2"/>
  <c r="BE201" i="2"/>
  <c r="BE206" i="2"/>
  <c r="BE209" i="2"/>
  <c r="BE211" i="2"/>
  <c r="BE213" i="2"/>
  <c r="BE215" i="2"/>
  <c r="BE217" i="2"/>
  <c r="BE220" i="2"/>
  <c r="BE223" i="2"/>
  <c r="BE226" i="2"/>
  <c r="BE229" i="2"/>
  <c r="BE232" i="2"/>
  <c r="BE235" i="2"/>
  <c r="BE238" i="2"/>
  <c r="BE241" i="2"/>
  <c r="BE244" i="2"/>
  <c r="BE247" i="2"/>
  <c r="BE250" i="2"/>
  <c r="BE253" i="2"/>
  <c r="BE256" i="2"/>
  <c r="BE259" i="2"/>
  <c r="BE262" i="2"/>
  <c r="BE265" i="2"/>
  <c r="BE268" i="2"/>
  <c r="BE271" i="2"/>
  <c r="BE274" i="2"/>
  <c r="BE277" i="2"/>
  <c r="BE280" i="2"/>
  <c r="BE283" i="2"/>
  <c r="BE286" i="2"/>
  <c r="BE288" i="2"/>
  <c r="BE290" i="2"/>
  <c r="BE293" i="2"/>
  <c r="BE295" i="2"/>
  <c r="BE298" i="2"/>
  <c r="BE300" i="2"/>
  <c r="BE303" i="2"/>
  <c r="BE305" i="2"/>
  <c r="BE307" i="2"/>
  <c r="BE309" i="2"/>
  <c r="BE311" i="2"/>
  <c r="BE314" i="2"/>
  <c r="BE317" i="2"/>
  <c r="BE320" i="2"/>
  <c r="BE322" i="2"/>
  <c r="BE325" i="2"/>
  <c r="BE328" i="2"/>
  <c r="BE331" i="2"/>
  <c r="BE334" i="2"/>
  <c r="BE337" i="2"/>
  <c r="BE340" i="2"/>
  <c r="BE342" i="2"/>
  <c r="BE345" i="2"/>
  <c r="BE347" i="2"/>
  <c r="BE350" i="2"/>
  <c r="BE352" i="2"/>
  <c r="BE355" i="2"/>
  <c r="BE357" i="2"/>
  <c r="BE360" i="2"/>
  <c r="BE362" i="2"/>
  <c r="BE365" i="2"/>
  <c r="BE367" i="2"/>
  <c r="BE370" i="2"/>
  <c r="BE373" i="2"/>
  <c r="BE376" i="2"/>
  <c r="BE379" i="2"/>
  <c r="BE382" i="2"/>
  <c r="BE385" i="2"/>
  <c r="BE387" i="2"/>
  <c r="BE390" i="2"/>
  <c r="BE393" i="2"/>
  <c r="BE396" i="2"/>
  <c r="BE399" i="2"/>
  <c r="BE402" i="2"/>
  <c r="BE405" i="2"/>
  <c r="BE407" i="2"/>
  <c r="BE409" i="2"/>
  <c r="BE412" i="2"/>
  <c r="BE414" i="2"/>
  <c r="BE416" i="2"/>
  <c r="BE419" i="2"/>
  <c r="BE421" i="2"/>
  <c r="BE424" i="2"/>
  <c r="BE426" i="2"/>
  <c r="BE429" i="2"/>
  <c r="BE431" i="2"/>
  <c r="BE433" i="2"/>
  <c r="BE436" i="2"/>
  <c r="BE439" i="2"/>
  <c r="BE442" i="2"/>
  <c r="BE445" i="2"/>
  <c r="BE448" i="2"/>
  <c r="BE450" i="2"/>
  <c r="BE453" i="2"/>
  <c r="BE455" i="2"/>
  <c r="BE458" i="2"/>
  <c r="BE460" i="2"/>
  <c r="BE463" i="2"/>
  <c r="BE466" i="2"/>
  <c r="BE469" i="2"/>
  <c r="BE471" i="2"/>
  <c r="BE473" i="2"/>
  <c r="BE475" i="2"/>
  <c r="BE477" i="2"/>
  <c r="BE479" i="2"/>
  <c r="BE481" i="2"/>
  <c r="BE483" i="2"/>
  <c r="BE485" i="2"/>
  <c r="BE488" i="2"/>
  <c r="BE490" i="2"/>
  <c r="BE492" i="2"/>
  <c r="BE494" i="2"/>
  <c r="BE496" i="2"/>
  <c r="BE498" i="2"/>
  <c r="BE501" i="2"/>
  <c r="BE503" i="2"/>
  <c r="BE505" i="2"/>
  <c r="BE508" i="2"/>
  <c r="BE510" i="2"/>
  <c r="BE512" i="2"/>
  <c r="BE514" i="2"/>
  <c r="BE516" i="2"/>
  <c r="BE518" i="2"/>
  <c r="BE520" i="2"/>
  <c r="BE523" i="2"/>
  <c r="BE526" i="2"/>
  <c r="BE529" i="2"/>
  <c r="BE532" i="2"/>
  <c r="BE535" i="2"/>
  <c r="BE537" i="2"/>
  <c r="BE540" i="2"/>
  <c r="BE543" i="2"/>
  <c r="BE545" i="2"/>
  <c r="BE548" i="2"/>
  <c r="BE551" i="2"/>
  <c r="BE554" i="2"/>
  <c r="BE557" i="2"/>
  <c r="BE559" i="2"/>
  <c r="BE562" i="2"/>
  <c r="BE564" i="2"/>
  <c r="BE567" i="2"/>
  <c r="BE570" i="2"/>
  <c r="BE573" i="2"/>
  <c r="BE576" i="2"/>
  <c r="BE579" i="2"/>
  <c r="BE582" i="2"/>
  <c r="BE585" i="2"/>
  <c r="BE588" i="2"/>
  <c r="BE591" i="2"/>
  <c r="BE594" i="2"/>
  <c r="BE596" i="2"/>
  <c r="BE599" i="2"/>
  <c r="BE601" i="2"/>
  <c r="BE604" i="2"/>
  <c r="BE607" i="2"/>
  <c r="BE610" i="2"/>
  <c r="BE613" i="2"/>
  <c r="BE616" i="2"/>
  <c r="BE619" i="2"/>
  <c r="BE622" i="2"/>
  <c r="BE625" i="2"/>
  <c r="AS54" i="1"/>
  <c r="R204" i="2" l="1"/>
  <c r="R101" i="2"/>
  <c r="R100" i="2"/>
  <c r="P204" i="2"/>
  <c r="T204" i="2"/>
  <c r="P101" i="2"/>
  <c r="P100" i="2"/>
  <c r="AU56" i="1"/>
  <c r="AU55" i="1" s="1"/>
  <c r="AU54" i="1" s="1"/>
  <c r="BK204" i="2"/>
  <c r="J204" i="2" s="1"/>
  <c r="J71" i="2" s="1"/>
  <c r="T101" i="2"/>
  <c r="T100" i="2" s="1"/>
  <c r="BK101" i="2"/>
  <c r="J101" i="2"/>
  <c r="J64" i="2"/>
  <c r="J205" i="2"/>
  <c r="J72" i="2"/>
  <c r="J35" i="2"/>
  <c r="AV56" i="1" s="1"/>
  <c r="AT56" i="1" s="1"/>
  <c r="AX55" i="1"/>
  <c r="BA54" i="1"/>
  <c r="AW54" i="1" s="1"/>
  <c r="AK30" i="1" s="1"/>
  <c r="AX54" i="1"/>
  <c r="F35" i="2"/>
  <c r="AZ56" i="1" s="1"/>
  <c r="AZ55" i="1" s="1"/>
  <c r="AZ54" i="1" s="1"/>
  <c r="W29" i="1" s="1"/>
  <c r="BC54" i="1"/>
  <c r="W32" i="1" s="1"/>
  <c r="BK100" i="2" l="1"/>
  <c r="J100" i="2"/>
  <c r="J32" i="2" s="1"/>
  <c r="AG56" i="1" s="1"/>
  <c r="AG55" i="1" s="1"/>
  <c r="AV54" i="1"/>
  <c r="AK29" i="1" s="1"/>
  <c r="W30" i="1"/>
  <c r="AV55" i="1"/>
  <c r="AT55" i="1" s="1"/>
  <c r="AY54" i="1"/>
  <c r="AN55" i="1" l="1"/>
  <c r="AG54" i="1"/>
  <c r="AK26" i="1" s="1"/>
  <c r="AK35" i="1" s="1"/>
  <c r="J41" i="2"/>
  <c r="J63" i="2"/>
  <c r="AN56" i="1"/>
  <c r="AT54" i="1"/>
  <c r="AN54" i="1" s="1"/>
</calcChain>
</file>

<file path=xl/sharedStrings.xml><?xml version="1.0" encoding="utf-8"?>
<sst xmlns="http://schemas.openxmlformats.org/spreadsheetml/2006/main" count="5950" uniqueCount="1255">
  <si>
    <t>Export Komplet</t>
  </si>
  <si>
    <t>VZ</t>
  </si>
  <si>
    <t>2.0</t>
  </si>
  <si>
    <t/>
  </si>
  <si>
    <t>False</t>
  </si>
  <si>
    <t>{762fe99b-fcef-42a5-addf-d64e890c118e}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</si>
  <si>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</si>
  <si>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</si>
  <si>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</si>
  <si>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</si>
  <si>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</si>
  <si>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</si>
  <si>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</si>
  <si>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</si>
  <si>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</si>
  <si>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10_2023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</si>
  <si>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</si>
  <si>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</si>
  <si>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MULTIFUNKČNÍ DŮM MUGLINOV</t>
  </si>
  <si>
    <t>KSO:</t>
  </si>
  <si>
    <t>CC-CZ:</t>
  </si>
  <si>
    <t>Místo:</t>
  </si>
  <si>
    <t xml:space="preserve"> </t>
  </si>
  <si>
    <t>Datum:</t>
  </si>
  <si>
    <t>19. 9. 2023</t>
  </si>
  <si>
    <t>Zadavatel:</t>
  </si>
  <si>
    <t>IČ:</t>
  </si>
  <si>
    <t>MĚSTO OSTRAVA</t>
  </si>
  <si>
    <t>DIČ:</t>
  </si>
  <si>
    <t>Uchazeč:</t>
  </si>
  <si>
    <t>Vyplň údaj</t>
  </si>
  <si>
    <t>Projektant:</t>
  </si>
  <si>
    <t>PPS KANIA S.R.O.</t>
  </si>
  <si>
    <t>True</t>
  </si>
  <si>
    <t>Zpracovatel:</t>
  </si>
  <si>
    <t>JAN OCHODNICKÝ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</si>
  <si>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</si>
  <si>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</si>
  <si>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</si>
  <si>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</si>
  <si>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</si>
  <si>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</si>
  <si>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</si>
  <si>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</si>
  <si>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</si>
  <si>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</si>
  <si>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</si>
  <si>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</si>
  <si>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</si>
  <si>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</si>
  <si>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</si>
  <si>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</si>
  <si>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</si>
  <si>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</si>
  <si>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</si>
  <si>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</si>
  <si>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</si>
  <si>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</si>
  <si>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</si>
  <si>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</si>
  <si>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</si>
  <si>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</si>
  <si>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</si>
  <si>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</si>
  <si>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</si>
  <si>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</si>
  <si>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</si>
  <si>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</si>
  <si>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</si>
  <si>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</si>
  <si>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</si>
  <si>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</si>
  <si>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</si>
  <si>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</si>
  <si>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</si>
  <si>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</si>
  <si>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SO01_MULTIFUNKČNÍ DŮM</t>
  </si>
  <si>
    <t>STA</t>
  </si>
  <si>
    <t>1</t>
  </si>
  <si>
    <t>{a1d0be85-3e76-4782-9eac-98b16178da39}</t>
  </si>
  <si>
    <t>2</t>
  </si>
  <si>
    <t>/</t>
  </si>
  <si>
    <t>ZDRAVOTNĚ TECHNICKÉ INSTALACE</t>
  </si>
  <si>
    <t>Soupis</t>
  </si>
  <si>
    <t>{9318d26f-3ea8-4797-9523-3349ce927cb5}</t>
  </si>
  <si>
    <t>KRYCÍ LIST SOUPISU PRACÍ</t>
  </si>
  <si>
    <t>Objekt:</t>
  </si>
  <si>
    <t>10_2023 - SO01_MULTIFUNKČNÍ DŮM</t>
  </si>
  <si>
    <t>Soupis:</t>
  </si>
  <si>
    <t>10_2023 - ZDRAVOTNĚ TECHNICKÉ INSTALACE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</si>
  <si>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</si>
  <si>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</si>
  <si>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</si>
  <si>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</si>
  <si>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</si>
  <si>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</si>
  <si>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</si>
  <si>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</si>
  <si>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</si>
  <si>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</si>
  <si>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</si>
  <si>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</si>
  <si>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</si>
  <si>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</si>
  <si>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</si>
  <si>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</si>
  <si>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</si>
  <si>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</si>
  <si>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</si>
  <si>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</si>
  <si>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</si>
  <si>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</si>
  <si>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</si>
  <si>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</si>
  <si>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</si>
  <si>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</si>
  <si>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</si>
  <si>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</si>
  <si>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</si>
  <si>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</si>
  <si>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</si>
  <si>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</si>
  <si>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</si>
  <si>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</si>
  <si>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</si>
  <si>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</si>
  <si>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</si>
  <si>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132454204</t>
  </si>
  <si>
    <t>Hloubení zapažených rýh šířky přes 800 do 2 000 mm strojně s urovnáním dna do předepsaného profilu a spádu v hornině třídy těžitelnosti II skupiny 5 přes 100 do 500 m3</t>
  </si>
  <si>
    <t>m3</t>
  </si>
  <si>
    <t>CS ÚRS 2023 02</t>
  </si>
  <si>
    <t>4</t>
  </si>
  <si>
    <t>693085897</t>
  </si>
  <si>
    <t>Online PSC</t>
  </si>
  <si>
    <t>https://podminky.urs.cz/item/CS_URS_2023_02/132454204</t>
  </si>
  <si>
    <t>VV</t>
  </si>
  <si>
    <t>138*0,9*1,0</t>
  </si>
  <si>
    <t>167151112</t>
  </si>
  <si>
    <t>Nakládání, skládání a překládání neulehlého výkopku nebo sypaniny strojně nakládání, množství přes 100 m3, z hornin třídy těžitelnosti II, skupiny 4 a 5</t>
  </si>
  <si>
    <t>-918456892</t>
  </si>
  <si>
    <t>https://podminky.urs.cz/item/CS_URS_2023_02/167151112</t>
  </si>
  <si>
    <t>3</t>
  </si>
  <si>
    <t>162351123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</si>
  <si>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</si>
  <si>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-2120413281</t>
  </si>
  <si>
    <t>https://podminky.urs.cz/item/CS_URS_2023_02/162351123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</si>
  <si>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</si>
  <si>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</si>
  <si>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-2110395492</t>
  </si>
  <si>
    <t>https://podminky.urs.cz/item/CS_URS_2023_02/162751137</t>
  </si>
  <si>
    <t>5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</si>
  <si>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</si>
  <si>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</si>
  <si>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464171675</t>
  </si>
  <si>
    <t>https://podminky.urs.cz/item/CS_URS_2023_02/162751139</t>
  </si>
  <si>
    <t>6</t>
  </si>
  <si>
    <t>171201221</t>
  </si>
  <si>
    <t>Poplatek za uložení stavebního odpadu na skládce (skládkovné) zeminy a kamení zatříděného do Katalogu odpadů pod kódem 17 05 04</t>
  </si>
  <si>
    <t>t</t>
  </si>
  <si>
    <t>1250709441</t>
  </si>
  <si>
    <t>https://podminky.urs.cz/item/CS_URS_2023_02/171201221</t>
  </si>
  <si>
    <t>124,2*2,0</t>
  </si>
  <si>
    <t>7</t>
  </si>
  <si>
    <t>171251201</t>
  </si>
  <si>
    <t>Uložení sypaniny na skládky nebo meziskládky bez hutnění s upravením uložené sypaniny do předepsaného tvaru</t>
  </si>
  <si>
    <t>251384766</t>
  </si>
  <si>
    <t>https://podminky.urs.cz/item/CS_URS_2023_02/171251201</t>
  </si>
  <si>
    <t>8</t>
  </si>
  <si>
    <t>174151101</t>
  </si>
  <si>
    <t>Zásyp sypaninou z jakékoliv horniny strojně s uložením výkopku ve vrstvách se zhutněním jam, šachet, rýh nebo kolem objektů v těchto vykopávkách</t>
  </si>
  <si>
    <t>1733688944</t>
  </si>
  <si>
    <t>https://podminky.urs.cz/item/CS_URS_2023_02/174151101</t>
  </si>
  <si>
    <t>138*0,9*0,45</t>
  </si>
  <si>
    <t>9</t>
  </si>
  <si>
    <t>M</t>
  </si>
  <si>
    <t>58343930</t>
  </si>
  <si>
    <t>kamenivo drcené hrubé frakce 16/32</t>
  </si>
  <si>
    <t>-1759038678</t>
  </si>
  <si>
    <t>55,89*2,0</t>
  </si>
  <si>
    <t>10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</si>
  <si>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</si>
  <si>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</si>
  <si>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-572380274</t>
  </si>
  <si>
    <t>https://podminky.urs.cz/item/CS_URS_2023_02/175151101</t>
  </si>
  <si>
    <t>11</t>
  </si>
  <si>
    <t>58337303</t>
  </si>
  <si>
    <t>štěrkopísek frakce 0/8</t>
  </si>
  <si>
    <t>1689786051</t>
  </si>
  <si>
    <t>Svislé a kompletní konstrukce</t>
  </si>
  <si>
    <t>12</t>
  </si>
  <si>
    <t>382413111</t>
  </si>
  <si>
    <t>Osazení plastové jímky z polypropylenu PP pro akumulací odpadní vody s rekuperací tepla, s teplotním výměník pro dohřev TV</t>
  </si>
  <si>
    <t>kus</t>
  </si>
  <si>
    <t>1568051946</t>
  </si>
  <si>
    <t>https://podminky.urs.cz/item/CS_URS_2023_02/382413111</t>
  </si>
  <si>
    <t>13</t>
  </si>
  <si>
    <t>56241660</t>
  </si>
  <si>
    <t>nádrž akumulační 405 l, dvouplášťová s izolací, s rekuperačním výměníkem pro dohřev TV - specifikace viz. TZ</t>
  </si>
  <si>
    <t>68284372</t>
  </si>
  <si>
    <t>14</t>
  </si>
  <si>
    <t>382413117</t>
  </si>
  <si>
    <t>Osazení plastové jímky z polypropylenu PP na obetonování objemu 10000 l</t>
  </si>
  <si>
    <t>-997157191</t>
  </si>
  <si>
    <t>https://podminky.urs.cz/item/CS_URS_2023_02/382413117</t>
  </si>
  <si>
    <t>56241665</t>
  </si>
  <si>
    <t>nádrž akumulační 10000L na dešťovou vodu s čerpací sadou a pochozím poklopem, filtrační sadou, čerpadlo v nádrži</t>
  </si>
  <si>
    <t>1226421647</t>
  </si>
  <si>
    <t>Vodorovné konstrukce</t>
  </si>
  <si>
    <t>16</t>
  </si>
  <si>
    <t>411388621</t>
  </si>
  <si>
    <t>Zabetonování otvorů ve stropech nebo v klenbách včetně lešení, bednění, odbednění a výztuže (materiál v ceně) ze suchých směsí, tl. do 150 mm ve stropech železobetonových, tvárnicových a prefabrikovaných plochy do 0,25 m2</t>
  </si>
  <si>
    <t>-111165062</t>
  </si>
  <si>
    <t>https://podminky.urs.cz/item/CS_URS_2023_02/411388621</t>
  </si>
  <si>
    <t>192+17</t>
  </si>
  <si>
    <t>17</t>
  </si>
  <si>
    <t>451573111</t>
  </si>
  <si>
    <t>Lože pod potrubí, stoky a drobné objekty v otevřeném výkopu z písku a štěrkopísku do 63 mm</t>
  </si>
  <si>
    <t>-780691203</t>
  </si>
  <si>
    <t>https://podminky.urs.cz/item/CS_URS_2023_02/451573111</t>
  </si>
  <si>
    <t>138*0,9*0,1</t>
  </si>
  <si>
    <t>18</t>
  </si>
  <si>
    <t>452311141</t>
  </si>
  <si>
    <t>Podkladní a zajišťovací konstrukce z betonu prostého v otevřeném výkopu bez zvýšených nároků na prostředí desky pod potrubí, stoky a drobné objekty z betonu tř. C 16/20</t>
  </si>
  <si>
    <t>-1955674400</t>
  </si>
  <si>
    <t>https://podminky.urs.cz/item/CS_URS_2023_02/452311141</t>
  </si>
  <si>
    <t>3*3*0,2</t>
  </si>
  <si>
    <t>19</t>
  </si>
  <si>
    <t>899623151</t>
  </si>
  <si>
    <t>Obetonování potrubí nebo zdiva stok betonem prostým v otevřeném výkopu, betonem tř. C 16/20</t>
  </si>
  <si>
    <t>36873038</t>
  </si>
  <si>
    <t>https://podminky.urs.cz/item/CS_URS_2023_02/899623151</t>
  </si>
  <si>
    <t>(3*2,2*0,2)*4</t>
  </si>
  <si>
    <t>Úpravy povrchů, podlahy a osazování výplní</t>
  </si>
  <si>
    <t>20</t>
  </si>
  <si>
    <t>612135101</t>
  </si>
  <si>
    <t>Hrubá výplň rýh maltou jakékoli šířky rýhy ve stěnách</t>
  </si>
  <si>
    <t>m2</t>
  </si>
  <si>
    <t>2125448801</t>
  </si>
  <si>
    <t>https://podminky.urs.cz/item/CS_URS_2023_02/612135101</t>
  </si>
  <si>
    <t>(201+62+44)*0,15</t>
  </si>
  <si>
    <t>Ostatní konstrukce a práce, bourání</t>
  </si>
  <si>
    <t>953941611</t>
  </si>
  <si>
    <t>Osazení drobných kovových výrobků bez jejich dodání s vysekáním kapes pro upevňovací prvky se zazděním, zabetonováním nebo zalitím konzol, ve zdivu nebo stropě</t>
  </si>
  <si>
    <t>-1219549988</t>
  </si>
  <si>
    <t>https://podminky.urs.cz/item/CS_URS_2023_02/953941611</t>
  </si>
  <si>
    <t>108+14+153+191+43+128</t>
  </si>
  <si>
    <t>22</t>
  </si>
  <si>
    <t>28615655</t>
  </si>
  <si>
    <t>objímka instalační pevná dvoušroubová HTPO DN 32</t>
  </si>
  <si>
    <t>-450160650</t>
  </si>
  <si>
    <t>108</t>
  </si>
  <si>
    <t>23</t>
  </si>
  <si>
    <t>28615656</t>
  </si>
  <si>
    <t>objímka instalační pevná dvoušroubová HTPO DN 40</t>
  </si>
  <si>
    <t>965183412</t>
  </si>
  <si>
    <t>24</t>
  </si>
  <si>
    <t>28615658</t>
  </si>
  <si>
    <t>objímka instalační pevná dvoušroubová HTPO DN 75</t>
  </si>
  <si>
    <t>190621718</t>
  </si>
  <si>
    <t>12+69+72</t>
  </si>
  <si>
    <t>25</t>
  </si>
  <si>
    <t>28615659</t>
  </si>
  <si>
    <t>objímka instalační pevná dvoušroubová HTPO DN 110</t>
  </si>
  <si>
    <t>940954590</t>
  </si>
  <si>
    <t>91+26+74</t>
  </si>
  <si>
    <t>26</t>
  </si>
  <si>
    <t>28615660</t>
  </si>
  <si>
    <t>objímka instalační pevná dvoušroubová HTPO DN 125</t>
  </si>
  <si>
    <t>-1076239523</t>
  </si>
  <si>
    <t>27+16</t>
  </si>
  <si>
    <t>27</t>
  </si>
  <si>
    <t>28615661</t>
  </si>
  <si>
    <t>objímka instalační pevná dvoušroubová HTPO DN 160</t>
  </si>
  <si>
    <t>-1807855129</t>
  </si>
  <si>
    <t>54+74</t>
  </si>
  <si>
    <t>28</t>
  </si>
  <si>
    <t>286156630</t>
  </si>
  <si>
    <t>připevňovací šroub pro HTPO</t>
  </si>
  <si>
    <t>-110739336</t>
  </si>
  <si>
    <t>29</t>
  </si>
  <si>
    <t>28615662</t>
  </si>
  <si>
    <t>připevňovací matice pro HTPO</t>
  </si>
  <si>
    <t>-1117901443</t>
  </si>
  <si>
    <t>30</t>
  </si>
  <si>
    <t>972054341</t>
  </si>
  <si>
    <t>Vybourání otvorů ve stropech nebo klenbách železobetonových bez odstranění podlahy a násypu, plochy do 0,25 m2, tl. do 150 mm</t>
  </si>
  <si>
    <t>2129879802</t>
  </si>
  <si>
    <t>https://podminky.urs.cz/item/CS_URS_2023_02/972054341</t>
  </si>
  <si>
    <t>31</t>
  </si>
  <si>
    <t>974031142</t>
  </si>
  <si>
    <t>Vysekání rýh ve zdivu cihelném na maltu vápennou nebo vápenocementovou do hl. 70 mm a šířky do 70 mm</t>
  </si>
  <si>
    <t>m</t>
  </si>
  <si>
    <t>1481171752</t>
  </si>
  <si>
    <t>https://podminky.urs.cz/item/CS_URS_2023_02/974031142</t>
  </si>
  <si>
    <t>99+102</t>
  </si>
  <si>
    <t>32</t>
  </si>
  <si>
    <t>974031143</t>
  </si>
  <si>
    <t>Vysekání rýh ve zdivu cihelném na maltu vápennou nebo vápenocementovou do hl. 70 mm a šířky do 100 mm</t>
  </si>
  <si>
    <t>-1713595020</t>
  </si>
  <si>
    <t>https://podminky.urs.cz/item/CS_URS_2023_02/974031143</t>
  </si>
  <si>
    <t>62</t>
  </si>
  <si>
    <t>33</t>
  </si>
  <si>
    <t>974031164</t>
  </si>
  <si>
    <t>Vysekání rýh ve zdivu cihelném na maltu vápennou nebo vápenocementovou do hl. 150 mm a šířky do 150 mm</t>
  </si>
  <si>
    <t>159182938</t>
  </si>
  <si>
    <t>https://podminky.urs.cz/item/CS_URS_2023_02/974031164</t>
  </si>
  <si>
    <t>44</t>
  </si>
  <si>
    <t>997</t>
  </si>
  <si>
    <t>Přesun sutě</t>
  </si>
  <si>
    <t>34</t>
  </si>
  <si>
    <t>997013155</t>
  </si>
  <si>
    <t>Vnitrostaveništní doprava suti a vybouraných hmot vodorovně do 50 m svisle s omezením mechanizace pro budovy a haly výšky přes 15 do 18 m</t>
  </si>
  <si>
    <t>-1693831059</t>
  </si>
  <si>
    <t>https://podminky.urs.cz/item/CS_URS_2023_02/997013155</t>
  </si>
  <si>
    <t>35</t>
  </si>
  <si>
    <t>997013501</t>
  </si>
  <si>
    <t>Odvoz suti a vybouraných hmot na skládku nebo meziskládku se složením, na vzdálenost do 1 km</t>
  </si>
  <si>
    <t>-1953285428</t>
  </si>
  <si>
    <t>https://podminky.urs.cz/item/CS_URS_2023_02/997013501</t>
  </si>
  <si>
    <t>36</t>
  </si>
  <si>
    <t>997013509</t>
  </si>
  <si>
    <t>Odvoz suti a vybouraných hmot na skládku nebo meziskládku se složením, na vzdálenost Příplatek k ceně za každý další i započatý 1 km přes 1 km</t>
  </si>
  <si>
    <t>-430749034</t>
  </si>
  <si>
    <t>https://podminky.urs.cz/item/CS_URS_2023_02/997013509</t>
  </si>
  <si>
    <t>37</t>
  </si>
  <si>
    <t>997013631</t>
  </si>
  <si>
    <t>Poplatek za uložení stavebního odpadu na skládce (skládkovné) směsného stavebního a demoličního zatříděného do Katalogu odpadů pod kódem 17 09 04</t>
  </si>
  <si>
    <t>-583319405</t>
  </si>
  <si>
    <t>https://podminky.urs.cz/item/CS_URS_2023_02/997013631</t>
  </si>
  <si>
    <t>23,185</t>
  </si>
  <si>
    <t>PSV</t>
  </si>
  <si>
    <t>Práce a dodávky PSV</t>
  </si>
  <si>
    <t>713</t>
  </si>
  <si>
    <t>Izolace tepelné</t>
  </si>
  <si>
    <t>38</t>
  </si>
  <si>
    <t>713411121</t>
  </si>
  <si>
    <t>Montáž izolace tepelné potrubí a ohybů s povrchovou úpravou hliníkovou fólií</t>
  </si>
  <si>
    <t>-1968582141</t>
  </si>
  <si>
    <t>https://podminky.urs.cz/item/CS_URS_2023_02/713411121</t>
  </si>
  <si>
    <t>138+368+120+254+74</t>
  </si>
  <si>
    <t>39</t>
  </si>
  <si>
    <t>63154537</t>
  </si>
  <si>
    <t>pouzdro izolační potrubní z minerální vlny s Al fólií max. 250/100°C 76/30mm</t>
  </si>
  <si>
    <t>1661692949</t>
  </si>
  <si>
    <t>138</t>
  </si>
  <si>
    <t>40</t>
  </si>
  <si>
    <t>63154541</t>
  </si>
  <si>
    <t>pouzdro izolační potrubní z minerální vlny s Al fólií max. 250/100°C 114/30mm</t>
  </si>
  <si>
    <t>-744499189</t>
  </si>
  <si>
    <t>168+52+148</t>
  </si>
  <si>
    <t>41</t>
  </si>
  <si>
    <t>63154542</t>
  </si>
  <si>
    <t>pouzdro izolační potrubní z minerální vlny s Al fólií max. 250/100°C 133/30mm</t>
  </si>
  <si>
    <t>-1750985152</t>
  </si>
  <si>
    <t>32+56+32</t>
  </si>
  <si>
    <t>42</t>
  </si>
  <si>
    <t>63154615</t>
  </si>
  <si>
    <t>pouzdro izolační potrubní z minerální vlny s Al fólií max. 250/100°C 169/50mm</t>
  </si>
  <si>
    <t>362561321</t>
  </si>
  <si>
    <t>108+146</t>
  </si>
  <si>
    <t>43</t>
  </si>
  <si>
    <t>63143207</t>
  </si>
  <si>
    <t>pouzdro izolační potrubní z minerální vlny s Al fólií max. 600/100°C 206/50mm</t>
  </si>
  <si>
    <t>-1531268633</t>
  </si>
  <si>
    <t>66+8</t>
  </si>
  <si>
    <t>721</t>
  </si>
  <si>
    <t>Zdravotechnika - vnitřní kanalizace</t>
  </si>
  <si>
    <t>721173403</t>
  </si>
  <si>
    <t>Potrubí z trub PVC SN8 svodné (ležaté) DN 160</t>
  </si>
  <si>
    <t>590997532</t>
  </si>
  <si>
    <t>https://podminky.urs.cz/item/CS_URS_2023_02/721173403</t>
  </si>
  <si>
    <t>45</t>
  </si>
  <si>
    <t>721173606</t>
  </si>
  <si>
    <t>Potrubí z trub polyetylenových svařované svodné (ležaté) DN 100</t>
  </si>
  <si>
    <t>1851678540</t>
  </si>
  <si>
    <t>https://podminky.urs.cz/item/CS_URS_2023_02/721173606</t>
  </si>
  <si>
    <t>52+148</t>
  </si>
  <si>
    <t>46</t>
  </si>
  <si>
    <t>721173607</t>
  </si>
  <si>
    <t>Potrubí z trub polyetylenových svařované svodné (ležaté) DN 125</t>
  </si>
  <si>
    <t>1457919074</t>
  </si>
  <si>
    <t>https://podminky.urs.cz/item/CS_URS_2023_02/721173607</t>
  </si>
  <si>
    <t>56+32</t>
  </si>
  <si>
    <t>47</t>
  </si>
  <si>
    <t>721173608</t>
  </si>
  <si>
    <t>Potrubí z trub polyetylenových svařované svodné (ležaté) DN 150</t>
  </si>
  <si>
    <t>-1931601600</t>
  </si>
  <si>
    <t>https://podminky.urs.cz/item/CS_URS_2023_02/721173608</t>
  </si>
  <si>
    <t>48</t>
  </si>
  <si>
    <t>721173609</t>
  </si>
  <si>
    <t>Potrubí z trub polyetylenových svařované svodné (ležaté) DN 200</t>
  </si>
  <si>
    <t>-1745221787</t>
  </si>
  <si>
    <t>https://podminky.urs.cz/item/CS_URS_2023_02/721173609</t>
  </si>
  <si>
    <t>49</t>
  </si>
  <si>
    <t>721173722</t>
  </si>
  <si>
    <t>Potrubí z trub polyetylenových svařované připojovací DN 40</t>
  </si>
  <si>
    <t>-1926125031</t>
  </si>
  <si>
    <t>https://podminky.urs.cz/item/CS_URS_2023_02/721173722</t>
  </si>
  <si>
    <t>50</t>
  </si>
  <si>
    <t>721173724</t>
  </si>
  <si>
    <t>Potrubí z trub polyetylenových svařované připojovací DN 70</t>
  </si>
  <si>
    <t>-915983221</t>
  </si>
  <si>
    <t>https://podminky.urs.cz/item/CS_URS_2023_02/721173724</t>
  </si>
  <si>
    <t>51</t>
  </si>
  <si>
    <t>721174024</t>
  </si>
  <si>
    <t>Potrubí z trub polypropylenových odpadní (svislé) DN 75</t>
  </si>
  <si>
    <t>-240421558</t>
  </si>
  <si>
    <t>https://podminky.urs.cz/item/CS_URS_2023_02/721174024</t>
  </si>
  <si>
    <t>52</t>
  </si>
  <si>
    <t>721174025</t>
  </si>
  <si>
    <t>Potrubí z trub polypropylenových odpadní (svislé) DN 110</t>
  </si>
  <si>
    <t>-69460837</t>
  </si>
  <si>
    <t>https://podminky.urs.cz/item/CS_URS_2023_02/721174025</t>
  </si>
  <si>
    <t>182</t>
  </si>
  <si>
    <t>53</t>
  </si>
  <si>
    <t>721174041</t>
  </si>
  <si>
    <t>Potrubí z trub polypropylenových připojovací DN 32</t>
  </si>
  <si>
    <t>-1875980979</t>
  </si>
  <si>
    <t>https://podminky.urs.cz/item/CS_URS_2023_02/721174041</t>
  </si>
  <si>
    <t>99+108</t>
  </si>
  <si>
    <t>54</t>
  </si>
  <si>
    <t>721174043</t>
  </si>
  <si>
    <t>Potrubí z trub polypropylenových připojovací DN 50</t>
  </si>
  <si>
    <t>-735421063</t>
  </si>
  <si>
    <t>https://podminky.urs.cz/item/CS_URS_2023_02/721174043</t>
  </si>
  <si>
    <t>152</t>
  </si>
  <si>
    <t>55</t>
  </si>
  <si>
    <t>721174045</t>
  </si>
  <si>
    <t>Potrubí z trub polypropylenových připojovací DN 110</t>
  </si>
  <si>
    <t>-365767433</t>
  </si>
  <si>
    <t>https://podminky.urs.cz/item/CS_URS_2023_02/721174045</t>
  </si>
  <si>
    <t>92</t>
  </si>
  <si>
    <t>56</t>
  </si>
  <si>
    <t>721175211</t>
  </si>
  <si>
    <t>Plastové potrubí odhlučněné třívrstvé odpadní (svislé) DN 75</t>
  </si>
  <si>
    <t>834331210</t>
  </si>
  <si>
    <t>https://podminky.urs.cz/item/CS_URS_2023_02/721175211</t>
  </si>
  <si>
    <t>48+138</t>
  </si>
  <si>
    <t>57</t>
  </si>
  <si>
    <t>721175212</t>
  </si>
  <si>
    <t>Plastové potrubí odhlučněné třívrstvé odpadní (svislé) DN 110</t>
  </si>
  <si>
    <t>1515869751</t>
  </si>
  <si>
    <t>https://podminky.urs.cz/item/CS_URS_2023_02/721175212</t>
  </si>
  <si>
    <t>168</t>
  </si>
  <si>
    <t>58</t>
  </si>
  <si>
    <t>721175221</t>
  </si>
  <si>
    <t>Plastové potrubí odhlučněné třívrstvé svodné (ležaté) DN 75</t>
  </si>
  <si>
    <t>-795080744</t>
  </si>
  <si>
    <t>https://podminky.urs.cz/item/CS_URS_2023_02/721175221</t>
  </si>
  <si>
    <t>16+12</t>
  </si>
  <si>
    <t>59</t>
  </si>
  <si>
    <t>721175222</t>
  </si>
  <si>
    <t>Plastové potrubí odhlučněné třívrstvé svodné (ležaté) DN 110</t>
  </si>
  <si>
    <t>19457603</t>
  </si>
  <si>
    <t>https://podminky.urs.cz/item/CS_URS_2023_02/721175222</t>
  </si>
  <si>
    <t>64</t>
  </si>
  <si>
    <t>60</t>
  </si>
  <si>
    <t>721194103</t>
  </si>
  <si>
    <t>Vyměření přípojek na potrubí vyvedení a upevnění odpadních výpustek DN 32</t>
  </si>
  <si>
    <t>1752171690</t>
  </si>
  <si>
    <t>https://podminky.urs.cz/item/CS_URS_2023_02/721194103</t>
  </si>
  <si>
    <t>61</t>
  </si>
  <si>
    <t>721194105</t>
  </si>
  <si>
    <t>Vyměření přípojek na potrubí vyvedení a upevnění odpadních výpustek DN 50</t>
  </si>
  <si>
    <t>1813408105</t>
  </si>
  <si>
    <t>https://podminky.urs.cz/item/CS_URS_2023_02/721194105</t>
  </si>
  <si>
    <t>98</t>
  </si>
  <si>
    <t>721194109</t>
  </si>
  <si>
    <t>Vyměření přípojek na potrubí vyvedení a upevnění odpadních výpustek DN 110</t>
  </si>
  <si>
    <t>-1141289429</t>
  </si>
  <si>
    <t>https://podminky.urs.cz/item/CS_URS_2023_02/721194109</t>
  </si>
  <si>
    <t>63</t>
  </si>
  <si>
    <t>721211511</t>
  </si>
  <si>
    <t>Podlahové vpusti sklepní vpusti se svislým odtokem a izolační přírubou DN 75/110 mřížka plast 138x138</t>
  </si>
  <si>
    <t>-1079461901</t>
  </si>
  <si>
    <t>https://podminky.urs.cz/item/CS_URS_2023_02/721211511</t>
  </si>
  <si>
    <t>721226511</t>
  </si>
  <si>
    <t>Zápachové uzávěrky podomítkové (Pe) s krycí deskou pro pračku a myčku DN 40</t>
  </si>
  <si>
    <t>-1427410165</t>
  </si>
  <si>
    <t>https://podminky.urs.cz/item/CS_URS_2023_02/721226511</t>
  </si>
  <si>
    <t>65</t>
  </si>
  <si>
    <t>721229111</t>
  </si>
  <si>
    <t>Zápachové uzávěrky montáž zápachových uzávěrek ostatních typů do DN 50</t>
  </si>
  <si>
    <t>-526287484</t>
  </si>
  <si>
    <t>https://podminky.urs.cz/item/CS_URS_2023_02/721229111</t>
  </si>
  <si>
    <t>8+31</t>
  </si>
  <si>
    <t>66</t>
  </si>
  <si>
    <t>55162004</t>
  </si>
  <si>
    <t>kalich pro úkap s kuličkou</t>
  </si>
  <si>
    <t>-1045616373</t>
  </si>
  <si>
    <t>67</t>
  </si>
  <si>
    <t>48481003</t>
  </si>
  <si>
    <t>sifon pro odvod kondenzátu podomítkový pro klimatizace</t>
  </si>
  <si>
    <t>60156814</t>
  </si>
  <si>
    <t>68</t>
  </si>
  <si>
    <t>721233111</t>
  </si>
  <si>
    <t>Střešní vtoky (vpusti) polypropylenové (PP) pro ploché střechy s odtokem svislým DN 75, el.ohřev</t>
  </si>
  <si>
    <t>488927047</t>
  </si>
  <si>
    <t>https://podminky.urs.cz/item/CS_URS_2023_02/721233111</t>
  </si>
  <si>
    <t>69</t>
  </si>
  <si>
    <t>28342012</t>
  </si>
  <si>
    <t>manžeta těsnící pro prostupy hydroizolací z PVC uzavřená kruhová vnitřní průměr 72-83</t>
  </si>
  <si>
    <t>-965693741</t>
  </si>
  <si>
    <t>70</t>
  </si>
  <si>
    <t>721233112</t>
  </si>
  <si>
    <t>Střešní vtoky (vpusti) polypropylenové (PP) pro ploché střechy s odtokem svislým DN 110, el.ohřev</t>
  </si>
  <si>
    <t>-1712785032</t>
  </si>
  <si>
    <t>https://podminky.urs.cz/item/CS_URS_2023_02/721233112</t>
  </si>
  <si>
    <t>71</t>
  </si>
  <si>
    <t>28342013</t>
  </si>
  <si>
    <t>manžeta těsnící pro prostupy hydroizolací z PVC uzavřená kruhová vnitřní průměr 90-114</t>
  </si>
  <si>
    <t>1109958093</t>
  </si>
  <si>
    <t>72</t>
  </si>
  <si>
    <t>721269204</t>
  </si>
  <si>
    <t>Montáž armatur kanalizačních PE-HD</t>
  </si>
  <si>
    <t>1970360798</t>
  </si>
  <si>
    <t>https://podminky.urs.cz/item/CS_URS_2023_02/721269204</t>
  </si>
  <si>
    <t>3+1+13+1</t>
  </si>
  <si>
    <t>73</t>
  </si>
  <si>
    <t>28619443</t>
  </si>
  <si>
    <t>tvarovka čisticí PE-HD 90° s kruhovým otvorem D 110</t>
  </si>
  <si>
    <t>-952162461</t>
  </si>
  <si>
    <t>74</t>
  </si>
  <si>
    <t>28619444</t>
  </si>
  <si>
    <t>tvarovka čisticí PE-HD 90° s kruhovým otvorem D 125</t>
  </si>
  <si>
    <t>-1136146778</t>
  </si>
  <si>
    <t>75</t>
  </si>
  <si>
    <t>28619445</t>
  </si>
  <si>
    <t>tvarovka čisticí PE-HD 90° s kruhovým otvorem D 160</t>
  </si>
  <si>
    <t>-327025678</t>
  </si>
  <si>
    <t>6+7</t>
  </si>
  <si>
    <t>76</t>
  </si>
  <si>
    <t>28619453</t>
  </si>
  <si>
    <t>tvarovka čisticí PE-HD 90° s oválným otvorem D 200</t>
  </si>
  <si>
    <t>575939004</t>
  </si>
  <si>
    <t>77</t>
  </si>
  <si>
    <t>721274125</t>
  </si>
  <si>
    <t>Ventily přivzdušňovací odpadních potrubí vnitřní DN 75</t>
  </si>
  <si>
    <t>1785229899</t>
  </si>
  <si>
    <t>https://podminky.urs.cz/item/CS_URS_2023_02/721274125</t>
  </si>
  <si>
    <t>78</t>
  </si>
  <si>
    <t>721274126</t>
  </si>
  <si>
    <t>Ventily přivzdušňovací odpadních potrubí vnitřní DN 110</t>
  </si>
  <si>
    <t>-1302733188</t>
  </si>
  <si>
    <t>https://podminky.urs.cz/item/CS_URS_2023_02/721274126</t>
  </si>
  <si>
    <t>79</t>
  </si>
  <si>
    <t>721279153</t>
  </si>
  <si>
    <t>Ventilační hlavice montáž ventilační hlavice z polypropylenu (PP) ostatních typů DN 110</t>
  </si>
  <si>
    <t>-719812953</t>
  </si>
  <si>
    <t>https://podminky.urs.cz/item/CS_URS_2023_02/721279153</t>
  </si>
  <si>
    <t>80</t>
  </si>
  <si>
    <t>28342053</t>
  </si>
  <si>
    <t>komínek střešní odvětrávací s integrovanou manžetou z PVC DN 100</t>
  </si>
  <si>
    <t>798239225</t>
  </si>
  <si>
    <t>81</t>
  </si>
  <si>
    <t>721290111</t>
  </si>
  <si>
    <t>Zkouška těsnosti kanalizace v objektech vodou do DN 125</t>
  </si>
  <si>
    <t>727683326</t>
  </si>
  <si>
    <t>https://podminky.urs.cz/item/CS_URS_2023_02/721290111</t>
  </si>
  <si>
    <t>200+88+254+28+24+108+182+207+152+92+186+168+28+64</t>
  </si>
  <si>
    <t>82</t>
  </si>
  <si>
    <t>721290112</t>
  </si>
  <si>
    <t>Zkouška těsnosti kanalizace v objektech vodou DN 150 nebo DN 200</t>
  </si>
  <si>
    <t>1155088170</t>
  </si>
  <si>
    <t>https://podminky.urs.cz/item/CS_URS_2023_02/721290112</t>
  </si>
  <si>
    <t>138++74</t>
  </si>
  <si>
    <t>83</t>
  </si>
  <si>
    <t>998721103</t>
  </si>
  <si>
    <t>Přesun hmot pro vnitřní kanalizace stanovený z hmotnosti přesunovaného materiálu vodorovná dopravní vzdálenost do 50 m v objektech výšky přes 12 do 24 m</t>
  </si>
  <si>
    <t>-957728923</t>
  </si>
  <si>
    <t>https://podminky.urs.cz/item/CS_URS_2023_02/998721103</t>
  </si>
  <si>
    <t>722</t>
  </si>
  <si>
    <t>Zdravotechnika - vnitřní vodovod</t>
  </si>
  <si>
    <t>84</t>
  </si>
  <si>
    <t>722140115</t>
  </si>
  <si>
    <t>Potrubí z ocelových trubek z ušlechtilé oceli (nerez) spojované lisováním Ø 35/1,5</t>
  </si>
  <si>
    <t>1515239745</t>
  </si>
  <si>
    <t>https://podminky.urs.cz/item/CS_URS_2023_02/722140115</t>
  </si>
  <si>
    <t>62+42</t>
  </si>
  <si>
    <t>85</t>
  </si>
  <si>
    <t>722140117</t>
  </si>
  <si>
    <t>Potrubí z ocelových trubek z ušlechtilé oceli (nerez) spojované lisováním Ø 54/2</t>
  </si>
  <si>
    <t>1901625545</t>
  </si>
  <si>
    <t>https://podminky.urs.cz/item/CS_URS_2023_02/722140117</t>
  </si>
  <si>
    <t>106+26</t>
  </si>
  <si>
    <t>86</t>
  </si>
  <si>
    <t>722176112</t>
  </si>
  <si>
    <t>Montáž potrubí z plastových trub svařovaných polyfuzně D přes 16 do 20 mm</t>
  </si>
  <si>
    <t>977145954</t>
  </si>
  <si>
    <t>https://podminky.urs.cz/item/CS_URS_2023_02/722176112</t>
  </si>
  <si>
    <t>231+82+832</t>
  </si>
  <si>
    <t>87</t>
  </si>
  <si>
    <t>28614101</t>
  </si>
  <si>
    <t>trubka vícevrstvá pro vodu a topení PP-RCT S 3,2 D 20mm</t>
  </si>
  <si>
    <t>26936702</t>
  </si>
  <si>
    <t>88</t>
  </si>
  <si>
    <t>722176113</t>
  </si>
  <si>
    <t>Montáž potrubí z plastových trub svařovaných polyfuzně D přes 20 do 25 mm</t>
  </si>
  <si>
    <t>-1812187883</t>
  </si>
  <si>
    <t>https://podminky.urs.cz/item/CS_URS_2023_02/722176113</t>
  </si>
  <si>
    <t>124+14+258</t>
  </si>
  <si>
    <t>89</t>
  </si>
  <si>
    <t>28614102</t>
  </si>
  <si>
    <t>trubka vícevrstvá pro vodu a topení PP-RCT S 3,2 D 25mm</t>
  </si>
  <si>
    <t>275202281</t>
  </si>
  <si>
    <t>90</t>
  </si>
  <si>
    <t>722176114</t>
  </si>
  <si>
    <t>Montáž potrubí z plastových trub svařovaných polyfuzně D přes 25 do 32 mm</t>
  </si>
  <si>
    <t>-595102827</t>
  </si>
  <si>
    <t>https://podminky.urs.cz/item/CS_URS_2023_02/722176114</t>
  </si>
  <si>
    <t>91+46</t>
  </si>
  <si>
    <t>91</t>
  </si>
  <si>
    <t>28614103</t>
  </si>
  <si>
    <t>trubka vícevrstvá pro vodu a topení PP-RCT S 3,2 D 32mm</t>
  </si>
  <si>
    <t>947767581</t>
  </si>
  <si>
    <t>722176115</t>
  </si>
  <si>
    <t>Montáž potrubí z plastových trub svařovaných polyfuzně D přes 32 do 40 mm</t>
  </si>
  <si>
    <t>-1563629487</t>
  </si>
  <si>
    <t>https://podminky.urs.cz/item/CS_URS_2023_02/722176115</t>
  </si>
  <si>
    <t>48+68</t>
  </si>
  <si>
    <t>93</t>
  </si>
  <si>
    <t>28614104</t>
  </si>
  <si>
    <t>trubka vícevrstvá pro vodu a topení PP-RCT S 3,2 D 40mm</t>
  </si>
  <si>
    <t>-981866977</t>
  </si>
  <si>
    <t>94</t>
  </si>
  <si>
    <t>722176116</t>
  </si>
  <si>
    <t>Montáž potrubí z plastových trub svařovaných polyfuzně D přes 40 do 50 mm</t>
  </si>
  <si>
    <t>-595601515</t>
  </si>
  <si>
    <t>https://podminky.urs.cz/item/CS_URS_2023_02/722176116</t>
  </si>
  <si>
    <t>95</t>
  </si>
  <si>
    <t>28614105</t>
  </si>
  <si>
    <t>trubka vícevrstvá pro vodu a topení PP-RCT S 3,2 D 50mm</t>
  </si>
  <si>
    <t>-1885649922</t>
  </si>
  <si>
    <t>96</t>
  </si>
  <si>
    <t>722176117</t>
  </si>
  <si>
    <t>Montáž potrubí z plastových trub svařovaných polyfuzně D přes 50 do 63 mm</t>
  </si>
  <si>
    <t>-706124670</t>
  </si>
  <si>
    <t>https://podminky.urs.cz/item/CS_URS_2023_02/722176117</t>
  </si>
  <si>
    <t>97</t>
  </si>
  <si>
    <t>28614106</t>
  </si>
  <si>
    <t>trubka vícevrstvá pro vodu a topení PP-RCT S 3,2 D 63mm</t>
  </si>
  <si>
    <t>-1891076177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</si>
  <si>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</si>
  <si>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</si>
  <si>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-1962736481</t>
  </si>
  <si>
    <t>https://podminky.urs.cz/item/CS_URS_2023_02/722181231</t>
  </si>
  <si>
    <t>832+258</t>
  </si>
  <si>
    <t>99</t>
  </si>
  <si>
    <t>722181241</t>
  </si>
  <si>
    <t>Ochrana potrubí termoizolačními trubicemi z pěnového polyetylenu PE přilepenými v příčných a podélných spojích, tloušťky izolace přes 13 do 20 mm, vnitřního průměru izolace DN do 22 mm</t>
  </si>
  <si>
    <t>601867531</t>
  </si>
  <si>
    <t>https://podminky.urs.cz/item/CS_URS_2023_02/722181241</t>
  </si>
  <si>
    <t>231+14</t>
  </si>
  <si>
    <t>100</t>
  </si>
  <si>
    <t>722181242</t>
  </si>
  <si>
    <t>Ochrana potrubí termoizolačními trubicemi z pěnového polyetylenu PE přilepenými v příčných a podélných spojích, tloušťky izolace přes 13 do 20 mm, vnitřního průměru izolace DN přes 22 do 45 mm</t>
  </si>
  <si>
    <t>700243532</t>
  </si>
  <si>
    <t>https://podminky.urs.cz/item/CS_URS_2023_02/722181242</t>
  </si>
  <si>
    <t>91+48+92+46+68</t>
  </si>
  <si>
    <t>101</t>
  </si>
  <si>
    <t>722181243</t>
  </si>
  <si>
    <t>Ochrana potrubí termoizolačními trubicemi z pěnového polyetylenu PE přilepenými v příčných a podélných spojích, tloušťky izolace přes 13 do 20 mm, vnitřního průměru izolace DN přes 45 do 63 mm</t>
  </si>
  <si>
    <t>-1577074644</t>
  </si>
  <si>
    <t>https://podminky.urs.cz/item/CS_URS_2023_02/722181243</t>
  </si>
  <si>
    <t>102</t>
  </si>
  <si>
    <t>722190401</t>
  </si>
  <si>
    <t>Zřízení přípojek na potrubí vyvedení a upevnění výpustek do DN 25</t>
  </si>
  <si>
    <t>-117776648</t>
  </si>
  <si>
    <t>https://podminky.urs.cz/item/CS_URS_2023_02/722190401</t>
  </si>
  <si>
    <t>174+31+31</t>
  </si>
  <si>
    <t>103</t>
  </si>
  <si>
    <t>722220111</t>
  </si>
  <si>
    <t>Armatury s jedním závitem nástěnky pro výtokový ventil G 1/2</t>
  </si>
  <si>
    <t>-778591103</t>
  </si>
  <si>
    <t>https://podminky.urs.cz/item/CS_URS_2023_02/722220111</t>
  </si>
  <si>
    <t>174</t>
  </si>
  <si>
    <t>104</t>
  </si>
  <si>
    <t>551119990</t>
  </si>
  <si>
    <t>ventil rohový kulový s filtrem 1/2" x 3/8"</t>
  </si>
  <si>
    <t>-1659455043</t>
  </si>
  <si>
    <t>105</t>
  </si>
  <si>
    <t>722220121</t>
  </si>
  <si>
    <t>Armatury s jedním závitem nástěnky pro baterii G 1/2</t>
  </si>
  <si>
    <t>pár</t>
  </si>
  <si>
    <t>1075936916</t>
  </si>
  <si>
    <t>https://podminky.urs.cz/item/CS_URS_2023_02/722220121</t>
  </si>
  <si>
    <t>106</t>
  </si>
  <si>
    <t>722231141</t>
  </si>
  <si>
    <t>Armatury se dvěma závity ventily pojistné rohové G 1/2"</t>
  </si>
  <si>
    <t>-1904851328</t>
  </si>
  <si>
    <t>https://podminky.urs.cz/item/CS_URS_2023_02/722231141</t>
  </si>
  <si>
    <t>107</t>
  </si>
  <si>
    <t>722262212</t>
  </si>
  <si>
    <t>Vodoměry pro vodu do 40°C závitové horizontální jednovtokové suchoběžné G 1/2" x 110 mm Qn 1,5</t>
  </si>
  <si>
    <t>-827761901</t>
  </si>
  <si>
    <t>https://podminky.urs.cz/item/CS_URS_2023_02/722262212</t>
  </si>
  <si>
    <t>722263206</t>
  </si>
  <si>
    <t>Vodoměry pro vodu do 100°C závitové horizontální jednovtokové suchoběžné G 1/2"x 110 mm Qn 1,5</t>
  </si>
  <si>
    <t>1790763999</t>
  </si>
  <si>
    <t>https://podminky.urs.cz/item/CS_URS_2023_02/722263206</t>
  </si>
  <si>
    <t>109</t>
  </si>
  <si>
    <t>722232506.HNW</t>
  </si>
  <si>
    <t>Potrubní oddělovač Honeywell BA295 G 2" PN 10 do 65°C vnější závit</t>
  </si>
  <si>
    <t>2096587803</t>
  </si>
  <si>
    <t>https://podminky.urs.cz/item/CS_URS_2023_02/722232506.HNW</t>
  </si>
  <si>
    <t>110</t>
  </si>
  <si>
    <t>722239101</t>
  </si>
  <si>
    <t>Armatury se dvěma závity montáž vodovodních armatur se dvěma závity ostatních typů G 1/2</t>
  </si>
  <si>
    <t>807495144</t>
  </si>
  <si>
    <t>https://podminky.urs.cz/item/CS_URS_2023_02/722239101</t>
  </si>
  <si>
    <t>25+10</t>
  </si>
  <si>
    <t>111</t>
  </si>
  <si>
    <t>551112260</t>
  </si>
  <si>
    <t>ventil přímý průchozí mosazný 1/2"</t>
  </si>
  <si>
    <t>-1377174349</t>
  </si>
  <si>
    <t>112</t>
  </si>
  <si>
    <t>551243890</t>
  </si>
  <si>
    <t>kohout vypouštěcí  kulový, s hadicovou vývodkou a zátkou, PN 10, T 110°C 1/2"</t>
  </si>
  <si>
    <t>632386210</t>
  </si>
  <si>
    <t>113</t>
  </si>
  <si>
    <t>722239102</t>
  </si>
  <si>
    <t>Armatury se dvěma závity montáž vodovodních armatur se dvěma závity ostatních typů G 3/4</t>
  </si>
  <si>
    <t>320110623</t>
  </si>
  <si>
    <t>https://podminky.urs.cz/item/CS_URS_2023_02/722239102</t>
  </si>
  <si>
    <t>29+8</t>
  </si>
  <si>
    <t>114</t>
  </si>
  <si>
    <t>55111228</t>
  </si>
  <si>
    <t>ventil přímý průchozí mosazný 3/4"</t>
  </si>
  <si>
    <t>211758765</t>
  </si>
  <si>
    <t>115</t>
  </si>
  <si>
    <t>55128000</t>
  </si>
  <si>
    <t>ventil vyvažovací stoupačkový přímý PN 20 T 100°C dvouregulační 3/4"</t>
  </si>
  <si>
    <t>-379323192</t>
  </si>
  <si>
    <t>116</t>
  </si>
  <si>
    <t>722239103</t>
  </si>
  <si>
    <t>Armatury se dvěma závity montáž vodovodních armatur se dvěma závity ostatních typů G 1</t>
  </si>
  <si>
    <t>32615986</t>
  </si>
  <si>
    <t>https://podminky.urs.cz/item/CS_URS_2023_02/722239103</t>
  </si>
  <si>
    <t>117</t>
  </si>
  <si>
    <t>55111230</t>
  </si>
  <si>
    <t>ventil přímý průchozí mosazný 1"</t>
  </si>
  <si>
    <t>1373439187</t>
  </si>
  <si>
    <t>118</t>
  </si>
  <si>
    <t>722239104</t>
  </si>
  <si>
    <t>Armatury se dvěma závity montáž vodovodních armatur se dvěma závity ostatních typů G 5/4"</t>
  </si>
  <si>
    <t>1477793120</t>
  </si>
  <si>
    <t>https://podminky.urs.cz/item/CS_URS_2023_02/722239104</t>
  </si>
  <si>
    <t>119</t>
  </si>
  <si>
    <t>55111232</t>
  </si>
  <si>
    <t>ventil přímý průchozí mosazný 5/4"</t>
  </si>
  <si>
    <t>1321854706</t>
  </si>
  <si>
    <t>120</t>
  </si>
  <si>
    <t>722239106</t>
  </si>
  <si>
    <t>Armatury se dvěma závity montáž vodovodních armatur se dvěma závity ostatních typů G 2"</t>
  </si>
  <si>
    <t>-888802162</t>
  </si>
  <si>
    <t>https://podminky.urs.cz/item/CS_URS_2023_02/722239106</t>
  </si>
  <si>
    <t>121</t>
  </si>
  <si>
    <t>55111236</t>
  </si>
  <si>
    <t>ventil přímý průchozí mosazný 2"</t>
  </si>
  <si>
    <t>122091470</t>
  </si>
  <si>
    <t>122</t>
  </si>
  <si>
    <t>55347200</t>
  </si>
  <si>
    <t>dvířka revizní nerezová 300x300mm</t>
  </si>
  <si>
    <t>2093339805</t>
  </si>
  <si>
    <t>12+8</t>
  </si>
  <si>
    <t>123</t>
  </si>
  <si>
    <t>722250133</t>
  </si>
  <si>
    <t>Požární příslušenství a armatury hydrantový systém s tvarově stálou hadicí celoplechový D 25 x 30 m</t>
  </si>
  <si>
    <t>soubor</t>
  </si>
  <si>
    <t>-157973533</t>
  </si>
  <si>
    <t>https://podminky.urs.cz/item/CS_URS_2023_02/722250133</t>
  </si>
  <si>
    <t>124</t>
  </si>
  <si>
    <t>722290215</t>
  </si>
  <si>
    <t>Zkoušky, proplach a desinfekce vodovodního potrubí zkoušky těsnosti vodovodního potrubí hrdlového nebo přírubového do DN 100</t>
  </si>
  <si>
    <t>-1596154716</t>
  </si>
  <si>
    <t>https://podminky.urs.cz/item/CS_URS_2023_02/722290215</t>
  </si>
  <si>
    <t>20+104+132+1145+396+137+116+92+82</t>
  </si>
  <si>
    <t>125</t>
  </si>
  <si>
    <t>722290234</t>
  </si>
  <si>
    <t>Zkoušky, proplach a desinfekce vodovodního potrubí proplach a desinfekce vodovodního potrubí do DN 80</t>
  </si>
  <si>
    <t>-1331223722</t>
  </si>
  <si>
    <t>https://podminky.urs.cz/item/CS_URS_2023_02/722290234</t>
  </si>
  <si>
    <t>126</t>
  </si>
  <si>
    <t>998722103</t>
  </si>
  <si>
    <t>Přesun hmot pro vnitřní vodovod stanovený z hmotnosti přesunovaného materiálu vodorovná dopravní vzdálenost do 50 m v objektech výšky přes 12 do 24 m</t>
  </si>
  <si>
    <t>-316074613</t>
  </si>
  <si>
    <t>https://podminky.urs.cz/item/CS_URS_2023_02/998722103</t>
  </si>
  <si>
    <t>724</t>
  </si>
  <si>
    <t>Zdravotechnika - strojní vybavení</t>
  </si>
  <si>
    <t>127</t>
  </si>
  <si>
    <t>724233202</t>
  </si>
  <si>
    <t>Nádoby expanzní tlakové pro rozvody pitné vody s vyměnitelným vakem bez pojistného ventilu s přírubovým připojením průtočné PN 1,0 o objemu 100 l</t>
  </si>
  <si>
    <t>1779775655</t>
  </si>
  <si>
    <t>https://podminky.urs.cz/item/CS_URS_2023_02/724233202</t>
  </si>
  <si>
    <t>128</t>
  </si>
  <si>
    <t>42252033</t>
  </si>
  <si>
    <t>ventil pojistný přírubový pružinový normální otevřený P15 217 540 DN 40x110mm</t>
  </si>
  <si>
    <t>283688309</t>
  </si>
  <si>
    <t>129</t>
  </si>
  <si>
    <t>724249025</t>
  </si>
  <si>
    <t>Montáž oběhového čerpadla pro cirkulaci TV</t>
  </si>
  <si>
    <t>1189166901</t>
  </si>
  <si>
    <t>https://podminky.urs.cz/item/CS_URS_2023_02/724249025</t>
  </si>
  <si>
    <t>130</t>
  </si>
  <si>
    <t>42611342</t>
  </si>
  <si>
    <t>čerpadlo oběhové teplovodní závitové DN 25 pro vytápění výtlak 8m Qmax 4m3/h PN 10 T 110°C</t>
  </si>
  <si>
    <t>518111594</t>
  </si>
  <si>
    <t>131</t>
  </si>
  <si>
    <t>724149101</t>
  </si>
  <si>
    <t>Montáž čerpací stanice odpadních vod, kalových čerpadel</t>
  </si>
  <si>
    <t>59779171</t>
  </si>
  <si>
    <t>https://podminky.urs.cz/item/CS_URS_2023_02/724149101</t>
  </si>
  <si>
    <t>4+3</t>
  </si>
  <si>
    <t>132</t>
  </si>
  <si>
    <t>56241654</t>
  </si>
  <si>
    <t>kompaktní čerpací stanice pro čerpání vod od výlevek 1.PP, 600W, 230V</t>
  </si>
  <si>
    <t>-1307233537</t>
  </si>
  <si>
    <t>133</t>
  </si>
  <si>
    <t>42610390</t>
  </si>
  <si>
    <t>čerpadlo ponorné kalové Hmax 10m Qmax 11l/s 230V</t>
  </si>
  <si>
    <t>1312454144</t>
  </si>
  <si>
    <t>725</t>
  </si>
  <si>
    <t>Zdravotechnika - zařizovací předměty</t>
  </si>
  <si>
    <t>725532101</t>
  </si>
  <si>
    <t>Elektrické ohřívače zásobníkové beztlakové přepadové akumulační s pojistným ventilem závěsné svislé objem nádrže (příkon) 10 l (2,0 kW)</t>
  </si>
  <si>
    <t>1962867580</t>
  </si>
  <si>
    <t>https://podminky.urs.cz/item/CS_URS_2023_02/725532101</t>
  </si>
  <si>
    <t>725119125</t>
  </si>
  <si>
    <t>Zařízení záchodů montáž klozetových mís závěsných na nosné stěny</t>
  </si>
  <si>
    <t>2026171954</t>
  </si>
  <si>
    <t>https://podminky.urs.cz/item/CS_URS_2023_02/725119125</t>
  </si>
  <si>
    <t>41+3</t>
  </si>
  <si>
    <t>64236091</t>
  </si>
  <si>
    <t>mísa keramická klozetová závěsná bílá s hlubokým splachováním odpad vodorovný-specifikace viz.TZ (WC)</t>
  </si>
  <si>
    <t>1953015407</t>
  </si>
  <si>
    <t>64236051</t>
  </si>
  <si>
    <t>klozet keramický bílý závěsný hluboké splachování pro handicapované-specifikace viz.TZ (WCi)</t>
  </si>
  <si>
    <t>1315510349</t>
  </si>
  <si>
    <t>55167381</t>
  </si>
  <si>
    <t>sedátko klozetové duroplastové bílé s poklopem SOFTCLOSE-specifikace viz.TZ</t>
  </si>
  <si>
    <t>1265159790</t>
  </si>
  <si>
    <t>55166002</t>
  </si>
  <si>
    <t>souprava pro připojení závěsného WC DN 80</t>
  </si>
  <si>
    <t>sada</t>
  </si>
  <si>
    <t>-1727852460</t>
  </si>
  <si>
    <t>55431090</t>
  </si>
  <si>
    <t>zásobník toaletních papírů nerez kartáčovaný D 310mm-specifikace viz.TZ</t>
  </si>
  <si>
    <t>451965331</t>
  </si>
  <si>
    <t>54916413</t>
  </si>
  <si>
    <t>WC štětka pro montáž na stěnu nerez kartáčovaný</t>
  </si>
  <si>
    <t>1752458543</t>
  </si>
  <si>
    <t>55147063</t>
  </si>
  <si>
    <t>madlo invalidní krakorcové smaltované bílé 834mm</t>
  </si>
  <si>
    <t>896283880</t>
  </si>
  <si>
    <t>55147061</t>
  </si>
  <si>
    <t>madlo invalidní krakorcové sklopné smaltované bílé 834mm</t>
  </si>
  <si>
    <t>-867176842</t>
  </si>
  <si>
    <t>725219102</t>
  </si>
  <si>
    <t>Umyvadla montáž umyvadel ostatních typů na šrouby</t>
  </si>
  <si>
    <t>-109982398</t>
  </si>
  <si>
    <t>https://podminky.urs.cz/item/CS_URS_2023_02/725219102</t>
  </si>
  <si>
    <t>23+6+12+1</t>
  </si>
  <si>
    <t>64212010</t>
  </si>
  <si>
    <t>umyvadlo keramické do nábytku bílé š 800x455x525mm-specifikace viz.TZ (U)</t>
  </si>
  <si>
    <t>47832424</t>
  </si>
  <si>
    <t>55441003</t>
  </si>
  <si>
    <t>skříňka se dvěma zásuvkama pod umyvadlo keramické pravoúhlé š 800mm-specifikace viz.TZ (U)</t>
  </si>
  <si>
    <t>-963747213</t>
  </si>
  <si>
    <t>64214001</t>
  </si>
  <si>
    <t>umyvadlo keramické zápustné bílé na desku 500x350x155mm-specifikace viz.TZ (Uv)</t>
  </si>
  <si>
    <t>1556471986</t>
  </si>
  <si>
    <t>64211005</t>
  </si>
  <si>
    <t>umyvadlo keramické závěsné bílé 550x420mm-specifikace viz.TZ (Us)</t>
  </si>
  <si>
    <t>1265433904</t>
  </si>
  <si>
    <t>64211023</t>
  </si>
  <si>
    <t>umyvadlo keramické závěsné bezbariérové bílé 660x550mm-specifikace viz.TZ (Ui)</t>
  </si>
  <si>
    <t>842413456</t>
  </si>
  <si>
    <t>725829131</t>
  </si>
  <si>
    <t>Baterie umyvadlové montáž ostatních typů stojánkových G 1/2"</t>
  </si>
  <si>
    <t>-1723533185</t>
  </si>
  <si>
    <t>https://podminky.urs.cz/item/CS_URS_2023_02/725829131</t>
  </si>
  <si>
    <t>148+19</t>
  </si>
  <si>
    <t>55144004</t>
  </si>
  <si>
    <t>baterie umyvadlová stojánková páková-specifikace viz.TZ (U+Uv+Us)</t>
  </si>
  <si>
    <t>984818086</t>
  </si>
  <si>
    <t>23+6+12</t>
  </si>
  <si>
    <t>55144047</t>
  </si>
  <si>
    <t>baterie umyvadlová stojánková páková s prolouženou pákou (lékařská)-specifikace viz.TZ (Ui)</t>
  </si>
  <si>
    <t>877148284</t>
  </si>
  <si>
    <t>725861102</t>
  </si>
  <si>
    <t>Zápachové uzávěrky zařizovacích předmětů pro umyvadla DN 40-chrom</t>
  </si>
  <si>
    <t>-676170166</t>
  </si>
  <si>
    <t>https://podminky.urs.cz/item/CS_URS_2023_02/725861102</t>
  </si>
  <si>
    <t>23+12+6+1</t>
  </si>
  <si>
    <t>55147060</t>
  </si>
  <si>
    <t>madlo invalidní krakorcové sklopné smaltované bílé 550mm (Ui)</t>
  </si>
  <si>
    <t>674540693</t>
  </si>
  <si>
    <t>55431084</t>
  </si>
  <si>
    <t>zásobník papírových ručníků skládaných nerezové provedení-specifikace viz.TZ (U+Uv+Us+Ui)</t>
  </si>
  <si>
    <t>228496090</t>
  </si>
  <si>
    <t>55431097</t>
  </si>
  <si>
    <t>dávkovač tekutého mýdla kartáčovaná nerezL-specifikace viz.TZ (U+Uv+Us+Ui)</t>
  </si>
  <si>
    <t>979598293</t>
  </si>
  <si>
    <t>55431082</t>
  </si>
  <si>
    <t>koš odpadkový nášlapný, kartáčovaná nerez, 10 l (U+Uv+Us+Ui)</t>
  </si>
  <si>
    <t>1050639275</t>
  </si>
  <si>
    <t>63465134</t>
  </si>
  <si>
    <t>zrcadlo nemontované bronzové tl 4mm max rozměr 3210x2250mm (U+Uv+Us+Ui)</t>
  </si>
  <si>
    <t>-1428119140</t>
  </si>
  <si>
    <t>(0,8*0,5)*41</t>
  </si>
  <si>
    <t>63465132</t>
  </si>
  <si>
    <t>zrcadlo sklopné pro imobilní (Ui)</t>
  </si>
  <si>
    <t>ks</t>
  </si>
  <si>
    <t>-300679317</t>
  </si>
  <si>
    <t>725241213</t>
  </si>
  <si>
    <t>Sprchové vaničky mat.MARBOND, lineární odtok čtvercové 900x900 mm-specifikace viz. TZ (SK)</t>
  </si>
  <si>
    <t>741831535</t>
  </si>
  <si>
    <t>https://podminky.urs.cz/item/CS_URS_2023_02/725241213</t>
  </si>
  <si>
    <t>725241218</t>
  </si>
  <si>
    <t>Sprchové vaničky mat.MARBOND, lineární odtok obdélníkové 1300x900 mm-specifikace viz. TZ (SK1)</t>
  </si>
  <si>
    <t>-1529342270</t>
  </si>
  <si>
    <t>https://podminky.urs.cz/item/CS_URS_2023_02/725241218</t>
  </si>
  <si>
    <t>725244153</t>
  </si>
  <si>
    <t>Sprchové dveře a zástěny dveře sprchové do niky polorámové skleněné tl. 6 mm dveře otvíravé dvoukřídlové, na vaničku šířky 900 mm-specifikace viz.TZ (SK)</t>
  </si>
  <si>
    <t>-1879161769</t>
  </si>
  <si>
    <t>https://podminky.urs.cz/item/CS_URS_2023_02/725244153</t>
  </si>
  <si>
    <t>725244155</t>
  </si>
  <si>
    <t>Sprchové dveře a zástěny dveře sprchové do niky polorámové skleněné tl. 6 mm dveře otvíravé dvoukřídlové, na vaničku šířky 1200 mm-specifikace viz.TZ (SK1)</t>
  </si>
  <si>
    <t>-637334247</t>
  </si>
  <si>
    <t>https://podminky.urs.cz/item/CS_URS_2023_02/725244155</t>
  </si>
  <si>
    <t>725841312</t>
  </si>
  <si>
    <t>Baterie sprchové nástěnné pákové</t>
  </si>
  <si>
    <t>314985464</t>
  </si>
  <si>
    <t>https://podminky.urs.cz/item/CS_URS_2023_02/725841312</t>
  </si>
  <si>
    <t>12+10</t>
  </si>
  <si>
    <t>55145002</t>
  </si>
  <si>
    <t>kompletní sprchový set vč.hlavové sprchy-specifikace viz. TZ (SK,SK1)</t>
  </si>
  <si>
    <t>1449881229</t>
  </si>
  <si>
    <t>725865311</t>
  </si>
  <si>
    <t>Zápachové uzávěrky zařizovacích předmětů pro vany sprchových koutů s kulovým kloubem na odtoku DN 40/50</t>
  </si>
  <si>
    <t>-1826763495</t>
  </si>
  <si>
    <t>https://podminky.urs.cz/item/CS_URS_2023_02/725865311</t>
  </si>
  <si>
    <t>725129101</t>
  </si>
  <si>
    <t>Pisoárové záchodky montáž ostatních typů keramických</t>
  </si>
  <si>
    <t>-406087053</t>
  </si>
  <si>
    <t>https://podminky.urs.cz/item/CS_URS_2023_02/725129101</t>
  </si>
  <si>
    <t>64251314</t>
  </si>
  <si>
    <t>pisoár keramický se senzorovým splachovačem 6V zdrojem-specifikace viz.TZ (P)</t>
  </si>
  <si>
    <t>1876374992</t>
  </si>
  <si>
    <t>725865411</t>
  </si>
  <si>
    <t>Zápachové uzávěrky zařizovacích předmětů pro pisoáry DN 32/40</t>
  </si>
  <si>
    <t>-1928303396</t>
  </si>
  <si>
    <t>https://podminky.urs.cz/item/CS_URS_2023_02/725865411</t>
  </si>
  <si>
    <t>725311121</t>
  </si>
  <si>
    <t>Dřezy bez výtokových armatur jednoduché nerezové s odkapávací plochou-specifikace viz. TZ (D)</t>
  </si>
  <si>
    <t>2057436176</t>
  </si>
  <si>
    <t>https://podminky.urs.cz/item/CS_URS_2023_02/725311121</t>
  </si>
  <si>
    <t>725311131</t>
  </si>
  <si>
    <t>Dřezy bez výtokových armatur vestavný lékařský-specifikace viz. TZ (DL)</t>
  </si>
  <si>
    <t>-1476555728</t>
  </si>
  <si>
    <t>https://podminky.urs.cz/item/CS_URS_2023_02/725311131</t>
  </si>
  <si>
    <t>725829101</t>
  </si>
  <si>
    <t>Baterie dřezové montáž ostatních typů nástěnných pákových nebo klasických</t>
  </si>
  <si>
    <t>728947995</t>
  </si>
  <si>
    <t>https://podminky.urs.cz/item/CS_URS_2023_02/725829101</t>
  </si>
  <si>
    <t>55143977</t>
  </si>
  <si>
    <t>baterie dřezová páková nástěnná s kulatým ústím 200mm-specifikace viz. TZ (DL)</t>
  </si>
  <si>
    <t>1861105047</t>
  </si>
  <si>
    <t>725829111</t>
  </si>
  <si>
    <t>Baterie dřezové montáž ostatních typů stojánkových G 1/2"</t>
  </si>
  <si>
    <t>1838131651</t>
  </si>
  <si>
    <t>https://podminky.urs.cz/item/CS_URS_2023_02/725829111</t>
  </si>
  <si>
    <t>55143974</t>
  </si>
  <si>
    <t>baterie dřezová páková stojánková s otáčivým ústím dl ramínka 220mm-specifikace viz. TZ (D)</t>
  </si>
  <si>
    <t>-606976192</t>
  </si>
  <si>
    <t>725862103</t>
  </si>
  <si>
    <t>Zápachové uzávěrky zařizovacích předmětů pro dřezy DN 40/50</t>
  </si>
  <si>
    <t>-848158726</t>
  </si>
  <si>
    <t>https://podminky.urs.cz/item/CS_URS_2023_02/725862103</t>
  </si>
  <si>
    <t>15+3</t>
  </si>
  <si>
    <t>725331111</t>
  </si>
  <si>
    <t>Výlevky bez výtokových armatur keramické závěsné se sklopnou plastovou mřížkou 425 mm - specifiakce viz. TZ (VK)</t>
  </si>
  <si>
    <t>330975100</t>
  </si>
  <si>
    <t>https://podminky.urs.cz/item/CS_URS_2023_02/725331111</t>
  </si>
  <si>
    <t>725821312</t>
  </si>
  <si>
    <t>Baterie dřezové nástěnné pákové s otáčivým kulatým ústím a délkou ramínka 300 mm - specifiakce viz. TZ (VK)</t>
  </si>
  <si>
    <t>1621185501</t>
  </si>
  <si>
    <t>https://podminky.urs.cz/item/CS_URS_2023_02/725821312</t>
  </si>
  <si>
    <t>726191011</t>
  </si>
  <si>
    <t>Ostatní příslušenství montáž vybavení, hygienických doplňků</t>
  </si>
  <si>
    <t>1801283929</t>
  </si>
  <si>
    <t>https://podminky.urs.cz/item/CS_URS_2023_02/726191011</t>
  </si>
  <si>
    <t>44+44+3+3+2+42+42+42+1+41</t>
  </si>
  <si>
    <t>998725103</t>
  </si>
  <si>
    <t>Přesun hmot pro zařizovací předměty stanovený z hmotnosti přesunovaného materiálu vodorovná dopravní vzdálenost do 50 m v objektech výšky přes 12 do 24 m</t>
  </si>
  <si>
    <t>1573770530</t>
  </si>
  <si>
    <t>https://podminky.urs.cz/item/CS_URS_2023_02/998725103</t>
  </si>
  <si>
    <t>726</t>
  </si>
  <si>
    <t>Zdravotechnika - předstěnové instalace</t>
  </si>
  <si>
    <t>726131001</t>
  </si>
  <si>
    <t>Předstěnové instalační systémy do lehkých stěn s kovovou konstrukcí pro umyvadla stavební výšky do 1120 mm se stojánkovou baterií</t>
  </si>
  <si>
    <t>-1435309919</t>
  </si>
  <si>
    <t>https://podminky.urs.cz/item/CS_URS_2023_02/726131001</t>
  </si>
  <si>
    <t>726131021</t>
  </si>
  <si>
    <t>Předstěnové instalační systémy do lehkých stěn s kovovou konstrukcí pro pisoáry stavební výška 1300 mm</t>
  </si>
  <si>
    <t>-1073126232</t>
  </si>
  <si>
    <t>https://podminky.urs.cz/item/CS_URS_2023_02/726131021</t>
  </si>
  <si>
    <t>726131031</t>
  </si>
  <si>
    <t>Předstěnové instalační systémy do lehkých stěn s kovovou konstrukcí pro podpěrné prvky a madla stavební výška 1120 mm</t>
  </si>
  <si>
    <t>-1962134307</t>
  </si>
  <si>
    <t>https://podminky.urs.cz/item/CS_URS_2023_02/726131031</t>
  </si>
  <si>
    <t>3+1</t>
  </si>
  <si>
    <t>726131041</t>
  </si>
  <si>
    <t>Předstěnové instalační systémy do lehkých stěn s kovovou konstrukcí pro závěsné klozety ovládání zepředu, stavební výšky 1120 mm</t>
  </si>
  <si>
    <t>1164220316</t>
  </si>
  <si>
    <t>https://podminky.urs.cz/item/CS_URS_2023_02/726131041</t>
  </si>
  <si>
    <t>726131043</t>
  </si>
  <si>
    <t>Předstěnové instalační systémy do lehkých stěn s kovovou konstrukcí pro závěsné klozety ovládání zepředu, stavební výšky 1120 mm pro tělesně postižené</t>
  </si>
  <si>
    <t>4572599</t>
  </si>
  <si>
    <t>https://podminky.urs.cz/item/CS_URS_2023_02/726131043</t>
  </si>
  <si>
    <t>55281795</t>
  </si>
  <si>
    <t>tlačítko pro ovládání WC shora/zepředu plast dvě množství vody 213x142mm (WC+WCi+VK)</t>
  </si>
  <si>
    <t>-1795886190</t>
  </si>
  <si>
    <t>41+3+6</t>
  </si>
  <si>
    <t>726131204</t>
  </si>
  <si>
    <t>Předstěnové instalační systémy do lehkých stěn s kovovou konstrukcí montáž ostatních typů klozetů</t>
  </si>
  <si>
    <t>1171397609</t>
  </si>
  <si>
    <t>https://podminky.urs.cz/item/CS_URS_2023_02/726131204</t>
  </si>
  <si>
    <t>55231305</t>
  </si>
  <si>
    <t>montážní prvek pro výlevku 130 cm vč. splachovací nádrže a tlačítka (VK)</t>
  </si>
  <si>
    <t>-2103092177</t>
  </si>
  <si>
    <t>726191001</t>
  </si>
  <si>
    <t>Ostatní příslušenství instalačních systémů zvukoizolační souprava pro WC a bidet</t>
  </si>
  <si>
    <t>757767467</t>
  </si>
  <si>
    <t>https://podminky.urs.cz/item/CS_URS_2023_02/726191001</t>
  </si>
  <si>
    <t>998726113</t>
  </si>
  <si>
    <t>Přesun hmot pro instalační prefabrikáty stanovený z hmotnosti přesunovaného materiálu vodorovná dopravní vzdálenost do 50 m v objektech výšky přes 12 m do 24 m</t>
  </si>
  <si>
    <t>746687384</t>
  </si>
  <si>
    <t>https://podminky.urs.cz/item/CS_URS_2023_02/998726113</t>
  </si>
  <si>
    <t>727</t>
  </si>
  <si>
    <t>Zdravotechnika - požární ochrana</t>
  </si>
  <si>
    <t>727213211</t>
  </si>
  <si>
    <t>Protipožární trubní ucpávky plastového potrubí prostup stropem tloušťky 150 mm požární odolnost EI 90 D 20</t>
  </si>
  <si>
    <t>491498795</t>
  </si>
  <si>
    <t>https://podminky.urs.cz/item/CS_URS_2023_02/727213211</t>
  </si>
  <si>
    <t>727213213</t>
  </si>
  <si>
    <t>Protipožární trubní ucpávky plastového potrubí prostup stropem tloušťky 150 mm požární odolnost EI 90 D 32</t>
  </si>
  <si>
    <t>1880443211</t>
  </si>
  <si>
    <t>https://podminky.urs.cz/item/CS_URS_2023_02/727213213</t>
  </si>
  <si>
    <t>727213214</t>
  </si>
  <si>
    <t>Protipožární trubní ucpávky plastového potrubí prostup stropem tloušťky 150 mm požární odolnost EI 90 D 40</t>
  </si>
  <si>
    <t>-137805249</t>
  </si>
  <si>
    <t>https://podminky.urs.cz/item/CS_URS_2023_02/727213214</t>
  </si>
  <si>
    <t>727213215</t>
  </si>
  <si>
    <t>Protipožární trubní ucpávky plastového potrubí prostup stropem tloušťky 150 mm požární odolnost EI 90 D 50</t>
  </si>
  <si>
    <t>1815690083</t>
  </si>
  <si>
    <t>https://podminky.urs.cz/item/CS_URS_2023_02/727213215</t>
  </si>
  <si>
    <t>727223101</t>
  </si>
  <si>
    <t>Protipožární ochranné manžety plastového potrubí prostup stropem tloušťky 150 mm požární odolnost EI 90 D 50</t>
  </si>
  <si>
    <t>-722386302</t>
  </si>
  <si>
    <t>https://podminky.urs.cz/item/CS_URS_2023_02/727223101</t>
  </si>
  <si>
    <t>727223103</t>
  </si>
  <si>
    <t>Protipožární ochranné manžety plastového potrubí prostup stropem tloušťky 150 mm požární odolnost EI 90 D 75</t>
  </si>
  <si>
    <t>806058043</t>
  </si>
  <si>
    <t>https://podminky.urs.cz/item/CS_URS_2023_02/727223103</t>
  </si>
  <si>
    <t>727223105</t>
  </si>
  <si>
    <t>Protipožární ochranné manžety plastového potrubí prostup stropem tloušťky 150 mm požární odolnost EI 90 D 110</t>
  </si>
  <si>
    <t>1235852499</t>
  </si>
  <si>
    <t>https://podminky.urs.cz/item/CS_URS_2023_02/727223105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</si>
  <si>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</si>
  <si>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</si>
  <si>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</si>
  <si>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</si>
  <si>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</si>
  <si>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</si>
  <si>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</si>
  <si>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</si>
  <si>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</si>
  <si>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</si>
  <si>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</si>
  <si>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</si>
  <si>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</si>
  <si>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</si>
  <si>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</si>
  <si>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</si>
  <si>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</si>
  <si>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</si>
  <si>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</si>
  <si>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</si>
  <si>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</si>
  <si>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</si>
  <si>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</si>
  <si>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</si>
  <si>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</si>
  <si>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</si>
  <si>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</si>
  <si>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</si>
  <si>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</si>
  <si>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</si>
  <si>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</si>
  <si>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</si>
  <si>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</si>
  <si>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</si>
  <si>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</si>
  <si>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</si>
  <si>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</si>
  <si>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</si>
  <si>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</si>
  <si>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</si>
  <si>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</si>
  <si>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</si>
  <si>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</si>
  <si>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</si>
  <si>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</si>
  <si>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</si>
  <si>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</si>
  <si>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</si>
  <si>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</si>
  <si>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</si>
  <si>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</si>
  <si>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</si>
  <si>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</si>
  <si>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</si>
  <si>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</si>
  <si>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</si>
  <si>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</si>
  <si>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</si>
  <si>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</si>
  <si>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</si>
  <si>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</si>
  <si>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</si>
  <si>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</si>
  <si>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</si>
  <si>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</si>
  <si>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</si>
  <si>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</si>
  <si>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</si>
  <si>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</si>
  <si>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</si>
  <si>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</si>
  <si>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</si>
  <si>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</si>
  <si>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</si>
  <si>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</si>
  <si>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</si>
  <si>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</si>
  <si>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</si>
  <si>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</si>
  <si>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</si>
  <si>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</si>
  <si>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</si>
  <si>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</si>
  <si>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</si>
  <si>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</si>
  <si>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</si>
  <si>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</si>
  <si>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</si>
  <si>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</si>
  <si>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</si>
  <si>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</si>
  <si>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</si>
  <si>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</si>
  <si>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</si>
  <si>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</si>
  <si>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</si>
  <si>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</si>
  <si>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</si>
  <si>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</si>
  <si>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</si>
  <si>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</si>
  <si>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</si>
  <si>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</si>
  <si>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</si>
  <si>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</si>
  <si>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</si>
  <si>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</si>
  <si>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</si>
  <si>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</si>
  <si>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</si>
  <si>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</si>
  <si>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</si>
  <si>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</si>
  <si>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</si>
  <si>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</si>
  <si>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</si>
  <si>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</si>
  <si>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</si>
  <si>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</si>
  <si>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</si>
  <si>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</si>
  <si>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</si>
  <si>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</si>
  <si>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</si>
  <si>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</si>
  <si>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</si>
  <si>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</si>
  <si>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</si>
  <si>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</si>
  <si>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</si>
  <si>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</si>
  <si>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</si>
  <si>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</si>
  <si>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</si>
  <si>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</si>
  <si>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</si>
  <si>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</si>
  <si>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</si>
  <si>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</si>
  <si>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</si>
  <si>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</si>
  <si>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</si>
  <si>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</si>
  <si>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</si>
  <si>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</si>
  <si>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</si>
  <si>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</si>
  <si>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</si>
  <si>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</si>
  <si>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</si>
  <si>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</si>
  <si>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</si>
  <si>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</si>
  <si>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</si>
  <si>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</si>
  <si>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</si>
  <si>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</si>
  <si>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</si>
  <si>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</si>
  <si>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</si>
  <si>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</si>
  <si>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</si>
  <si>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</si>
  <si>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</si>
  <si>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</si>
  <si>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</si>
  <si>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</si>
  <si>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</si>
  <si>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</si>
  <si>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</si>
  <si>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</si>
  <si>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</si>
  <si>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</si>
  <si>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</si>
  <si>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</si>
  <si>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</si>
  <si>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</si>
  <si>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</si>
  <si>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</si>
  <si>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</si>
  <si>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</si>
  <si>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</si>
  <si>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</si>
  <si>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</si>
  <si>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</si>
  <si>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177.1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</si>
</sst>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19" fillId="5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5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3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3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4" xfId="0" applyFont="1" applyBorder="1" applyAlignment="1">
      <alignment vertical="center"/>
    </xf>
    <xf numFmtId="0" fontId="35" fillId="3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49" fontId="40" fillId="0" borderId="1" xfId="0" applyNumberFormat="1" applyFont="1" applyBorder="1" applyAlignment="1">
      <alignment horizontal="left" vertical="center" wrapText="1"/>
    </xf>
    <xf numFmtId="0" fontId="48" fillId="0" borderId="23" xfId="0" applyFont="1" applyBorder="1" applyAlignment="1" applyProtection="1">
      <alignment horizontal="center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2/713411121" TargetMode="External"/><Relationship Id="rId117" Type="http://schemas.openxmlformats.org/officeDocument/2006/relationships/hyperlink" Target="https://podminky.urs.cz/item/CS_URS_2023_02/726191001" TargetMode="External"/><Relationship Id="rId21" Type="http://schemas.openxmlformats.org/officeDocument/2006/relationships/hyperlink" Target="https://podminky.urs.cz/item/CS_URS_2023_02/974031164" TargetMode="External"/><Relationship Id="rId42" Type="http://schemas.openxmlformats.org/officeDocument/2006/relationships/hyperlink" Target="https://podminky.urs.cz/item/CS_URS_2023_02/721175222" TargetMode="External"/><Relationship Id="rId47" Type="http://schemas.openxmlformats.org/officeDocument/2006/relationships/hyperlink" Target="https://podminky.urs.cz/item/CS_URS_2023_02/721226511" TargetMode="External"/><Relationship Id="rId63" Type="http://schemas.openxmlformats.org/officeDocument/2006/relationships/hyperlink" Target="https://podminky.urs.cz/item/CS_URS_2023_02/722176115" TargetMode="External"/><Relationship Id="rId68" Type="http://schemas.openxmlformats.org/officeDocument/2006/relationships/hyperlink" Target="https://podminky.urs.cz/item/CS_URS_2023_02/722181242" TargetMode="External"/><Relationship Id="rId84" Type="http://schemas.openxmlformats.org/officeDocument/2006/relationships/hyperlink" Target="https://podminky.urs.cz/item/CS_URS_2023_02/722290234" TargetMode="External"/><Relationship Id="rId89" Type="http://schemas.openxmlformats.org/officeDocument/2006/relationships/hyperlink" Target="https://podminky.urs.cz/item/CS_URS_2023_02/725532101" TargetMode="External"/><Relationship Id="rId112" Type="http://schemas.openxmlformats.org/officeDocument/2006/relationships/hyperlink" Target="https://podminky.urs.cz/item/CS_URS_2023_02/726131021" TargetMode="External"/><Relationship Id="rId16" Type="http://schemas.openxmlformats.org/officeDocument/2006/relationships/hyperlink" Target="https://podminky.urs.cz/item/CS_URS_2023_02/612135101" TargetMode="External"/><Relationship Id="rId107" Type="http://schemas.openxmlformats.org/officeDocument/2006/relationships/hyperlink" Target="https://podminky.urs.cz/item/CS_URS_2023_02/725331111" TargetMode="External"/><Relationship Id="rId11" Type="http://schemas.openxmlformats.org/officeDocument/2006/relationships/hyperlink" Target="https://podminky.urs.cz/item/CS_URS_2023_02/382413117" TargetMode="External"/><Relationship Id="rId32" Type="http://schemas.openxmlformats.org/officeDocument/2006/relationships/hyperlink" Target="https://podminky.urs.cz/item/CS_URS_2023_02/721173722" TargetMode="External"/><Relationship Id="rId37" Type="http://schemas.openxmlformats.org/officeDocument/2006/relationships/hyperlink" Target="https://podminky.urs.cz/item/CS_URS_2023_02/721174043" TargetMode="External"/><Relationship Id="rId53" Type="http://schemas.openxmlformats.org/officeDocument/2006/relationships/hyperlink" Target="https://podminky.urs.cz/item/CS_URS_2023_02/721274126" TargetMode="External"/><Relationship Id="rId58" Type="http://schemas.openxmlformats.org/officeDocument/2006/relationships/hyperlink" Target="https://podminky.urs.cz/item/CS_URS_2023_02/722140115" TargetMode="External"/><Relationship Id="rId74" Type="http://schemas.openxmlformats.org/officeDocument/2006/relationships/hyperlink" Target="https://podminky.urs.cz/item/CS_URS_2023_02/722262212" TargetMode="External"/><Relationship Id="rId79" Type="http://schemas.openxmlformats.org/officeDocument/2006/relationships/hyperlink" Target="https://podminky.urs.cz/item/CS_URS_2023_02/722239103" TargetMode="External"/><Relationship Id="rId102" Type="http://schemas.openxmlformats.org/officeDocument/2006/relationships/hyperlink" Target="https://podminky.urs.cz/item/CS_URS_2023_02/725311121" TargetMode="External"/><Relationship Id="rId123" Type="http://schemas.openxmlformats.org/officeDocument/2006/relationships/hyperlink" Target="https://podminky.urs.cz/item/CS_URS_2023_02/727223101" TargetMode="External"/><Relationship Id="rId5" Type="http://schemas.openxmlformats.org/officeDocument/2006/relationships/hyperlink" Target="https://podminky.urs.cz/item/CS_URS_2023_02/162751139" TargetMode="External"/><Relationship Id="rId61" Type="http://schemas.openxmlformats.org/officeDocument/2006/relationships/hyperlink" Target="https://podminky.urs.cz/item/CS_URS_2023_02/722176113" TargetMode="External"/><Relationship Id="rId82" Type="http://schemas.openxmlformats.org/officeDocument/2006/relationships/hyperlink" Target="https://podminky.urs.cz/item/CS_URS_2023_02/722250133" TargetMode="External"/><Relationship Id="rId90" Type="http://schemas.openxmlformats.org/officeDocument/2006/relationships/hyperlink" Target="https://podminky.urs.cz/item/CS_URS_2023_02/725119125" TargetMode="External"/><Relationship Id="rId95" Type="http://schemas.openxmlformats.org/officeDocument/2006/relationships/hyperlink" Target="https://podminky.urs.cz/item/CS_URS_2023_02/725241218" TargetMode="External"/><Relationship Id="rId19" Type="http://schemas.openxmlformats.org/officeDocument/2006/relationships/hyperlink" Target="https://podminky.urs.cz/item/CS_URS_2023_02/974031142" TargetMode="External"/><Relationship Id="rId14" Type="http://schemas.openxmlformats.org/officeDocument/2006/relationships/hyperlink" Target="https://podminky.urs.cz/item/CS_URS_2023_02/452311141" TargetMode="External"/><Relationship Id="rId22" Type="http://schemas.openxmlformats.org/officeDocument/2006/relationships/hyperlink" Target="https://podminky.urs.cz/item/CS_URS_2023_02/997013155" TargetMode="External"/><Relationship Id="rId27" Type="http://schemas.openxmlformats.org/officeDocument/2006/relationships/hyperlink" Target="https://podminky.urs.cz/item/CS_URS_2023_02/721173403" TargetMode="External"/><Relationship Id="rId30" Type="http://schemas.openxmlformats.org/officeDocument/2006/relationships/hyperlink" Target="https://podminky.urs.cz/item/CS_URS_2023_02/721173608" TargetMode="External"/><Relationship Id="rId35" Type="http://schemas.openxmlformats.org/officeDocument/2006/relationships/hyperlink" Target="https://podminky.urs.cz/item/CS_URS_2023_02/721174025" TargetMode="External"/><Relationship Id="rId43" Type="http://schemas.openxmlformats.org/officeDocument/2006/relationships/hyperlink" Target="https://podminky.urs.cz/item/CS_URS_2023_02/721194103" TargetMode="External"/><Relationship Id="rId48" Type="http://schemas.openxmlformats.org/officeDocument/2006/relationships/hyperlink" Target="https://podminky.urs.cz/item/CS_URS_2023_02/721229111" TargetMode="External"/><Relationship Id="rId56" Type="http://schemas.openxmlformats.org/officeDocument/2006/relationships/hyperlink" Target="https://podminky.urs.cz/item/CS_URS_2023_02/721290112" TargetMode="External"/><Relationship Id="rId64" Type="http://schemas.openxmlformats.org/officeDocument/2006/relationships/hyperlink" Target="https://podminky.urs.cz/item/CS_URS_2023_02/722176116" TargetMode="External"/><Relationship Id="rId69" Type="http://schemas.openxmlformats.org/officeDocument/2006/relationships/hyperlink" Target="https://podminky.urs.cz/item/CS_URS_2023_02/722181243" TargetMode="External"/><Relationship Id="rId77" Type="http://schemas.openxmlformats.org/officeDocument/2006/relationships/hyperlink" Target="https://podminky.urs.cz/item/CS_URS_2023_02/722239101" TargetMode="External"/><Relationship Id="rId100" Type="http://schemas.openxmlformats.org/officeDocument/2006/relationships/hyperlink" Target="https://podminky.urs.cz/item/CS_URS_2023_02/725129101" TargetMode="External"/><Relationship Id="rId105" Type="http://schemas.openxmlformats.org/officeDocument/2006/relationships/hyperlink" Target="https://podminky.urs.cz/item/CS_URS_2023_02/725829111" TargetMode="External"/><Relationship Id="rId113" Type="http://schemas.openxmlformats.org/officeDocument/2006/relationships/hyperlink" Target="https://podminky.urs.cz/item/CS_URS_2023_02/726131031" TargetMode="External"/><Relationship Id="rId118" Type="http://schemas.openxmlformats.org/officeDocument/2006/relationships/hyperlink" Target="https://podminky.urs.cz/item/CS_URS_2023_02/998726113" TargetMode="External"/><Relationship Id="rId126" Type="http://schemas.openxmlformats.org/officeDocument/2006/relationships/drawing" Target="../drawings/drawing2.xml"/><Relationship Id="rId8" Type="http://schemas.openxmlformats.org/officeDocument/2006/relationships/hyperlink" Target="https://podminky.urs.cz/item/CS_URS_2023_02/174151101" TargetMode="External"/><Relationship Id="rId51" Type="http://schemas.openxmlformats.org/officeDocument/2006/relationships/hyperlink" Target="https://podminky.urs.cz/item/CS_URS_2023_02/721269204" TargetMode="External"/><Relationship Id="rId72" Type="http://schemas.openxmlformats.org/officeDocument/2006/relationships/hyperlink" Target="https://podminky.urs.cz/item/CS_URS_2023_02/722220121" TargetMode="External"/><Relationship Id="rId80" Type="http://schemas.openxmlformats.org/officeDocument/2006/relationships/hyperlink" Target="https://podminky.urs.cz/item/CS_URS_2023_02/722239104" TargetMode="External"/><Relationship Id="rId85" Type="http://schemas.openxmlformats.org/officeDocument/2006/relationships/hyperlink" Target="https://podminky.urs.cz/item/CS_URS_2023_02/998722103" TargetMode="External"/><Relationship Id="rId93" Type="http://schemas.openxmlformats.org/officeDocument/2006/relationships/hyperlink" Target="https://podminky.urs.cz/item/CS_URS_2023_02/725861102" TargetMode="External"/><Relationship Id="rId98" Type="http://schemas.openxmlformats.org/officeDocument/2006/relationships/hyperlink" Target="https://podminky.urs.cz/item/CS_URS_2023_02/725841312" TargetMode="External"/><Relationship Id="rId121" Type="http://schemas.openxmlformats.org/officeDocument/2006/relationships/hyperlink" Target="https://podminky.urs.cz/item/CS_URS_2023_02/727213214" TargetMode="External"/><Relationship Id="rId3" Type="http://schemas.openxmlformats.org/officeDocument/2006/relationships/hyperlink" Target="https://podminky.urs.cz/item/CS_URS_2023_02/162351123" TargetMode="External"/><Relationship Id="rId12" Type="http://schemas.openxmlformats.org/officeDocument/2006/relationships/hyperlink" Target="https://podminky.urs.cz/item/CS_URS_2023_02/411388621" TargetMode="External"/><Relationship Id="rId17" Type="http://schemas.openxmlformats.org/officeDocument/2006/relationships/hyperlink" Target="https://podminky.urs.cz/item/CS_URS_2023_02/953941611" TargetMode="External"/><Relationship Id="rId25" Type="http://schemas.openxmlformats.org/officeDocument/2006/relationships/hyperlink" Target="https://podminky.urs.cz/item/CS_URS_2023_02/997013631" TargetMode="External"/><Relationship Id="rId33" Type="http://schemas.openxmlformats.org/officeDocument/2006/relationships/hyperlink" Target="https://podminky.urs.cz/item/CS_URS_2023_02/721173724" TargetMode="External"/><Relationship Id="rId38" Type="http://schemas.openxmlformats.org/officeDocument/2006/relationships/hyperlink" Target="https://podminky.urs.cz/item/CS_URS_2023_02/721174045" TargetMode="External"/><Relationship Id="rId46" Type="http://schemas.openxmlformats.org/officeDocument/2006/relationships/hyperlink" Target="https://podminky.urs.cz/item/CS_URS_2023_02/721211511" TargetMode="External"/><Relationship Id="rId59" Type="http://schemas.openxmlformats.org/officeDocument/2006/relationships/hyperlink" Target="https://podminky.urs.cz/item/CS_URS_2023_02/722140117" TargetMode="External"/><Relationship Id="rId67" Type="http://schemas.openxmlformats.org/officeDocument/2006/relationships/hyperlink" Target="https://podminky.urs.cz/item/CS_URS_2023_02/722181241" TargetMode="External"/><Relationship Id="rId103" Type="http://schemas.openxmlformats.org/officeDocument/2006/relationships/hyperlink" Target="https://podminky.urs.cz/item/CS_URS_2023_02/725311131" TargetMode="External"/><Relationship Id="rId108" Type="http://schemas.openxmlformats.org/officeDocument/2006/relationships/hyperlink" Target="https://podminky.urs.cz/item/CS_URS_2023_02/725821312" TargetMode="External"/><Relationship Id="rId116" Type="http://schemas.openxmlformats.org/officeDocument/2006/relationships/hyperlink" Target="https://podminky.urs.cz/item/CS_URS_2023_02/726131204" TargetMode="External"/><Relationship Id="rId124" Type="http://schemas.openxmlformats.org/officeDocument/2006/relationships/hyperlink" Target="https://podminky.urs.cz/item/CS_URS_2023_02/727223103" TargetMode="External"/><Relationship Id="rId20" Type="http://schemas.openxmlformats.org/officeDocument/2006/relationships/hyperlink" Target="https://podminky.urs.cz/item/CS_URS_2023_02/974031143" TargetMode="External"/><Relationship Id="rId41" Type="http://schemas.openxmlformats.org/officeDocument/2006/relationships/hyperlink" Target="https://podminky.urs.cz/item/CS_URS_2023_02/721175221" TargetMode="External"/><Relationship Id="rId54" Type="http://schemas.openxmlformats.org/officeDocument/2006/relationships/hyperlink" Target="https://podminky.urs.cz/item/CS_URS_2023_02/721279153" TargetMode="External"/><Relationship Id="rId62" Type="http://schemas.openxmlformats.org/officeDocument/2006/relationships/hyperlink" Target="https://podminky.urs.cz/item/CS_URS_2023_02/722176114" TargetMode="External"/><Relationship Id="rId70" Type="http://schemas.openxmlformats.org/officeDocument/2006/relationships/hyperlink" Target="https://podminky.urs.cz/item/CS_URS_2023_02/722190401" TargetMode="External"/><Relationship Id="rId75" Type="http://schemas.openxmlformats.org/officeDocument/2006/relationships/hyperlink" Target="https://podminky.urs.cz/item/CS_URS_2023_02/722263206" TargetMode="External"/><Relationship Id="rId83" Type="http://schemas.openxmlformats.org/officeDocument/2006/relationships/hyperlink" Target="https://podminky.urs.cz/item/CS_URS_2023_02/722290215" TargetMode="External"/><Relationship Id="rId88" Type="http://schemas.openxmlformats.org/officeDocument/2006/relationships/hyperlink" Target="https://podminky.urs.cz/item/CS_URS_2023_02/724149101" TargetMode="External"/><Relationship Id="rId91" Type="http://schemas.openxmlformats.org/officeDocument/2006/relationships/hyperlink" Target="https://podminky.urs.cz/item/CS_URS_2023_02/725219102" TargetMode="External"/><Relationship Id="rId96" Type="http://schemas.openxmlformats.org/officeDocument/2006/relationships/hyperlink" Target="https://podminky.urs.cz/item/CS_URS_2023_02/725244153" TargetMode="External"/><Relationship Id="rId111" Type="http://schemas.openxmlformats.org/officeDocument/2006/relationships/hyperlink" Target="https://podminky.urs.cz/item/CS_URS_2023_02/726131001" TargetMode="External"/><Relationship Id="rId1" Type="http://schemas.openxmlformats.org/officeDocument/2006/relationships/hyperlink" Target="https://podminky.urs.cz/item/CS_URS_2023_02/132454204" TargetMode="External"/><Relationship Id="rId6" Type="http://schemas.openxmlformats.org/officeDocument/2006/relationships/hyperlink" Target="https://podminky.urs.cz/item/CS_URS_2023_02/171201221" TargetMode="External"/><Relationship Id="rId15" Type="http://schemas.openxmlformats.org/officeDocument/2006/relationships/hyperlink" Target="https://podminky.urs.cz/item/CS_URS_2023_02/899623151" TargetMode="External"/><Relationship Id="rId23" Type="http://schemas.openxmlformats.org/officeDocument/2006/relationships/hyperlink" Target="https://podminky.urs.cz/item/CS_URS_2023_02/997013501" TargetMode="External"/><Relationship Id="rId28" Type="http://schemas.openxmlformats.org/officeDocument/2006/relationships/hyperlink" Target="https://podminky.urs.cz/item/CS_URS_2023_02/721173606" TargetMode="External"/><Relationship Id="rId36" Type="http://schemas.openxmlformats.org/officeDocument/2006/relationships/hyperlink" Target="https://podminky.urs.cz/item/CS_URS_2023_02/721174041" TargetMode="External"/><Relationship Id="rId49" Type="http://schemas.openxmlformats.org/officeDocument/2006/relationships/hyperlink" Target="https://podminky.urs.cz/item/CS_URS_2023_02/721233111" TargetMode="External"/><Relationship Id="rId57" Type="http://schemas.openxmlformats.org/officeDocument/2006/relationships/hyperlink" Target="https://podminky.urs.cz/item/CS_URS_2023_02/998721103" TargetMode="External"/><Relationship Id="rId106" Type="http://schemas.openxmlformats.org/officeDocument/2006/relationships/hyperlink" Target="https://podminky.urs.cz/item/CS_URS_2023_02/725862103" TargetMode="External"/><Relationship Id="rId114" Type="http://schemas.openxmlformats.org/officeDocument/2006/relationships/hyperlink" Target="https://podminky.urs.cz/item/CS_URS_2023_02/726131041" TargetMode="External"/><Relationship Id="rId119" Type="http://schemas.openxmlformats.org/officeDocument/2006/relationships/hyperlink" Target="https://podminky.urs.cz/item/CS_URS_2023_02/727213211" TargetMode="External"/><Relationship Id="rId10" Type="http://schemas.openxmlformats.org/officeDocument/2006/relationships/hyperlink" Target="https://podminky.urs.cz/item/CS_URS_2023_02/382413111" TargetMode="External"/><Relationship Id="rId31" Type="http://schemas.openxmlformats.org/officeDocument/2006/relationships/hyperlink" Target="https://podminky.urs.cz/item/CS_URS_2023_02/721173609" TargetMode="External"/><Relationship Id="rId44" Type="http://schemas.openxmlformats.org/officeDocument/2006/relationships/hyperlink" Target="https://podminky.urs.cz/item/CS_URS_2023_02/721194105" TargetMode="External"/><Relationship Id="rId52" Type="http://schemas.openxmlformats.org/officeDocument/2006/relationships/hyperlink" Target="https://podminky.urs.cz/item/CS_URS_2023_02/721274125" TargetMode="External"/><Relationship Id="rId60" Type="http://schemas.openxmlformats.org/officeDocument/2006/relationships/hyperlink" Target="https://podminky.urs.cz/item/CS_URS_2023_02/722176112" TargetMode="External"/><Relationship Id="rId65" Type="http://schemas.openxmlformats.org/officeDocument/2006/relationships/hyperlink" Target="https://podminky.urs.cz/item/CS_URS_2023_02/722176117" TargetMode="External"/><Relationship Id="rId73" Type="http://schemas.openxmlformats.org/officeDocument/2006/relationships/hyperlink" Target="https://podminky.urs.cz/item/CS_URS_2023_02/722231141" TargetMode="External"/><Relationship Id="rId78" Type="http://schemas.openxmlformats.org/officeDocument/2006/relationships/hyperlink" Target="https://podminky.urs.cz/item/CS_URS_2023_02/722239102" TargetMode="External"/><Relationship Id="rId81" Type="http://schemas.openxmlformats.org/officeDocument/2006/relationships/hyperlink" Target="https://podminky.urs.cz/item/CS_URS_2023_02/722239106" TargetMode="External"/><Relationship Id="rId86" Type="http://schemas.openxmlformats.org/officeDocument/2006/relationships/hyperlink" Target="https://podminky.urs.cz/item/CS_URS_2023_02/724233202" TargetMode="External"/><Relationship Id="rId94" Type="http://schemas.openxmlformats.org/officeDocument/2006/relationships/hyperlink" Target="https://podminky.urs.cz/item/CS_URS_2023_02/725241213" TargetMode="External"/><Relationship Id="rId99" Type="http://schemas.openxmlformats.org/officeDocument/2006/relationships/hyperlink" Target="https://podminky.urs.cz/item/CS_URS_2023_02/725865311" TargetMode="External"/><Relationship Id="rId101" Type="http://schemas.openxmlformats.org/officeDocument/2006/relationships/hyperlink" Target="https://podminky.urs.cz/item/CS_URS_2023_02/725865411" TargetMode="External"/><Relationship Id="rId122" Type="http://schemas.openxmlformats.org/officeDocument/2006/relationships/hyperlink" Target="https://podminky.urs.cz/item/CS_URS_2023_02/727213215" TargetMode="External"/><Relationship Id="rId4" Type="http://schemas.openxmlformats.org/officeDocument/2006/relationships/hyperlink" Target="https://podminky.urs.cz/item/CS_URS_2023_02/162751137" TargetMode="External"/><Relationship Id="rId9" Type="http://schemas.openxmlformats.org/officeDocument/2006/relationships/hyperlink" Target="https://podminky.urs.cz/item/CS_URS_2023_02/175151101" TargetMode="External"/><Relationship Id="rId13" Type="http://schemas.openxmlformats.org/officeDocument/2006/relationships/hyperlink" Target="https://podminky.urs.cz/item/CS_URS_2023_02/451573111" TargetMode="External"/><Relationship Id="rId18" Type="http://schemas.openxmlformats.org/officeDocument/2006/relationships/hyperlink" Target="https://podminky.urs.cz/item/CS_URS_2023_02/972054341" TargetMode="External"/><Relationship Id="rId39" Type="http://schemas.openxmlformats.org/officeDocument/2006/relationships/hyperlink" Target="https://podminky.urs.cz/item/CS_URS_2023_02/721175211" TargetMode="External"/><Relationship Id="rId109" Type="http://schemas.openxmlformats.org/officeDocument/2006/relationships/hyperlink" Target="https://podminky.urs.cz/item/CS_URS_2023_02/726191011" TargetMode="External"/><Relationship Id="rId34" Type="http://schemas.openxmlformats.org/officeDocument/2006/relationships/hyperlink" Target="https://podminky.urs.cz/item/CS_URS_2023_02/721174024" TargetMode="External"/><Relationship Id="rId50" Type="http://schemas.openxmlformats.org/officeDocument/2006/relationships/hyperlink" Target="https://podminky.urs.cz/item/CS_URS_2023_02/721233112" TargetMode="External"/><Relationship Id="rId55" Type="http://schemas.openxmlformats.org/officeDocument/2006/relationships/hyperlink" Target="https://podminky.urs.cz/item/CS_URS_2023_02/721290111" TargetMode="External"/><Relationship Id="rId76" Type="http://schemas.openxmlformats.org/officeDocument/2006/relationships/hyperlink" Target="https://podminky.urs.cz/item/CS_URS_2023_02/722232506.HNW" TargetMode="External"/><Relationship Id="rId97" Type="http://schemas.openxmlformats.org/officeDocument/2006/relationships/hyperlink" Target="https://podminky.urs.cz/item/CS_URS_2023_02/725244155" TargetMode="External"/><Relationship Id="rId104" Type="http://schemas.openxmlformats.org/officeDocument/2006/relationships/hyperlink" Target="https://podminky.urs.cz/item/CS_URS_2023_02/725829101" TargetMode="External"/><Relationship Id="rId120" Type="http://schemas.openxmlformats.org/officeDocument/2006/relationships/hyperlink" Target="https://podminky.urs.cz/item/CS_URS_2023_02/727213213" TargetMode="External"/><Relationship Id="rId125" Type="http://schemas.openxmlformats.org/officeDocument/2006/relationships/hyperlink" Target="https://podminky.urs.cz/item/CS_URS_2023_02/727223105" TargetMode="External"/><Relationship Id="rId7" Type="http://schemas.openxmlformats.org/officeDocument/2006/relationships/hyperlink" Target="https://podminky.urs.cz/item/CS_URS_2023_02/171251201" TargetMode="External"/><Relationship Id="rId71" Type="http://schemas.openxmlformats.org/officeDocument/2006/relationships/hyperlink" Target="https://podminky.urs.cz/item/CS_URS_2023_02/722220111" TargetMode="External"/><Relationship Id="rId92" Type="http://schemas.openxmlformats.org/officeDocument/2006/relationships/hyperlink" Target="https://podminky.urs.cz/item/CS_URS_2023_02/725829131" TargetMode="External"/><Relationship Id="rId2" Type="http://schemas.openxmlformats.org/officeDocument/2006/relationships/hyperlink" Target="https://podminky.urs.cz/item/CS_URS_2023_02/167151112" TargetMode="External"/><Relationship Id="rId29" Type="http://schemas.openxmlformats.org/officeDocument/2006/relationships/hyperlink" Target="https://podminky.urs.cz/item/CS_URS_2023_02/721173607" TargetMode="External"/><Relationship Id="rId24" Type="http://schemas.openxmlformats.org/officeDocument/2006/relationships/hyperlink" Target="https://podminky.urs.cz/item/CS_URS_2023_02/997013509" TargetMode="External"/><Relationship Id="rId40" Type="http://schemas.openxmlformats.org/officeDocument/2006/relationships/hyperlink" Target="https://podminky.urs.cz/item/CS_URS_2023_02/721175212" TargetMode="External"/><Relationship Id="rId45" Type="http://schemas.openxmlformats.org/officeDocument/2006/relationships/hyperlink" Target="https://podminky.urs.cz/item/CS_URS_2023_02/721194109" TargetMode="External"/><Relationship Id="rId66" Type="http://schemas.openxmlformats.org/officeDocument/2006/relationships/hyperlink" Target="https://podminky.urs.cz/item/CS_URS_2023_02/722181231" TargetMode="External"/><Relationship Id="rId87" Type="http://schemas.openxmlformats.org/officeDocument/2006/relationships/hyperlink" Target="https://podminky.urs.cz/item/CS_URS_2023_02/724249025" TargetMode="External"/><Relationship Id="rId110" Type="http://schemas.openxmlformats.org/officeDocument/2006/relationships/hyperlink" Target="https://podminky.urs.cz/item/CS_URS_2023_02/998725103" TargetMode="External"/><Relationship Id="rId115" Type="http://schemas.openxmlformats.org/officeDocument/2006/relationships/hyperlink" Target="https://podminky.urs.cz/item/CS_URS_2023_02/7261310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>
      <selection activeCell="BE5" sqref="BE5:BE3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85" t="s">
        <v>6</v>
      </c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S2" s="15" t="s">
        <v>7</v>
      </c>
      <c r="BT2" s="15" t="s">
        <v>8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pans="1:74" ht="24.95" customHeight="1">
      <c r="B4" s="18"/>
      <c r="D4" s="19" t="s">
        <v>10</v>
      </c>
      <c r="AR4" s="18"/>
      <c r="AS4" s="20" t="s">
        <v>11</v>
      </c>
      <c r="BE4" s="21" t="s">
        <v>12</v>
      </c>
      <c r="BS4" s="15" t="s">
        <v>13</v>
      </c>
    </row>
    <row r="5" spans="1:74" ht="12" customHeight="1">
      <c r="B5" s="18"/>
      <c r="D5" s="22" t="s">
        <v>14</v>
      </c>
      <c r="K5" s="247" t="s">
        <v>15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R5" s="18"/>
      <c r="BE5" s="244" t="s">
        <v>16</v>
      </c>
      <c r="BS5" s="15" t="s">
        <v>7</v>
      </c>
    </row>
    <row r="6" spans="1:74" ht="36.950000000000003" customHeight="1">
      <c r="B6" s="18"/>
      <c r="D6" s="24" t="s">
        <v>17</v>
      </c>
      <c r="K6" s="249" t="s">
        <v>18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R6" s="18"/>
      <c r="BE6" s="245"/>
      <c r="BS6" s="15" t="s">
        <v>7</v>
      </c>
    </row>
    <row r="7" spans="1:74" ht="12" customHeight="1">
      <c r="B7" s="18"/>
      <c r="D7" s="25" t="s">
        <v>19</v>
      </c>
      <c r="K7" s="23" t="s">
        <v>3</v>
      </c>
      <c r="AK7" s="25" t="s">
        <v>20</v>
      </c>
      <c r="AN7" s="23" t="s">
        <v>3</v>
      </c>
      <c r="AR7" s="18"/>
      <c r="BE7" s="245"/>
      <c r="BS7" s="15" t="s">
        <v>7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245"/>
      <c r="BS8" s="15" t="s">
        <v>7</v>
      </c>
    </row>
    <row r="9" spans="1:74" ht="14.45" customHeight="1">
      <c r="B9" s="18"/>
      <c r="AR9" s="18"/>
      <c r="BE9" s="245"/>
      <c r="BS9" s="15" t="s">
        <v>7</v>
      </c>
    </row>
    <row r="10" spans="1:74" ht="12" customHeight="1">
      <c r="B10" s="18"/>
      <c r="D10" s="25" t="s">
        <v>25</v>
      </c>
      <c r="AK10" s="25" t="s">
        <v>26</v>
      </c>
      <c r="AN10" s="23" t="s">
        <v>3</v>
      </c>
      <c r="AR10" s="18"/>
      <c r="BE10" s="245"/>
      <c r="BS10" s="15" t="s">
        <v>7</v>
      </c>
    </row>
    <row r="11" spans="1:74" ht="18.399999999999999" customHeight="1">
      <c r="B11" s="18"/>
      <c r="E11" s="23" t="s">
        <v>27</v>
      </c>
      <c r="AK11" s="25" t="s">
        <v>28</v>
      </c>
      <c r="AN11" s="23" t="s">
        <v>3</v>
      </c>
      <c r="AR11" s="18"/>
      <c r="BE11" s="245"/>
      <c r="BS11" s="15" t="s">
        <v>7</v>
      </c>
    </row>
    <row r="12" spans="1:74" ht="6.95" customHeight="1">
      <c r="B12" s="18"/>
      <c r="AR12" s="18"/>
      <c r="BE12" s="245"/>
      <c r="BS12" s="15" t="s">
        <v>7</v>
      </c>
    </row>
    <row r="13" spans="1:74" ht="12" customHeight="1">
      <c r="B13" s="18"/>
      <c r="D13" s="25" t="s">
        <v>29</v>
      </c>
      <c r="AK13" s="25" t="s">
        <v>26</v>
      </c>
      <c r="AN13" s="27" t="s">
        <v>30</v>
      </c>
      <c r="AR13" s="18"/>
      <c r="BE13" s="245"/>
      <c r="BS13" s="15" t="s">
        <v>7</v>
      </c>
    </row>
    <row r="14" spans="1:74" ht="12.75">
      <c r="B14" s="18"/>
      <c r="E14" s="250" t="s">
        <v>30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" t="s">
        <v>28</v>
      </c>
      <c r="AN14" s="27" t="s">
        <v>30</v>
      </c>
      <c r="AR14" s="18"/>
      <c r="BE14" s="245"/>
      <c r="BS14" s="15" t="s">
        <v>7</v>
      </c>
    </row>
    <row r="15" spans="1:74" ht="6.95" customHeight="1">
      <c r="B15" s="18"/>
      <c r="AR15" s="18"/>
      <c r="BE15" s="245"/>
      <c r="BS15" s="15" t="s">
        <v>4</v>
      </c>
    </row>
    <row r="16" spans="1:74" ht="12" customHeight="1">
      <c r="B16" s="18"/>
      <c r="D16" s="25" t="s">
        <v>31</v>
      </c>
      <c r="AK16" s="25" t="s">
        <v>26</v>
      </c>
      <c r="AN16" s="23" t="s">
        <v>3</v>
      </c>
      <c r="AR16" s="18"/>
      <c r="BE16" s="245"/>
      <c r="BS16" s="15" t="s">
        <v>4</v>
      </c>
    </row>
    <row r="17" spans="2:71" ht="18.399999999999999" customHeight="1">
      <c r="B17" s="18"/>
      <c r="E17" s="23" t="s">
        <v>32</v>
      </c>
      <c r="AK17" s="25" t="s">
        <v>28</v>
      </c>
      <c r="AN17" s="23" t="s">
        <v>3</v>
      </c>
      <c r="AR17" s="18"/>
      <c r="BE17" s="245"/>
      <c r="BS17" s="15" t="s">
        <v>33</v>
      </c>
    </row>
    <row r="18" spans="2:71" ht="6.95" customHeight="1">
      <c r="B18" s="18"/>
      <c r="AR18" s="18"/>
      <c r="BE18" s="245"/>
      <c r="BS18" s="15" t="s">
        <v>7</v>
      </c>
    </row>
    <row r="19" spans="2:71" ht="12" customHeight="1">
      <c r="B19" s="18"/>
      <c r="D19" s="25" t="s">
        <v>34</v>
      </c>
      <c r="AK19" s="25" t="s">
        <v>26</v>
      </c>
      <c r="AN19" s="23" t="s">
        <v>3</v>
      </c>
      <c r="AR19" s="18"/>
      <c r="BE19" s="245"/>
      <c r="BS19" s="15" t="s">
        <v>7</v>
      </c>
    </row>
    <row r="20" spans="2:71" ht="18.399999999999999" customHeight="1">
      <c r="B20" s="18"/>
      <c r="E20" s="23" t="s">
        <v>35</v>
      </c>
      <c r="AK20" s="25" t="s">
        <v>28</v>
      </c>
      <c r="AN20" s="23" t="s">
        <v>3</v>
      </c>
      <c r="AR20" s="18"/>
      <c r="BE20" s="245"/>
      <c r="BS20" s="15" t="s">
        <v>4</v>
      </c>
    </row>
    <row r="21" spans="2:71" ht="6.95" customHeight="1">
      <c r="B21" s="18"/>
      <c r="AR21" s="18"/>
      <c r="BE21" s="245"/>
    </row>
    <row r="22" spans="2:71" ht="12" customHeight="1">
      <c r="B22" s="18"/>
      <c r="D22" s="25" t="s">
        <v>36</v>
      </c>
      <c r="AR22" s="18"/>
      <c r="BE22" s="245"/>
    </row>
    <row r="23" spans="2:71" ht="47.25" customHeight="1">
      <c r="B23" s="18"/>
      <c r="E23" s="252" t="s">
        <v>37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R23" s="18"/>
      <c r="BE23" s="245"/>
    </row>
    <row r="24" spans="2:71" ht="6.95" customHeight="1">
      <c r="B24" s="18"/>
      <c r="AR24" s="18"/>
      <c r="BE24" s="245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45"/>
    </row>
    <row r="26" spans="2:71" s="1" customFormat="1" ht="25.9" customHeight="1">
      <c r="B26" s="30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53">
        <f>ROUND(AG54,2)</f>
        <v>0</v>
      </c>
      <c r="AL26" s="254"/>
      <c r="AM26" s="254"/>
      <c r="AN26" s="254"/>
      <c r="AO26" s="254"/>
      <c r="AR26" s="30"/>
      <c r="BE26" s="245"/>
    </row>
    <row r="27" spans="2:71" s="1" customFormat="1" ht="6.95" customHeight="1">
      <c r="B27" s="30"/>
      <c r="AR27" s="30"/>
      <c r="BE27" s="245"/>
    </row>
    <row r="28" spans="2:71" s="1" customFormat="1" ht="12.75">
      <c r="B28" s="30"/>
      <c r="L28" s="255" t="s">
        <v>39</v>
      </c>
      <c r="M28" s="255"/>
      <c r="N28" s="255"/>
      <c r="O28" s="255"/>
      <c r="P28" s="255"/>
      <c r="W28" s="255" t="s">
        <v>40</v>
      </c>
      <c r="X28" s="255"/>
      <c r="Y28" s="255"/>
      <c r="Z28" s="255"/>
      <c r="AA28" s="255"/>
      <c r="AB28" s="255"/>
      <c r="AC28" s="255"/>
      <c r="AD28" s="255"/>
      <c r="AE28" s="255"/>
      <c r="AK28" s="255" t="s">
        <v>41</v>
      </c>
      <c r="AL28" s="255"/>
      <c r="AM28" s="255"/>
      <c r="AN28" s="255"/>
      <c r="AO28" s="255"/>
      <c r="AR28" s="30"/>
      <c r="BE28" s="245"/>
    </row>
    <row r="29" spans="2:71" s="2" customFormat="1" ht="14.45" customHeight="1">
      <c r="B29" s="34"/>
      <c r="D29" s="25" t="s">
        <v>42</v>
      </c>
      <c r="F29" s="25" t="s">
        <v>43</v>
      </c>
      <c r="L29" s="258">
        <v>0.21</v>
      </c>
      <c r="M29" s="257"/>
      <c r="N29" s="257"/>
      <c r="O29" s="257"/>
      <c r="P29" s="257"/>
      <c r="W29" s="256">
        <f>ROUND(AZ54, 2)</f>
        <v>0</v>
      </c>
      <c r="X29" s="257"/>
      <c r="Y29" s="257"/>
      <c r="Z29" s="257"/>
      <c r="AA29" s="257"/>
      <c r="AB29" s="257"/>
      <c r="AC29" s="257"/>
      <c r="AD29" s="257"/>
      <c r="AE29" s="257"/>
      <c r="AK29" s="256">
        <f>ROUND(AV54, 2)</f>
        <v>0</v>
      </c>
      <c r="AL29" s="257"/>
      <c r="AM29" s="257"/>
      <c r="AN29" s="257"/>
      <c r="AO29" s="257"/>
      <c r="AR29" s="34"/>
      <c r="BE29" s="246"/>
    </row>
    <row r="30" spans="2:71" s="2" customFormat="1" ht="14.45" customHeight="1">
      <c r="B30" s="34"/>
      <c r="F30" s="25" t="s">
        <v>44</v>
      </c>
      <c r="L30" s="258">
        <v>0.15</v>
      </c>
      <c r="M30" s="257"/>
      <c r="N30" s="257"/>
      <c r="O30" s="257"/>
      <c r="P30" s="257"/>
      <c r="W30" s="256">
        <f>ROUND(BA54, 2)</f>
        <v>0</v>
      </c>
      <c r="X30" s="257"/>
      <c r="Y30" s="257"/>
      <c r="Z30" s="257"/>
      <c r="AA30" s="257"/>
      <c r="AB30" s="257"/>
      <c r="AC30" s="257"/>
      <c r="AD30" s="257"/>
      <c r="AE30" s="257"/>
      <c r="AK30" s="256">
        <f>ROUND(AW54, 2)</f>
        <v>0</v>
      </c>
      <c r="AL30" s="257"/>
      <c r="AM30" s="257"/>
      <c r="AN30" s="257"/>
      <c r="AO30" s="257"/>
      <c r="AR30" s="34"/>
      <c r="BE30" s="246"/>
    </row>
    <row r="31" spans="2:71" s="2" customFormat="1" ht="14.45" hidden="1" customHeight="1">
      <c r="B31" s="34"/>
      <c r="F31" s="25" t="s">
        <v>45</v>
      </c>
      <c r="L31" s="258">
        <v>0.21</v>
      </c>
      <c r="M31" s="257"/>
      <c r="N31" s="257"/>
      <c r="O31" s="257"/>
      <c r="P31" s="257"/>
      <c r="W31" s="256">
        <f>ROUND(BB54, 2)</f>
        <v>0</v>
      </c>
      <c r="X31" s="257"/>
      <c r="Y31" s="257"/>
      <c r="Z31" s="257"/>
      <c r="AA31" s="257"/>
      <c r="AB31" s="257"/>
      <c r="AC31" s="257"/>
      <c r="AD31" s="257"/>
      <c r="AE31" s="257"/>
      <c r="AK31" s="256">
        <v>0</v>
      </c>
      <c r="AL31" s="257"/>
      <c r="AM31" s="257"/>
      <c r="AN31" s="257"/>
      <c r="AO31" s="257"/>
      <c r="AR31" s="34"/>
      <c r="BE31" s="246"/>
    </row>
    <row r="32" spans="2:71" s="2" customFormat="1" ht="14.45" hidden="1" customHeight="1">
      <c r="B32" s="34"/>
      <c r="F32" s="25" t="s">
        <v>46</v>
      </c>
      <c r="L32" s="258">
        <v>0.15</v>
      </c>
      <c r="M32" s="257"/>
      <c r="N32" s="257"/>
      <c r="O32" s="257"/>
      <c r="P32" s="257"/>
      <c r="W32" s="256">
        <f>ROUND(BC54, 2)</f>
        <v>0</v>
      </c>
      <c r="X32" s="257"/>
      <c r="Y32" s="257"/>
      <c r="Z32" s="257"/>
      <c r="AA32" s="257"/>
      <c r="AB32" s="257"/>
      <c r="AC32" s="257"/>
      <c r="AD32" s="257"/>
      <c r="AE32" s="257"/>
      <c r="AK32" s="256">
        <v>0</v>
      </c>
      <c r="AL32" s="257"/>
      <c r="AM32" s="257"/>
      <c r="AN32" s="257"/>
      <c r="AO32" s="257"/>
      <c r="AR32" s="34"/>
      <c r="BE32" s="246"/>
    </row>
    <row r="33" spans="2:44" s="2" customFormat="1" ht="14.45" hidden="1" customHeight="1">
      <c r="B33" s="34"/>
      <c r="F33" s="25" t="s">
        <v>47</v>
      </c>
      <c r="L33" s="258">
        <v>0</v>
      </c>
      <c r="M33" s="257"/>
      <c r="N33" s="257"/>
      <c r="O33" s="257"/>
      <c r="P33" s="257"/>
      <c r="W33" s="256">
        <f>ROUND(BD54, 2)</f>
        <v>0</v>
      </c>
      <c r="X33" s="257"/>
      <c r="Y33" s="257"/>
      <c r="Z33" s="257"/>
      <c r="AA33" s="257"/>
      <c r="AB33" s="257"/>
      <c r="AC33" s="257"/>
      <c r="AD33" s="257"/>
      <c r="AE33" s="257"/>
      <c r="AK33" s="256">
        <v>0</v>
      </c>
      <c r="AL33" s="257"/>
      <c r="AM33" s="257"/>
      <c r="AN33" s="257"/>
      <c r="AO33" s="257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48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49</v>
      </c>
      <c r="U35" s="37"/>
      <c r="V35" s="37"/>
      <c r="W35" s="37"/>
      <c r="X35" s="259" t="s">
        <v>50</v>
      </c>
      <c r="Y35" s="260"/>
      <c r="Z35" s="260"/>
      <c r="AA35" s="260"/>
      <c r="AB35" s="260"/>
      <c r="AC35" s="37"/>
      <c r="AD35" s="37"/>
      <c r="AE35" s="37"/>
      <c r="AF35" s="37"/>
      <c r="AG35" s="37"/>
      <c r="AH35" s="37"/>
      <c r="AI35" s="37"/>
      <c r="AJ35" s="37"/>
      <c r="AK35" s="261">
        <f>SUM(AK26:AK33)</f>
        <v>0</v>
      </c>
      <c r="AL35" s="260"/>
      <c r="AM35" s="260"/>
      <c r="AN35" s="260"/>
      <c r="AO35" s="262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51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14</v>
      </c>
      <c r="L44" s="3" t="str">
        <f>K5</f>
        <v>10_2023</v>
      </c>
      <c r="AR44" s="43"/>
    </row>
    <row r="45" spans="2:44" s="4" customFormat="1" ht="36.950000000000003" customHeight="1">
      <c r="B45" s="44"/>
      <c r="C45" s="45" t="s">
        <v>17</v>
      </c>
      <c r="L45" s="263" t="str">
        <f>K6</f>
        <v>MULTIFUNKČNÍ DŮM MUGLINOV</v>
      </c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 xml:space="preserve"> </v>
      </c>
      <c r="AI47" s="25" t="s">
        <v>23</v>
      </c>
      <c r="AM47" s="265" t="str">
        <f>IF(AN8= "","",AN8)</f>
        <v>19. 9. 2023</v>
      </c>
      <c r="AN47" s="265"/>
      <c r="AR47" s="30"/>
    </row>
    <row r="48" spans="2:44" s="1" customFormat="1" ht="6.95" customHeight="1">
      <c r="B48" s="30"/>
      <c r="AR48" s="30"/>
    </row>
    <row r="49" spans="1:91" s="1" customFormat="1" ht="15.2" customHeight="1">
      <c r="B49" s="30"/>
      <c r="C49" s="25" t="s">
        <v>25</v>
      </c>
      <c r="L49" s="3" t="str">
        <f>IF(E11= "","",E11)</f>
        <v>MĚSTO OSTRAVA</v>
      </c>
      <c r="AI49" s="25" t="s">
        <v>31</v>
      </c>
      <c r="AM49" s="266" t="str">
        <f>IF(E17="","",E17)</f>
        <v>PPS KANIA S.R.O.</v>
      </c>
      <c r="AN49" s="267"/>
      <c r="AO49" s="267"/>
      <c r="AP49" s="267"/>
      <c r="AR49" s="30"/>
      <c r="AS49" s="268" t="s">
        <v>52</v>
      </c>
      <c r="AT49" s="269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5.2" customHeight="1">
      <c r="B50" s="30"/>
      <c r="C50" s="25" t="s">
        <v>29</v>
      </c>
      <c r="L50" s="3" t="str">
        <f>IF(E14= "Vyplň údaj","",E14)</f>
        <v/>
      </c>
      <c r="AI50" s="25" t="s">
        <v>34</v>
      </c>
      <c r="AM50" s="266" t="str">
        <f>IF(E20="","",E20)</f>
        <v>JAN OCHODNICKÝ</v>
      </c>
      <c r="AN50" s="267"/>
      <c r="AO50" s="267"/>
      <c r="AP50" s="267"/>
      <c r="AR50" s="30"/>
      <c r="AS50" s="270"/>
      <c r="AT50" s="271"/>
      <c r="BD50" s="51"/>
    </row>
    <row r="51" spans="1:91" s="1" customFormat="1" ht="10.9" customHeight="1">
      <c r="B51" s="30"/>
      <c r="AR51" s="30"/>
      <c r="AS51" s="270"/>
      <c r="AT51" s="271"/>
      <c r="BD51" s="51"/>
    </row>
    <row r="52" spans="1:91" s="1" customFormat="1" ht="29.25" customHeight="1">
      <c r="B52" s="30"/>
      <c r="C52" s="272" t="s">
        <v>53</v>
      </c>
      <c r="D52" s="273"/>
      <c r="E52" s="273"/>
      <c r="F52" s="273"/>
      <c r="G52" s="273"/>
      <c r="H52" s="52"/>
      <c r="I52" s="274" t="s">
        <v>54</v>
      </c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5" t="s">
        <v>55</v>
      </c>
      <c r="AH52" s="273"/>
      <c r="AI52" s="273"/>
      <c r="AJ52" s="273"/>
      <c r="AK52" s="273"/>
      <c r="AL52" s="273"/>
      <c r="AM52" s="273"/>
      <c r="AN52" s="274" t="s">
        <v>56</v>
      </c>
      <c r="AO52" s="273"/>
      <c r="AP52" s="273"/>
      <c r="AQ52" s="53" t="s">
        <v>57</v>
      </c>
      <c r="AR52" s="30"/>
      <c r="AS52" s="54" t="s">
        <v>58</v>
      </c>
      <c r="AT52" s="55" t="s">
        <v>59</v>
      </c>
      <c r="AU52" s="55" t="s">
        <v>60</v>
      </c>
      <c r="AV52" s="55" t="s">
        <v>61</v>
      </c>
      <c r="AW52" s="55" t="s">
        <v>62</v>
      </c>
      <c r="AX52" s="55" t="s">
        <v>63</v>
      </c>
      <c r="AY52" s="55" t="s">
        <v>64</v>
      </c>
      <c r="AZ52" s="55" t="s">
        <v>65</v>
      </c>
      <c r="BA52" s="55" t="s">
        <v>66</v>
      </c>
      <c r="BB52" s="55" t="s">
        <v>67</v>
      </c>
      <c r="BC52" s="55" t="s">
        <v>68</v>
      </c>
      <c r="BD52" s="56" t="s">
        <v>69</v>
      </c>
    </row>
    <row r="53" spans="1:91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50000000000003" customHeight="1">
      <c r="B54" s="58"/>
      <c r="C54" s="59" t="s">
        <v>70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83">
        <f>ROUND(AG55,2)</f>
        <v>0</v>
      </c>
      <c r="AH54" s="283"/>
      <c r="AI54" s="283"/>
      <c r="AJ54" s="283"/>
      <c r="AK54" s="283"/>
      <c r="AL54" s="283"/>
      <c r="AM54" s="283"/>
      <c r="AN54" s="284">
        <f>SUM(AG54,AT54)</f>
        <v>0</v>
      </c>
      <c r="AO54" s="284"/>
      <c r="AP54" s="284"/>
      <c r="AQ54" s="62" t="s">
        <v>3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 t="shared" ref="AZ54:BD55" si="0">ROUND(AZ55,2)</f>
        <v>0</v>
      </c>
      <c r="BA54" s="64">
        <f t="shared" si="0"/>
        <v>0</v>
      </c>
      <c r="BB54" s="64">
        <f t="shared" si="0"/>
        <v>0</v>
      </c>
      <c r="BC54" s="64">
        <f t="shared" si="0"/>
        <v>0</v>
      </c>
      <c r="BD54" s="66">
        <f t="shared" si="0"/>
        <v>0</v>
      </c>
      <c r="BS54" s="67" t="s">
        <v>71</v>
      </c>
      <c r="BT54" s="67" t="s">
        <v>72</v>
      </c>
      <c r="BU54" s="68" t="s">
        <v>73</v>
      </c>
      <c r="BV54" s="67" t="s">
        <v>74</v>
      </c>
      <c r="BW54" s="67" t="s">
        <v>5</v>
      </c>
      <c r="BX54" s="67" t="s">
        <v>75</v>
      </c>
      <c r="CL54" s="67" t="s">
        <v>3</v>
      </c>
    </row>
    <row r="55" spans="1:91" s="6" customFormat="1" ht="16.5" customHeight="1">
      <c r="B55" s="69"/>
      <c r="C55" s="70"/>
      <c r="D55" s="279" t="s">
        <v>15</v>
      </c>
      <c r="E55" s="279"/>
      <c r="F55" s="279"/>
      <c r="G55" s="279"/>
      <c r="H55" s="279"/>
      <c r="I55" s="71"/>
      <c r="J55" s="279" t="s">
        <v>76</v>
      </c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8">
        <f>ROUND(AG56,2)</f>
        <v>0</v>
      </c>
      <c r="AH55" s="277"/>
      <c r="AI55" s="277"/>
      <c r="AJ55" s="277"/>
      <c r="AK55" s="277"/>
      <c r="AL55" s="277"/>
      <c r="AM55" s="277"/>
      <c r="AN55" s="276">
        <f>SUM(AG55,AT55)</f>
        <v>0</v>
      </c>
      <c r="AO55" s="277"/>
      <c r="AP55" s="277"/>
      <c r="AQ55" s="72" t="s">
        <v>77</v>
      </c>
      <c r="AR55" s="69"/>
      <c r="AS55" s="73">
        <f>ROUND(AS56,2)</f>
        <v>0</v>
      </c>
      <c r="AT55" s="74">
        <f>ROUND(SUM(AV55:AW55),2)</f>
        <v>0</v>
      </c>
      <c r="AU55" s="75">
        <f>ROUND(AU56,5)</f>
        <v>0</v>
      </c>
      <c r="AV55" s="74">
        <f>ROUND(AZ55*L29,2)</f>
        <v>0</v>
      </c>
      <c r="AW55" s="74">
        <f>ROUND(BA55*L30,2)</f>
        <v>0</v>
      </c>
      <c r="AX55" s="74">
        <f>ROUND(BB55*L29,2)</f>
        <v>0</v>
      </c>
      <c r="AY55" s="74">
        <f>ROUND(BC55*L30,2)</f>
        <v>0</v>
      </c>
      <c r="AZ55" s="74">
        <f t="shared" si="0"/>
        <v>0</v>
      </c>
      <c r="BA55" s="74">
        <f t="shared" si="0"/>
        <v>0</v>
      </c>
      <c r="BB55" s="74">
        <f t="shared" si="0"/>
        <v>0</v>
      </c>
      <c r="BC55" s="74">
        <f t="shared" si="0"/>
        <v>0</v>
      </c>
      <c r="BD55" s="76">
        <f t="shared" si="0"/>
        <v>0</v>
      </c>
      <c r="BS55" s="77" t="s">
        <v>71</v>
      </c>
      <c r="BT55" s="77" t="s">
        <v>78</v>
      </c>
      <c r="BU55" s="77" t="s">
        <v>73</v>
      </c>
      <c r="BV55" s="77" t="s">
        <v>74</v>
      </c>
      <c r="BW55" s="77" t="s">
        <v>79</v>
      </c>
      <c r="BX55" s="77" t="s">
        <v>5</v>
      </c>
      <c r="CL55" s="77" t="s">
        <v>3</v>
      </c>
      <c r="CM55" s="77" t="s">
        <v>80</v>
      </c>
    </row>
    <row r="56" spans="1:91" s="3" customFormat="1" ht="16.5" customHeight="1">
      <c r="A56" s="78" t="s">
        <v>81</v>
      </c>
      <c r="B56" s="43"/>
      <c r="C56" s="9"/>
      <c r="D56" s="9"/>
      <c r="E56" s="282" t="s">
        <v>15</v>
      </c>
      <c r="F56" s="282"/>
      <c r="G56" s="282"/>
      <c r="H56" s="282"/>
      <c r="I56" s="282"/>
      <c r="J56" s="9"/>
      <c r="K56" s="282" t="s">
        <v>82</v>
      </c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0">
        <f>'10_2023 - ZDRAVOTNĚ TECHN...'!J32</f>
        <v>0</v>
      </c>
      <c r="AH56" s="281"/>
      <c r="AI56" s="281"/>
      <c r="AJ56" s="281"/>
      <c r="AK56" s="281"/>
      <c r="AL56" s="281"/>
      <c r="AM56" s="281"/>
      <c r="AN56" s="280">
        <f>SUM(AG56,AT56)</f>
        <v>0</v>
      </c>
      <c r="AO56" s="281"/>
      <c r="AP56" s="281"/>
      <c r="AQ56" s="79" t="s">
        <v>83</v>
      </c>
      <c r="AR56" s="43"/>
      <c r="AS56" s="80">
        <v>0</v>
      </c>
      <c r="AT56" s="81">
        <f>ROUND(SUM(AV56:AW56),2)</f>
        <v>0</v>
      </c>
      <c r="AU56" s="82">
        <f>'10_2023 - ZDRAVOTNĚ TECHN...'!P100</f>
        <v>0</v>
      </c>
      <c r="AV56" s="81">
        <f>'10_2023 - ZDRAVOTNĚ TECHN...'!J35</f>
        <v>0</v>
      </c>
      <c r="AW56" s="81">
        <f>'10_2023 - ZDRAVOTNĚ TECHN...'!J36</f>
        <v>0</v>
      </c>
      <c r="AX56" s="81">
        <f>'10_2023 - ZDRAVOTNĚ TECHN...'!J37</f>
        <v>0</v>
      </c>
      <c r="AY56" s="81">
        <f>'10_2023 - ZDRAVOTNĚ TECHN...'!J38</f>
        <v>0</v>
      </c>
      <c r="AZ56" s="81">
        <f>'10_2023 - ZDRAVOTNĚ TECHN...'!F35</f>
        <v>0</v>
      </c>
      <c r="BA56" s="81">
        <f>'10_2023 - ZDRAVOTNĚ TECHN...'!F36</f>
        <v>0</v>
      </c>
      <c r="BB56" s="81">
        <f>'10_2023 - ZDRAVOTNĚ TECHN...'!F37</f>
        <v>0</v>
      </c>
      <c r="BC56" s="81">
        <f>'10_2023 - ZDRAVOTNĚ TECHN...'!F38</f>
        <v>0</v>
      </c>
      <c r="BD56" s="83">
        <f>'10_2023 - ZDRAVOTNĚ TECHN...'!F39</f>
        <v>0</v>
      </c>
      <c r="BT56" s="23" t="s">
        <v>80</v>
      </c>
      <c r="BV56" s="23" t="s">
        <v>74</v>
      </c>
      <c r="BW56" s="23" t="s">
        <v>84</v>
      </c>
      <c r="BX56" s="23" t="s">
        <v>79</v>
      </c>
      <c r="CL56" s="23" t="s">
        <v>3</v>
      </c>
    </row>
    <row r="57" spans="1:91" s="1" customFormat="1" ht="30" customHeight="1">
      <c r="B57" s="30"/>
      <c r="AR57" s="30"/>
    </row>
    <row r="58" spans="1:91" s="1" customFormat="1" ht="6.95" customHeight="1"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30"/>
    </row>
  </sheetData>
  <sheetProtection algorithmName="SHA-512" hashValue="IAY5+ewvYuocC3VtWeNgPIHocNvDgzGvjhtwRZ+fWca27Uqz1Oxph6mU4lpSmnO/0XvmQ4c19a55qb3bneHm/g==" saltValue="Ef2AC7OtJSmP1I1Qvl+aXA==" spinCount="100000" sheet="1" objects="1" scenarios="1"/>
  <mergeCells count="46">
    <mergeCell ref="AR2:BE2"/>
    <mergeCell ref="AN56:AP56"/>
    <mergeCell ref="AG56:AM56"/>
    <mergeCell ref="E56:I56"/>
    <mergeCell ref="K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6" location="'10_2023 - ZDRAVOTNĚ TECH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28"/>
  <sheetViews>
    <sheetView showGridLines="0" topLeftCell="A555" workbookViewId="0">
      <selection activeCell="J612" sqref="J611:J612"/>
    </sheetView>
  </sheetViews>
  <sheetFormatPr defaultRowHeight="15"/>
  <cols>
    <col min="1" max="1" width="8.33203125" customWidth="1"/>
    <col min="2" max="2" width="1.1640625" customWidth="1"/>
    <col min="3" max="3" width="4.832031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5" t="s">
        <v>6</v>
      </c>
      <c r="M2" s="248"/>
      <c r="N2" s="248"/>
      <c r="O2" s="248"/>
      <c r="P2" s="248"/>
      <c r="Q2" s="248"/>
      <c r="R2" s="248"/>
      <c r="S2" s="248"/>
      <c r="T2" s="248"/>
      <c r="U2" s="248"/>
      <c r="V2" s="248"/>
      <c r="AT2" s="15" t="s">
        <v>84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4.95" customHeight="1">
      <c r="B4" s="18"/>
      <c r="D4" s="19" t="s">
        <v>85</v>
      </c>
      <c r="L4" s="18"/>
      <c r="M4" s="84" t="s">
        <v>11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17</v>
      </c>
      <c r="L6" s="18"/>
    </row>
    <row r="7" spans="2:46" ht="16.5" customHeight="1">
      <c r="B7" s="18"/>
      <c r="E7" s="286" t="str">
        <f>'Rekapitulace stavby'!K6</f>
        <v>MULTIFUNKČNÍ DŮM MUGLINOV</v>
      </c>
      <c r="F7" s="287"/>
      <c r="G7" s="287"/>
      <c r="H7" s="287"/>
      <c r="L7" s="18"/>
    </row>
    <row r="8" spans="2:46" ht="12" customHeight="1">
      <c r="B8" s="18"/>
      <c r="D8" s="25" t="s">
        <v>86</v>
      </c>
      <c r="L8" s="18"/>
    </row>
    <row r="9" spans="2:46" s="1" customFormat="1" ht="16.5" customHeight="1">
      <c r="B9" s="30"/>
      <c r="E9" s="286" t="s">
        <v>87</v>
      </c>
      <c r="F9" s="288"/>
      <c r="G9" s="288"/>
      <c r="H9" s="288"/>
      <c r="L9" s="30"/>
    </row>
    <row r="10" spans="2:46" s="1" customFormat="1" ht="12" customHeight="1">
      <c r="B10" s="30"/>
      <c r="D10" s="25" t="s">
        <v>88</v>
      </c>
      <c r="L10" s="30"/>
    </row>
    <row r="11" spans="2:46" s="1" customFormat="1" ht="16.5" customHeight="1">
      <c r="B11" s="30"/>
      <c r="E11" s="263" t="s">
        <v>89</v>
      </c>
      <c r="F11" s="288"/>
      <c r="G11" s="288"/>
      <c r="H11" s="288"/>
      <c r="L11" s="30"/>
    </row>
    <row r="12" spans="2:46" s="1" customFormat="1" ht="11.25">
      <c r="B12" s="30"/>
      <c r="L12" s="30"/>
    </row>
    <row r="13" spans="2:46" s="1" customFormat="1" ht="12" customHeight="1">
      <c r="B13" s="30"/>
      <c r="D13" s="25" t="s">
        <v>19</v>
      </c>
      <c r="F13" s="23" t="s">
        <v>3</v>
      </c>
      <c r="I13" s="25" t="s">
        <v>20</v>
      </c>
      <c r="J13" s="23" t="s">
        <v>3</v>
      </c>
      <c r="L13" s="30"/>
    </row>
    <row r="14" spans="2:46" s="1" customFormat="1" ht="12" customHeight="1">
      <c r="B14" s="30"/>
      <c r="D14" s="25" t="s">
        <v>21</v>
      </c>
      <c r="F14" s="23" t="s">
        <v>22</v>
      </c>
      <c r="I14" s="25" t="s">
        <v>23</v>
      </c>
      <c r="J14" s="47" t="str">
        <f>'Rekapitulace stavby'!AN8</f>
        <v>19. 9. 2023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25</v>
      </c>
      <c r="I16" s="25" t="s">
        <v>26</v>
      </c>
      <c r="J16" s="23" t="s">
        <v>3</v>
      </c>
      <c r="L16" s="30"/>
    </row>
    <row r="17" spans="2:12" s="1" customFormat="1" ht="18" customHeight="1">
      <c r="B17" s="30"/>
      <c r="E17" s="23" t="s">
        <v>27</v>
      </c>
      <c r="I17" s="25" t="s">
        <v>28</v>
      </c>
      <c r="J17" s="23" t="s">
        <v>3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29</v>
      </c>
      <c r="I19" s="25" t="s">
        <v>26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89" t="str">
        <f>'Rekapitulace stavby'!E14</f>
        <v>Vyplň údaj</v>
      </c>
      <c r="F20" s="247"/>
      <c r="G20" s="247"/>
      <c r="H20" s="247"/>
      <c r="I20" s="25" t="s">
        <v>28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31</v>
      </c>
      <c r="I22" s="25" t="s">
        <v>26</v>
      </c>
      <c r="J22" s="23" t="s">
        <v>3</v>
      </c>
      <c r="L22" s="30"/>
    </row>
    <row r="23" spans="2:12" s="1" customFormat="1" ht="18" customHeight="1">
      <c r="B23" s="30"/>
      <c r="E23" s="23" t="s">
        <v>32</v>
      </c>
      <c r="I23" s="25" t="s">
        <v>28</v>
      </c>
      <c r="J23" s="23" t="s">
        <v>3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34</v>
      </c>
      <c r="I25" s="25" t="s">
        <v>26</v>
      </c>
      <c r="J25" s="23" t="s">
        <v>3</v>
      </c>
      <c r="L25" s="30"/>
    </row>
    <row r="26" spans="2:12" s="1" customFormat="1" ht="18" customHeight="1">
      <c r="B26" s="30"/>
      <c r="E26" s="23" t="s">
        <v>35</v>
      </c>
      <c r="I26" s="25" t="s">
        <v>28</v>
      </c>
      <c r="J26" s="23" t="s">
        <v>3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36</v>
      </c>
      <c r="L28" s="30"/>
    </row>
    <row r="29" spans="2:12" s="7" customFormat="1" ht="16.5" customHeight="1">
      <c r="B29" s="85"/>
      <c r="E29" s="252" t="s">
        <v>3</v>
      </c>
      <c r="F29" s="252"/>
      <c r="G29" s="252"/>
      <c r="H29" s="252"/>
      <c r="L29" s="85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25.35" customHeight="1">
      <c r="B32" s="30"/>
      <c r="D32" s="86" t="s">
        <v>38</v>
      </c>
      <c r="J32" s="61">
        <f>ROUND(J100, 2)</f>
        <v>0</v>
      </c>
      <c r="L32" s="30"/>
    </row>
    <row r="33" spans="2:12" s="1" customFormat="1" ht="6.95" customHeight="1">
      <c r="B33" s="30"/>
      <c r="D33" s="48"/>
      <c r="E33" s="48"/>
      <c r="F33" s="48"/>
      <c r="G33" s="48"/>
      <c r="H33" s="48"/>
      <c r="I33" s="48"/>
      <c r="J33" s="48"/>
      <c r="K33" s="48"/>
      <c r="L33" s="30"/>
    </row>
    <row r="34" spans="2:12" s="1" customFormat="1" ht="14.45" customHeight="1">
      <c r="B34" s="30"/>
      <c r="F34" s="33" t="s">
        <v>40</v>
      </c>
      <c r="I34" s="33" t="s">
        <v>39</v>
      </c>
      <c r="J34" s="33" t="s">
        <v>41</v>
      </c>
      <c r="L34" s="30"/>
    </row>
    <row r="35" spans="2:12" s="1" customFormat="1" ht="14.45" customHeight="1">
      <c r="B35" s="30"/>
      <c r="D35" s="50" t="s">
        <v>42</v>
      </c>
      <c r="E35" s="25" t="s">
        <v>43</v>
      </c>
      <c r="F35" s="87">
        <f>ROUND((SUM(BE100:BE627)),  2)</f>
        <v>0</v>
      </c>
      <c r="I35" s="88">
        <v>0.21</v>
      </c>
      <c r="J35" s="87">
        <f>ROUND(((SUM(BE100:BE627))*I35),  2)</f>
        <v>0</v>
      </c>
      <c r="L35" s="30"/>
    </row>
    <row r="36" spans="2:12" s="1" customFormat="1" ht="14.45" customHeight="1">
      <c r="B36" s="30"/>
      <c r="E36" s="25" t="s">
        <v>44</v>
      </c>
      <c r="F36" s="87">
        <f>ROUND((SUM(BF100:BF627)),  2)</f>
        <v>0</v>
      </c>
      <c r="I36" s="88">
        <v>0.15</v>
      </c>
      <c r="J36" s="87">
        <f>ROUND(((SUM(BF100:BF627))*I36),  2)</f>
        <v>0</v>
      </c>
      <c r="L36" s="30"/>
    </row>
    <row r="37" spans="2:12" s="1" customFormat="1" ht="14.45" hidden="1" customHeight="1">
      <c r="B37" s="30"/>
      <c r="E37" s="25" t="s">
        <v>45</v>
      </c>
      <c r="F37" s="87">
        <f>ROUND((SUM(BG100:BG627)),  2)</f>
        <v>0</v>
      </c>
      <c r="I37" s="88">
        <v>0.21</v>
      </c>
      <c r="J37" s="87">
        <f>0</f>
        <v>0</v>
      </c>
      <c r="L37" s="30"/>
    </row>
    <row r="38" spans="2:12" s="1" customFormat="1" ht="14.45" hidden="1" customHeight="1">
      <c r="B38" s="30"/>
      <c r="E38" s="25" t="s">
        <v>46</v>
      </c>
      <c r="F38" s="87">
        <f>ROUND((SUM(BH100:BH627)),  2)</f>
        <v>0</v>
      </c>
      <c r="I38" s="88">
        <v>0.15</v>
      </c>
      <c r="J38" s="87">
        <f>0</f>
        <v>0</v>
      </c>
      <c r="L38" s="30"/>
    </row>
    <row r="39" spans="2:12" s="1" customFormat="1" ht="14.45" hidden="1" customHeight="1">
      <c r="B39" s="30"/>
      <c r="E39" s="25" t="s">
        <v>47</v>
      </c>
      <c r="F39" s="87">
        <f>ROUND((SUM(BI100:BI627)),  2)</f>
        <v>0</v>
      </c>
      <c r="I39" s="88">
        <v>0</v>
      </c>
      <c r="J39" s="87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89"/>
      <c r="D41" s="90" t="s">
        <v>48</v>
      </c>
      <c r="E41" s="52"/>
      <c r="F41" s="52"/>
      <c r="G41" s="91" t="s">
        <v>49</v>
      </c>
      <c r="H41" s="92" t="s">
        <v>50</v>
      </c>
      <c r="I41" s="52"/>
      <c r="J41" s="93">
        <f>SUM(J32:J39)</f>
        <v>0</v>
      </c>
      <c r="K41" s="94"/>
      <c r="L41" s="30"/>
    </row>
    <row r="42" spans="2:12" s="1" customFormat="1" ht="14.45" customHeight="1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30"/>
    </row>
    <row r="46" spans="2:12" s="1" customFormat="1" ht="6.95" customHeight="1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30"/>
    </row>
    <row r="47" spans="2:12" s="1" customFormat="1" ht="24.95" customHeight="1">
      <c r="B47" s="30"/>
      <c r="C47" s="19" t="s">
        <v>90</v>
      </c>
      <c r="L47" s="30"/>
    </row>
    <row r="48" spans="2:12" s="1" customFormat="1" ht="6.95" customHeight="1">
      <c r="B48" s="30"/>
      <c r="L48" s="30"/>
    </row>
    <row r="49" spans="2:47" s="1" customFormat="1" ht="12" customHeight="1">
      <c r="B49" s="30"/>
      <c r="C49" s="25" t="s">
        <v>17</v>
      </c>
      <c r="L49" s="30"/>
    </row>
    <row r="50" spans="2:47" s="1" customFormat="1" ht="16.5" customHeight="1">
      <c r="B50" s="30"/>
      <c r="E50" s="286" t="str">
        <f>E7</f>
        <v>MULTIFUNKČNÍ DŮM MUGLINOV</v>
      </c>
      <c r="F50" s="287"/>
      <c r="G50" s="287"/>
      <c r="H50" s="287"/>
      <c r="L50" s="30"/>
    </row>
    <row r="51" spans="2:47" ht="12" customHeight="1">
      <c r="B51" s="18"/>
      <c r="C51" s="25" t="s">
        <v>86</v>
      </c>
      <c r="L51" s="18"/>
    </row>
    <row r="52" spans="2:47" s="1" customFormat="1" ht="16.5" customHeight="1">
      <c r="B52" s="30"/>
      <c r="E52" s="286" t="s">
        <v>87</v>
      </c>
      <c r="F52" s="288"/>
      <c r="G52" s="288"/>
      <c r="H52" s="288"/>
      <c r="L52" s="30"/>
    </row>
    <row r="53" spans="2:47" s="1" customFormat="1" ht="12" customHeight="1">
      <c r="B53" s="30"/>
      <c r="C53" s="25" t="s">
        <v>88</v>
      </c>
      <c r="L53" s="30"/>
    </row>
    <row r="54" spans="2:47" s="1" customFormat="1" ht="16.5" customHeight="1">
      <c r="B54" s="30"/>
      <c r="E54" s="263" t="str">
        <f>E11</f>
        <v>10_2023 - ZDRAVOTNĚ TECHNICKÉ INSTALACE</v>
      </c>
      <c r="F54" s="288"/>
      <c r="G54" s="288"/>
      <c r="H54" s="288"/>
      <c r="L54" s="30"/>
    </row>
    <row r="55" spans="2:47" s="1" customFormat="1" ht="6.95" customHeight="1">
      <c r="B55" s="30"/>
      <c r="L55" s="30"/>
    </row>
    <row r="56" spans="2:47" s="1" customFormat="1" ht="12" customHeight="1">
      <c r="B56" s="30"/>
      <c r="C56" s="25" t="s">
        <v>21</v>
      </c>
      <c r="F56" s="23" t="str">
        <f>F14</f>
        <v xml:space="preserve"> </v>
      </c>
      <c r="I56" s="25" t="s">
        <v>23</v>
      </c>
      <c r="J56" s="47" t="str">
        <f>IF(J14="","",J14)</f>
        <v>19. 9. 2023</v>
      </c>
      <c r="L56" s="30"/>
    </row>
    <row r="57" spans="2:47" s="1" customFormat="1" ht="6.95" customHeight="1">
      <c r="B57" s="30"/>
      <c r="L57" s="30"/>
    </row>
    <row r="58" spans="2:47" s="1" customFormat="1" ht="15.2" customHeight="1">
      <c r="B58" s="30"/>
      <c r="C58" s="25" t="s">
        <v>25</v>
      </c>
      <c r="F58" s="23" t="str">
        <f>E17</f>
        <v>MĚSTO OSTRAVA</v>
      </c>
      <c r="I58" s="25" t="s">
        <v>31</v>
      </c>
      <c r="J58" s="28" t="str">
        <f>E23</f>
        <v>PPS KANIA S.R.O.</v>
      </c>
      <c r="L58" s="30"/>
    </row>
    <row r="59" spans="2:47" s="1" customFormat="1" ht="15.2" customHeight="1">
      <c r="B59" s="30"/>
      <c r="C59" s="25" t="s">
        <v>29</v>
      </c>
      <c r="F59" s="23" t="str">
        <f>IF(E20="","",E20)</f>
        <v>Vyplň údaj</v>
      </c>
      <c r="I59" s="25" t="s">
        <v>34</v>
      </c>
      <c r="J59" s="28" t="str">
        <f>E26</f>
        <v>JAN OCHODNICKÝ</v>
      </c>
      <c r="L59" s="30"/>
    </row>
    <row r="60" spans="2:47" s="1" customFormat="1" ht="10.35" customHeight="1">
      <c r="B60" s="30"/>
      <c r="L60" s="30"/>
    </row>
    <row r="61" spans="2:47" s="1" customFormat="1" ht="29.25" customHeight="1">
      <c r="B61" s="30"/>
      <c r="C61" s="95" t="s">
        <v>91</v>
      </c>
      <c r="D61" s="89"/>
      <c r="E61" s="89"/>
      <c r="F61" s="89"/>
      <c r="G61" s="89"/>
      <c r="H61" s="89"/>
      <c r="I61" s="89"/>
      <c r="J61" s="96" t="s">
        <v>92</v>
      </c>
      <c r="K61" s="89"/>
      <c r="L61" s="30"/>
    </row>
    <row r="62" spans="2:47" s="1" customFormat="1" ht="10.35" customHeight="1">
      <c r="B62" s="30"/>
      <c r="L62" s="30"/>
    </row>
    <row r="63" spans="2:47" s="1" customFormat="1" ht="22.9" customHeight="1">
      <c r="B63" s="30"/>
      <c r="C63" s="97" t="s">
        <v>70</v>
      </c>
      <c r="J63" s="61">
        <f>J100</f>
        <v>0</v>
      </c>
      <c r="L63" s="30"/>
      <c r="AU63" s="15" t="s">
        <v>93</v>
      </c>
    </row>
    <row r="64" spans="2:47" s="8" customFormat="1" ht="24.95" customHeight="1">
      <c r="B64" s="98"/>
      <c r="D64" s="99" t="s">
        <v>94</v>
      </c>
      <c r="E64" s="100"/>
      <c r="F64" s="100"/>
      <c r="G64" s="100"/>
      <c r="H64" s="100"/>
      <c r="I64" s="100"/>
      <c r="J64" s="101">
        <f>J101</f>
        <v>0</v>
      </c>
      <c r="L64" s="98"/>
    </row>
    <row r="65" spans="2:12" s="9" customFormat="1" ht="19.899999999999999" customHeight="1">
      <c r="B65" s="102"/>
      <c r="D65" s="103" t="s">
        <v>95</v>
      </c>
      <c r="E65" s="104"/>
      <c r="F65" s="104"/>
      <c r="G65" s="104"/>
      <c r="H65" s="104"/>
      <c r="I65" s="104"/>
      <c r="J65" s="105">
        <f>J102</f>
        <v>0</v>
      </c>
      <c r="L65" s="102"/>
    </row>
    <row r="66" spans="2:12" s="9" customFormat="1" ht="19.899999999999999" customHeight="1">
      <c r="B66" s="102"/>
      <c r="D66" s="103" t="s">
        <v>96</v>
      </c>
      <c r="E66" s="104"/>
      <c r="F66" s="104"/>
      <c r="G66" s="104"/>
      <c r="H66" s="104"/>
      <c r="I66" s="104"/>
      <c r="J66" s="105">
        <f>J134</f>
        <v>0</v>
      </c>
      <c r="L66" s="102"/>
    </row>
    <row r="67" spans="2:12" s="9" customFormat="1" ht="19.899999999999999" customHeight="1">
      <c r="B67" s="102"/>
      <c r="D67" s="103" t="s">
        <v>97</v>
      </c>
      <c r="E67" s="104"/>
      <c r="F67" s="104"/>
      <c r="G67" s="104"/>
      <c r="H67" s="104"/>
      <c r="I67" s="104"/>
      <c r="J67" s="105">
        <f>J145</f>
        <v>0</v>
      </c>
      <c r="L67" s="102"/>
    </row>
    <row r="68" spans="2:12" s="9" customFormat="1" ht="19.899999999999999" customHeight="1">
      <c r="B68" s="102"/>
      <c r="D68" s="103" t="s">
        <v>98</v>
      </c>
      <c r="E68" s="104"/>
      <c r="F68" s="104"/>
      <c r="G68" s="104"/>
      <c r="H68" s="104"/>
      <c r="I68" s="104"/>
      <c r="J68" s="105">
        <f>J158</f>
        <v>0</v>
      </c>
      <c r="L68" s="102"/>
    </row>
    <row r="69" spans="2:12" s="9" customFormat="1" ht="19.899999999999999" customHeight="1">
      <c r="B69" s="102"/>
      <c r="D69" s="103" t="s">
        <v>99</v>
      </c>
      <c r="E69" s="104"/>
      <c r="F69" s="104"/>
      <c r="G69" s="104"/>
      <c r="H69" s="104"/>
      <c r="I69" s="104"/>
      <c r="J69" s="105">
        <f>J162</f>
        <v>0</v>
      </c>
      <c r="L69" s="102"/>
    </row>
    <row r="70" spans="2:12" s="9" customFormat="1" ht="19.899999999999999" customHeight="1">
      <c r="B70" s="102"/>
      <c r="D70" s="103" t="s">
        <v>100</v>
      </c>
      <c r="E70" s="104"/>
      <c r="F70" s="104"/>
      <c r="G70" s="104"/>
      <c r="H70" s="104"/>
      <c r="I70" s="104"/>
      <c r="J70" s="105">
        <f>J194</f>
        <v>0</v>
      </c>
      <c r="L70" s="102"/>
    </row>
    <row r="71" spans="2:12" s="8" customFormat="1" ht="24.95" customHeight="1">
      <c r="B71" s="98"/>
      <c r="D71" s="99" t="s">
        <v>101</v>
      </c>
      <c r="E71" s="100"/>
      <c r="F71" s="100"/>
      <c r="G71" s="100"/>
      <c r="H71" s="100"/>
      <c r="I71" s="100"/>
      <c r="J71" s="101">
        <f>J204</f>
        <v>0</v>
      </c>
      <c r="L71" s="98"/>
    </row>
    <row r="72" spans="2:12" s="9" customFormat="1" ht="19.899999999999999" customHeight="1">
      <c r="B72" s="102"/>
      <c r="D72" s="103" t="s">
        <v>102</v>
      </c>
      <c r="E72" s="104"/>
      <c r="F72" s="104"/>
      <c r="G72" s="104"/>
      <c r="H72" s="104"/>
      <c r="I72" s="104"/>
      <c r="J72" s="105">
        <f>J205</f>
        <v>0</v>
      </c>
      <c r="L72" s="102"/>
    </row>
    <row r="73" spans="2:12" s="9" customFormat="1" ht="19.899999999999999" customHeight="1">
      <c r="B73" s="102"/>
      <c r="D73" s="103" t="s">
        <v>103</v>
      </c>
      <c r="E73" s="104"/>
      <c r="F73" s="104"/>
      <c r="G73" s="104"/>
      <c r="H73" s="104"/>
      <c r="I73" s="104"/>
      <c r="J73" s="105">
        <f>J219</f>
        <v>0</v>
      </c>
      <c r="L73" s="102"/>
    </row>
    <row r="74" spans="2:12" s="9" customFormat="1" ht="19.899999999999999" customHeight="1">
      <c r="B74" s="102"/>
      <c r="D74" s="103" t="s">
        <v>104</v>
      </c>
      <c r="E74" s="104"/>
      <c r="F74" s="104"/>
      <c r="G74" s="104"/>
      <c r="H74" s="104"/>
      <c r="I74" s="104"/>
      <c r="J74" s="105">
        <f>J330</f>
        <v>0</v>
      </c>
      <c r="L74" s="102"/>
    </row>
    <row r="75" spans="2:12" s="9" customFormat="1" ht="19.899999999999999" customHeight="1">
      <c r="B75" s="102"/>
      <c r="D75" s="103" t="s">
        <v>105</v>
      </c>
      <c r="E75" s="104"/>
      <c r="F75" s="104"/>
      <c r="G75" s="104"/>
      <c r="H75" s="104"/>
      <c r="I75" s="104"/>
      <c r="J75" s="105">
        <f>J444</f>
        <v>0</v>
      </c>
      <c r="L75" s="102"/>
    </row>
    <row r="76" spans="2:12" s="9" customFormat="1" ht="19.899999999999999" customHeight="1">
      <c r="B76" s="102"/>
      <c r="D76" s="103" t="s">
        <v>106</v>
      </c>
      <c r="E76" s="104"/>
      <c r="F76" s="104"/>
      <c r="G76" s="104"/>
      <c r="H76" s="104"/>
      <c r="I76" s="104"/>
      <c r="J76" s="105">
        <f>J462</f>
        <v>0</v>
      </c>
      <c r="L76" s="102"/>
    </row>
    <row r="77" spans="2:12" s="9" customFormat="1" ht="19.899999999999999" customHeight="1">
      <c r="B77" s="102"/>
      <c r="D77" s="103" t="s">
        <v>107</v>
      </c>
      <c r="E77" s="104"/>
      <c r="F77" s="104"/>
      <c r="G77" s="104"/>
      <c r="H77" s="104"/>
      <c r="I77" s="104"/>
      <c r="J77" s="105">
        <f>J578</f>
        <v>0</v>
      </c>
      <c r="L77" s="102"/>
    </row>
    <row r="78" spans="2:12" s="9" customFormat="1" ht="19.899999999999999" customHeight="1">
      <c r="B78" s="102"/>
      <c r="D78" s="103" t="s">
        <v>108</v>
      </c>
      <c r="E78" s="104"/>
      <c r="F78" s="104"/>
      <c r="G78" s="104"/>
      <c r="H78" s="104"/>
      <c r="I78" s="104"/>
      <c r="J78" s="105">
        <f>J606</f>
        <v>0</v>
      </c>
      <c r="L78" s="102"/>
    </row>
    <row r="79" spans="2:12" s="1" customFormat="1" ht="21.75" customHeight="1">
      <c r="B79" s="30"/>
      <c r="L79" s="30"/>
    </row>
    <row r="80" spans="2:12" s="1" customFormat="1" ht="6.95" customHeight="1"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30"/>
    </row>
    <row r="84" spans="2:12" s="1" customFormat="1" ht="6.95" customHeight="1"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30"/>
    </row>
    <row r="85" spans="2:12" s="1" customFormat="1" ht="24.95" customHeight="1">
      <c r="B85" s="30"/>
      <c r="C85" s="19" t="s">
        <v>109</v>
      </c>
      <c r="L85" s="30"/>
    </row>
    <row r="86" spans="2:12" s="1" customFormat="1" ht="6.95" customHeight="1">
      <c r="B86" s="30"/>
      <c r="L86" s="30"/>
    </row>
    <row r="87" spans="2:12" s="1" customFormat="1" ht="12" customHeight="1">
      <c r="B87" s="30"/>
      <c r="C87" s="25" t="s">
        <v>17</v>
      </c>
      <c r="L87" s="30"/>
    </row>
    <row r="88" spans="2:12" s="1" customFormat="1" ht="16.5" customHeight="1">
      <c r="B88" s="30"/>
      <c r="E88" s="286" t="str">
        <f>E7</f>
        <v>MULTIFUNKČNÍ DŮM MUGLINOV</v>
      </c>
      <c r="F88" s="287"/>
      <c r="G88" s="287"/>
      <c r="H88" s="287"/>
      <c r="L88" s="30"/>
    </row>
    <row r="89" spans="2:12" ht="12" customHeight="1">
      <c r="B89" s="18"/>
      <c r="C89" s="25" t="s">
        <v>86</v>
      </c>
      <c r="L89" s="18"/>
    </row>
    <row r="90" spans="2:12" s="1" customFormat="1" ht="16.5" customHeight="1">
      <c r="B90" s="30"/>
      <c r="E90" s="286" t="s">
        <v>87</v>
      </c>
      <c r="F90" s="288"/>
      <c r="G90" s="288"/>
      <c r="H90" s="288"/>
      <c r="L90" s="30"/>
    </row>
    <row r="91" spans="2:12" s="1" customFormat="1" ht="12" customHeight="1">
      <c r="B91" s="30"/>
      <c r="C91" s="25" t="s">
        <v>88</v>
      </c>
      <c r="L91" s="30"/>
    </row>
    <row r="92" spans="2:12" s="1" customFormat="1" ht="16.5" customHeight="1">
      <c r="B92" s="30"/>
      <c r="E92" s="263" t="str">
        <f>E11</f>
        <v>10_2023 - ZDRAVOTNĚ TECHNICKÉ INSTALACE</v>
      </c>
      <c r="F92" s="288"/>
      <c r="G92" s="288"/>
      <c r="H92" s="288"/>
      <c r="L92" s="30"/>
    </row>
    <row r="93" spans="2:12" s="1" customFormat="1" ht="6.95" customHeight="1">
      <c r="B93" s="30"/>
      <c r="L93" s="30"/>
    </row>
    <row r="94" spans="2:12" s="1" customFormat="1" ht="12" customHeight="1">
      <c r="B94" s="30"/>
      <c r="C94" s="25" t="s">
        <v>21</v>
      </c>
      <c r="F94" s="23" t="str">
        <f>F14</f>
        <v xml:space="preserve"> </v>
      </c>
      <c r="I94" s="25" t="s">
        <v>23</v>
      </c>
      <c r="J94" s="47" t="str">
        <f>IF(J14="","",J14)</f>
        <v>19. 9. 2023</v>
      </c>
      <c r="L94" s="30"/>
    </row>
    <row r="95" spans="2:12" s="1" customFormat="1" ht="6.95" customHeight="1">
      <c r="B95" s="30"/>
      <c r="L95" s="30"/>
    </row>
    <row r="96" spans="2:12" s="1" customFormat="1" ht="15.2" customHeight="1">
      <c r="B96" s="30"/>
      <c r="C96" s="25" t="s">
        <v>25</v>
      </c>
      <c r="F96" s="23" t="str">
        <f>E17</f>
        <v>MĚSTO OSTRAVA</v>
      </c>
      <c r="I96" s="25" t="s">
        <v>31</v>
      </c>
      <c r="J96" s="28" t="str">
        <f>E23</f>
        <v>PPS KANIA S.R.O.</v>
      </c>
      <c r="L96" s="30"/>
    </row>
    <row r="97" spans="2:65" s="1" customFormat="1" ht="15.2" customHeight="1">
      <c r="B97" s="30"/>
      <c r="C97" s="25" t="s">
        <v>29</v>
      </c>
      <c r="F97" s="23" t="str">
        <f>IF(E20="","",E20)</f>
        <v>Vyplň údaj</v>
      </c>
      <c r="I97" s="25" t="s">
        <v>34</v>
      </c>
      <c r="J97" s="28" t="str">
        <f>E26</f>
        <v>JAN OCHODNICKÝ</v>
      </c>
      <c r="L97" s="30"/>
    </row>
    <row r="98" spans="2:65" s="1" customFormat="1" ht="10.35" customHeight="1">
      <c r="B98" s="30"/>
      <c r="L98" s="30"/>
    </row>
    <row r="99" spans="2:65" s="10" customFormat="1" ht="29.25" customHeight="1">
      <c r="B99" s="106"/>
      <c r="C99" s="107" t="s">
        <v>110</v>
      </c>
      <c r="D99" s="108" t="s">
        <v>57</v>
      </c>
      <c r="E99" s="108" t="s">
        <v>53</v>
      </c>
      <c r="F99" s="108" t="s">
        <v>54</v>
      </c>
      <c r="G99" s="108" t="s">
        <v>111</v>
      </c>
      <c r="H99" s="108" t="s">
        <v>112</v>
      </c>
      <c r="I99" s="108" t="s">
        <v>113</v>
      </c>
      <c r="J99" s="108" t="s">
        <v>92</v>
      </c>
      <c r="K99" s="109" t="s">
        <v>114</v>
      </c>
      <c r="L99" s="106"/>
      <c r="M99" s="54" t="s">
        <v>3</v>
      </c>
      <c r="N99" s="55" t="s">
        <v>42</v>
      </c>
      <c r="O99" s="55" t="s">
        <v>115</v>
      </c>
      <c r="P99" s="55" t="s">
        <v>116</v>
      </c>
      <c r="Q99" s="55" t="s">
        <v>117</v>
      </c>
      <c r="R99" s="55" t="s">
        <v>118</v>
      </c>
      <c r="S99" s="55" t="s">
        <v>119</v>
      </c>
      <c r="T99" s="56" t="s">
        <v>120</v>
      </c>
    </row>
    <row r="100" spans="2:65" s="1" customFormat="1" ht="22.9" customHeight="1">
      <c r="B100" s="30"/>
      <c r="C100" s="59" t="s">
        <v>121</v>
      </c>
      <c r="J100" s="110">
        <f>BK100</f>
        <v>0</v>
      </c>
      <c r="L100" s="30"/>
      <c r="M100" s="57"/>
      <c r="N100" s="48"/>
      <c r="O100" s="48"/>
      <c r="P100" s="111">
        <f>P101+P204</f>
        <v>0</v>
      </c>
      <c r="Q100" s="48"/>
      <c r="R100" s="111">
        <f>R101+R204</f>
        <v>256.38688999999999</v>
      </c>
      <c r="S100" s="48"/>
      <c r="T100" s="112">
        <f>T101+T204</f>
        <v>23.185000000000002</v>
      </c>
      <c r="AT100" s="15" t="s">
        <v>71</v>
      </c>
      <c r="AU100" s="15" t="s">
        <v>93</v>
      </c>
      <c r="BK100" s="113">
        <f>BK101+BK204</f>
        <v>0</v>
      </c>
    </row>
    <row r="101" spans="2:65" s="11" customFormat="1" ht="25.9" customHeight="1">
      <c r="B101" s="114"/>
      <c r="D101" s="115" t="s">
        <v>71</v>
      </c>
      <c r="E101" s="116" t="s">
        <v>122</v>
      </c>
      <c r="F101" s="116" t="s">
        <v>123</v>
      </c>
      <c r="I101" s="117"/>
      <c r="J101" s="118">
        <f>BK101</f>
        <v>0</v>
      </c>
      <c r="L101" s="114"/>
      <c r="M101" s="119"/>
      <c r="P101" s="120">
        <f>P102+P134+P145+P158+P162+P194</f>
        <v>0</v>
      </c>
      <c r="R101" s="120">
        <f>R102+R134+R145+R158+R162+R194</f>
        <v>239.94720000000001</v>
      </c>
      <c r="T101" s="121">
        <f>T102+T134+T145+T158+T162+T194</f>
        <v>23.185000000000002</v>
      </c>
      <c r="AR101" s="115" t="s">
        <v>78</v>
      </c>
      <c r="AT101" s="122" t="s">
        <v>71</v>
      </c>
      <c r="AU101" s="122" t="s">
        <v>72</v>
      </c>
      <c r="AY101" s="115" t="s">
        <v>124</v>
      </c>
      <c r="BK101" s="123">
        <f>BK102+BK134+BK145+BK158+BK162+BK194</f>
        <v>0</v>
      </c>
    </row>
    <row r="102" spans="2:65" s="11" customFormat="1" ht="22.9" customHeight="1">
      <c r="B102" s="114"/>
      <c r="D102" s="115" t="s">
        <v>71</v>
      </c>
      <c r="E102" s="124" t="s">
        <v>78</v>
      </c>
      <c r="F102" s="124" t="s">
        <v>125</v>
      </c>
      <c r="I102" s="117"/>
      <c r="J102" s="125">
        <f>BK102</f>
        <v>0</v>
      </c>
      <c r="L102" s="114"/>
      <c r="M102" s="119"/>
      <c r="P102" s="120">
        <f>SUM(P103:P133)</f>
        <v>0</v>
      </c>
      <c r="R102" s="120">
        <f>SUM(R103:R133)</f>
        <v>223.56</v>
      </c>
      <c r="T102" s="121">
        <f>SUM(T103:T133)</f>
        <v>0</v>
      </c>
      <c r="AR102" s="115" t="s">
        <v>78</v>
      </c>
      <c r="AT102" s="122" t="s">
        <v>71</v>
      </c>
      <c r="AU102" s="122" t="s">
        <v>78</v>
      </c>
      <c r="AY102" s="115" t="s">
        <v>124</v>
      </c>
      <c r="BK102" s="123">
        <f>SUM(BK103:BK133)</f>
        <v>0</v>
      </c>
    </row>
    <row r="103" spans="2:65" s="1" customFormat="1" ht="24.2" customHeight="1">
      <c r="B103" s="126"/>
      <c r="C103" s="127" t="s">
        <v>78</v>
      </c>
      <c r="D103" s="127" t="s">
        <v>126</v>
      </c>
      <c r="E103" s="128" t="s">
        <v>127</v>
      </c>
      <c r="F103" s="129" t="s">
        <v>128</v>
      </c>
      <c r="G103" s="130" t="s">
        <v>129</v>
      </c>
      <c r="H103" s="131">
        <v>124.2</v>
      </c>
      <c r="I103" s="132"/>
      <c r="J103" s="133">
        <f>ROUND(I103*H103,2)</f>
        <v>0</v>
      </c>
      <c r="K103" s="129" t="s">
        <v>130</v>
      </c>
      <c r="L103" s="30"/>
      <c r="M103" s="134" t="s">
        <v>3</v>
      </c>
      <c r="N103" s="135" t="s">
        <v>43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131</v>
      </c>
      <c r="AT103" s="138" t="s">
        <v>126</v>
      </c>
      <c r="AU103" s="138" t="s">
        <v>80</v>
      </c>
      <c r="AY103" s="15" t="s">
        <v>124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5" t="s">
        <v>78</v>
      </c>
      <c r="BK103" s="139">
        <f>ROUND(I103*H103,2)</f>
        <v>0</v>
      </c>
      <c r="BL103" s="15" t="s">
        <v>131</v>
      </c>
      <c r="BM103" s="138" t="s">
        <v>132</v>
      </c>
    </row>
    <row r="104" spans="2:65" s="1" customFormat="1" ht="11.25">
      <c r="B104" s="30"/>
      <c r="D104" s="140" t="s">
        <v>133</v>
      </c>
      <c r="F104" s="141" t="s">
        <v>134</v>
      </c>
      <c r="I104" s="142"/>
      <c r="L104" s="30"/>
      <c r="M104" s="143"/>
      <c r="T104" s="51"/>
      <c r="AT104" s="15" t="s">
        <v>133</v>
      </c>
      <c r="AU104" s="15" t="s">
        <v>80</v>
      </c>
    </row>
    <row r="105" spans="2:65" s="12" customFormat="1" ht="11.25">
      <c r="B105" s="144"/>
      <c r="D105" s="145" t="s">
        <v>135</v>
      </c>
      <c r="E105" s="146" t="s">
        <v>3</v>
      </c>
      <c r="F105" s="147" t="s">
        <v>136</v>
      </c>
      <c r="H105" s="148">
        <v>124.2</v>
      </c>
      <c r="I105" s="149"/>
      <c r="L105" s="144"/>
      <c r="M105" s="150"/>
      <c r="T105" s="151"/>
      <c r="AT105" s="146" t="s">
        <v>135</v>
      </c>
      <c r="AU105" s="146" t="s">
        <v>80</v>
      </c>
      <c r="AV105" s="12" t="s">
        <v>80</v>
      </c>
      <c r="AW105" s="12" t="s">
        <v>33</v>
      </c>
      <c r="AX105" s="12" t="s">
        <v>78</v>
      </c>
      <c r="AY105" s="146" t="s">
        <v>124</v>
      </c>
    </row>
    <row r="106" spans="2:65" s="1" customFormat="1" ht="24.2" customHeight="1">
      <c r="B106" s="126"/>
      <c r="C106" s="127" t="s">
        <v>80</v>
      </c>
      <c r="D106" s="127" t="s">
        <v>126</v>
      </c>
      <c r="E106" s="128" t="s">
        <v>137</v>
      </c>
      <c r="F106" s="129" t="s">
        <v>138</v>
      </c>
      <c r="G106" s="130" t="s">
        <v>129</v>
      </c>
      <c r="H106" s="131">
        <v>124.2</v>
      </c>
      <c r="I106" s="132"/>
      <c r="J106" s="133">
        <f>ROUND(I106*H106,2)</f>
        <v>0</v>
      </c>
      <c r="K106" s="129" t="s">
        <v>130</v>
      </c>
      <c r="L106" s="30"/>
      <c r="M106" s="134" t="s">
        <v>3</v>
      </c>
      <c r="N106" s="135" t="s">
        <v>43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131</v>
      </c>
      <c r="AT106" s="138" t="s">
        <v>126</v>
      </c>
      <c r="AU106" s="138" t="s">
        <v>80</v>
      </c>
      <c r="AY106" s="15" t="s">
        <v>124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5" t="s">
        <v>78</v>
      </c>
      <c r="BK106" s="139">
        <f>ROUND(I106*H106,2)</f>
        <v>0</v>
      </c>
      <c r="BL106" s="15" t="s">
        <v>131</v>
      </c>
      <c r="BM106" s="138" t="s">
        <v>139</v>
      </c>
    </row>
    <row r="107" spans="2:65" s="1" customFormat="1" ht="11.25">
      <c r="B107" s="30"/>
      <c r="D107" s="140" t="s">
        <v>133</v>
      </c>
      <c r="F107" s="141" t="s">
        <v>140</v>
      </c>
      <c r="I107" s="142"/>
      <c r="L107" s="30"/>
      <c r="M107" s="143"/>
      <c r="T107" s="51"/>
      <c r="AT107" s="15" t="s">
        <v>133</v>
      </c>
      <c r="AU107" s="15" t="s">
        <v>80</v>
      </c>
    </row>
    <row r="108" spans="2:65" s="12" customFormat="1" ht="11.25">
      <c r="B108" s="144"/>
      <c r="D108" s="145" t="s">
        <v>135</v>
      </c>
      <c r="E108" s="146" t="s">
        <v>3</v>
      </c>
      <c r="F108" s="147" t="s">
        <v>136</v>
      </c>
      <c r="H108" s="148">
        <v>124.2</v>
      </c>
      <c r="I108" s="149"/>
      <c r="L108" s="144"/>
      <c r="M108" s="150"/>
      <c r="T108" s="151"/>
      <c r="AT108" s="146" t="s">
        <v>135</v>
      </c>
      <c r="AU108" s="146" t="s">
        <v>80</v>
      </c>
      <c r="AV108" s="12" t="s">
        <v>80</v>
      </c>
      <c r="AW108" s="12" t="s">
        <v>33</v>
      </c>
      <c r="AX108" s="12" t="s">
        <v>78</v>
      </c>
      <c r="AY108" s="146" t="s">
        <v>124</v>
      </c>
    </row>
    <row r="109" spans="2:65" s="1" customFormat="1" ht="37.9" customHeight="1">
      <c r="B109" s="126"/>
      <c r="C109" s="127" t="s">
        <v>141</v>
      </c>
      <c r="D109" s="127" t="s">
        <v>126</v>
      </c>
      <c r="E109" s="128" t="s">
        <v>142</v>
      </c>
      <c r="F109" s="129" t="s">
        <v>143</v>
      </c>
      <c r="G109" s="130" t="s">
        <v>129</v>
      </c>
      <c r="H109" s="131">
        <v>124.2</v>
      </c>
      <c r="I109" s="132"/>
      <c r="J109" s="133">
        <f>ROUND(I109*H109,2)</f>
        <v>0</v>
      </c>
      <c r="K109" s="129" t="s">
        <v>130</v>
      </c>
      <c r="L109" s="30"/>
      <c r="M109" s="134" t="s">
        <v>3</v>
      </c>
      <c r="N109" s="135" t="s">
        <v>43</v>
      </c>
      <c r="P109" s="136">
        <f>O109*H109</f>
        <v>0</v>
      </c>
      <c r="Q109" s="136">
        <v>0</v>
      </c>
      <c r="R109" s="136">
        <f>Q109*H109</f>
        <v>0</v>
      </c>
      <c r="S109" s="136">
        <v>0</v>
      </c>
      <c r="T109" s="137">
        <f>S109*H109</f>
        <v>0</v>
      </c>
      <c r="AR109" s="138" t="s">
        <v>131</v>
      </c>
      <c r="AT109" s="138" t="s">
        <v>126</v>
      </c>
      <c r="AU109" s="138" t="s">
        <v>80</v>
      </c>
      <c r="AY109" s="15" t="s">
        <v>124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5" t="s">
        <v>78</v>
      </c>
      <c r="BK109" s="139">
        <f>ROUND(I109*H109,2)</f>
        <v>0</v>
      </c>
      <c r="BL109" s="15" t="s">
        <v>131</v>
      </c>
      <c r="BM109" s="138" t="s">
        <v>144</v>
      </c>
    </row>
    <row r="110" spans="2:65" s="1" customFormat="1" ht="11.25">
      <c r="B110" s="30"/>
      <c r="D110" s="140" t="s">
        <v>133</v>
      </c>
      <c r="F110" s="141" t="s">
        <v>145</v>
      </c>
      <c r="I110" s="142"/>
      <c r="L110" s="30"/>
      <c r="M110" s="143"/>
      <c r="T110" s="51"/>
      <c r="AT110" s="15" t="s">
        <v>133</v>
      </c>
      <c r="AU110" s="15" t="s">
        <v>80</v>
      </c>
    </row>
    <row r="111" spans="2:65" s="12" customFormat="1" ht="11.25">
      <c r="B111" s="144"/>
      <c r="D111" s="145" t="s">
        <v>135</v>
      </c>
      <c r="E111" s="146" t="s">
        <v>3</v>
      </c>
      <c r="F111" s="147" t="s">
        <v>136</v>
      </c>
      <c r="H111" s="148">
        <v>124.2</v>
      </c>
      <c r="I111" s="149"/>
      <c r="L111" s="144"/>
      <c r="M111" s="150"/>
      <c r="T111" s="151"/>
      <c r="AT111" s="146" t="s">
        <v>135</v>
      </c>
      <c r="AU111" s="146" t="s">
        <v>80</v>
      </c>
      <c r="AV111" s="12" t="s">
        <v>80</v>
      </c>
      <c r="AW111" s="12" t="s">
        <v>33</v>
      </c>
      <c r="AX111" s="12" t="s">
        <v>78</v>
      </c>
      <c r="AY111" s="146" t="s">
        <v>124</v>
      </c>
    </row>
    <row r="112" spans="2:65" s="1" customFormat="1" ht="37.9" customHeight="1">
      <c r="B112" s="126"/>
      <c r="C112" s="127" t="s">
        <v>131</v>
      </c>
      <c r="D112" s="127" t="s">
        <v>126</v>
      </c>
      <c r="E112" s="128" t="s">
        <v>146</v>
      </c>
      <c r="F112" s="129" t="s">
        <v>147</v>
      </c>
      <c r="G112" s="130" t="s">
        <v>129</v>
      </c>
      <c r="H112" s="131">
        <v>124.2</v>
      </c>
      <c r="I112" s="132"/>
      <c r="J112" s="133">
        <f>ROUND(I112*H112,2)</f>
        <v>0</v>
      </c>
      <c r="K112" s="129" t="s">
        <v>130</v>
      </c>
      <c r="L112" s="30"/>
      <c r="M112" s="134" t="s">
        <v>3</v>
      </c>
      <c r="N112" s="135" t="s">
        <v>43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131</v>
      </c>
      <c r="AT112" s="138" t="s">
        <v>126</v>
      </c>
      <c r="AU112" s="138" t="s">
        <v>80</v>
      </c>
      <c r="AY112" s="15" t="s">
        <v>124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5" t="s">
        <v>78</v>
      </c>
      <c r="BK112" s="139">
        <f>ROUND(I112*H112,2)</f>
        <v>0</v>
      </c>
      <c r="BL112" s="15" t="s">
        <v>131</v>
      </c>
      <c r="BM112" s="138" t="s">
        <v>148</v>
      </c>
    </row>
    <row r="113" spans="2:65" s="1" customFormat="1" ht="11.25">
      <c r="B113" s="30"/>
      <c r="D113" s="140" t="s">
        <v>133</v>
      </c>
      <c r="F113" s="141" t="s">
        <v>149</v>
      </c>
      <c r="I113" s="142"/>
      <c r="L113" s="30"/>
      <c r="M113" s="143"/>
      <c r="T113" s="51"/>
      <c r="AT113" s="15" t="s">
        <v>133</v>
      </c>
      <c r="AU113" s="15" t="s">
        <v>80</v>
      </c>
    </row>
    <row r="114" spans="2:65" s="12" customFormat="1" ht="11.25">
      <c r="B114" s="144"/>
      <c r="D114" s="145" t="s">
        <v>135</v>
      </c>
      <c r="E114" s="146" t="s">
        <v>3</v>
      </c>
      <c r="F114" s="147" t="s">
        <v>136</v>
      </c>
      <c r="H114" s="148">
        <v>124.2</v>
      </c>
      <c r="I114" s="149"/>
      <c r="L114" s="144"/>
      <c r="M114" s="150"/>
      <c r="T114" s="151"/>
      <c r="AT114" s="146" t="s">
        <v>135</v>
      </c>
      <c r="AU114" s="146" t="s">
        <v>80</v>
      </c>
      <c r="AV114" s="12" t="s">
        <v>80</v>
      </c>
      <c r="AW114" s="12" t="s">
        <v>33</v>
      </c>
      <c r="AX114" s="12" t="s">
        <v>78</v>
      </c>
      <c r="AY114" s="146" t="s">
        <v>124</v>
      </c>
    </row>
    <row r="115" spans="2:65" s="1" customFormat="1" ht="37.9" customHeight="1">
      <c r="B115" s="126"/>
      <c r="C115" s="127" t="s">
        <v>150</v>
      </c>
      <c r="D115" s="127" t="s">
        <v>126</v>
      </c>
      <c r="E115" s="128" t="s">
        <v>151</v>
      </c>
      <c r="F115" s="129" t="s">
        <v>152</v>
      </c>
      <c r="G115" s="130" t="s">
        <v>129</v>
      </c>
      <c r="H115" s="131">
        <v>124.2</v>
      </c>
      <c r="I115" s="132"/>
      <c r="J115" s="133">
        <f>ROUND(I115*H115,2)</f>
        <v>0</v>
      </c>
      <c r="K115" s="129" t="s">
        <v>130</v>
      </c>
      <c r="L115" s="30"/>
      <c r="M115" s="134" t="s">
        <v>3</v>
      </c>
      <c r="N115" s="135" t="s">
        <v>43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131</v>
      </c>
      <c r="AT115" s="138" t="s">
        <v>126</v>
      </c>
      <c r="AU115" s="138" t="s">
        <v>80</v>
      </c>
      <c r="AY115" s="15" t="s">
        <v>124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5" t="s">
        <v>78</v>
      </c>
      <c r="BK115" s="139">
        <f>ROUND(I115*H115,2)</f>
        <v>0</v>
      </c>
      <c r="BL115" s="15" t="s">
        <v>131</v>
      </c>
      <c r="BM115" s="138" t="s">
        <v>153</v>
      </c>
    </row>
    <row r="116" spans="2:65" s="1" customFormat="1" ht="11.25">
      <c r="B116" s="30"/>
      <c r="D116" s="140" t="s">
        <v>133</v>
      </c>
      <c r="F116" s="141" t="s">
        <v>154</v>
      </c>
      <c r="I116" s="142"/>
      <c r="L116" s="30"/>
      <c r="M116" s="143"/>
      <c r="T116" s="51"/>
      <c r="AT116" s="15" t="s">
        <v>133</v>
      </c>
      <c r="AU116" s="15" t="s">
        <v>80</v>
      </c>
    </row>
    <row r="117" spans="2:65" s="12" customFormat="1" ht="11.25">
      <c r="B117" s="144"/>
      <c r="D117" s="145" t="s">
        <v>135</v>
      </c>
      <c r="E117" s="146" t="s">
        <v>3</v>
      </c>
      <c r="F117" s="147" t="s">
        <v>136</v>
      </c>
      <c r="H117" s="148">
        <v>124.2</v>
      </c>
      <c r="I117" s="149"/>
      <c r="L117" s="144"/>
      <c r="M117" s="150"/>
      <c r="T117" s="151"/>
      <c r="AT117" s="146" t="s">
        <v>135</v>
      </c>
      <c r="AU117" s="146" t="s">
        <v>80</v>
      </c>
      <c r="AV117" s="12" t="s">
        <v>80</v>
      </c>
      <c r="AW117" s="12" t="s">
        <v>33</v>
      </c>
      <c r="AX117" s="12" t="s">
        <v>78</v>
      </c>
      <c r="AY117" s="146" t="s">
        <v>124</v>
      </c>
    </row>
    <row r="118" spans="2:65" s="1" customFormat="1" ht="24.2" customHeight="1">
      <c r="B118" s="126"/>
      <c r="C118" s="127" t="s">
        <v>155</v>
      </c>
      <c r="D118" s="127" t="s">
        <v>126</v>
      </c>
      <c r="E118" s="128" t="s">
        <v>156</v>
      </c>
      <c r="F118" s="129" t="s">
        <v>157</v>
      </c>
      <c r="G118" s="130" t="s">
        <v>158</v>
      </c>
      <c r="H118" s="131">
        <v>248.4</v>
      </c>
      <c r="I118" s="132"/>
      <c r="J118" s="133">
        <f>ROUND(I118*H118,2)</f>
        <v>0</v>
      </c>
      <c r="K118" s="129" t="s">
        <v>130</v>
      </c>
      <c r="L118" s="30"/>
      <c r="M118" s="134" t="s">
        <v>3</v>
      </c>
      <c r="N118" s="135" t="s">
        <v>43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131</v>
      </c>
      <c r="AT118" s="138" t="s">
        <v>126</v>
      </c>
      <c r="AU118" s="138" t="s">
        <v>80</v>
      </c>
      <c r="AY118" s="15" t="s">
        <v>124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5" t="s">
        <v>78</v>
      </c>
      <c r="BK118" s="139">
        <f>ROUND(I118*H118,2)</f>
        <v>0</v>
      </c>
      <c r="BL118" s="15" t="s">
        <v>131</v>
      </c>
      <c r="BM118" s="138" t="s">
        <v>159</v>
      </c>
    </row>
    <row r="119" spans="2:65" s="1" customFormat="1" ht="11.25">
      <c r="B119" s="30"/>
      <c r="D119" s="140" t="s">
        <v>133</v>
      </c>
      <c r="F119" s="141" t="s">
        <v>160</v>
      </c>
      <c r="I119" s="142"/>
      <c r="L119" s="30"/>
      <c r="M119" s="143"/>
      <c r="T119" s="51"/>
      <c r="AT119" s="15" t="s">
        <v>133</v>
      </c>
      <c r="AU119" s="15" t="s">
        <v>80</v>
      </c>
    </row>
    <row r="120" spans="2:65" s="12" customFormat="1" ht="11.25">
      <c r="B120" s="144"/>
      <c r="D120" s="145" t="s">
        <v>135</v>
      </c>
      <c r="E120" s="146" t="s">
        <v>3</v>
      </c>
      <c r="F120" s="147" t="s">
        <v>161</v>
      </c>
      <c r="H120" s="148">
        <v>248.4</v>
      </c>
      <c r="I120" s="149"/>
      <c r="L120" s="144"/>
      <c r="M120" s="150"/>
      <c r="T120" s="151"/>
      <c r="AT120" s="146" t="s">
        <v>135</v>
      </c>
      <c r="AU120" s="146" t="s">
        <v>80</v>
      </c>
      <c r="AV120" s="12" t="s">
        <v>80</v>
      </c>
      <c r="AW120" s="12" t="s">
        <v>33</v>
      </c>
      <c r="AX120" s="12" t="s">
        <v>78</v>
      </c>
      <c r="AY120" s="146" t="s">
        <v>124</v>
      </c>
    </row>
    <row r="121" spans="2:65" s="1" customFormat="1" ht="24.2" customHeight="1">
      <c r="B121" s="126"/>
      <c r="C121" s="127" t="s">
        <v>162</v>
      </c>
      <c r="D121" s="127" t="s">
        <v>126</v>
      </c>
      <c r="E121" s="128" t="s">
        <v>163</v>
      </c>
      <c r="F121" s="129" t="s">
        <v>164</v>
      </c>
      <c r="G121" s="130" t="s">
        <v>129</v>
      </c>
      <c r="H121" s="131">
        <v>124.2</v>
      </c>
      <c r="I121" s="132"/>
      <c r="J121" s="133">
        <f>ROUND(I121*H121,2)</f>
        <v>0</v>
      </c>
      <c r="K121" s="129" t="s">
        <v>130</v>
      </c>
      <c r="L121" s="30"/>
      <c r="M121" s="134" t="s">
        <v>3</v>
      </c>
      <c r="N121" s="135" t="s">
        <v>43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131</v>
      </c>
      <c r="AT121" s="138" t="s">
        <v>126</v>
      </c>
      <c r="AU121" s="138" t="s">
        <v>80</v>
      </c>
      <c r="AY121" s="15" t="s">
        <v>124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5" t="s">
        <v>78</v>
      </c>
      <c r="BK121" s="139">
        <f>ROUND(I121*H121,2)</f>
        <v>0</v>
      </c>
      <c r="BL121" s="15" t="s">
        <v>131</v>
      </c>
      <c r="BM121" s="138" t="s">
        <v>165</v>
      </c>
    </row>
    <row r="122" spans="2:65" s="1" customFormat="1" ht="11.25">
      <c r="B122" s="30"/>
      <c r="D122" s="140" t="s">
        <v>133</v>
      </c>
      <c r="F122" s="141" t="s">
        <v>166</v>
      </c>
      <c r="I122" s="142"/>
      <c r="L122" s="30"/>
      <c r="M122" s="143"/>
      <c r="T122" s="51"/>
      <c r="AT122" s="15" t="s">
        <v>133</v>
      </c>
      <c r="AU122" s="15" t="s">
        <v>80</v>
      </c>
    </row>
    <row r="123" spans="2:65" s="12" customFormat="1" ht="11.25">
      <c r="B123" s="144"/>
      <c r="D123" s="145" t="s">
        <v>135</v>
      </c>
      <c r="E123" s="146" t="s">
        <v>3</v>
      </c>
      <c r="F123" s="147" t="s">
        <v>136</v>
      </c>
      <c r="H123" s="148">
        <v>124.2</v>
      </c>
      <c r="I123" s="149"/>
      <c r="L123" s="144"/>
      <c r="M123" s="150"/>
      <c r="T123" s="151"/>
      <c r="AT123" s="146" t="s">
        <v>135</v>
      </c>
      <c r="AU123" s="146" t="s">
        <v>80</v>
      </c>
      <c r="AV123" s="12" t="s">
        <v>80</v>
      </c>
      <c r="AW123" s="12" t="s">
        <v>33</v>
      </c>
      <c r="AX123" s="12" t="s">
        <v>78</v>
      </c>
      <c r="AY123" s="146" t="s">
        <v>124</v>
      </c>
    </row>
    <row r="124" spans="2:65" s="1" customFormat="1" ht="24.2" customHeight="1">
      <c r="B124" s="126"/>
      <c r="C124" s="127" t="s">
        <v>167</v>
      </c>
      <c r="D124" s="127" t="s">
        <v>126</v>
      </c>
      <c r="E124" s="128" t="s">
        <v>168</v>
      </c>
      <c r="F124" s="129" t="s">
        <v>169</v>
      </c>
      <c r="G124" s="130" t="s">
        <v>129</v>
      </c>
      <c r="H124" s="131">
        <v>55.89</v>
      </c>
      <c r="I124" s="132"/>
      <c r="J124" s="133">
        <f>ROUND(I124*H124,2)</f>
        <v>0</v>
      </c>
      <c r="K124" s="129" t="s">
        <v>130</v>
      </c>
      <c r="L124" s="30"/>
      <c r="M124" s="134" t="s">
        <v>3</v>
      </c>
      <c r="N124" s="135" t="s">
        <v>43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131</v>
      </c>
      <c r="AT124" s="138" t="s">
        <v>126</v>
      </c>
      <c r="AU124" s="138" t="s">
        <v>80</v>
      </c>
      <c r="AY124" s="15" t="s">
        <v>124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5" t="s">
        <v>78</v>
      </c>
      <c r="BK124" s="139">
        <f>ROUND(I124*H124,2)</f>
        <v>0</v>
      </c>
      <c r="BL124" s="15" t="s">
        <v>131</v>
      </c>
      <c r="BM124" s="138" t="s">
        <v>170</v>
      </c>
    </row>
    <row r="125" spans="2:65" s="1" customFormat="1" ht="11.25">
      <c r="B125" s="30"/>
      <c r="D125" s="140" t="s">
        <v>133</v>
      </c>
      <c r="F125" s="141" t="s">
        <v>171</v>
      </c>
      <c r="I125" s="142"/>
      <c r="L125" s="30"/>
      <c r="M125" s="143"/>
      <c r="T125" s="51"/>
      <c r="AT125" s="15" t="s">
        <v>133</v>
      </c>
      <c r="AU125" s="15" t="s">
        <v>80</v>
      </c>
    </row>
    <row r="126" spans="2:65" s="12" customFormat="1" ht="11.25">
      <c r="B126" s="144"/>
      <c r="D126" s="145" t="s">
        <v>135</v>
      </c>
      <c r="E126" s="146" t="s">
        <v>3</v>
      </c>
      <c r="F126" s="147" t="s">
        <v>172</v>
      </c>
      <c r="H126" s="148">
        <v>55.89</v>
      </c>
      <c r="I126" s="149"/>
      <c r="L126" s="144"/>
      <c r="M126" s="150"/>
      <c r="T126" s="151"/>
      <c r="AT126" s="146" t="s">
        <v>135</v>
      </c>
      <c r="AU126" s="146" t="s">
        <v>80</v>
      </c>
      <c r="AV126" s="12" t="s">
        <v>80</v>
      </c>
      <c r="AW126" s="12" t="s">
        <v>33</v>
      </c>
      <c r="AX126" s="12" t="s">
        <v>78</v>
      </c>
      <c r="AY126" s="146" t="s">
        <v>124</v>
      </c>
    </row>
    <row r="127" spans="2:65" s="1" customFormat="1" ht="16.5" customHeight="1">
      <c r="B127" s="126"/>
      <c r="C127" s="152" t="s">
        <v>173</v>
      </c>
      <c r="D127" s="152" t="s">
        <v>174</v>
      </c>
      <c r="E127" s="153" t="s">
        <v>175</v>
      </c>
      <c r="F127" s="154" t="s">
        <v>176</v>
      </c>
      <c r="G127" s="155" t="s">
        <v>158</v>
      </c>
      <c r="H127" s="156">
        <v>111.78</v>
      </c>
      <c r="I127" s="157"/>
      <c r="J127" s="158">
        <f>ROUND(I127*H127,2)</f>
        <v>0</v>
      </c>
      <c r="K127" s="154" t="s">
        <v>130</v>
      </c>
      <c r="L127" s="159"/>
      <c r="M127" s="160" t="s">
        <v>3</v>
      </c>
      <c r="N127" s="161" t="s">
        <v>43</v>
      </c>
      <c r="P127" s="136">
        <f>O127*H127</f>
        <v>0</v>
      </c>
      <c r="Q127" s="136">
        <v>1</v>
      </c>
      <c r="R127" s="136">
        <f>Q127*H127</f>
        <v>111.78</v>
      </c>
      <c r="S127" s="136">
        <v>0</v>
      </c>
      <c r="T127" s="137">
        <f>S127*H127</f>
        <v>0</v>
      </c>
      <c r="AR127" s="138" t="s">
        <v>167</v>
      </c>
      <c r="AT127" s="138" t="s">
        <v>174</v>
      </c>
      <c r="AU127" s="138" t="s">
        <v>80</v>
      </c>
      <c r="AY127" s="15" t="s">
        <v>124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5" t="s">
        <v>78</v>
      </c>
      <c r="BK127" s="139">
        <f>ROUND(I127*H127,2)</f>
        <v>0</v>
      </c>
      <c r="BL127" s="15" t="s">
        <v>131</v>
      </c>
      <c r="BM127" s="138" t="s">
        <v>177</v>
      </c>
    </row>
    <row r="128" spans="2:65" s="12" customFormat="1" ht="11.25">
      <c r="B128" s="144"/>
      <c r="D128" s="145" t="s">
        <v>135</v>
      </c>
      <c r="E128" s="146" t="s">
        <v>3</v>
      </c>
      <c r="F128" s="147" t="s">
        <v>178</v>
      </c>
      <c r="H128" s="148">
        <v>111.78</v>
      </c>
      <c r="I128" s="149"/>
      <c r="L128" s="144"/>
      <c r="M128" s="150"/>
      <c r="T128" s="151"/>
      <c r="AT128" s="146" t="s">
        <v>135</v>
      </c>
      <c r="AU128" s="146" t="s">
        <v>80</v>
      </c>
      <c r="AV128" s="12" t="s">
        <v>80</v>
      </c>
      <c r="AW128" s="12" t="s">
        <v>33</v>
      </c>
      <c r="AX128" s="12" t="s">
        <v>78</v>
      </c>
      <c r="AY128" s="146" t="s">
        <v>124</v>
      </c>
    </row>
    <row r="129" spans="2:65" s="1" customFormat="1" ht="33" customHeight="1">
      <c r="B129" s="126"/>
      <c r="C129" s="127" t="s">
        <v>179</v>
      </c>
      <c r="D129" s="127" t="s">
        <v>126</v>
      </c>
      <c r="E129" s="128" t="s">
        <v>180</v>
      </c>
      <c r="F129" s="129" t="s">
        <v>181</v>
      </c>
      <c r="G129" s="130" t="s">
        <v>129</v>
      </c>
      <c r="H129" s="131">
        <v>55.89</v>
      </c>
      <c r="I129" s="132"/>
      <c r="J129" s="133">
        <f>ROUND(I129*H129,2)</f>
        <v>0</v>
      </c>
      <c r="K129" s="129" t="s">
        <v>130</v>
      </c>
      <c r="L129" s="30"/>
      <c r="M129" s="134" t="s">
        <v>3</v>
      </c>
      <c r="N129" s="135" t="s">
        <v>43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131</v>
      </c>
      <c r="AT129" s="138" t="s">
        <v>126</v>
      </c>
      <c r="AU129" s="138" t="s">
        <v>80</v>
      </c>
      <c r="AY129" s="15" t="s">
        <v>124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5" t="s">
        <v>78</v>
      </c>
      <c r="BK129" s="139">
        <f>ROUND(I129*H129,2)</f>
        <v>0</v>
      </c>
      <c r="BL129" s="15" t="s">
        <v>131</v>
      </c>
      <c r="BM129" s="138" t="s">
        <v>182</v>
      </c>
    </row>
    <row r="130" spans="2:65" s="1" customFormat="1" ht="11.25">
      <c r="B130" s="30"/>
      <c r="D130" s="140" t="s">
        <v>133</v>
      </c>
      <c r="F130" s="141" t="s">
        <v>183</v>
      </c>
      <c r="I130" s="142"/>
      <c r="L130" s="30"/>
      <c r="M130" s="143"/>
      <c r="T130" s="51"/>
      <c r="AT130" s="15" t="s">
        <v>133</v>
      </c>
      <c r="AU130" s="15" t="s">
        <v>80</v>
      </c>
    </row>
    <row r="131" spans="2:65" s="12" customFormat="1" ht="11.25">
      <c r="B131" s="144"/>
      <c r="D131" s="145" t="s">
        <v>135</v>
      </c>
      <c r="E131" s="146" t="s">
        <v>3</v>
      </c>
      <c r="F131" s="147" t="s">
        <v>172</v>
      </c>
      <c r="H131" s="148">
        <v>55.89</v>
      </c>
      <c r="I131" s="149"/>
      <c r="L131" s="144"/>
      <c r="M131" s="150"/>
      <c r="T131" s="151"/>
      <c r="AT131" s="146" t="s">
        <v>135</v>
      </c>
      <c r="AU131" s="146" t="s">
        <v>80</v>
      </c>
      <c r="AV131" s="12" t="s">
        <v>80</v>
      </c>
      <c r="AW131" s="12" t="s">
        <v>33</v>
      </c>
      <c r="AX131" s="12" t="s">
        <v>78</v>
      </c>
      <c r="AY131" s="146" t="s">
        <v>124</v>
      </c>
    </row>
    <row r="132" spans="2:65" s="1" customFormat="1" ht="16.5" customHeight="1">
      <c r="B132" s="126"/>
      <c r="C132" s="152" t="s">
        <v>184</v>
      </c>
      <c r="D132" s="152" t="s">
        <v>174</v>
      </c>
      <c r="E132" s="153" t="s">
        <v>185</v>
      </c>
      <c r="F132" s="154" t="s">
        <v>186</v>
      </c>
      <c r="G132" s="155" t="s">
        <v>158</v>
      </c>
      <c r="H132" s="156">
        <v>111.78</v>
      </c>
      <c r="I132" s="157"/>
      <c r="J132" s="158">
        <f>ROUND(I132*H132,2)</f>
        <v>0</v>
      </c>
      <c r="K132" s="154" t="s">
        <v>130</v>
      </c>
      <c r="L132" s="159"/>
      <c r="M132" s="160" t="s">
        <v>3</v>
      </c>
      <c r="N132" s="161" t="s">
        <v>43</v>
      </c>
      <c r="P132" s="136">
        <f>O132*H132</f>
        <v>0</v>
      </c>
      <c r="Q132" s="136">
        <v>1</v>
      </c>
      <c r="R132" s="136">
        <f>Q132*H132</f>
        <v>111.78</v>
      </c>
      <c r="S132" s="136">
        <v>0</v>
      </c>
      <c r="T132" s="137">
        <f>S132*H132</f>
        <v>0</v>
      </c>
      <c r="AR132" s="138" t="s">
        <v>167</v>
      </c>
      <c r="AT132" s="138" t="s">
        <v>174</v>
      </c>
      <c r="AU132" s="138" t="s">
        <v>80</v>
      </c>
      <c r="AY132" s="15" t="s">
        <v>124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5" t="s">
        <v>78</v>
      </c>
      <c r="BK132" s="139">
        <f>ROUND(I132*H132,2)</f>
        <v>0</v>
      </c>
      <c r="BL132" s="15" t="s">
        <v>131</v>
      </c>
      <c r="BM132" s="138" t="s">
        <v>187</v>
      </c>
    </row>
    <row r="133" spans="2:65" s="12" customFormat="1" ht="11.25">
      <c r="B133" s="144"/>
      <c r="D133" s="145" t="s">
        <v>135</v>
      </c>
      <c r="E133" s="146" t="s">
        <v>3</v>
      </c>
      <c r="F133" s="147" t="s">
        <v>178</v>
      </c>
      <c r="H133" s="148">
        <v>111.78</v>
      </c>
      <c r="I133" s="149"/>
      <c r="L133" s="144"/>
      <c r="M133" s="150"/>
      <c r="T133" s="151"/>
      <c r="AT133" s="146" t="s">
        <v>135</v>
      </c>
      <c r="AU133" s="146" t="s">
        <v>80</v>
      </c>
      <c r="AV133" s="12" t="s">
        <v>80</v>
      </c>
      <c r="AW133" s="12" t="s">
        <v>33</v>
      </c>
      <c r="AX133" s="12" t="s">
        <v>78</v>
      </c>
      <c r="AY133" s="146" t="s">
        <v>124</v>
      </c>
    </row>
    <row r="134" spans="2:65" s="11" customFormat="1" ht="22.9" customHeight="1">
      <c r="B134" s="114"/>
      <c r="D134" s="115" t="s">
        <v>71</v>
      </c>
      <c r="E134" s="124" t="s">
        <v>141</v>
      </c>
      <c r="F134" s="124" t="s">
        <v>188</v>
      </c>
      <c r="I134" s="117"/>
      <c r="J134" s="125">
        <f>BK134</f>
        <v>0</v>
      </c>
      <c r="L134" s="114"/>
      <c r="M134" s="119"/>
      <c r="P134" s="120">
        <f>SUM(P135:P144)</f>
        <v>0</v>
      </c>
      <c r="R134" s="120">
        <f>SUM(R135:R144)</f>
        <v>0.43</v>
      </c>
      <c r="T134" s="121">
        <f>SUM(T135:T144)</f>
        <v>0</v>
      </c>
      <c r="AR134" s="115" t="s">
        <v>78</v>
      </c>
      <c r="AT134" s="122" t="s">
        <v>71</v>
      </c>
      <c r="AU134" s="122" t="s">
        <v>78</v>
      </c>
      <c r="AY134" s="115" t="s">
        <v>124</v>
      </c>
      <c r="BK134" s="123">
        <f>SUM(BK135:BK144)</f>
        <v>0</v>
      </c>
    </row>
    <row r="135" spans="2:65" s="1" customFormat="1" ht="24.2" customHeight="1">
      <c r="B135" s="126"/>
      <c r="C135" s="127" t="s">
        <v>189</v>
      </c>
      <c r="D135" s="127" t="s">
        <v>126</v>
      </c>
      <c r="E135" s="128" t="s">
        <v>190</v>
      </c>
      <c r="F135" s="129" t="s">
        <v>191</v>
      </c>
      <c r="G135" s="130" t="s">
        <v>192</v>
      </c>
      <c r="H135" s="131">
        <v>1</v>
      </c>
      <c r="I135" s="132"/>
      <c r="J135" s="133">
        <f>ROUND(I135*H135,2)</f>
        <v>0</v>
      </c>
      <c r="K135" s="129" t="s">
        <v>130</v>
      </c>
      <c r="L135" s="30"/>
      <c r="M135" s="134" t="s">
        <v>3</v>
      </c>
      <c r="N135" s="135" t="s">
        <v>43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131</v>
      </c>
      <c r="AT135" s="138" t="s">
        <v>126</v>
      </c>
      <c r="AU135" s="138" t="s">
        <v>80</v>
      </c>
      <c r="AY135" s="15" t="s">
        <v>124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5" t="s">
        <v>78</v>
      </c>
      <c r="BK135" s="139">
        <f>ROUND(I135*H135,2)</f>
        <v>0</v>
      </c>
      <c r="BL135" s="15" t="s">
        <v>131</v>
      </c>
      <c r="BM135" s="138" t="s">
        <v>193</v>
      </c>
    </row>
    <row r="136" spans="2:65" s="1" customFormat="1" ht="11.25">
      <c r="B136" s="30"/>
      <c r="D136" s="140" t="s">
        <v>133</v>
      </c>
      <c r="F136" s="141" t="s">
        <v>194</v>
      </c>
      <c r="I136" s="142"/>
      <c r="L136" s="30"/>
      <c r="M136" s="143"/>
      <c r="T136" s="51"/>
      <c r="AT136" s="15" t="s">
        <v>133</v>
      </c>
      <c r="AU136" s="15" t="s">
        <v>80</v>
      </c>
    </row>
    <row r="137" spans="2:65" s="12" customFormat="1" ht="11.25">
      <c r="B137" s="144"/>
      <c r="D137" s="145" t="s">
        <v>135</v>
      </c>
      <c r="E137" s="146" t="s">
        <v>3</v>
      </c>
      <c r="F137" s="147" t="s">
        <v>78</v>
      </c>
      <c r="H137" s="148">
        <v>1</v>
      </c>
      <c r="I137" s="149"/>
      <c r="L137" s="144"/>
      <c r="M137" s="150"/>
      <c r="T137" s="151"/>
      <c r="AT137" s="146" t="s">
        <v>135</v>
      </c>
      <c r="AU137" s="146" t="s">
        <v>80</v>
      </c>
      <c r="AV137" s="12" t="s">
        <v>80</v>
      </c>
      <c r="AW137" s="12" t="s">
        <v>33</v>
      </c>
      <c r="AX137" s="12" t="s">
        <v>78</v>
      </c>
      <c r="AY137" s="146" t="s">
        <v>124</v>
      </c>
    </row>
    <row r="138" spans="2:65" s="1" customFormat="1" ht="21.75" customHeight="1">
      <c r="B138" s="126"/>
      <c r="C138" s="152" t="s">
        <v>195</v>
      </c>
      <c r="D138" s="152" t="s">
        <v>174</v>
      </c>
      <c r="E138" s="153" t="s">
        <v>196</v>
      </c>
      <c r="F138" s="154" t="s">
        <v>197</v>
      </c>
      <c r="G138" s="155" t="s">
        <v>192</v>
      </c>
      <c r="H138" s="156">
        <v>1</v>
      </c>
      <c r="I138" s="157"/>
      <c r="J138" s="158">
        <f>ROUND(I138*H138,2)</f>
        <v>0</v>
      </c>
      <c r="K138" s="154" t="s">
        <v>130</v>
      </c>
      <c r="L138" s="159"/>
      <c r="M138" s="160" t="s">
        <v>3</v>
      </c>
      <c r="N138" s="161" t="s">
        <v>43</v>
      </c>
      <c r="P138" s="136">
        <f>O138*H138</f>
        <v>0</v>
      </c>
      <c r="Q138" s="136">
        <v>0.12</v>
      </c>
      <c r="R138" s="136">
        <f>Q138*H138</f>
        <v>0.12</v>
      </c>
      <c r="S138" s="136">
        <v>0</v>
      </c>
      <c r="T138" s="137">
        <f>S138*H138</f>
        <v>0</v>
      </c>
      <c r="AR138" s="138" t="s">
        <v>167</v>
      </c>
      <c r="AT138" s="138" t="s">
        <v>174</v>
      </c>
      <c r="AU138" s="138" t="s">
        <v>80</v>
      </c>
      <c r="AY138" s="15" t="s">
        <v>124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5" t="s">
        <v>78</v>
      </c>
      <c r="BK138" s="139">
        <f>ROUND(I138*H138,2)</f>
        <v>0</v>
      </c>
      <c r="BL138" s="15" t="s">
        <v>131</v>
      </c>
      <c r="BM138" s="138" t="s">
        <v>198</v>
      </c>
    </row>
    <row r="139" spans="2:65" s="12" customFormat="1" ht="11.25">
      <c r="B139" s="144"/>
      <c r="D139" s="145" t="s">
        <v>135</v>
      </c>
      <c r="E139" s="146" t="s">
        <v>3</v>
      </c>
      <c r="F139" s="147" t="s">
        <v>78</v>
      </c>
      <c r="H139" s="148">
        <v>1</v>
      </c>
      <c r="I139" s="149"/>
      <c r="L139" s="144"/>
      <c r="M139" s="150"/>
      <c r="T139" s="151"/>
      <c r="AT139" s="146" t="s">
        <v>135</v>
      </c>
      <c r="AU139" s="146" t="s">
        <v>80</v>
      </c>
      <c r="AV139" s="12" t="s">
        <v>80</v>
      </c>
      <c r="AW139" s="12" t="s">
        <v>33</v>
      </c>
      <c r="AX139" s="12" t="s">
        <v>78</v>
      </c>
      <c r="AY139" s="146" t="s">
        <v>124</v>
      </c>
    </row>
    <row r="140" spans="2:65" s="1" customFormat="1" ht="16.5" customHeight="1">
      <c r="B140" s="126"/>
      <c r="C140" s="127" t="s">
        <v>199</v>
      </c>
      <c r="D140" s="127" t="s">
        <v>126</v>
      </c>
      <c r="E140" s="128" t="s">
        <v>200</v>
      </c>
      <c r="F140" s="129" t="s">
        <v>201</v>
      </c>
      <c r="G140" s="130" t="s">
        <v>192</v>
      </c>
      <c r="H140" s="131">
        <v>1</v>
      </c>
      <c r="I140" s="132"/>
      <c r="J140" s="133">
        <f>ROUND(I140*H140,2)</f>
        <v>0</v>
      </c>
      <c r="K140" s="129" t="s">
        <v>130</v>
      </c>
      <c r="L140" s="30"/>
      <c r="M140" s="134" t="s">
        <v>3</v>
      </c>
      <c r="N140" s="135" t="s">
        <v>43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131</v>
      </c>
      <c r="AT140" s="138" t="s">
        <v>126</v>
      </c>
      <c r="AU140" s="138" t="s">
        <v>80</v>
      </c>
      <c r="AY140" s="15" t="s">
        <v>124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5" t="s">
        <v>78</v>
      </c>
      <c r="BK140" s="139">
        <f>ROUND(I140*H140,2)</f>
        <v>0</v>
      </c>
      <c r="BL140" s="15" t="s">
        <v>131</v>
      </c>
      <c r="BM140" s="138" t="s">
        <v>202</v>
      </c>
    </row>
    <row r="141" spans="2:65" s="1" customFormat="1" ht="11.25">
      <c r="B141" s="30"/>
      <c r="D141" s="140" t="s">
        <v>133</v>
      </c>
      <c r="F141" s="141" t="s">
        <v>203</v>
      </c>
      <c r="I141" s="142"/>
      <c r="L141" s="30"/>
      <c r="M141" s="143"/>
      <c r="T141" s="51"/>
      <c r="AT141" s="15" t="s">
        <v>133</v>
      </c>
      <c r="AU141" s="15" t="s">
        <v>80</v>
      </c>
    </row>
    <row r="142" spans="2:65" s="12" customFormat="1" ht="11.25">
      <c r="B142" s="144"/>
      <c r="D142" s="145" t="s">
        <v>135</v>
      </c>
      <c r="E142" s="146" t="s">
        <v>3</v>
      </c>
      <c r="F142" s="147" t="s">
        <v>78</v>
      </c>
      <c r="H142" s="148">
        <v>1</v>
      </c>
      <c r="I142" s="149"/>
      <c r="L142" s="144"/>
      <c r="M142" s="150"/>
      <c r="T142" s="151"/>
      <c r="AT142" s="146" t="s">
        <v>135</v>
      </c>
      <c r="AU142" s="146" t="s">
        <v>80</v>
      </c>
      <c r="AV142" s="12" t="s">
        <v>80</v>
      </c>
      <c r="AW142" s="12" t="s">
        <v>33</v>
      </c>
      <c r="AX142" s="12" t="s">
        <v>78</v>
      </c>
      <c r="AY142" s="146" t="s">
        <v>124</v>
      </c>
    </row>
    <row r="143" spans="2:65" s="1" customFormat="1" ht="24.2" customHeight="1">
      <c r="B143" s="126"/>
      <c r="C143" s="152" t="s">
        <v>9</v>
      </c>
      <c r="D143" s="152" t="s">
        <v>174</v>
      </c>
      <c r="E143" s="153" t="s">
        <v>204</v>
      </c>
      <c r="F143" s="154" t="s">
        <v>205</v>
      </c>
      <c r="G143" s="155" t="s">
        <v>192</v>
      </c>
      <c r="H143" s="156">
        <v>1</v>
      </c>
      <c r="I143" s="157"/>
      <c r="J143" s="158">
        <f>ROUND(I143*H143,2)</f>
        <v>0</v>
      </c>
      <c r="K143" s="154" t="s">
        <v>130</v>
      </c>
      <c r="L143" s="159"/>
      <c r="M143" s="160" t="s">
        <v>3</v>
      </c>
      <c r="N143" s="161" t="s">
        <v>43</v>
      </c>
      <c r="P143" s="136">
        <f>O143*H143</f>
        <v>0</v>
      </c>
      <c r="Q143" s="136">
        <v>0.31</v>
      </c>
      <c r="R143" s="136">
        <f>Q143*H143</f>
        <v>0.31</v>
      </c>
      <c r="S143" s="136">
        <v>0</v>
      </c>
      <c r="T143" s="137">
        <f>S143*H143</f>
        <v>0</v>
      </c>
      <c r="AR143" s="138" t="s">
        <v>167</v>
      </c>
      <c r="AT143" s="138" t="s">
        <v>174</v>
      </c>
      <c r="AU143" s="138" t="s">
        <v>80</v>
      </c>
      <c r="AY143" s="15" t="s">
        <v>124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5" t="s">
        <v>78</v>
      </c>
      <c r="BK143" s="139">
        <f>ROUND(I143*H143,2)</f>
        <v>0</v>
      </c>
      <c r="BL143" s="15" t="s">
        <v>131</v>
      </c>
      <c r="BM143" s="138" t="s">
        <v>206</v>
      </c>
    </row>
    <row r="144" spans="2:65" s="12" customFormat="1" ht="11.25">
      <c r="B144" s="144"/>
      <c r="D144" s="145" t="s">
        <v>135</v>
      </c>
      <c r="E144" s="146" t="s">
        <v>3</v>
      </c>
      <c r="F144" s="147" t="s">
        <v>78</v>
      </c>
      <c r="H144" s="148">
        <v>1</v>
      </c>
      <c r="I144" s="149"/>
      <c r="L144" s="144"/>
      <c r="M144" s="150"/>
      <c r="T144" s="151"/>
      <c r="AT144" s="146" t="s">
        <v>135</v>
      </c>
      <c r="AU144" s="146" t="s">
        <v>80</v>
      </c>
      <c r="AV144" s="12" t="s">
        <v>80</v>
      </c>
      <c r="AW144" s="12" t="s">
        <v>33</v>
      </c>
      <c r="AX144" s="12" t="s">
        <v>78</v>
      </c>
      <c r="AY144" s="146" t="s">
        <v>124</v>
      </c>
    </row>
    <row r="145" spans="2:65" s="11" customFormat="1" ht="22.9" customHeight="1">
      <c r="B145" s="114"/>
      <c r="D145" s="115" t="s">
        <v>71</v>
      </c>
      <c r="E145" s="124" t="s">
        <v>131</v>
      </c>
      <c r="F145" s="124" t="s">
        <v>207</v>
      </c>
      <c r="I145" s="117"/>
      <c r="J145" s="125">
        <f>BK145</f>
        <v>0</v>
      </c>
      <c r="L145" s="114"/>
      <c r="M145" s="119"/>
      <c r="P145" s="120">
        <f>SUM(P146:P157)</f>
        <v>0</v>
      </c>
      <c r="R145" s="120">
        <f>SUM(R146:R157)</f>
        <v>11.13552</v>
      </c>
      <c r="T145" s="121">
        <f>SUM(T146:T157)</f>
        <v>0</v>
      </c>
      <c r="AR145" s="115" t="s">
        <v>78</v>
      </c>
      <c r="AT145" s="122" t="s">
        <v>71</v>
      </c>
      <c r="AU145" s="122" t="s">
        <v>78</v>
      </c>
      <c r="AY145" s="115" t="s">
        <v>124</v>
      </c>
      <c r="BK145" s="123">
        <f>SUM(BK146:BK157)</f>
        <v>0</v>
      </c>
    </row>
    <row r="146" spans="2:65" s="1" customFormat="1" ht="37.9" customHeight="1">
      <c r="B146" s="126"/>
      <c r="C146" s="127" t="s">
        <v>208</v>
      </c>
      <c r="D146" s="127" t="s">
        <v>126</v>
      </c>
      <c r="E146" s="128" t="s">
        <v>209</v>
      </c>
      <c r="F146" s="129" t="s">
        <v>210</v>
      </c>
      <c r="G146" s="130" t="s">
        <v>192</v>
      </c>
      <c r="H146" s="131">
        <v>209</v>
      </c>
      <c r="I146" s="132"/>
      <c r="J146" s="133">
        <f>ROUND(I146*H146,2)</f>
        <v>0</v>
      </c>
      <c r="K146" s="129" t="s">
        <v>130</v>
      </c>
      <c r="L146" s="30"/>
      <c r="M146" s="134" t="s">
        <v>3</v>
      </c>
      <c r="N146" s="135" t="s">
        <v>43</v>
      </c>
      <c r="P146" s="136">
        <f>O146*H146</f>
        <v>0</v>
      </c>
      <c r="Q146" s="136">
        <v>5.3280000000000001E-2</v>
      </c>
      <c r="R146" s="136">
        <f>Q146*H146</f>
        <v>11.13552</v>
      </c>
      <c r="S146" s="136">
        <v>0</v>
      </c>
      <c r="T146" s="137">
        <f>S146*H146</f>
        <v>0</v>
      </c>
      <c r="AR146" s="138" t="s">
        <v>131</v>
      </c>
      <c r="AT146" s="138" t="s">
        <v>126</v>
      </c>
      <c r="AU146" s="138" t="s">
        <v>80</v>
      </c>
      <c r="AY146" s="15" t="s">
        <v>124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5" t="s">
        <v>78</v>
      </c>
      <c r="BK146" s="139">
        <f>ROUND(I146*H146,2)</f>
        <v>0</v>
      </c>
      <c r="BL146" s="15" t="s">
        <v>131</v>
      </c>
      <c r="BM146" s="138" t="s">
        <v>211</v>
      </c>
    </row>
    <row r="147" spans="2:65" s="1" customFormat="1" ht="11.25">
      <c r="B147" s="30"/>
      <c r="D147" s="140" t="s">
        <v>133</v>
      </c>
      <c r="F147" s="141" t="s">
        <v>212</v>
      </c>
      <c r="I147" s="142"/>
      <c r="L147" s="30"/>
      <c r="M147" s="143"/>
      <c r="T147" s="51"/>
      <c r="AT147" s="15" t="s">
        <v>133</v>
      </c>
      <c r="AU147" s="15" t="s">
        <v>80</v>
      </c>
    </row>
    <row r="148" spans="2:65" s="12" customFormat="1" ht="11.25">
      <c r="B148" s="144"/>
      <c r="D148" s="145" t="s">
        <v>135</v>
      </c>
      <c r="E148" s="146" t="s">
        <v>3</v>
      </c>
      <c r="F148" s="147" t="s">
        <v>213</v>
      </c>
      <c r="H148" s="148">
        <v>209</v>
      </c>
      <c r="I148" s="149"/>
      <c r="L148" s="144"/>
      <c r="M148" s="150"/>
      <c r="T148" s="151"/>
      <c r="AT148" s="146" t="s">
        <v>135</v>
      </c>
      <c r="AU148" s="146" t="s">
        <v>80</v>
      </c>
      <c r="AV148" s="12" t="s">
        <v>80</v>
      </c>
      <c r="AW148" s="12" t="s">
        <v>33</v>
      </c>
      <c r="AX148" s="12" t="s">
        <v>78</v>
      </c>
      <c r="AY148" s="146" t="s">
        <v>124</v>
      </c>
    </row>
    <row r="149" spans="2:65" s="1" customFormat="1" ht="16.5" customHeight="1">
      <c r="B149" s="126"/>
      <c r="C149" s="127" t="s">
        <v>214</v>
      </c>
      <c r="D149" s="127" t="s">
        <v>126</v>
      </c>
      <c r="E149" s="128" t="s">
        <v>215</v>
      </c>
      <c r="F149" s="129" t="s">
        <v>216</v>
      </c>
      <c r="G149" s="130" t="s">
        <v>129</v>
      </c>
      <c r="H149" s="131">
        <v>12.42</v>
      </c>
      <c r="I149" s="132"/>
      <c r="J149" s="133">
        <f>ROUND(I149*H149,2)</f>
        <v>0</v>
      </c>
      <c r="K149" s="129" t="s">
        <v>130</v>
      </c>
      <c r="L149" s="30"/>
      <c r="M149" s="134" t="s">
        <v>3</v>
      </c>
      <c r="N149" s="135" t="s">
        <v>43</v>
      </c>
      <c r="P149" s="136">
        <f>O149*H149</f>
        <v>0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131</v>
      </c>
      <c r="AT149" s="138" t="s">
        <v>126</v>
      </c>
      <c r="AU149" s="138" t="s">
        <v>80</v>
      </c>
      <c r="AY149" s="15" t="s">
        <v>124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5" t="s">
        <v>78</v>
      </c>
      <c r="BK149" s="139">
        <f>ROUND(I149*H149,2)</f>
        <v>0</v>
      </c>
      <c r="BL149" s="15" t="s">
        <v>131</v>
      </c>
      <c r="BM149" s="138" t="s">
        <v>217</v>
      </c>
    </row>
    <row r="150" spans="2:65" s="1" customFormat="1" ht="11.25">
      <c r="B150" s="30"/>
      <c r="D150" s="140" t="s">
        <v>133</v>
      </c>
      <c r="F150" s="141" t="s">
        <v>218</v>
      </c>
      <c r="I150" s="142"/>
      <c r="L150" s="30"/>
      <c r="M150" s="143"/>
      <c r="T150" s="51"/>
      <c r="AT150" s="15" t="s">
        <v>133</v>
      </c>
      <c r="AU150" s="15" t="s">
        <v>80</v>
      </c>
    </row>
    <row r="151" spans="2:65" s="12" customFormat="1" ht="11.25">
      <c r="B151" s="144"/>
      <c r="D151" s="145" t="s">
        <v>135</v>
      </c>
      <c r="E151" s="146" t="s">
        <v>3</v>
      </c>
      <c r="F151" s="147" t="s">
        <v>219</v>
      </c>
      <c r="H151" s="148">
        <v>12.42</v>
      </c>
      <c r="I151" s="149"/>
      <c r="L151" s="144"/>
      <c r="M151" s="150"/>
      <c r="T151" s="151"/>
      <c r="AT151" s="146" t="s">
        <v>135</v>
      </c>
      <c r="AU151" s="146" t="s">
        <v>80</v>
      </c>
      <c r="AV151" s="12" t="s">
        <v>80</v>
      </c>
      <c r="AW151" s="12" t="s">
        <v>33</v>
      </c>
      <c r="AX151" s="12" t="s">
        <v>78</v>
      </c>
      <c r="AY151" s="146" t="s">
        <v>124</v>
      </c>
    </row>
    <row r="152" spans="2:65" s="1" customFormat="1" ht="24.2" customHeight="1">
      <c r="B152" s="126"/>
      <c r="C152" s="127" t="s">
        <v>220</v>
      </c>
      <c r="D152" s="127" t="s">
        <v>126</v>
      </c>
      <c r="E152" s="128" t="s">
        <v>221</v>
      </c>
      <c r="F152" s="129" t="s">
        <v>222</v>
      </c>
      <c r="G152" s="130" t="s">
        <v>129</v>
      </c>
      <c r="H152" s="131">
        <v>1.8</v>
      </c>
      <c r="I152" s="132"/>
      <c r="J152" s="133">
        <f>ROUND(I152*H152,2)</f>
        <v>0</v>
      </c>
      <c r="K152" s="129" t="s">
        <v>130</v>
      </c>
      <c r="L152" s="30"/>
      <c r="M152" s="134" t="s">
        <v>3</v>
      </c>
      <c r="N152" s="135" t="s">
        <v>43</v>
      </c>
      <c r="P152" s="136">
        <f>O152*H152</f>
        <v>0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131</v>
      </c>
      <c r="AT152" s="138" t="s">
        <v>126</v>
      </c>
      <c r="AU152" s="138" t="s">
        <v>80</v>
      </c>
      <c r="AY152" s="15" t="s">
        <v>124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5" t="s">
        <v>78</v>
      </c>
      <c r="BK152" s="139">
        <f>ROUND(I152*H152,2)</f>
        <v>0</v>
      </c>
      <c r="BL152" s="15" t="s">
        <v>131</v>
      </c>
      <c r="BM152" s="138" t="s">
        <v>223</v>
      </c>
    </row>
    <row r="153" spans="2:65" s="1" customFormat="1" ht="11.25">
      <c r="B153" s="30"/>
      <c r="D153" s="140" t="s">
        <v>133</v>
      </c>
      <c r="F153" s="141" t="s">
        <v>224</v>
      </c>
      <c r="I153" s="142"/>
      <c r="L153" s="30"/>
      <c r="M153" s="143"/>
      <c r="T153" s="51"/>
      <c r="AT153" s="15" t="s">
        <v>133</v>
      </c>
      <c r="AU153" s="15" t="s">
        <v>80</v>
      </c>
    </row>
    <row r="154" spans="2:65" s="12" customFormat="1" ht="11.25">
      <c r="B154" s="144"/>
      <c r="D154" s="145" t="s">
        <v>135</v>
      </c>
      <c r="E154" s="146" t="s">
        <v>3</v>
      </c>
      <c r="F154" s="147" t="s">
        <v>225</v>
      </c>
      <c r="H154" s="148">
        <v>1.8</v>
      </c>
      <c r="I154" s="149"/>
      <c r="L154" s="144"/>
      <c r="M154" s="150"/>
      <c r="T154" s="151"/>
      <c r="AT154" s="146" t="s">
        <v>135</v>
      </c>
      <c r="AU154" s="146" t="s">
        <v>80</v>
      </c>
      <c r="AV154" s="12" t="s">
        <v>80</v>
      </c>
      <c r="AW154" s="12" t="s">
        <v>33</v>
      </c>
      <c r="AX154" s="12" t="s">
        <v>78</v>
      </c>
      <c r="AY154" s="146" t="s">
        <v>124</v>
      </c>
    </row>
    <row r="155" spans="2:65" s="1" customFormat="1" ht="16.5" customHeight="1">
      <c r="B155" s="126"/>
      <c r="C155" s="127" t="s">
        <v>226</v>
      </c>
      <c r="D155" s="127" t="s">
        <v>126</v>
      </c>
      <c r="E155" s="128" t="s">
        <v>227</v>
      </c>
      <c r="F155" s="129" t="s">
        <v>228</v>
      </c>
      <c r="G155" s="130" t="s">
        <v>129</v>
      </c>
      <c r="H155" s="131">
        <v>5.28</v>
      </c>
      <c r="I155" s="132"/>
      <c r="J155" s="133">
        <f>ROUND(I155*H155,2)</f>
        <v>0</v>
      </c>
      <c r="K155" s="129" t="s">
        <v>130</v>
      </c>
      <c r="L155" s="30"/>
      <c r="M155" s="134" t="s">
        <v>3</v>
      </c>
      <c r="N155" s="135" t="s">
        <v>43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131</v>
      </c>
      <c r="AT155" s="138" t="s">
        <v>126</v>
      </c>
      <c r="AU155" s="138" t="s">
        <v>80</v>
      </c>
      <c r="AY155" s="15" t="s">
        <v>124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5" t="s">
        <v>78</v>
      </c>
      <c r="BK155" s="139">
        <f>ROUND(I155*H155,2)</f>
        <v>0</v>
      </c>
      <c r="BL155" s="15" t="s">
        <v>131</v>
      </c>
      <c r="BM155" s="138" t="s">
        <v>229</v>
      </c>
    </row>
    <row r="156" spans="2:65" s="1" customFormat="1" ht="11.25">
      <c r="B156" s="30"/>
      <c r="D156" s="140" t="s">
        <v>133</v>
      </c>
      <c r="F156" s="141" t="s">
        <v>230</v>
      </c>
      <c r="I156" s="142"/>
      <c r="L156" s="30"/>
      <c r="M156" s="143"/>
      <c r="T156" s="51"/>
      <c r="AT156" s="15" t="s">
        <v>133</v>
      </c>
      <c r="AU156" s="15" t="s">
        <v>80</v>
      </c>
    </row>
    <row r="157" spans="2:65" s="12" customFormat="1" ht="11.25">
      <c r="B157" s="144"/>
      <c r="D157" s="145" t="s">
        <v>135</v>
      </c>
      <c r="E157" s="146" t="s">
        <v>3</v>
      </c>
      <c r="F157" s="147" t="s">
        <v>231</v>
      </c>
      <c r="H157" s="148">
        <v>5.28</v>
      </c>
      <c r="I157" s="149"/>
      <c r="L157" s="144"/>
      <c r="M157" s="150"/>
      <c r="T157" s="151"/>
      <c r="AT157" s="146" t="s">
        <v>135</v>
      </c>
      <c r="AU157" s="146" t="s">
        <v>80</v>
      </c>
      <c r="AV157" s="12" t="s">
        <v>80</v>
      </c>
      <c r="AW157" s="12" t="s">
        <v>33</v>
      </c>
      <c r="AX157" s="12" t="s">
        <v>78</v>
      </c>
      <c r="AY157" s="146" t="s">
        <v>124</v>
      </c>
    </row>
    <row r="158" spans="2:65" s="11" customFormat="1" ht="22.9" customHeight="1">
      <c r="B158" s="114"/>
      <c r="D158" s="115" t="s">
        <v>71</v>
      </c>
      <c r="E158" s="124" t="s">
        <v>155</v>
      </c>
      <c r="F158" s="124" t="s">
        <v>232</v>
      </c>
      <c r="I158" s="117"/>
      <c r="J158" s="125">
        <f>BK158</f>
        <v>0</v>
      </c>
      <c r="L158" s="114"/>
      <c r="M158" s="119"/>
      <c r="P158" s="120">
        <f>SUM(P159:P161)</f>
        <v>0</v>
      </c>
      <c r="R158" s="120">
        <f>SUM(R159:R161)</f>
        <v>1.8419999999999999</v>
      </c>
      <c r="T158" s="121">
        <f>SUM(T159:T161)</f>
        <v>0</v>
      </c>
      <c r="AR158" s="115" t="s">
        <v>78</v>
      </c>
      <c r="AT158" s="122" t="s">
        <v>71</v>
      </c>
      <c r="AU158" s="122" t="s">
        <v>78</v>
      </c>
      <c r="AY158" s="115" t="s">
        <v>124</v>
      </c>
      <c r="BK158" s="123">
        <f>SUM(BK159:BK161)</f>
        <v>0</v>
      </c>
    </row>
    <row r="159" spans="2:65" s="1" customFormat="1" ht="16.5" customHeight="1">
      <c r="B159" s="126"/>
      <c r="C159" s="127" t="s">
        <v>233</v>
      </c>
      <c r="D159" s="127" t="s">
        <v>126</v>
      </c>
      <c r="E159" s="128" t="s">
        <v>234</v>
      </c>
      <c r="F159" s="129" t="s">
        <v>235</v>
      </c>
      <c r="G159" s="130" t="s">
        <v>236</v>
      </c>
      <c r="H159" s="131">
        <v>46.05</v>
      </c>
      <c r="I159" s="132"/>
      <c r="J159" s="133">
        <f>ROUND(I159*H159,2)</f>
        <v>0</v>
      </c>
      <c r="K159" s="129" t="s">
        <v>130</v>
      </c>
      <c r="L159" s="30"/>
      <c r="M159" s="134" t="s">
        <v>3</v>
      </c>
      <c r="N159" s="135" t="s">
        <v>43</v>
      </c>
      <c r="P159" s="136">
        <f>O159*H159</f>
        <v>0</v>
      </c>
      <c r="Q159" s="136">
        <v>0.04</v>
      </c>
      <c r="R159" s="136">
        <f>Q159*H159</f>
        <v>1.8419999999999999</v>
      </c>
      <c r="S159" s="136">
        <v>0</v>
      </c>
      <c r="T159" s="137">
        <f>S159*H159</f>
        <v>0</v>
      </c>
      <c r="AR159" s="138" t="s">
        <v>131</v>
      </c>
      <c r="AT159" s="138" t="s">
        <v>126</v>
      </c>
      <c r="AU159" s="138" t="s">
        <v>80</v>
      </c>
      <c r="AY159" s="15" t="s">
        <v>124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5" t="s">
        <v>78</v>
      </c>
      <c r="BK159" s="139">
        <f>ROUND(I159*H159,2)</f>
        <v>0</v>
      </c>
      <c r="BL159" s="15" t="s">
        <v>131</v>
      </c>
      <c r="BM159" s="138" t="s">
        <v>237</v>
      </c>
    </row>
    <row r="160" spans="2:65" s="1" customFormat="1" ht="11.25">
      <c r="B160" s="30"/>
      <c r="D160" s="140" t="s">
        <v>133</v>
      </c>
      <c r="F160" s="141" t="s">
        <v>238</v>
      </c>
      <c r="I160" s="142"/>
      <c r="L160" s="30"/>
      <c r="M160" s="143"/>
      <c r="T160" s="51"/>
      <c r="AT160" s="15" t="s">
        <v>133</v>
      </c>
      <c r="AU160" s="15" t="s">
        <v>80</v>
      </c>
    </row>
    <row r="161" spans="2:65" s="12" customFormat="1" ht="11.25">
      <c r="B161" s="144"/>
      <c r="D161" s="145" t="s">
        <v>135</v>
      </c>
      <c r="E161" s="146" t="s">
        <v>3</v>
      </c>
      <c r="F161" s="147" t="s">
        <v>239</v>
      </c>
      <c r="H161" s="148">
        <v>46.05</v>
      </c>
      <c r="I161" s="149"/>
      <c r="L161" s="144"/>
      <c r="M161" s="150"/>
      <c r="T161" s="151"/>
      <c r="AT161" s="146" t="s">
        <v>135</v>
      </c>
      <c r="AU161" s="146" t="s">
        <v>80</v>
      </c>
      <c r="AV161" s="12" t="s">
        <v>80</v>
      </c>
      <c r="AW161" s="12" t="s">
        <v>33</v>
      </c>
      <c r="AX161" s="12" t="s">
        <v>78</v>
      </c>
      <c r="AY161" s="146" t="s">
        <v>124</v>
      </c>
    </row>
    <row r="162" spans="2:65" s="11" customFormat="1" ht="22.9" customHeight="1">
      <c r="B162" s="114"/>
      <c r="D162" s="115" t="s">
        <v>71</v>
      </c>
      <c r="E162" s="124" t="s">
        <v>173</v>
      </c>
      <c r="F162" s="124" t="s">
        <v>240</v>
      </c>
      <c r="I162" s="117"/>
      <c r="J162" s="125">
        <f>BK162</f>
        <v>0</v>
      </c>
      <c r="L162" s="114"/>
      <c r="M162" s="119"/>
      <c r="P162" s="120">
        <f>SUM(P163:P193)</f>
        <v>0</v>
      </c>
      <c r="R162" s="120">
        <f>SUM(R163:R193)</f>
        <v>2.9796799999999997</v>
      </c>
      <c r="T162" s="121">
        <f>SUM(T163:T193)</f>
        <v>23.185000000000002</v>
      </c>
      <c r="AR162" s="115" t="s">
        <v>78</v>
      </c>
      <c r="AT162" s="122" t="s">
        <v>71</v>
      </c>
      <c r="AU162" s="122" t="s">
        <v>78</v>
      </c>
      <c r="AY162" s="115" t="s">
        <v>124</v>
      </c>
      <c r="BK162" s="123">
        <f>SUM(BK163:BK193)</f>
        <v>0</v>
      </c>
    </row>
    <row r="163" spans="2:65" s="1" customFormat="1" ht="24.2" customHeight="1">
      <c r="B163" s="126"/>
      <c r="C163" s="127" t="s">
        <v>8</v>
      </c>
      <c r="D163" s="127" t="s">
        <v>126</v>
      </c>
      <c r="E163" s="128" t="s">
        <v>241</v>
      </c>
      <c r="F163" s="129" t="s">
        <v>242</v>
      </c>
      <c r="G163" s="130" t="s">
        <v>192</v>
      </c>
      <c r="H163" s="131">
        <v>637</v>
      </c>
      <c r="I163" s="132"/>
      <c r="J163" s="133">
        <f>ROUND(I163*H163,2)</f>
        <v>0</v>
      </c>
      <c r="K163" s="129" t="s">
        <v>130</v>
      </c>
      <c r="L163" s="30"/>
      <c r="M163" s="134" t="s">
        <v>3</v>
      </c>
      <c r="N163" s="135" t="s">
        <v>43</v>
      </c>
      <c r="P163" s="136">
        <f>O163*H163</f>
        <v>0</v>
      </c>
      <c r="Q163" s="136">
        <v>4.4200000000000003E-3</v>
      </c>
      <c r="R163" s="136">
        <f>Q163*H163</f>
        <v>2.8155400000000004</v>
      </c>
      <c r="S163" s="136">
        <v>0</v>
      </c>
      <c r="T163" s="137">
        <f>S163*H163</f>
        <v>0</v>
      </c>
      <c r="AR163" s="138" t="s">
        <v>131</v>
      </c>
      <c r="AT163" s="138" t="s">
        <v>126</v>
      </c>
      <c r="AU163" s="138" t="s">
        <v>80</v>
      </c>
      <c r="AY163" s="15" t="s">
        <v>124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5" t="s">
        <v>78</v>
      </c>
      <c r="BK163" s="139">
        <f>ROUND(I163*H163,2)</f>
        <v>0</v>
      </c>
      <c r="BL163" s="15" t="s">
        <v>131</v>
      </c>
      <c r="BM163" s="138" t="s">
        <v>243</v>
      </c>
    </row>
    <row r="164" spans="2:65" s="1" customFormat="1" ht="11.25">
      <c r="B164" s="30"/>
      <c r="D164" s="140" t="s">
        <v>133</v>
      </c>
      <c r="F164" s="141" t="s">
        <v>244</v>
      </c>
      <c r="I164" s="142"/>
      <c r="L164" s="30"/>
      <c r="M164" s="143"/>
      <c r="T164" s="51"/>
      <c r="AT164" s="15" t="s">
        <v>133</v>
      </c>
      <c r="AU164" s="15" t="s">
        <v>80</v>
      </c>
    </row>
    <row r="165" spans="2:65" s="12" customFormat="1" ht="11.25">
      <c r="B165" s="144"/>
      <c r="D165" s="145" t="s">
        <v>135</v>
      </c>
      <c r="E165" s="146" t="s">
        <v>3</v>
      </c>
      <c r="F165" s="147" t="s">
        <v>245</v>
      </c>
      <c r="H165" s="148">
        <v>637</v>
      </c>
      <c r="I165" s="149"/>
      <c r="L165" s="144"/>
      <c r="M165" s="150"/>
      <c r="T165" s="151"/>
      <c r="AT165" s="146" t="s">
        <v>135</v>
      </c>
      <c r="AU165" s="146" t="s">
        <v>80</v>
      </c>
      <c r="AV165" s="12" t="s">
        <v>80</v>
      </c>
      <c r="AW165" s="12" t="s">
        <v>33</v>
      </c>
      <c r="AX165" s="12" t="s">
        <v>78</v>
      </c>
      <c r="AY165" s="146" t="s">
        <v>124</v>
      </c>
    </row>
    <row r="166" spans="2:65" s="1" customFormat="1" ht="16.5" customHeight="1">
      <c r="B166" s="126"/>
      <c r="C166" s="152" t="s">
        <v>246</v>
      </c>
      <c r="D166" s="152" t="s">
        <v>174</v>
      </c>
      <c r="E166" s="153" t="s">
        <v>247</v>
      </c>
      <c r="F166" s="154" t="s">
        <v>248</v>
      </c>
      <c r="G166" s="155" t="s">
        <v>192</v>
      </c>
      <c r="H166" s="156">
        <v>108</v>
      </c>
      <c r="I166" s="157"/>
      <c r="J166" s="158">
        <f>ROUND(I166*H166,2)</f>
        <v>0</v>
      </c>
      <c r="K166" s="154" t="s">
        <v>130</v>
      </c>
      <c r="L166" s="159"/>
      <c r="M166" s="160" t="s">
        <v>3</v>
      </c>
      <c r="N166" s="161" t="s">
        <v>43</v>
      </c>
      <c r="P166" s="136">
        <f>O166*H166</f>
        <v>0</v>
      </c>
      <c r="Q166" s="136">
        <v>6.9999999999999994E-5</v>
      </c>
      <c r="R166" s="136">
        <f>Q166*H166</f>
        <v>7.559999999999999E-3</v>
      </c>
      <c r="S166" s="136">
        <v>0</v>
      </c>
      <c r="T166" s="137">
        <f>S166*H166</f>
        <v>0</v>
      </c>
      <c r="AR166" s="138" t="s">
        <v>167</v>
      </c>
      <c r="AT166" s="138" t="s">
        <v>174</v>
      </c>
      <c r="AU166" s="138" t="s">
        <v>80</v>
      </c>
      <c r="AY166" s="15" t="s">
        <v>124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5" t="s">
        <v>78</v>
      </c>
      <c r="BK166" s="139">
        <f>ROUND(I166*H166,2)</f>
        <v>0</v>
      </c>
      <c r="BL166" s="15" t="s">
        <v>131</v>
      </c>
      <c r="BM166" s="138" t="s">
        <v>249</v>
      </c>
    </row>
    <row r="167" spans="2:65" s="12" customFormat="1" ht="11.25">
      <c r="B167" s="144"/>
      <c r="D167" s="145" t="s">
        <v>135</v>
      </c>
      <c r="E167" s="146" t="s">
        <v>3</v>
      </c>
      <c r="F167" s="147" t="s">
        <v>250</v>
      </c>
      <c r="H167" s="148">
        <v>108</v>
      </c>
      <c r="I167" s="149"/>
      <c r="L167" s="144"/>
      <c r="M167" s="150"/>
      <c r="T167" s="151"/>
      <c r="AT167" s="146" t="s">
        <v>135</v>
      </c>
      <c r="AU167" s="146" t="s">
        <v>80</v>
      </c>
      <c r="AV167" s="12" t="s">
        <v>80</v>
      </c>
      <c r="AW167" s="12" t="s">
        <v>33</v>
      </c>
      <c r="AX167" s="12" t="s">
        <v>78</v>
      </c>
      <c r="AY167" s="146" t="s">
        <v>124</v>
      </c>
    </row>
    <row r="168" spans="2:65" s="1" customFormat="1" ht="16.5" customHeight="1">
      <c r="B168" s="126"/>
      <c r="C168" s="152" t="s">
        <v>251</v>
      </c>
      <c r="D168" s="152" t="s">
        <v>174</v>
      </c>
      <c r="E168" s="153" t="s">
        <v>252</v>
      </c>
      <c r="F168" s="154" t="s">
        <v>253</v>
      </c>
      <c r="G168" s="155" t="s">
        <v>192</v>
      </c>
      <c r="H168" s="156">
        <v>14</v>
      </c>
      <c r="I168" s="157"/>
      <c r="J168" s="158">
        <f>ROUND(I168*H168,2)</f>
        <v>0</v>
      </c>
      <c r="K168" s="154" t="s">
        <v>130</v>
      </c>
      <c r="L168" s="159"/>
      <c r="M168" s="160" t="s">
        <v>3</v>
      </c>
      <c r="N168" s="161" t="s">
        <v>43</v>
      </c>
      <c r="P168" s="136">
        <f>O168*H168</f>
        <v>0</v>
      </c>
      <c r="Q168" s="136">
        <v>6.9999999999999994E-5</v>
      </c>
      <c r="R168" s="136">
        <f>Q168*H168</f>
        <v>9.7999999999999997E-4</v>
      </c>
      <c r="S168" s="136">
        <v>0</v>
      </c>
      <c r="T168" s="137">
        <f>S168*H168</f>
        <v>0</v>
      </c>
      <c r="AR168" s="138" t="s">
        <v>167</v>
      </c>
      <c r="AT168" s="138" t="s">
        <v>174</v>
      </c>
      <c r="AU168" s="138" t="s">
        <v>80</v>
      </c>
      <c r="AY168" s="15" t="s">
        <v>124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5" t="s">
        <v>78</v>
      </c>
      <c r="BK168" s="139">
        <f>ROUND(I168*H168,2)</f>
        <v>0</v>
      </c>
      <c r="BL168" s="15" t="s">
        <v>131</v>
      </c>
      <c r="BM168" s="138" t="s">
        <v>254</v>
      </c>
    </row>
    <row r="169" spans="2:65" s="12" customFormat="1" ht="11.25">
      <c r="B169" s="144"/>
      <c r="D169" s="145" t="s">
        <v>135</v>
      </c>
      <c r="E169" s="146" t="s">
        <v>3</v>
      </c>
      <c r="F169" s="147" t="s">
        <v>199</v>
      </c>
      <c r="H169" s="148">
        <v>14</v>
      </c>
      <c r="I169" s="149"/>
      <c r="L169" s="144"/>
      <c r="M169" s="150"/>
      <c r="T169" s="151"/>
      <c r="AT169" s="146" t="s">
        <v>135</v>
      </c>
      <c r="AU169" s="146" t="s">
        <v>80</v>
      </c>
      <c r="AV169" s="12" t="s">
        <v>80</v>
      </c>
      <c r="AW169" s="12" t="s">
        <v>33</v>
      </c>
      <c r="AX169" s="12" t="s">
        <v>78</v>
      </c>
      <c r="AY169" s="146" t="s">
        <v>124</v>
      </c>
    </row>
    <row r="170" spans="2:65" s="1" customFormat="1" ht="16.5" customHeight="1">
      <c r="B170" s="126"/>
      <c r="C170" s="152" t="s">
        <v>255</v>
      </c>
      <c r="D170" s="152" t="s">
        <v>174</v>
      </c>
      <c r="E170" s="153" t="s">
        <v>256</v>
      </c>
      <c r="F170" s="154" t="s">
        <v>257</v>
      </c>
      <c r="G170" s="155" t="s">
        <v>192</v>
      </c>
      <c r="H170" s="156">
        <v>153</v>
      </c>
      <c r="I170" s="157"/>
      <c r="J170" s="158">
        <f>ROUND(I170*H170,2)</f>
        <v>0</v>
      </c>
      <c r="K170" s="154" t="s">
        <v>130</v>
      </c>
      <c r="L170" s="159"/>
      <c r="M170" s="160" t="s">
        <v>3</v>
      </c>
      <c r="N170" s="161" t="s">
        <v>43</v>
      </c>
      <c r="P170" s="136">
        <f>O170*H170</f>
        <v>0</v>
      </c>
      <c r="Q170" s="136">
        <v>1.4999999999999999E-4</v>
      </c>
      <c r="R170" s="136">
        <f>Q170*H170</f>
        <v>2.2949999999999998E-2</v>
      </c>
      <c r="S170" s="136">
        <v>0</v>
      </c>
      <c r="T170" s="137">
        <f>S170*H170</f>
        <v>0</v>
      </c>
      <c r="AR170" s="138" t="s">
        <v>167</v>
      </c>
      <c r="AT170" s="138" t="s">
        <v>174</v>
      </c>
      <c r="AU170" s="138" t="s">
        <v>80</v>
      </c>
      <c r="AY170" s="15" t="s">
        <v>124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5" t="s">
        <v>78</v>
      </c>
      <c r="BK170" s="139">
        <f>ROUND(I170*H170,2)</f>
        <v>0</v>
      </c>
      <c r="BL170" s="15" t="s">
        <v>131</v>
      </c>
      <c r="BM170" s="138" t="s">
        <v>258</v>
      </c>
    </row>
    <row r="171" spans="2:65" s="12" customFormat="1" ht="11.25">
      <c r="B171" s="144"/>
      <c r="D171" s="145" t="s">
        <v>135</v>
      </c>
      <c r="E171" s="146" t="s">
        <v>3</v>
      </c>
      <c r="F171" s="147" t="s">
        <v>259</v>
      </c>
      <c r="H171" s="148">
        <v>153</v>
      </c>
      <c r="I171" s="149"/>
      <c r="L171" s="144"/>
      <c r="M171" s="150"/>
      <c r="T171" s="151"/>
      <c r="AT171" s="146" t="s">
        <v>135</v>
      </c>
      <c r="AU171" s="146" t="s">
        <v>80</v>
      </c>
      <c r="AV171" s="12" t="s">
        <v>80</v>
      </c>
      <c r="AW171" s="12" t="s">
        <v>33</v>
      </c>
      <c r="AX171" s="12" t="s">
        <v>78</v>
      </c>
      <c r="AY171" s="146" t="s">
        <v>124</v>
      </c>
    </row>
    <row r="172" spans="2:65" s="1" customFormat="1" ht="16.5" customHeight="1">
      <c r="B172" s="126"/>
      <c r="C172" s="152" t="s">
        <v>260</v>
      </c>
      <c r="D172" s="152" t="s">
        <v>174</v>
      </c>
      <c r="E172" s="153" t="s">
        <v>261</v>
      </c>
      <c r="F172" s="154" t="s">
        <v>262</v>
      </c>
      <c r="G172" s="155" t="s">
        <v>192</v>
      </c>
      <c r="H172" s="156">
        <v>191</v>
      </c>
      <c r="I172" s="157"/>
      <c r="J172" s="158">
        <f>ROUND(I172*H172,2)</f>
        <v>0</v>
      </c>
      <c r="K172" s="154" t="s">
        <v>130</v>
      </c>
      <c r="L172" s="159"/>
      <c r="M172" s="160" t="s">
        <v>3</v>
      </c>
      <c r="N172" s="161" t="s">
        <v>43</v>
      </c>
      <c r="P172" s="136">
        <f>O172*H172</f>
        <v>0</v>
      </c>
      <c r="Q172" s="136">
        <v>2.7E-4</v>
      </c>
      <c r="R172" s="136">
        <f>Q172*H172</f>
        <v>5.1569999999999998E-2</v>
      </c>
      <c r="S172" s="136">
        <v>0</v>
      </c>
      <c r="T172" s="137">
        <f>S172*H172</f>
        <v>0</v>
      </c>
      <c r="AR172" s="138" t="s">
        <v>167</v>
      </c>
      <c r="AT172" s="138" t="s">
        <v>174</v>
      </c>
      <c r="AU172" s="138" t="s">
        <v>80</v>
      </c>
      <c r="AY172" s="15" t="s">
        <v>124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5" t="s">
        <v>78</v>
      </c>
      <c r="BK172" s="139">
        <f>ROUND(I172*H172,2)</f>
        <v>0</v>
      </c>
      <c r="BL172" s="15" t="s">
        <v>131</v>
      </c>
      <c r="BM172" s="138" t="s">
        <v>263</v>
      </c>
    </row>
    <row r="173" spans="2:65" s="12" customFormat="1" ht="11.25">
      <c r="B173" s="144"/>
      <c r="D173" s="145" t="s">
        <v>135</v>
      </c>
      <c r="E173" s="146" t="s">
        <v>3</v>
      </c>
      <c r="F173" s="147" t="s">
        <v>264</v>
      </c>
      <c r="H173" s="148">
        <v>191</v>
      </c>
      <c r="I173" s="149"/>
      <c r="L173" s="144"/>
      <c r="M173" s="150"/>
      <c r="T173" s="151"/>
      <c r="AT173" s="146" t="s">
        <v>135</v>
      </c>
      <c r="AU173" s="146" t="s">
        <v>80</v>
      </c>
      <c r="AV173" s="12" t="s">
        <v>80</v>
      </c>
      <c r="AW173" s="12" t="s">
        <v>33</v>
      </c>
      <c r="AX173" s="12" t="s">
        <v>78</v>
      </c>
      <c r="AY173" s="146" t="s">
        <v>124</v>
      </c>
    </row>
    <row r="174" spans="2:65" s="1" customFormat="1" ht="16.5" customHeight="1">
      <c r="B174" s="126"/>
      <c r="C174" s="152" t="s">
        <v>265</v>
      </c>
      <c r="D174" s="152" t="s">
        <v>174</v>
      </c>
      <c r="E174" s="153" t="s">
        <v>266</v>
      </c>
      <c r="F174" s="154" t="s">
        <v>267</v>
      </c>
      <c r="G174" s="155" t="s">
        <v>192</v>
      </c>
      <c r="H174" s="156">
        <v>43</v>
      </c>
      <c r="I174" s="157"/>
      <c r="J174" s="158">
        <f>ROUND(I174*H174,2)</f>
        <v>0</v>
      </c>
      <c r="K174" s="154" t="s">
        <v>130</v>
      </c>
      <c r="L174" s="159"/>
      <c r="M174" s="160" t="s">
        <v>3</v>
      </c>
      <c r="N174" s="161" t="s">
        <v>43</v>
      </c>
      <c r="P174" s="136">
        <f>O174*H174</f>
        <v>0</v>
      </c>
      <c r="Q174" s="136">
        <v>3.1E-4</v>
      </c>
      <c r="R174" s="136">
        <f>Q174*H174</f>
        <v>1.333E-2</v>
      </c>
      <c r="S174" s="136">
        <v>0</v>
      </c>
      <c r="T174" s="137">
        <f>S174*H174</f>
        <v>0</v>
      </c>
      <c r="AR174" s="138" t="s">
        <v>167</v>
      </c>
      <c r="AT174" s="138" t="s">
        <v>174</v>
      </c>
      <c r="AU174" s="138" t="s">
        <v>80</v>
      </c>
      <c r="AY174" s="15" t="s">
        <v>124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5" t="s">
        <v>78</v>
      </c>
      <c r="BK174" s="139">
        <f>ROUND(I174*H174,2)</f>
        <v>0</v>
      </c>
      <c r="BL174" s="15" t="s">
        <v>131</v>
      </c>
      <c r="BM174" s="138" t="s">
        <v>268</v>
      </c>
    </row>
    <row r="175" spans="2:65" s="12" customFormat="1" ht="11.25">
      <c r="B175" s="144"/>
      <c r="D175" s="145" t="s">
        <v>135</v>
      </c>
      <c r="E175" s="146" t="s">
        <v>3</v>
      </c>
      <c r="F175" s="147" t="s">
        <v>269</v>
      </c>
      <c r="H175" s="148">
        <v>43</v>
      </c>
      <c r="I175" s="149"/>
      <c r="L175" s="144"/>
      <c r="M175" s="150"/>
      <c r="T175" s="151"/>
      <c r="AT175" s="146" t="s">
        <v>135</v>
      </c>
      <c r="AU175" s="146" t="s">
        <v>80</v>
      </c>
      <c r="AV175" s="12" t="s">
        <v>80</v>
      </c>
      <c r="AW175" s="12" t="s">
        <v>33</v>
      </c>
      <c r="AX175" s="12" t="s">
        <v>78</v>
      </c>
      <c r="AY175" s="146" t="s">
        <v>124</v>
      </c>
    </row>
    <row r="176" spans="2:65" s="1" customFormat="1" ht="16.5" customHeight="1">
      <c r="B176" s="126"/>
      <c r="C176" s="152" t="s">
        <v>270</v>
      </c>
      <c r="D176" s="152" t="s">
        <v>174</v>
      </c>
      <c r="E176" s="153" t="s">
        <v>271</v>
      </c>
      <c r="F176" s="154" t="s">
        <v>272</v>
      </c>
      <c r="G176" s="155" t="s">
        <v>192</v>
      </c>
      <c r="H176" s="156">
        <v>128</v>
      </c>
      <c r="I176" s="157"/>
      <c r="J176" s="158">
        <f>ROUND(I176*H176,2)</f>
        <v>0</v>
      </c>
      <c r="K176" s="154" t="s">
        <v>130</v>
      </c>
      <c r="L176" s="159"/>
      <c r="M176" s="160" t="s">
        <v>3</v>
      </c>
      <c r="N176" s="161" t="s">
        <v>43</v>
      </c>
      <c r="P176" s="136">
        <f>O176*H176</f>
        <v>0</v>
      </c>
      <c r="Q176" s="136">
        <v>3.8000000000000002E-4</v>
      </c>
      <c r="R176" s="136">
        <f>Q176*H176</f>
        <v>4.8640000000000003E-2</v>
      </c>
      <c r="S176" s="136">
        <v>0</v>
      </c>
      <c r="T176" s="137">
        <f>S176*H176</f>
        <v>0</v>
      </c>
      <c r="AR176" s="138" t="s">
        <v>167</v>
      </c>
      <c r="AT176" s="138" t="s">
        <v>174</v>
      </c>
      <c r="AU176" s="138" t="s">
        <v>80</v>
      </c>
      <c r="AY176" s="15" t="s">
        <v>124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5" t="s">
        <v>78</v>
      </c>
      <c r="BK176" s="139">
        <f>ROUND(I176*H176,2)</f>
        <v>0</v>
      </c>
      <c r="BL176" s="15" t="s">
        <v>131</v>
      </c>
      <c r="BM176" s="138" t="s">
        <v>273</v>
      </c>
    </row>
    <row r="177" spans="2:65" s="12" customFormat="1" ht="11.25">
      <c r="B177" s="144"/>
      <c r="D177" s="145" t="s">
        <v>135</v>
      </c>
      <c r="E177" s="146" t="s">
        <v>3</v>
      </c>
      <c r="F177" s="147" t="s">
        <v>274</v>
      </c>
      <c r="H177" s="148">
        <v>128</v>
      </c>
      <c r="I177" s="149"/>
      <c r="L177" s="144"/>
      <c r="M177" s="150"/>
      <c r="T177" s="151"/>
      <c r="AT177" s="146" t="s">
        <v>135</v>
      </c>
      <c r="AU177" s="146" t="s">
        <v>80</v>
      </c>
      <c r="AV177" s="12" t="s">
        <v>80</v>
      </c>
      <c r="AW177" s="12" t="s">
        <v>33</v>
      </c>
      <c r="AX177" s="12" t="s">
        <v>78</v>
      </c>
      <c r="AY177" s="146" t="s">
        <v>124</v>
      </c>
    </row>
    <row r="178" spans="2:65" s="1" customFormat="1" ht="16.5" customHeight="1">
      <c r="B178" s="126"/>
      <c r="C178" s="152" t="s">
        <v>275</v>
      </c>
      <c r="D178" s="152" t="s">
        <v>174</v>
      </c>
      <c r="E178" s="153" t="s">
        <v>276</v>
      </c>
      <c r="F178" s="154" t="s">
        <v>277</v>
      </c>
      <c r="G178" s="155" t="s">
        <v>192</v>
      </c>
      <c r="H178" s="156">
        <v>637</v>
      </c>
      <c r="I178" s="157"/>
      <c r="J178" s="158">
        <f>ROUND(I178*H178,2)</f>
        <v>0</v>
      </c>
      <c r="K178" s="154" t="s">
        <v>130</v>
      </c>
      <c r="L178" s="159"/>
      <c r="M178" s="160" t="s">
        <v>3</v>
      </c>
      <c r="N178" s="161" t="s">
        <v>43</v>
      </c>
      <c r="P178" s="136">
        <f>O178*H178</f>
        <v>0</v>
      </c>
      <c r="Q178" s="136">
        <v>2.0000000000000002E-5</v>
      </c>
      <c r="R178" s="136">
        <f>Q178*H178</f>
        <v>1.2740000000000001E-2</v>
      </c>
      <c r="S178" s="136">
        <v>0</v>
      </c>
      <c r="T178" s="137">
        <f>S178*H178</f>
        <v>0</v>
      </c>
      <c r="AR178" s="138" t="s">
        <v>167</v>
      </c>
      <c r="AT178" s="138" t="s">
        <v>174</v>
      </c>
      <c r="AU178" s="138" t="s">
        <v>80</v>
      </c>
      <c r="AY178" s="15" t="s">
        <v>124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5" t="s">
        <v>78</v>
      </c>
      <c r="BK178" s="139">
        <f>ROUND(I178*H178,2)</f>
        <v>0</v>
      </c>
      <c r="BL178" s="15" t="s">
        <v>131</v>
      </c>
      <c r="BM178" s="138" t="s">
        <v>278</v>
      </c>
    </row>
    <row r="179" spans="2:65" s="12" customFormat="1" ht="11.25">
      <c r="B179" s="144"/>
      <c r="D179" s="145" t="s">
        <v>135</v>
      </c>
      <c r="E179" s="146" t="s">
        <v>3</v>
      </c>
      <c r="F179" s="147" t="s">
        <v>245</v>
      </c>
      <c r="H179" s="148">
        <v>637</v>
      </c>
      <c r="I179" s="149"/>
      <c r="L179" s="144"/>
      <c r="M179" s="150"/>
      <c r="T179" s="151"/>
      <c r="AT179" s="146" t="s">
        <v>135</v>
      </c>
      <c r="AU179" s="146" t="s">
        <v>80</v>
      </c>
      <c r="AV179" s="12" t="s">
        <v>80</v>
      </c>
      <c r="AW179" s="12" t="s">
        <v>33</v>
      </c>
      <c r="AX179" s="12" t="s">
        <v>78</v>
      </c>
      <c r="AY179" s="146" t="s">
        <v>124</v>
      </c>
    </row>
    <row r="180" spans="2:65" s="1" customFormat="1" ht="16.5" customHeight="1">
      <c r="B180" s="126"/>
      <c r="C180" s="152" t="s">
        <v>279</v>
      </c>
      <c r="D180" s="152" t="s">
        <v>174</v>
      </c>
      <c r="E180" s="153" t="s">
        <v>280</v>
      </c>
      <c r="F180" s="154" t="s">
        <v>281</v>
      </c>
      <c r="G180" s="155" t="s">
        <v>192</v>
      </c>
      <c r="H180" s="156">
        <v>637</v>
      </c>
      <c r="I180" s="157"/>
      <c r="J180" s="158">
        <f>ROUND(I180*H180,2)</f>
        <v>0</v>
      </c>
      <c r="K180" s="154" t="s">
        <v>130</v>
      </c>
      <c r="L180" s="159"/>
      <c r="M180" s="160" t="s">
        <v>3</v>
      </c>
      <c r="N180" s="161" t="s">
        <v>43</v>
      </c>
      <c r="P180" s="136">
        <f>O180*H180</f>
        <v>0</v>
      </c>
      <c r="Q180" s="136">
        <v>1.0000000000000001E-5</v>
      </c>
      <c r="R180" s="136">
        <f>Q180*H180</f>
        <v>6.3700000000000007E-3</v>
      </c>
      <c r="S180" s="136">
        <v>0</v>
      </c>
      <c r="T180" s="137">
        <f>S180*H180</f>
        <v>0</v>
      </c>
      <c r="AR180" s="138" t="s">
        <v>167</v>
      </c>
      <c r="AT180" s="138" t="s">
        <v>174</v>
      </c>
      <c r="AU180" s="138" t="s">
        <v>80</v>
      </c>
      <c r="AY180" s="15" t="s">
        <v>124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5" t="s">
        <v>78</v>
      </c>
      <c r="BK180" s="139">
        <f>ROUND(I180*H180,2)</f>
        <v>0</v>
      </c>
      <c r="BL180" s="15" t="s">
        <v>131</v>
      </c>
      <c r="BM180" s="138" t="s">
        <v>282</v>
      </c>
    </row>
    <row r="181" spans="2:65" s="12" customFormat="1" ht="11.25">
      <c r="B181" s="144"/>
      <c r="D181" s="145" t="s">
        <v>135</v>
      </c>
      <c r="E181" s="146" t="s">
        <v>3</v>
      </c>
      <c r="F181" s="147" t="s">
        <v>245</v>
      </c>
      <c r="H181" s="148">
        <v>637</v>
      </c>
      <c r="I181" s="149"/>
      <c r="L181" s="144"/>
      <c r="M181" s="150"/>
      <c r="T181" s="151"/>
      <c r="AT181" s="146" t="s">
        <v>135</v>
      </c>
      <c r="AU181" s="146" t="s">
        <v>80</v>
      </c>
      <c r="AV181" s="12" t="s">
        <v>80</v>
      </c>
      <c r="AW181" s="12" t="s">
        <v>33</v>
      </c>
      <c r="AX181" s="12" t="s">
        <v>78</v>
      </c>
      <c r="AY181" s="146" t="s">
        <v>124</v>
      </c>
    </row>
    <row r="182" spans="2:65" s="1" customFormat="1" ht="24.2" customHeight="1">
      <c r="B182" s="126"/>
      <c r="C182" s="127" t="s">
        <v>283</v>
      </c>
      <c r="D182" s="127" t="s">
        <v>126</v>
      </c>
      <c r="E182" s="128" t="s">
        <v>284</v>
      </c>
      <c r="F182" s="129" t="s">
        <v>285</v>
      </c>
      <c r="G182" s="130" t="s">
        <v>192</v>
      </c>
      <c r="H182" s="131">
        <v>209</v>
      </c>
      <c r="I182" s="132"/>
      <c r="J182" s="133">
        <f>ROUND(I182*H182,2)</f>
        <v>0</v>
      </c>
      <c r="K182" s="129" t="s">
        <v>130</v>
      </c>
      <c r="L182" s="30"/>
      <c r="M182" s="134" t="s">
        <v>3</v>
      </c>
      <c r="N182" s="135" t="s">
        <v>43</v>
      </c>
      <c r="P182" s="136">
        <f>O182*H182</f>
        <v>0</v>
      </c>
      <c r="Q182" s="136">
        <v>0</v>
      </c>
      <c r="R182" s="136">
        <f>Q182*H182</f>
        <v>0</v>
      </c>
      <c r="S182" s="136">
        <v>0.09</v>
      </c>
      <c r="T182" s="137">
        <f>S182*H182</f>
        <v>18.809999999999999</v>
      </c>
      <c r="AR182" s="138" t="s">
        <v>131</v>
      </c>
      <c r="AT182" s="138" t="s">
        <v>126</v>
      </c>
      <c r="AU182" s="138" t="s">
        <v>80</v>
      </c>
      <c r="AY182" s="15" t="s">
        <v>124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5" t="s">
        <v>78</v>
      </c>
      <c r="BK182" s="139">
        <f>ROUND(I182*H182,2)</f>
        <v>0</v>
      </c>
      <c r="BL182" s="15" t="s">
        <v>131</v>
      </c>
      <c r="BM182" s="138" t="s">
        <v>286</v>
      </c>
    </row>
    <row r="183" spans="2:65" s="1" customFormat="1" ht="11.25">
      <c r="B183" s="30"/>
      <c r="D183" s="140" t="s">
        <v>133</v>
      </c>
      <c r="F183" s="141" t="s">
        <v>287</v>
      </c>
      <c r="I183" s="142"/>
      <c r="L183" s="30"/>
      <c r="M183" s="143"/>
      <c r="T183" s="51"/>
      <c r="AT183" s="15" t="s">
        <v>133</v>
      </c>
      <c r="AU183" s="15" t="s">
        <v>80</v>
      </c>
    </row>
    <row r="184" spans="2:65" s="12" customFormat="1" ht="11.25">
      <c r="B184" s="144"/>
      <c r="D184" s="145" t="s">
        <v>135</v>
      </c>
      <c r="E184" s="146" t="s">
        <v>3</v>
      </c>
      <c r="F184" s="147" t="s">
        <v>213</v>
      </c>
      <c r="H184" s="148">
        <v>209</v>
      </c>
      <c r="I184" s="149"/>
      <c r="L184" s="144"/>
      <c r="M184" s="150"/>
      <c r="T184" s="151"/>
      <c r="AT184" s="146" t="s">
        <v>135</v>
      </c>
      <c r="AU184" s="146" t="s">
        <v>80</v>
      </c>
      <c r="AV184" s="12" t="s">
        <v>80</v>
      </c>
      <c r="AW184" s="12" t="s">
        <v>33</v>
      </c>
      <c r="AX184" s="12" t="s">
        <v>78</v>
      </c>
      <c r="AY184" s="146" t="s">
        <v>124</v>
      </c>
    </row>
    <row r="185" spans="2:65" s="1" customFormat="1" ht="21.75" customHeight="1">
      <c r="B185" s="126"/>
      <c r="C185" s="127" t="s">
        <v>288</v>
      </c>
      <c r="D185" s="127" t="s">
        <v>126</v>
      </c>
      <c r="E185" s="128" t="s">
        <v>289</v>
      </c>
      <c r="F185" s="129" t="s">
        <v>290</v>
      </c>
      <c r="G185" s="130" t="s">
        <v>291</v>
      </c>
      <c r="H185" s="131">
        <v>201</v>
      </c>
      <c r="I185" s="132"/>
      <c r="J185" s="133">
        <f>ROUND(I185*H185,2)</f>
        <v>0</v>
      </c>
      <c r="K185" s="129" t="s">
        <v>130</v>
      </c>
      <c r="L185" s="30"/>
      <c r="M185" s="134" t="s">
        <v>3</v>
      </c>
      <c r="N185" s="135" t="s">
        <v>43</v>
      </c>
      <c r="P185" s="136">
        <f>O185*H185</f>
        <v>0</v>
      </c>
      <c r="Q185" s="136">
        <v>0</v>
      </c>
      <c r="R185" s="136">
        <f>Q185*H185</f>
        <v>0</v>
      </c>
      <c r="S185" s="136">
        <v>8.9999999999999993E-3</v>
      </c>
      <c r="T185" s="137">
        <f>S185*H185</f>
        <v>1.8089999999999999</v>
      </c>
      <c r="AR185" s="138" t="s">
        <v>131</v>
      </c>
      <c r="AT185" s="138" t="s">
        <v>126</v>
      </c>
      <c r="AU185" s="138" t="s">
        <v>80</v>
      </c>
      <c r="AY185" s="15" t="s">
        <v>124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5" t="s">
        <v>78</v>
      </c>
      <c r="BK185" s="139">
        <f>ROUND(I185*H185,2)</f>
        <v>0</v>
      </c>
      <c r="BL185" s="15" t="s">
        <v>131</v>
      </c>
      <c r="BM185" s="138" t="s">
        <v>292</v>
      </c>
    </row>
    <row r="186" spans="2:65" s="1" customFormat="1" ht="11.25">
      <c r="B186" s="30"/>
      <c r="D186" s="140" t="s">
        <v>133</v>
      </c>
      <c r="F186" s="141" t="s">
        <v>293</v>
      </c>
      <c r="I186" s="142"/>
      <c r="L186" s="30"/>
      <c r="M186" s="143"/>
      <c r="T186" s="51"/>
      <c r="AT186" s="15" t="s">
        <v>133</v>
      </c>
      <c r="AU186" s="15" t="s">
        <v>80</v>
      </c>
    </row>
    <row r="187" spans="2:65" s="12" customFormat="1" ht="11.25">
      <c r="B187" s="144"/>
      <c r="D187" s="145" t="s">
        <v>135</v>
      </c>
      <c r="E187" s="146" t="s">
        <v>3</v>
      </c>
      <c r="F187" s="147" t="s">
        <v>294</v>
      </c>
      <c r="H187" s="148">
        <v>201</v>
      </c>
      <c r="I187" s="149"/>
      <c r="L187" s="144"/>
      <c r="M187" s="150"/>
      <c r="T187" s="151"/>
      <c r="AT187" s="146" t="s">
        <v>135</v>
      </c>
      <c r="AU187" s="146" t="s">
        <v>80</v>
      </c>
      <c r="AV187" s="12" t="s">
        <v>80</v>
      </c>
      <c r="AW187" s="12" t="s">
        <v>33</v>
      </c>
      <c r="AX187" s="12" t="s">
        <v>78</v>
      </c>
      <c r="AY187" s="146" t="s">
        <v>124</v>
      </c>
    </row>
    <row r="188" spans="2:65" s="1" customFormat="1" ht="21.75" customHeight="1">
      <c r="B188" s="126"/>
      <c r="C188" s="127" t="s">
        <v>295</v>
      </c>
      <c r="D188" s="127" t="s">
        <v>126</v>
      </c>
      <c r="E188" s="128" t="s">
        <v>296</v>
      </c>
      <c r="F188" s="129" t="s">
        <v>297</v>
      </c>
      <c r="G188" s="130" t="s">
        <v>291</v>
      </c>
      <c r="H188" s="131">
        <v>62</v>
      </c>
      <c r="I188" s="132"/>
      <c r="J188" s="133">
        <f>ROUND(I188*H188,2)</f>
        <v>0</v>
      </c>
      <c r="K188" s="129" t="s">
        <v>130</v>
      </c>
      <c r="L188" s="30"/>
      <c r="M188" s="134" t="s">
        <v>3</v>
      </c>
      <c r="N188" s="135" t="s">
        <v>43</v>
      </c>
      <c r="P188" s="136">
        <f>O188*H188</f>
        <v>0</v>
      </c>
      <c r="Q188" s="136">
        <v>0</v>
      </c>
      <c r="R188" s="136">
        <f>Q188*H188</f>
        <v>0</v>
      </c>
      <c r="S188" s="136">
        <v>1.2999999999999999E-2</v>
      </c>
      <c r="T188" s="137">
        <f>S188*H188</f>
        <v>0.80599999999999994</v>
      </c>
      <c r="AR188" s="138" t="s">
        <v>131</v>
      </c>
      <c r="AT188" s="138" t="s">
        <v>126</v>
      </c>
      <c r="AU188" s="138" t="s">
        <v>80</v>
      </c>
      <c r="AY188" s="15" t="s">
        <v>124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5" t="s">
        <v>78</v>
      </c>
      <c r="BK188" s="139">
        <f>ROUND(I188*H188,2)</f>
        <v>0</v>
      </c>
      <c r="BL188" s="15" t="s">
        <v>131</v>
      </c>
      <c r="BM188" s="138" t="s">
        <v>298</v>
      </c>
    </row>
    <row r="189" spans="2:65" s="1" customFormat="1" ht="11.25">
      <c r="B189" s="30"/>
      <c r="D189" s="140" t="s">
        <v>133</v>
      </c>
      <c r="F189" s="141" t="s">
        <v>299</v>
      </c>
      <c r="I189" s="142"/>
      <c r="L189" s="30"/>
      <c r="M189" s="143"/>
      <c r="T189" s="51"/>
      <c r="AT189" s="15" t="s">
        <v>133</v>
      </c>
      <c r="AU189" s="15" t="s">
        <v>80</v>
      </c>
    </row>
    <row r="190" spans="2:65" s="12" customFormat="1" ht="11.25">
      <c r="B190" s="144"/>
      <c r="D190" s="145" t="s">
        <v>135</v>
      </c>
      <c r="E190" s="146" t="s">
        <v>3</v>
      </c>
      <c r="F190" s="147" t="s">
        <v>300</v>
      </c>
      <c r="H190" s="148">
        <v>62</v>
      </c>
      <c r="I190" s="149"/>
      <c r="L190" s="144"/>
      <c r="M190" s="150"/>
      <c r="T190" s="151"/>
      <c r="AT190" s="146" t="s">
        <v>135</v>
      </c>
      <c r="AU190" s="146" t="s">
        <v>80</v>
      </c>
      <c r="AV190" s="12" t="s">
        <v>80</v>
      </c>
      <c r="AW190" s="12" t="s">
        <v>33</v>
      </c>
      <c r="AX190" s="12" t="s">
        <v>78</v>
      </c>
      <c r="AY190" s="146" t="s">
        <v>124</v>
      </c>
    </row>
    <row r="191" spans="2:65" s="1" customFormat="1" ht="24.2" customHeight="1">
      <c r="B191" s="126"/>
      <c r="C191" s="127" t="s">
        <v>301</v>
      </c>
      <c r="D191" s="127" t="s">
        <v>126</v>
      </c>
      <c r="E191" s="128" t="s">
        <v>302</v>
      </c>
      <c r="F191" s="129" t="s">
        <v>303</v>
      </c>
      <c r="G191" s="130" t="s">
        <v>291</v>
      </c>
      <c r="H191" s="131">
        <v>44</v>
      </c>
      <c r="I191" s="132"/>
      <c r="J191" s="133">
        <f>ROUND(I191*H191,2)</f>
        <v>0</v>
      </c>
      <c r="K191" s="129" t="s">
        <v>130</v>
      </c>
      <c r="L191" s="30"/>
      <c r="M191" s="134" t="s">
        <v>3</v>
      </c>
      <c r="N191" s="135" t="s">
        <v>43</v>
      </c>
      <c r="P191" s="136">
        <f>O191*H191</f>
        <v>0</v>
      </c>
      <c r="Q191" s="136">
        <v>0</v>
      </c>
      <c r="R191" s="136">
        <f>Q191*H191</f>
        <v>0</v>
      </c>
      <c r="S191" s="136">
        <v>0.04</v>
      </c>
      <c r="T191" s="137">
        <f>S191*H191</f>
        <v>1.76</v>
      </c>
      <c r="AR191" s="138" t="s">
        <v>131</v>
      </c>
      <c r="AT191" s="138" t="s">
        <v>126</v>
      </c>
      <c r="AU191" s="138" t="s">
        <v>80</v>
      </c>
      <c r="AY191" s="15" t="s">
        <v>124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5" t="s">
        <v>78</v>
      </c>
      <c r="BK191" s="139">
        <f>ROUND(I191*H191,2)</f>
        <v>0</v>
      </c>
      <c r="BL191" s="15" t="s">
        <v>131</v>
      </c>
      <c r="BM191" s="138" t="s">
        <v>304</v>
      </c>
    </row>
    <row r="192" spans="2:65" s="1" customFormat="1" ht="11.25">
      <c r="B192" s="30"/>
      <c r="D192" s="140" t="s">
        <v>133</v>
      </c>
      <c r="F192" s="141" t="s">
        <v>305</v>
      </c>
      <c r="I192" s="142"/>
      <c r="L192" s="30"/>
      <c r="M192" s="143"/>
      <c r="T192" s="51"/>
      <c r="AT192" s="15" t="s">
        <v>133</v>
      </c>
      <c r="AU192" s="15" t="s">
        <v>80</v>
      </c>
    </row>
    <row r="193" spans="2:65" s="12" customFormat="1" ht="11.25">
      <c r="B193" s="144"/>
      <c r="D193" s="145" t="s">
        <v>135</v>
      </c>
      <c r="E193" s="146" t="s">
        <v>3</v>
      </c>
      <c r="F193" s="147" t="s">
        <v>306</v>
      </c>
      <c r="H193" s="148">
        <v>44</v>
      </c>
      <c r="I193" s="149"/>
      <c r="L193" s="144"/>
      <c r="M193" s="150"/>
      <c r="T193" s="151"/>
      <c r="AT193" s="146" t="s">
        <v>135</v>
      </c>
      <c r="AU193" s="146" t="s">
        <v>80</v>
      </c>
      <c r="AV193" s="12" t="s">
        <v>80</v>
      </c>
      <c r="AW193" s="12" t="s">
        <v>33</v>
      </c>
      <c r="AX193" s="12" t="s">
        <v>78</v>
      </c>
      <c r="AY193" s="146" t="s">
        <v>124</v>
      </c>
    </row>
    <row r="194" spans="2:65" s="11" customFormat="1" ht="22.9" customHeight="1">
      <c r="B194" s="114"/>
      <c r="D194" s="115" t="s">
        <v>71</v>
      </c>
      <c r="E194" s="124" t="s">
        <v>307</v>
      </c>
      <c r="F194" s="124" t="s">
        <v>308</v>
      </c>
      <c r="I194" s="117"/>
      <c r="J194" s="125">
        <f>BK194</f>
        <v>0</v>
      </c>
      <c r="L194" s="114"/>
      <c r="M194" s="119"/>
      <c r="P194" s="120">
        <f>SUM(P195:P203)</f>
        <v>0</v>
      </c>
      <c r="R194" s="120">
        <f>SUM(R195:R203)</f>
        <v>0</v>
      </c>
      <c r="T194" s="121">
        <f>SUM(T195:T203)</f>
        <v>0</v>
      </c>
      <c r="AR194" s="115" t="s">
        <v>78</v>
      </c>
      <c r="AT194" s="122" t="s">
        <v>71</v>
      </c>
      <c r="AU194" s="122" t="s">
        <v>78</v>
      </c>
      <c r="AY194" s="115" t="s">
        <v>124</v>
      </c>
      <c r="BK194" s="123">
        <f>SUM(BK195:BK203)</f>
        <v>0</v>
      </c>
    </row>
    <row r="195" spans="2:65" s="1" customFormat="1" ht="24.2" customHeight="1">
      <c r="B195" s="126"/>
      <c r="C195" s="127" t="s">
        <v>309</v>
      </c>
      <c r="D195" s="127" t="s">
        <v>126</v>
      </c>
      <c r="E195" s="128" t="s">
        <v>310</v>
      </c>
      <c r="F195" s="129" t="s">
        <v>311</v>
      </c>
      <c r="G195" s="130" t="s">
        <v>158</v>
      </c>
      <c r="H195" s="131">
        <v>23.184999999999999</v>
      </c>
      <c r="I195" s="132"/>
      <c r="J195" s="133">
        <f>ROUND(I195*H195,2)</f>
        <v>0</v>
      </c>
      <c r="K195" s="129" t="s">
        <v>130</v>
      </c>
      <c r="L195" s="30"/>
      <c r="M195" s="134" t="s">
        <v>3</v>
      </c>
      <c r="N195" s="135" t="s">
        <v>43</v>
      </c>
      <c r="P195" s="136">
        <f>O195*H195</f>
        <v>0</v>
      </c>
      <c r="Q195" s="136">
        <v>0</v>
      </c>
      <c r="R195" s="136">
        <f>Q195*H195</f>
        <v>0</v>
      </c>
      <c r="S195" s="136">
        <v>0</v>
      </c>
      <c r="T195" s="137">
        <f>S195*H195</f>
        <v>0</v>
      </c>
      <c r="AR195" s="138" t="s">
        <v>131</v>
      </c>
      <c r="AT195" s="138" t="s">
        <v>126</v>
      </c>
      <c r="AU195" s="138" t="s">
        <v>80</v>
      </c>
      <c r="AY195" s="15" t="s">
        <v>124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5" t="s">
        <v>78</v>
      </c>
      <c r="BK195" s="139">
        <f>ROUND(I195*H195,2)</f>
        <v>0</v>
      </c>
      <c r="BL195" s="15" t="s">
        <v>131</v>
      </c>
      <c r="BM195" s="138" t="s">
        <v>312</v>
      </c>
    </row>
    <row r="196" spans="2:65" s="1" customFormat="1" ht="11.25">
      <c r="B196" s="30"/>
      <c r="D196" s="140" t="s">
        <v>133</v>
      </c>
      <c r="F196" s="141" t="s">
        <v>313</v>
      </c>
      <c r="I196" s="142"/>
      <c r="L196" s="30"/>
      <c r="M196" s="143"/>
      <c r="T196" s="51"/>
      <c r="AT196" s="15" t="s">
        <v>133</v>
      </c>
      <c r="AU196" s="15" t="s">
        <v>80</v>
      </c>
    </row>
    <row r="197" spans="2:65" s="1" customFormat="1" ht="21.75" customHeight="1">
      <c r="B197" s="126"/>
      <c r="C197" s="127" t="s">
        <v>314</v>
      </c>
      <c r="D197" s="127" t="s">
        <v>126</v>
      </c>
      <c r="E197" s="128" t="s">
        <v>315</v>
      </c>
      <c r="F197" s="129" t="s">
        <v>316</v>
      </c>
      <c r="G197" s="130" t="s">
        <v>158</v>
      </c>
      <c r="H197" s="131">
        <v>23.184999999999999</v>
      </c>
      <c r="I197" s="132"/>
      <c r="J197" s="133">
        <f>ROUND(I197*H197,2)</f>
        <v>0</v>
      </c>
      <c r="K197" s="129" t="s">
        <v>130</v>
      </c>
      <c r="L197" s="30"/>
      <c r="M197" s="134" t="s">
        <v>3</v>
      </c>
      <c r="N197" s="135" t="s">
        <v>43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131</v>
      </c>
      <c r="AT197" s="138" t="s">
        <v>126</v>
      </c>
      <c r="AU197" s="138" t="s">
        <v>80</v>
      </c>
      <c r="AY197" s="15" t="s">
        <v>124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5" t="s">
        <v>78</v>
      </c>
      <c r="BK197" s="139">
        <f>ROUND(I197*H197,2)</f>
        <v>0</v>
      </c>
      <c r="BL197" s="15" t="s">
        <v>131</v>
      </c>
      <c r="BM197" s="138" t="s">
        <v>317</v>
      </c>
    </row>
    <row r="198" spans="2:65" s="1" customFormat="1" ht="11.25">
      <c r="B198" s="30"/>
      <c r="D198" s="140" t="s">
        <v>133</v>
      </c>
      <c r="F198" s="141" t="s">
        <v>318</v>
      </c>
      <c r="I198" s="142"/>
      <c r="L198" s="30"/>
      <c r="M198" s="143"/>
      <c r="T198" s="51"/>
      <c r="AT198" s="15" t="s">
        <v>133</v>
      </c>
      <c r="AU198" s="15" t="s">
        <v>80</v>
      </c>
    </row>
    <row r="199" spans="2:65" s="1" customFormat="1" ht="24.2" customHeight="1">
      <c r="B199" s="126"/>
      <c r="C199" s="127" t="s">
        <v>319</v>
      </c>
      <c r="D199" s="127" t="s">
        <v>126</v>
      </c>
      <c r="E199" s="128" t="s">
        <v>320</v>
      </c>
      <c r="F199" s="129" t="s">
        <v>321</v>
      </c>
      <c r="G199" s="130" t="s">
        <v>158</v>
      </c>
      <c r="H199" s="131">
        <v>23.184999999999999</v>
      </c>
      <c r="I199" s="132"/>
      <c r="J199" s="133">
        <f>ROUND(I199*H199,2)</f>
        <v>0</v>
      </c>
      <c r="K199" s="129" t="s">
        <v>130</v>
      </c>
      <c r="L199" s="30"/>
      <c r="M199" s="134" t="s">
        <v>3</v>
      </c>
      <c r="N199" s="135" t="s">
        <v>43</v>
      </c>
      <c r="P199" s="136">
        <f>O199*H199</f>
        <v>0</v>
      </c>
      <c r="Q199" s="136">
        <v>0</v>
      </c>
      <c r="R199" s="136">
        <f>Q199*H199</f>
        <v>0</v>
      </c>
      <c r="S199" s="136">
        <v>0</v>
      </c>
      <c r="T199" s="137">
        <f>S199*H199</f>
        <v>0</v>
      </c>
      <c r="AR199" s="138" t="s">
        <v>131</v>
      </c>
      <c r="AT199" s="138" t="s">
        <v>126</v>
      </c>
      <c r="AU199" s="138" t="s">
        <v>80</v>
      </c>
      <c r="AY199" s="15" t="s">
        <v>124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5" t="s">
        <v>78</v>
      </c>
      <c r="BK199" s="139">
        <f>ROUND(I199*H199,2)</f>
        <v>0</v>
      </c>
      <c r="BL199" s="15" t="s">
        <v>131</v>
      </c>
      <c r="BM199" s="138" t="s">
        <v>322</v>
      </c>
    </row>
    <row r="200" spans="2:65" s="1" customFormat="1" ht="11.25">
      <c r="B200" s="30"/>
      <c r="D200" s="140" t="s">
        <v>133</v>
      </c>
      <c r="F200" s="141" t="s">
        <v>323</v>
      </c>
      <c r="I200" s="142"/>
      <c r="L200" s="30"/>
      <c r="M200" s="143"/>
      <c r="T200" s="51"/>
      <c r="AT200" s="15" t="s">
        <v>133</v>
      </c>
      <c r="AU200" s="15" t="s">
        <v>80</v>
      </c>
    </row>
    <row r="201" spans="2:65" s="1" customFormat="1" ht="24.2" customHeight="1">
      <c r="B201" s="126"/>
      <c r="C201" s="127" t="s">
        <v>324</v>
      </c>
      <c r="D201" s="127" t="s">
        <v>126</v>
      </c>
      <c r="E201" s="128" t="s">
        <v>325</v>
      </c>
      <c r="F201" s="129" t="s">
        <v>326</v>
      </c>
      <c r="G201" s="130" t="s">
        <v>158</v>
      </c>
      <c r="H201" s="131">
        <v>23.184999999999999</v>
      </c>
      <c r="I201" s="132"/>
      <c r="J201" s="133">
        <f>ROUND(I201*H201,2)</f>
        <v>0</v>
      </c>
      <c r="K201" s="129" t="s">
        <v>130</v>
      </c>
      <c r="L201" s="30"/>
      <c r="M201" s="134" t="s">
        <v>3</v>
      </c>
      <c r="N201" s="135" t="s">
        <v>43</v>
      </c>
      <c r="P201" s="136">
        <f>O201*H201</f>
        <v>0</v>
      </c>
      <c r="Q201" s="136">
        <v>0</v>
      </c>
      <c r="R201" s="136">
        <f>Q201*H201</f>
        <v>0</v>
      </c>
      <c r="S201" s="136">
        <v>0</v>
      </c>
      <c r="T201" s="137">
        <f>S201*H201</f>
        <v>0</v>
      </c>
      <c r="AR201" s="138" t="s">
        <v>131</v>
      </c>
      <c r="AT201" s="138" t="s">
        <v>126</v>
      </c>
      <c r="AU201" s="138" t="s">
        <v>80</v>
      </c>
      <c r="AY201" s="15" t="s">
        <v>124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5" t="s">
        <v>78</v>
      </c>
      <c r="BK201" s="139">
        <f>ROUND(I201*H201,2)</f>
        <v>0</v>
      </c>
      <c r="BL201" s="15" t="s">
        <v>131</v>
      </c>
      <c r="BM201" s="138" t="s">
        <v>327</v>
      </c>
    </row>
    <row r="202" spans="2:65" s="1" customFormat="1" ht="11.25">
      <c r="B202" s="30"/>
      <c r="D202" s="140" t="s">
        <v>133</v>
      </c>
      <c r="F202" s="141" t="s">
        <v>328</v>
      </c>
      <c r="I202" s="142"/>
      <c r="L202" s="30"/>
      <c r="M202" s="143"/>
      <c r="T202" s="51"/>
      <c r="AT202" s="15" t="s">
        <v>133</v>
      </c>
      <c r="AU202" s="15" t="s">
        <v>80</v>
      </c>
    </row>
    <row r="203" spans="2:65" s="12" customFormat="1" ht="11.25">
      <c r="B203" s="144"/>
      <c r="D203" s="145" t="s">
        <v>135</v>
      </c>
      <c r="E203" s="146" t="s">
        <v>3</v>
      </c>
      <c r="F203" s="147" t="s">
        <v>329</v>
      </c>
      <c r="H203" s="148">
        <v>23.184999999999999</v>
      </c>
      <c r="I203" s="149"/>
      <c r="L203" s="144"/>
      <c r="M203" s="150"/>
      <c r="T203" s="151"/>
      <c r="AT203" s="146" t="s">
        <v>135</v>
      </c>
      <c r="AU203" s="146" t="s">
        <v>80</v>
      </c>
      <c r="AV203" s="12" t="s">
        <v>80</v>
      </c>
      <c r="AW203" s="12" t="s">
        <v>33</v>
      </c>
      <c r="AX203" s="12" t="s">
        <v>78</v>
      </c>
      <c r="AY203" s="146" t="s">
        <v>124</v>
      </c>
    </row>
    <row r="204" spans="2:65" s="11" customFormat="1" ht="25.9" customHeight="1">
      <c r="B204" s="114"/>
      <c r="D204" s="115" t="s">
        <v>71</v>
      </c>
      <c r="E204" s="116" t="s">
        <v>330</v>
      </c>
      <c r="F204" s="116" t="s">
        <v>331</v>
      </c>
      <c r="I204" s="117"/>
      <c r="J204" s="118">
        <f>BK204</f>
        <v>0</v>
      </c>
      <c r="L204" s="114"/>
      <c r="M204" s="119"/>
      <c r="P204" s="120">
        <f>P205+P219+P330+P444+P462+P578+P606</f>
        <v>0</v>
      </c>
      <c r="R204" s="120">
        <f>R205+R219+R330+R444+R462+R578+R606</f>
        <v>16.439690000000002</v>
      </c>
      <c r="T204" s="121">
        <f>T205+T219+T330+T444+T462+T578+T606</f>
        <v>0</v>
      </c>
      <c r="AR204" s="115" t="s">
        <v>80</v>
      </c>
      <c r="AT204" s="122" t="s">
        <v>71</v>
      </c>
      <c r="AU204" s="122" t="s">
        <v>72</v>
      </c>
      <c r="AY204" s="115" t="s">
        <v>124</v>
      </c>
      <c r="BK204" s="123">
        <f>BK205+BK219+BK330+BK444+BK462+BK578+BK606</f>
        <v>0</v>
      </c>
    </row>
    <row r="205" spans="2:65" s="11" customFormat="1" ht="22.9" customHeight="1">
      <c r="B205" s="114"/>
      <c r="D205" s="115" t="s">
        <v>71</v>
      </c>
      <c r="E205" s="124" t="s">
        <v>332</v>
      </c>
      <c r="F205" s="124" t="s">
        <v>333</v>
      </c>
      <c r="I205" s="117"/>
      <c r="J205" s="125">
        <f>BK205</f>
        <v>0</v>
      </c>
      <c r="L205" s="114"/>
      <c r="M205" s="119"/>
      <c r="P205" s="120">
        <f>SUM(P206:P218)</f>
        <v>0</v>
      </c>
      <c r="R205" s="120">
        <f>SUM(R206:R218)</f>
        <v>1.6643000000000001</v>
      </c>
      <c r="T205" s="121">
        <f>SUM(T206:T218)</f>
        <v>0</v>
      </c>
      <c r="AR205" s="115" t="s">
        <v>80</v>
      </c>
      <c r="AT205" s="122" t="s">
        <v>71</v>
      </c>
      <c r="AU205" s="122" t="s">
        <v>78</v>
      </c>
      <c r="AY205" s="115" t="s">
        <v>124</v>
      </c>
      <c r="BK205" s="123">
        <f>SUM(BK206:BK218)</f>
        <v>0</v>
      </c>
    </row>
    <row r="206" spans="2:65" s="1" customFormat="1" ht="16.5" customHeight="1">
      <c r="B206" s="126"/>
      <c r="C206" s="127" t="s">
        <v>334</v>
      </c>
      <c r="D206" s="127" t="s">
        <v>126</v>
      </c>
      <c r="E206" s="128" t="s">
        <v>335</v>
      </c>
      <c r="F206" s="129" t="s">
        <v>336</v>
      </c>
      <c r="G206" s="130" t="s">
        <v>291</v>
      </c>
      <c r="H206" s="131">
        <v>954</v>
      </c>
      <c r="I206" s="132"/>
      <c r="J206" s="133">
        <f>ROUND(I206*H206,2)</f>
        <v>0</v>
      </c>
      <c r="K206" s="129" t="s">
        <v>130</v>
      </c>
      <c r="L206" s="30"/>
      <c r="M206" s="134" t="s">
        <v>3</v>
      </c>
      <c r="N206" s="135" t="s">
        <v>43</v>
      </c>
      <c r="P206" s="136">
        <f>O206*H206</f>
        <v>0</v>
      </c>
      <c r="Q206" s="136">
        <v>2.2000000000000001E-4</v>
      </c>
      <c r="R206" s="136">
        <f>Q206*H206</f>
        <v>0.20988000000000001</v>
      </c>
      <c r="S206" s="136">
        <v>0</v>
      </c>
      <c r="T206" s="137">
        <f>S206*H206</f>
        <v>0</v>
      </c>
      <c r="AR206" s="138" t="s">
        <v>208</v>
      </c>
      <c r="AT206" s="138" t="s">
        <v>126</v>
      </c>
      <c r="AU206" s="138" t="s">
        <v>80</v>
      </c>
      <c r="AY206" s="15" t="s">
        <v>124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5" t="s">
        <v>78</v>
      </c>
      <c r="BK206" s="139">
        <f>ROUND(I206*H206,2)</f>
        <v>0</v>
      </c>
      <c r="BL206" s="15" t="s">
        <v>208</v>
      </c>
      <c r="BM206" s="138" t="s">
        <v>337</v>
      </c>
    </row>
    <row r="207" spans="2:65" s="1" customFormat="1" ht="11.25">
      <c r="B207" s="30"/>
      <c r="D207" s="140" t="s">
        <v>133</v>
      </c>
      <c r="F207" s="141" t="s">
        <v>338</v>
      </c>
      <c r="I207" s="142"/>
      <c r="L207" s="30"/>
      <c r="M207" s="143"/>
      <c r="T207" s="51"/>
      <c r="AT207" s="15" t="s">
        <v>133</v>
      </c>
      <c r="AU207" s="15" t="s">
        <v>80</v>
      </c>
    </row>
    <row r="208" spans="2:65" s="12" customFormat="1" ht="11.25">
      <c r="B208" s="144"/>
      <c r="D208" s="145" t="s">
        <v>135</v>
      </c>
      <c r="E208" s="146" t="s">
        <v>3</v>
      </c>
      <c r="F208" s="147" t="s">
        <v>339</v>
      </c>
      <c r="H208" s="148">
        <v>954</v>
      </c>
      <c r="I208" s="149"/>
      <c r="L208" s="144"/>
      <c r="M208" s="150"/>
      <c r="T208" s="151"/>
      <c r="AT208" s="146" t="s">
        <v>135</v>
      </c>
      <c r="AU208" s="146" t="s">
        <v>80</v>
      </c>
      <c r="AV208" s="12" t="s">
        <v>80</v>
      </c>
      <c r="AW208" s="12" t="s">
        <v>33</v>
      </c>
      <c r="AX208" s="12" t="s">
        <v>78</v>
      </c>
      <c r="AY208" s="146" t="s">
        <v>124</v>
      </c>
    </row>
    <row r="209" spans="2:65" s="1" customFormat="1" ht="16.5" customHeight="1">
      <c r="B209" s="126"/>
      <c r="C209" s="152" t="s">
        <v>340</v>
      </c>
      <c r="D209" s="152" t="s">
        <v>174</v>
      </c>
      <c r="E209" s="153" t="s">
        <v>341</v>
      </c>
      <c r="F209" s="154" t="s">
        <v>342</v>
      </c>
      <c r="G209" s="155" t="s">
        <v>291</v>
      </c>
      <c r="H209" s="156">
        <v>138</v>
      </c>
      <c r="I209" s="157"/>
      <c r="J209" s="158">
        <f>ROUND(I209*H209,2)</f>
        <v>0</v>
      </c>
      <c r="K209" s="154" t="s">
        <v>130</v>
      </c>
      <c r="L209" s="159"/>
      <c r="M209" s="160" t="s">
        <v>3</v>
      </c>
      <c r="N209" s="161" t="s">
        <v>43</v>
      </c>
      <c r="P209" s="136">
        <f>O209*H209</f>
        <v>0</v>
      </c>
      <c r="Q209" s="136">
        <v>5.5999999999999995E-4</v>
      </c>
      <c r="R209" s="136">
        <f>Q209*H209</f>
        <v>7.7279999999999988E-2</v>
      </c>
      <c r="S209" s="136">
        <v>0</v>
      </c>
      <c r="T209" s="137">
        <f>S209*H209</f>
        <v>0</v>
      </c>
      <c r="AR209" s="138" t="s">
        <v>295</v>
      </c>
      <c r="AT209" s="138" t="s">
        <v>174</v>
      </c>
      <c r="AU209" s="138" t="s">
        <v>80</v>
      </c>
      <c r="AY209" s="15" t="s">
        <v>124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5" t="s">
        <v>78</v>
      </c>
      <c r="BK209" s="139">
        <f>ROUND(I209*H209,2)</f>
        <v>0</v>
      </c>
      <c r="BL209" s="15" t="s">
        <v>208</v>
      </c>
      <c r="BM209" s="138" t="s">
        <v>343</v>
      </c>
    </row>
    <row r="210" spans="2:65" s="12" customFormat="1" ht="11.25">
      <c r="B210" s="144"/>
      <c r="D210" s="145" t="s">
        <v>135</v>
      </c>
      <c r="E210" s="146" t="s">
        <v>3</v>
      </c>
      <c r="F210" s="147" t="s">
        <v>344</v>
      </c>
      <c r="H210" s="148">
        <v>138</v>
      </c>
      <c r="I210" s="149"/>
      <c r="L210" s="144"/>
      <c r="M210" s="150"/>
      <c r="T210" s="151"/>
      <c r="AT210" s="146" t="s">
        <v>135</v>
      </c>
      <c r="AU210" s="146" t="s">
        <v>80</v>
      </c>
      <c r="AV210" s="12" t="s">
        <v>80</v>
      </c>
      <c r="AW210" s="12" t="s">
        <v>33</v>
      </c>
      <c r="AX210" s="12" t="s">
        <v>78</v>
      </c>
      <c r="AY210" s="146" t="s">
        <v>124</v>
      </c>
    </row>
    <row r="211" spans="2:65" s="1" customFormat="1" ht="16.5" customHeight="1">
      <c r="B211" s="126"/>
      <c r="C211" s="152" t="s">
        <v>345</v>
      </c>
      <c r="D211" s="152" t="s">
        <v>174</v>
      </c>
      <c r="E211" s="153" t="s">
        <v>346</v>
      </c>
      <c r="F211" s="154" t="s">
        <v>347</v>
      </c>
      <c r="G211" s="155" t="s">
        <v>291</v>
      </c>
      <c r="H211" s="156">
        <v>368</v>
      </c>
      <c r="I211" s="157"/>
      <c r="J211" s="158">
        <f>ROUND(I211*H211,2)</f>
        <v>0</v>
      </c>
      <c r="K211" s="154" t="s">
        <v>130</v>
      </c>
      <c r="L211" s="159"/>
      <c r="M211" s="160" t="s">
        <v>3</v>
      </c>
      <c r="N211" s="161" t="s">
        <v>43</v>
      </c>
      <c r="P211" s="136">
        <f>O211*H211</f>
        <v>0</v>
      </c>
      <c r="Q211" s="136">
        <v>7.6000000000000004E-4</v>
      </c>
      <c r="R211" s="136">
        <f>Q211*H211</f>
        <v>0.27968000000000004</v>
      </c>
      <c r="S211" s="136">
        <v>0</v>
      </c>
      <c r="T211" s="137">
        <f>S211*H211</f>
        <v>0</v>
      </c>
      <c r="AR211" s="138" t="s">
        <v>295</v>
      </c>
      <c r="AT211" s="138" t="s">
        <v>174</v>
      </c>
      <c r="AU211" s="138" t="s">
        <v>80</v>
      </c>
      <c r="AY211" s="15" t="s">
        <v>124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5" t="s">
        <v>78</v>
      </c>
      <c r="BK211" s="139">
        <f>ROUND(I211*H211,2)</f>
        <v>0</v>
      </c>
      <c r="BL211" s="15" t="s">
        <v>208</v>
      </c>
      <c r="BM211" s="138" t="s">
        <v>348</v>
      </c>
    </row>
    <row r="212" spans="2:65" s="12" customFormat="1" ht="11.25">
      <c r="B212" s="144"/>
      <c r="D212" s="145" t="s">
        <v>135</v>
      </c>
      <c r="E212" s="146" t="s">
        <v>3</v>
      </c>
      <c r="F212" s="147" t="s">
        <v>349</v>
      </c>
      <c r="H212" s="148">
        <v>368</v>
      </c>
      <c r="I212" s="149"/>
      <c r="L212" s="144"/>
      <c r="M212" s="150"/>
      <c r="T212" s="151"/>
      <c r="AT212" s="146" t="s">
        <v>135</v>
      </c>
      <c r="AU212" s="146" t="s">
        <v>80</v>
      </c>
      <c r="AV212" s="12" t="s">
        <v>80</v>
      </c>
      <c r="AW212" s="12" t="s">
        <v>33</v>
      </c>
      <c r="AX212" s="12" t="s">
        <v>78</v>
      </c>
      <c r="AY212" s="146" t="s">
        <v>124</v>
      </c>
    </row>
    <row r="213" spans="2:65" s="1" customFormat="1" ht="16.5" customHeight="1">
      <c r="B213" s="126"/>
      <c r="C213" s="152" t="s">
        <v>350</v>
      </c>
      <c r="D213" s="152" t="s">
        <v>174</v>
      </c>
      <c r="E213" s="153" t="s">
        <v>351</v>
      </c>
      <c r="F213" s="154" t="s">
        <v>352</v>
      </c>
      <c r="G213" s="155" t="s">
        <v>291</v>
      </c>
      <c r="H213" s="156">
        <v>120</v>
      </c>
      <c r="I213" s="157"/>
      <c r="J213" s="158">
        <f>ROUND(I213*H213,2)</f>
        <v>0</v>
      </c>
      <c r="K213" s="154" t="s">
        <v>130</v>
      </c>
      <c r="L213" s="159"/>
      <c r="M213" s="160" t="s">
        <v>3</v>
      </c>
      <c r="N213" s="161" t="s">
        <v>43</v>
      </c>
      <c r="P213" s="136">
        <f>O213*H213</f>
        <v>0</v>
      </c>
      <c r="Q213" s="136">
        <v>8.8000000000000003E-4</v>
      </c>
      <c r="R213" s="136">
        <f>Q213*H213</f>
        <v>0.1056</v>
      </c>
      <c r="S213" s="136">
        <v>0</v>
      </c>
      <c r="T213" s="137">
        <f>S213*H213</f>
        <v>0</v>
      </c>
      <c r="AR213" s="138" t="s">
        <v>295</v>
      </c>
      <c r="AT213" s="138" t="s">
        <v>174</v>
      </c>
      <c r="AU213" s="138" t="s">
        <v>80</v>
      </c>
      <c r="AY213" s="15" t="s">
        <v>124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5" t="s">
        <v>78</v>
      </c>
      <c r="BK213" s="139">
        <f>ROUND(I213*H213,2)</f>
        <v>0</v>
      </c>
      <c r="BL213" s="15" t="s">
        <v>208</v>
      </c>
      <c r="BM213" s="138" t="s">
        <v>353</v>
      </c>
    </row>
    <row r="214" spans="2:65" s="12" customFormat="1" ht="11.25">
      <c r="B214" s="144"/>
      <c r="D214" s="145" t="s">
        <v>135</v>
      </c>
      <c r="E214" s="146" t="s">
        <v>3</v>
      </c>
      <c r="F214" s="147" t="s">
        <v>354</v>
      </c>
      <c r="H214" s="148">
        <v>120</v>
      </c>
      <c r="I214" s="149"/>
      <c r="L214" s="144"/>
      <c r="M214" s="150"/>
      <c r="T214" s="151"/>
      <c r="AT214" s="146" t="s">
        <v>135</v>
      </c>
      <c r="AU214" s="146" t="s">
        <v>80</v>
      </c>
      <c r="AV214" s="12" t="s">
        <v>80</v>
      </c>
      <c r="AW214" s="12" t="s">
        <v>33</v>
      </c>
      <c r="AX214" s="12" t="s">
        <v>78</v>
      </c>
      <c r="AY214" s="146" t="s">
        <v>124</v>
      </c>
    </row>
    <row r="215" spans="2:65" s="1" customFormat="1" ht="16.5" customHeight="1">
      <c r="B215" s="126"/>
      <c r="C215" s="152" t="s">
        <v>355</v>
      </c>
      <c r="D215" s="152" t="s">
        <v>174</v>
      </c>
      <c r="E215" s="153" t="s">
        <v>356</v>
      </c>
      <c r="F215" s="154" t="s">
        <v>357</v>
      </c>
      <c r="G215" s="155" t="s">
        <v>291</v>
      </c>
      <c r="H215" s="156">
        <v>254</v>
      </c>
      <c r="I215" s="157"/>
      <c r="J215" s="158">
        <f>ROUND(I215*H215,2)</f>
        <v>0</v>
      </c>
      <c r="K215" s="154" t="s">
        <v>130</v>
      </c>
      <c r="L215" s="159"/>
      <c r="M215" s="160" t="s">
        <v>3</v>
      </c>
      <c r="N215" s="161" t="s">
        <v>43</v>
      </c>
      <c r="P215" s="136">
        <f>O215*H215</f>
        <v>0</v>
      </c>
      <c r="Q215" s="136">
        <v>2.3900000000000002E-3</v>
      </c>
      <c r="R215" s="136">
        <f>Q215*H215</f>
        <v>0.60706000000000004</v>
      </c>
      <c r="S215" s="136">
        <v>0</v>
      </c>
      <c r="T215" s="137">
        <f>S215*H215</f>
        <v>0</v>
      </c>
      <c r="AR215" s="138" t="s">
        <v>295</v>
      </c>
      <c r="AT215" s="138" t="s">
        <v>174</v>
      </c>
      <c r="AU215" s="138" t="s">
        <v>80</v>
      </c>
      <c r="AY215" s="15" t="s">
        <v>124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5" t="s">
        <v>78</v>
      </c>
      <c r="BK215" s="139">
        <f>ROUND(I215*H215,2)</f>
        <v>0</v>
      </c>
      <c r="BL215" s="15" t="s">
        <v>208</v>
      </c>
      <c r="BM215" s="138" t="s">
        <v>358</v>
      </c>
    </row>
    <row r="216" spans="2:65" s="12" customFormat="1" ht="11.25">
      <c r="B216" s="144"/>
      <c r="D216" s="145" t="s">
        <v>135</v>
      </c>
      <c r="E216" s="146" t="s">
        <v>3</v>
      </c>
      <c r="F216" s="147" t="s">
        <v>359</v>
      </c>
      <c r="H216" s="148">
        <v>254</v>
      </c>
      <c r="I216" s="149"/>
      <c r="L216" s="144"/>
      <c r="M216" s="150"/>
      <c r="T216" s="151"/>
      <c r="AT216" s="146" t="s">
        <v>135</v>
      </c>
      <c r="AU216" s="146" t="s">
        <v>80</v>
      </c>
      <c r="AV216" s="12" t="s">
        <v>80</v>
      </c>
      <c r="AW216" s="12" t="s">
        <v>33</v>
      </c>
      <c r="AX216" s="12" t="s">
        <v>78</v>
      </c>
      <c r="AY216" s="146" t="s">
        <v>124</v>
      </c>
    </row>
    <row r="217" spans="2:65" s="1" customFormat="1" ht="16.5" customHeight="1">
      <c r="B217" s="126"/>
      <c r="C217" s="152" t="s">
        <v>360</v>
      </c>
      <c r="D217" s="152" t="s">
        <v>174</v>
      </c>
      <c r="E217" s="153" t="s">
        <v>361</v>
      </c>
      <c r="F217" s="154" t="s">
        <v>362</v>
      </c>
      <c r="G217" s="155" t="s">
        <v>291</v>
      </c>
      <c r="H217" s="156">
        <v>74</v>
      </c>
      <c r="I217" s="157"/>
      <c r="J217" s="158">
        <f>ROUND(I217*H217,2)</f>
        <v>0</v>
      </c>
      <c r="K217" s="154" t="s">
        <v>130</v>
      </c>
      <c r="L217" s="159"/>
      <c r="M217" s="160" t="s">
        <v>3</v>
      </c>
      <c r="N217" s="161" t="s">
        <v>43</v>
      </c>
      <c r="P217" s="136">
        <f>O217*H217</f>
        <v>0</v>
      </c>
      <c r="Q217" s="136">
        <v>5.1999999999999998E-3</v>
      </c>
      <c r="R217" s="136">
        <f>Q217*H217</f>
        <v>0.38479999999999998</v>
      </c>
      <c r="S217" s="136">
        <v>0</v>
      </c>
      <c r="T217" s="137">
        <f>S217*H217</f>
        <v>0</v>
      </c>
      <c r="AR217" s="138" t="s">
        <v>295</v>
      </c>
      <c r="AT217" s="138" t="s">
        <v>174</v>
      </c>
      <c r="AU217" s="138" t="s">
        <v>80</v>
      </c>
      <c r="AY217" s="15" t="s">
        <v>124</v>
      </c>
      <c r="BE217" s="139">
        <f>IF(N217="základní",J217,0)</f>
        <v>0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5" t="s">
        <v>78</v>
      </c>
      <c r="BK217" s="139">
        <f>ROUND(I217*H217,2)</f>
        <v>0</v>
      </c>
      <c r="BL217" s="15" t="s">
        <v>208</v>
      </c>
      <c r="BM217" s="138" t="s">
        <v>363</v>
      </c>
    </row>
    <row r="218" spans="2:65" s="12" customFormat="1" ht="11.25">
      <c r="B218" s="144"/>
      <c r="D218" s="145" t="s">
        <v>135</v>
      </c>
      <c r="E218" s="146" t="s">
        <v>3</v>
      </c>
      <c r="F218" s="147" t="s">
        <v>364</v>
      </c>
      <c r="H218" s="148">
        <v>74</v>
      </c>
      <c r="I218" s="149"/>
      <c r="L218" s="144"/>
      <c r="M218" s="150"/>
      <c r="T218" s="151"/>
      <c r="AT218" s="146" t="s">
        <v>135</v>
      </c>
      <c r="AU218" s="146" t="s">
        <v>80</v>
      </c>
      <c r="AV218" s="12" t="s">
        <v>80</v>
      </c>
      <c r="AW218" s="12" t="s">
        <v>33</v>
      </c>
      <c r="AX218" s="12" t="s">
        <v>78</v>
      </c>
      <c r="AY218" s="146" t="s">
        <v>124</v>
      </c>
    </row>
    <row r="219" spans="2:65" s="11" customFormat="1" ht="22.9" customHeight="1">
      <c r="B219" s="114"/>
      <c r="D219" s="115" t="s">
        <v>71</v>
      </c>
      <c r="E219" s="124" t="s">
        <v>365</v>
      </c>
      <c r="F219" s="124" t="s">
        <v>366</v>
      </c>
      <c r="I219" s="117"/>
      <c r="J219" s="125">
        <f>BK219</f>
        <v>0</v>
      </c>
      <c r="L219" s="114"/>
      <c r="M219" s="119"/>
      <c r="P219" s="120">
        <f>SUM(P220:P329)</f>
        <v>0</v>
      </c>
      <c r="R219" s="120">
        <f>SUM(R220:R329)</f>
        <v>4.873820000000002</v>
      </c>
      <c r="T219" s="121">
        <f>SUM(T220:T329)</f>
        <v>0</v>
      </c>
      <c r="AR219" s="115" t="s">
        <v>80</v>
      </c>
      <c r="AT219" s="122" t="s">
        <v>71</v>
      </c>
      <c r="AU219" s="122" t="s">
        <v>78</v>
      </c>
      <c r="AY219" s="115" t="s">
        <v>124</v>
      </c>
      <c r="BK219" s="123">
        <f>SUM(BK220:BK329)</f>
        <v>0</v>
      </c>
    </row>
    <row r="220" spans="2:65" s="1" customFormat="1" ht="16.5" customHeight="1">
      <c r="B220" s="126"/>
      <c r="C220" s="127" t="s">
        <v>306</v>
      </c>
      <c r="D220" s="127" t="s">
        <v>126</v>
      </c>
      <c r="E220" s="128" t="s">
        <v>367</v>
      </c>
      <c r="F220" s="129" t="s">
        <v>368</v>
      </c>
      <c r="G220" s="130" t="s">
        <v>291</v>
      </c>
      <c r="H220" s="131">
        <v>138</v>
      </c>
      <c r="I220" s="132"/>
      <c r="J220" s="133">
        <f>ROUND(I220*H220,2)</f>
        <v>0</v>
      </c>
      <c r="K220" s="129" t="s">
        <v>130</v>
      </c>
      <c r="L220" s="30"/>
      <c r="M220" s="134" t="s">
        <v>3</v>
      </c>
      <c r="N220" s="135" t="s">
        <v>43</v>
      </c>
      <c r="P220" s="136">
        <f>O220*H220</f>
        <v>0</v>
      </c>
      <c r="Q220" s="136">
        <v>1.2319999999999999E-2</v>
      </c>
      <c r="R220" s="136">
        <f>Q220*H220</f>
        <v>1.7001599999999999</v>
      </c>
      <c r="S220" s="136">
        <v>0</v>
      </c>
      <c r="T220" s="137">
        <f>S220*H220</f>
        <v>0</v>
      </c>
      <c r="AR220" s="138" t="s">
        <v>208</v>
      </c>
      <c r="AT220" s="138" t="s">
        <v>126</v>
      </c>
      <c r="AU220" s="138" t="s">
        <v>80</v>
      </c>
      <c r="AY220" s="15" t="s">
        <v>124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5" t="s">
        <v>78</v>
      </c>
      <c r="BK220" s="139">
        <f>ROUND(I220*H220,2)</f>
        <v>0</v>
      </c>
      <c r="BL220" s="15" t="s">
        <v>208</v>
      </c>
      <c r="BM220" s="138" t="s">
        <v>369</v>
      </c>
    </row>
    <row r="221" spans="2:65" s="1" customFormat="1" ht="11.25">
      <c r="B221" s="30"/>
      <c r="D221" s="140" t="s">
        <v>133</v>
      </c>
      <c r="F221" s="141" t="s">
        <v>370</v>
      </c>
      <c r="I221" s="142"/>
      <c r="L221" s="30"/>
      <c r="M221" s="143"/>
      <c r="T221" s="51"/>
      <c r="AT221" s="15" t="s">
        <v>133</v>
      </c>
      <c r="AU221" s="15" t="s">
        <v>80</v>
      </c>
    </row>
    <row r="222" spans="2:65" s="12" customFormat="1" ht="11.25">
      <c r="B222" s="144"/>
      <c r="D222" s="145" t="s">
        <v>135</v>
      </c>
      <c r="E222" s="146" t="s">
        <v>3</v>
      </c>
      <c r="F222" s="147" t="s">
        <v>344</v>
      </c>
      <c r="H222" s="148">
        <v>138</v>
      </c>
      <c r="I222" s="149"/>
      <c r="L222" s="144"/>
      <c r="M222" s="150"/>
      <c r="T222" s="151"/>
      <c r="AT222" s="146" t="s">
        <v>135</v>
      </c>
      <c r="AU222" s="146" t="s">
        <v>80</v>
      </c>
      <c r="AV222" s="12" t="s">
        <v>80</v>
      </c>
      <c r="AW222" s="12" t="s">
        <v>33</v>
      </c>
      <c r="AX222" s="12" t="s">
        <v>78</v>
      </c>
      <c r="AY222" s="146" t="s">
        <v>124</v>
      </c>
    </row>
    <row r="223" spans="2:65" s="1" customFormat="1" ht="16.5" customHeight="1">
      <c r="B223" s="126"/>
      <c r="C223" s="127" t="s">
        <v>371</v>
      </c>
      <c r="D223" s="127" t="s">
        <v>126</v>
      </c>
      <c r="E223" s="128" t="s">
        <v>372</v>
      </c>
      <c r="F223" s="129" t="s">
        <v>373</v>
      </c>
      <c r="G223" s="130" t="s">
        <v>291</v>
      </c>
      <c r="H223" s="131">
        <v>200</v>
      </c>
      <c r="I223" s="132"/>
      <c r="J223" s="133">
        <f>ROUND(I223*H223,2)</f>
        <v>0</v>
      </c>
      <c r="K223" s="129" t="s">
        <v>130</v>
      </c>
      <c r="L223" s="30"/>
      <c r="M223" s="134" t="s">
        <v>3</v>
      </c>
      <c r="N223" s="135" t="s">
        <v>43</v>
      </c>
      <c r="P223" s="136">
        <f>O223*H223</f>
        <v>0</v>
      </c>
      <c r="Q223" s="136">
        <v>1.5299999999999999E-3</v>
      </c>
      <c r="R223" s="136">
        <f>Q223*H223</f>
        <v>0.30599999999999999</v>
      </c>
      <c r="S223" s="136">
        <v>0</v>
      </c>
      <c r="T223" s="137">
        <f>S223*H223</f>
        <v>0</v>
      </c>
      <c r="AR223" s="138" t="s">
        <v>208</v>
      </c>
      <c r="AT223" s="138" t="s">
        <v>126</v>
      </c>
      <c r="AU223" s="138" t="s">
        <v>80</v>
      </c>
      <c r="AY223" s="15" t="s">
        <v>124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5" t="s">
        <v>78</v>
      </c>
      <c r="BK223" s="139">
        <f>ROUND(I223*H223,2)</f>
        <v>0</v>
      </c>
      <c r="BL223" s="15" t="s">
        <v>208</v>
      </c>
      <c r="BM223" s="138" t="s">
        <v>374</v>
      </c>
    </row>
    <row r="224" spans="2:65" s="1" customFormat="1" ht="11.25">
      <c r="B224" s="30"/>
      <c r="D224" s="140" t="s">
        <v>133</v>
      </c>
      <c r="F224" s="141" t="s">
        <v>375</v>
      </c>
      <c r="I224" s="142"/>
      <c r="L224" s="30"/>
      <c r="M224" s="143"/>
      <c r="T224" s="51"/>
      <c r="AT224" s="15" t="s">
        <v>133</v>
      </c>
      <c r="AU224" s="15" t="s">
        <v>80</v>
      </c>
    </row>
    <row r="225" spans="2:65" s="12" customFormat="1" ht="11.25">
      <c r="B225" s="144"/>
      <c r="D225" s="145" t="s">
        <v>135</v>
      </c>
      <c r="E225" s="146" t="s">
        <v>3</v>
      </c>
      <c r="F225" s="147" t="s">
        <v>376</v>
      </c>
      <c r="H225" s="148">
        <v>200</v>
      </c>
      <c r="I225" s="149"/>
      <c r="L225" s="144"/>
      <c r="M225" s="150"/>
      <c r="T225" s="151"/>
      <c r="AT225" s="146" t="s">
        <v>135</v>
      </c>
      <c r="AU225" s="146" t="s">
        <v>80</v>
      </c>
      <c r="AV225" s="12" t="s">
        <v>80</v>
      </c>
      <c r="AW225" s="12" t="s">
        <v>33</v>
      </c>
      <c r="AX225" s="12" t="s">
        <v>78</v>
      </c>
      <c r="AY225" s="146" t="s">
        <v>124</v>
      </c>
    </row>
    <row r="226" spans="2:65" s="1" customFormat="1" ht="16.5" customHeight="1">
      <c r="B226" s="126"/>
      <c r="C226" s="127" t="s">
        <v>377</v>
      </c>
      <c r="D226" s="127" t="s">
        <v>126</v>
      </c>
      <c r="E226" s="128" t="s">
        <v>378</v>
      </c>
      <c r="F226" s="129" t="s">
        <v>379</v>
      </c>
      <c r="G226" s="130" t="s">
        <v>291</v>
      </c>
      <c r="H226" s="131">
        <v>88</v>
      </c>
      <c r="I226" s="132"/>
      <c r="J226" s="133">
        <f>ROUND(I226*H226,2)</f>
        <v>0</v>
      </c>
      <c r="K226" s="129" t="s">
        <v>130</v>
      </c>
      <c r="L226" s="30"/>
      <c r="M226" s="134" t="s">
        <v>3</v>
      </c>
      <c r="N226" s="135" t="s">
        <v>43</v>
      </c>
      <c r="P226" s="136">
        <f>O226*H226</f>
        <v>0</v>
      </c>
      <c r="Q226" s="136">
        <v>1.9599999999999999E-3</v>
      </c>
      <c r="R226" s="136">
        <f>Q226*H226</f>
        <v>0.17247999999999999</v>
      </c>
      <c r="S226" s="136">
        <v>0</v>
      </c>
      <c r="T226" s="137">
        <f>S226*H226</f>
        <v>0</v>
      </c>
      <c r="AR226" s="138" t="s">
        <v>208</v>
      </c>
      <c r="AT226" s="138" t="s">
        <v>126</v>
      </c>
      <c r="AU226" s="138" t="s">
        <v>80</v>
      </c>
      <c r="AY226" s="15" t="s">
        <v>124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5" t="s">
        <v>78</v>
      </c>
      <c r="BK226" s="139">
        <f>ROUND(I226*H226,2)</f>
        <v>0</v>
      </c>
      <c r="BL226" s="15" t="s">
        <v>208</v>
      </c>
      <c r="BM226" s="138" t="s">
        <v>380</v>
      </c>
    </row>
    <row r="227" spans="2:65" s="1" customFormat="1" ht="11.25">
      <c r="B227" s="30"/>
      <c r="D227" s="140" t="s">
        <v>133</v>
      </c>
      <c r="F227" s="141" t="s">
        <v>381</v>
      </c>
      <c r="I227" s="142"/>
      <c r="L227" s="30"/>
      <c r="M227" s="143"/>
      <c r="T227" s="51"/>
      <c r="AT227" s="15" t="s">
        <v>133</v>
      </c>
      <c r="AU227" s="15" t="s">
        <v>80</v>
      </c>
    </row>
    <row r="228" spans="2:65" s="12" customFormat="1" ht="11.25">
      <c r="B228" s="144"/>
      <c r="D228" s="145" t="s">
        <v>135</v>
      </c>
      <c r="E228" s="146" t="s">
        <v>3</v>
      </c>
      <c r="F228" s="147" t="s">
        <v>382</v>
      </c>
      <c r="H228" s="148">
        <v>88</v>
      </c>
      <c r="I228" s="149"/>
      <c r="L228" s="144"/>
      <c r="M228" s="150"/>
      <c r="T228" s="151"/>
      <c r="AT228" s="146" t="s">
        <v>135</v>
      </c>
      <c r="AU228" s="146" t="s">
        <v>80</v>
      </c>
      <c r="AV228" s="12" t="s">
        <v>80</v>
      </c>
      <c r="AW228" s="12" t="s">
        <v>33</v>
      </c>
      <c r="AX228" s="12" t="s">
        <v>78</v>
      </c>
      <c r="AY228" s="146" t="s">
        <v>124</v>
      </c>
    </row>
    <row r="229" spans="2:65" s="1" customFormat="1" ht="16.5" customHeight="1">
      <c r="B229" s="126"/>
      <c r="C229" s="127" t="s">
        <v>383</v>
      </c>
      <c r="D229" s="127" t="s">
        <v>126</v>
      </c>
      <c r="E229" s="128" t="s">
        <v>384</v>
      </c>
      <c r="F229" s="129" t="s">
        <v>385</v>
      </c>
      <c r="G229" s="130" t="s">
        <v>291</v>
      </c>
      <c r="H229" s="131">
        <v>254</v>
      </c>
      <c r="I229" s="132"/>
      <c r="J229" s="133">
        <f>ROUND(I229*H229,2)</f>
        <v>0</v>
      </c>
      <c r="K229" s="129" t="s">
        <v>130</v>
      </c>
      <c r="L229" s="30"/>
      <c r="M229" s="134" t="s">
        <v>3</v>
      </c>
      <c r="N229" s="135" t="s">
        <v>43</v>
      </c>
      <c r="P229" s="136">
        <f>O229*H229</f>
        <v>0</v>
      </c>
      <c r="Q229" s="136">
        <v>3.31E-3</v>
      </c>
      <c r="R229" s="136">
        <f>Q229*H229</f>
        <v>0.84074000000000004</v>
      </c>
      <c r="S229" s="136">
        <v>0</v>
      </c>
      <c r="T229" s="137">
        <f>S229*H229</f>
        <v>0</v>
      </c>
      <c r="AR229" s="138" t="s">
        <v>208</v>
      </c>
      <c r="AT229" s="138" t="s">
        <v>126</v>
      </c>
      <c r="AU229" s="138" t="s">
        <v>80</v>
      </c>
      <c r="AY229" s="15" t="s">
        <v>124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5" t="s">
        <v>78</v>
      </c>
      <c r="BK229" s="139">
        <f>ROUND(I229*H229,2)</f>
        <v>0</v>
      </c>
      <c r="BL229" s="15" t="s">
        <v>208</v>
      </c>
      <c r="BM229" s="138" t="s">
        <v>386</v>
      </c>
    </row>
    <row r="230" spans="2:65" s="1" customFormat="1" ht="11.25">
      <c r="B230" s="30"/>
      <c r="D230" s="140" t="s">
        <v>133</v>
      </c>
      <c r="F230" s="141" t="s">
        <v>387</v>
      </c>
      <c r="I230" s="142"/>
      <c r="L230" s="30"/>
      <c r="M230" s="143"/>
      <c r="T230" s="51"/>
      <c r="AT230" s="15" t="s">
        <v>133</v>
      </c>
      <c r="AU230" s="15" t="s">
        <v>80</v>
      </c>
    </row>
    <row r="231" spans="2:65" s="12" customFormat="1" ht="11.25">
      <c r="B231" s="144"/>
      <c r="D231" s="145" t="s">
        <v>135</v>
      </c>
      <c r="E231" s="146" t="s">
        <v>3</v>
      </c>
      <c r="F231" s="147" t="s">
        <v>359</v>
      </c>
      <c r="H231" s="148">
        <v>254</v>
      </c>
      <c r="I231" s="149"/>
      <c r="L231" s="144"/>
      <c r="M231" s="150"/>
      <c r="T231" s="151"/>
      <c r="AT231" s="146" t="s">
        <v>135</v>
      </c>
      <c r="AU231" s="146" t="s">
        <v>80</v>
      </c>
      <c r="AV231" s="12" t="s">
        <v>80</v>
      </c>
      <c r="AW231" s="12" t="s">
        <v>33</v>
      </c>
      <c r="AX231" s="12" t="s">
        <v>78</v>
      </c>
      <c r="AY231" s="146" t="s">
        <v>124</v>
      </c>
    </row>
    <row r="232" spans="2:65" s="1" customFormat="1" ht="16.5" customHeight="1">
      <c r="B232" s="126"/>
      <c r="C232" s="127" t="s">
        <v>388</v>
      </c>
      <c r="D232" s="127" t="s">
        <v>126</v>
      </c>
      <c r="E232" s="128" t="s">
        <v>389</v>
      </c>
      <c r="F232" s="129" t="s">
        <v>390</v>
      </c>
      <c r="G232" s="130" t="s">
        <v>291</v>
      </c>
      <c r="H232" s="131">
        <v>74</v>
      </c>
      <c r="I232" s="132"/>
      <c r="J232" s="133">
        <f>ROUND(I232*H232,2)</f>
        <v>0</v>
      </c>
      <c r="K232" s="129" t="s">
        <v>130</v>
      </c>
      <c r="L232" s="30"/>
      <c r="M232" s="134" t="s">
        <v>3</v>
      </c>
      <c r="N232" s="135" t="s">
        <v>43</v>
      </c>
      <c r="P232" s="136">
        <f>O232*H232</f>
        <v>0</v>
      </c>
      <c r="Q232" s="136">
        <v>3.96E-3</v>
      </c>
      <c r="R232" s="136">
        <f>Q232*H232</f>
        <v>0.29304000000000002</v>
      </c>
      <c r="S232" s="136">
        <v>0</v>
      </c>
      <c r="T232" s="137">
        <f>S232*H232</f>
        <v>0</v>
      </c>
      <c r="AR232" s="138" t="s">
        <v>208</v>
      </c>
      <c r="AT232" s="138" t="s">
        <v>126</v>
      </c>
      <c r="AU232" s="138" t="s">
        <v>80</v>
      </c>
      <c r="AY232" s="15" t="s">
        <v>124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5" t="s">
        <v>78</v>
      </c>
      <c r="BK232" s="139">
        <f>ROUND(I232*H232,2)</f>
        <v>0</v>
      </c>
      <c r="BL232" s="15" t="s">
        <v>208</v>
      </c>
      <c r="BM232" s="138" t="s">
        <v>391</v>
      </c>
    </row>
    <row r="233" spans="2:65" s="1" customFormat="1" ht="11.25">
      <c r="B233" s="30"/>
      <c r="D233" s="140" t="s">
        <v>133</v>
      </c>
      <c r="F233" s="141" t="s">
        <v>392</v>
      </c>
      <c r="I233" s="142"/>
      <c r="L233" s="30"/>
      <c r="M233" s="143"/>
      <c r="T233" s="51"/>
      <c r="AT233" s="15" t="s">
        <v>133</v>
      </c>
      <c r="AU233" s="15" t="s">
        <v>80</v>
      </c>
    </row>
    <row r="234" spans="2:65" s="12" customFormat="1" ht="11.25">
      <c r="B234" s="144"/>
      <c r="D234" s="145" t="s">
        <v>135</v>
      </c>
      <c r="E234" s="146" t="s">
        <v>3</v>
      </c>
      <c r="F234" s="147" t="s">
        <v>364</v>
      </c>
      <c r="H234" s="148">
        <v>74</v>
      </c>
      <c r="I234" s="149"/>
      <c r="L234" s="144"/>
      <c r="M234" s="150"/>
      <c r="T234" s="151"/>
      <c r="AT234" s="146" t="s">
        <v>135</v>
      </c>
      <c r="AU234" s="146" t="s">
        <v>80</v>
      </c>
      <c r="AV234" s="12" t="s">
        <v>80</v>
      </c>
      <c r="AW234" s="12" t="s">
        <v>33</v>
      </c>
      <c r="AX234" s="12" t="s">
        <v>78</v>
      </c>
      <c r="AY234" s="146" t="s">
        <v>124</v>
      </c>
    </row>
    <row r="235" spans="2:65" s="1" customFormat="1" ht="16.5" customHeight="1">
      <c r="B235" s="126"/>
      <c r="C235" s="127" t="s">
        <v>393</v>
      </c>
      <c r="D235" s="127" t="s">
        <v>126</v>
      </c>
      <c r="E235" s="128" t="s">
        <v>394</v>
      </c>
      <c r="F235" s="129" t="s">
        <v>395</v>
      </c>
      <c r="G235" s="130" t="s">
        <v>291</v>
      </c>
      <c r="H235" s="131">
        <v>28</v>
      </c>
      <c r="I235" s="132"/>
      <c r="J235" s="133">
        <f>ROUND(I235*H235,2)</f>
        <v>0</v>
      </c>
      <c r="K235" s="129" t="s">
        <v>130</v>
      </c>
      <c r="L235" s="30"/>
      <c r="M235" s="134" t="s">
        <v>3</v>
      </c>
      <c r="N235" s="135" t="s">
        <v>43</v>
      </c>
      <c r="P235" s="136">
        <f>O235*H235</f>
        <v>0</v>
      </c>
      <c r="Q235" s="136">
        <v>3.6000000000000002E-4</v>
      </c>
      <c r="R235" s="136">
        <f>Q235*H235</f>
        <v>1.008E-2</v>
      </c>
      <c r="S235" s="136">
        <v>0</v>
      </c>
      <c r="T235" s="137">
        <f>S235*H235</f>
        <v>0</v>
      </c>
      <c r="AR235" s="138" t="s">
        <v>208</v>
      </c>
      <c r="AT235" s="138" t="s">
        <v>126</v>
      </c>
      <c r="AU235" s="138" t="s">
        <v>80</v>
      </c>
      <c r="AY235" s="15" t="s">
        <v>124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5" t="s">
        <v>78</v>
      </c>
      <c r="BK235" s="139">
        <f>ROUND(I235*H235,2)</f>
        <v>0</v>
      </c>
      <c r="BL235" s="15" t="s">
        <v>208</v>
      </c>
      <c r="BM235" s="138" t="s">
        <v>396</v>
      </c>
    </row>
    <row r="236" spans="2:65" s="1" customFormat="1" ht="11.25">
      <c r="B236" s="30"/>
      <c r="D236" s="140" t="s">
        <v>133</v>
      </c>
      <c r="F236" s="141" t="s">
        <v>397</v>
      </c>
      <c r="I236" s="142"/>
      <c r="L236" s="30"/>
      <c r="M236" s="143"/>
      <c r="T236" s="51"/>
      <c r="AT236" s="15" t="s">
        <v>133</v>
      </c>
      <c r="AU236" s="15" t="s">
        <v>80</v>
      </c>
    </row>
    <row r="237" spans="2:65" s="12" customFormat="1" ht="11.25">
      <c r="B237" s="144"/>
      <c r="D237" s="145" t="s">
        <v>135</v>
      </c>
      <c r="E237" s="146" t="s">
        <v>3</v>
      </c>
      <c r="F237" s="147" t="s">
        <v>275</v>
      </c>
      <c r="H237" s="148">
        <v>28</v>
      </c>
      <c r="I237" s="149"/>
      <c r="L237" s="144"/>
      <c r="M237" s="150"/>
      <c r="T237" s="151"/>
      <c r="AT237" s="146" t="s">
        <v>135</v>
      </c>
      <c r="AU237" s="146" t="s">
        <v>80</v>
      </c>
      <c r="AV237" s="12" t="s">
        <v>80</v>
      </c>
      <c r="AW237" s="12" t="s">
        <v>33</v>
      </c>
      <c r="AX237" s="12" t="s">
        <v>78</v>
      </c>
      <c r="AY237" s="146" t="s">
        <v>124</v>
      </c>
    </row>
    <row r="238" spans="2:65" s="1" customFormat="1" ht="16.5" customHeight="1">
      <c r="B238" s="126"/>
      <c r="C238" s="127" t="s">
        <v>398</v>
      </c>
      <c r="D238" s="127" t="s">
        <v>126</v>
      </c>
      <c r="E238" s="128" t="s">
        <v>399</v>
      </c>
      <c r="F238" s="129" t="s">
        <v>400</v>
      </c>
      <c r="G238" s="130" t="s">
        <v>291</v>
      </c>
      <c r="H238" s="131">
        <v>24</v>
      </c>
      <c r="I238" s="132"/>
      <c r="J238" s="133">
        <f>ROUND(I238*H238,2)</f>
        <v>0</v>
      </c>
      <c r="K238" s="129" t="s">
        <v>130</v>
      </c>
      <c r="L238" s="30"/>
      <c r="M238" s="134" t="s">
        <v>3</v>
      </c>
      <c r="N238" s="135" t="s">
        <v>43</v>
      </c>
      <c r="P238" s="136">
        <f>O238*H238</f>
        <v>0</v>
      </c>
      <c r="Q238" s="136">
        <v>7.2999999999999996E-4</v>
      </c>
      <c r="R238" s="136">
        <f>Q238*H238</f>
        <v>1.7520000000000001E-2</v>
      </c>
      <c r="S238" s="136">
        <v>0</v>
      </c>
      <c r="T238" s="137">
        <f>S238*H238</f>
        <v>0</v>
      </c>
      <c r="AR238" s="138" t="s">
        <v>208</v>
      </c>
      <c r="AT238" s="138" t="s">
        <v>126</v>
      </c>
      <c r="AU238" s="138" t="s">
        <v>80</v>
      </c>
      <c r="AY238" s="15" t="s">
        <v>124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5" t="s">
        <v>78</v>
      </c>
      <c r="BK238" s="139">
        <f>ROUND(I238*H238,2)</f>
        <v>0</v>
      </c>
      <c r="BL238" s="15" t="s">
        <v>208</v>
      </c>
      <c r="BM238" s="138" t="s">
        <v>401</v>
      </c>
    </row>
    <row r="239" spans="2:65" s="1" customFormat="1" ht="11.25">
      <c r="B239" s="30"/>
      <c r="D239" s="140" t="s">
        <v>133</v>
      </c>
      <c r="F239" s="141" t="s">
        <v>402</v>
      </c>
      <c r="I239" s="142"/>
      <c r="L239" s="30"/>
      <c r="M239" s="143"/>
      <c r="T239" s="51"/>
      <c r="AT239" s="15" t="s">
        <v>133</v>
      </c>
      <c r="AU239" s="15" t="s">
        <v>80</v>
      </c>
    </row>
    <row r="240" spans="2:65" s="12" customFormat="1" ht="11.25">
      <c r="B240" s="144"/>
      <c r="D240" s="145" t="s">
        <v>135</v>
      </c>
      <c r="E240" s="146" t="s">
        <v>3</v>
      </c>
      <c r="F240" s="147" t="s">
        <v>255</v>
      </c>
      <c r="H240" s="148">
        <v>24</v>
      </c>
      <c r="I240" s="149"/>
      <c r="L240" s="144"/>
      <c r="M240" s="150"/>
      <c r="T240" s="151"/>
      <c r="AT240" s="146" t="s">
        <v>135</v>
      </c>
      <c r="AU240" s="146" t="s">
        <v>80</v>
      </c>
      <c r="AV240" s="12" t="s">
        <v>80</v>
      </c>
      <c r="AW240" s="12" t="s">
        <v>33</v>
      </c>
      <c r="AX240" s="12" t="s">
        <v>78</v>
      </c>
      <c r="AY240" s="146" t="s">
        <v>124</v>
      </c>
    </row>
    <row r="241" spans="2:65" s="1" customFormat="1" ht="16.5" customHeight="1">
      <c r="B241" s="126"/>
      <c r="C241" s="127" t="s">
        <v>403</v>
      </c>
      <c r="D241" s="127" t="s">
        <v>126</v>
      </c>
      <c r="E241" s="128" t="s">
        <v>404</v>
      </c>
      <c r="F241" s="129" t="s">
        <v>405</v>
      </c>
      <c r="G241" s="130" t="s">
        <v>291</v>
      </c>
      <c r="H241" s="131">
        <v>108</v>
      </c>
      <c r="I241" s="132"/>
      <c r="J241" s="133">
        <f>ROUND(I241*H241,2)</f>
        <v>0</v>
      </c>
      <c r="K241" s="129" t="s">
        <v>130</v>
      </c>
      <c r="L241" s="30"/>
      <c r="M241" s="134" t="s">
        <v>3</v>
      </c>
      <c r="N241" s="135" t="s">
        <v>43</v>
      </c>
      <c r="P241" s="136">
        <f>O241*H241</f>
        <v>0</v>
      </c>
      <c r="Q241" s="136">
        <v>5.9000000000000003E-4</v>
      </c>
      <c r="R241" s="136">
        <f>Q241*H241</f>
        <v>6.3719999999999999E-2</v>
      </c>
      <c r="S241" s="136">
        <v>0</v>
      </c>
      <c r="T241" s="137">
        <f>S241*H241</f>
        <v>0</v>
      </c>
      <c r="AR241" s="138" t="s">
        <v>208</v>
      </c>
      <c r="AT241" s="138" t="s">
        <v>126</v>
      </c>
      <c r="AU241" s="138" t="s">
        <v>80</v>
      </c>
      <c r="AY241" s="15" t="s">
        <v>124</v>
      </c>
      <c r="BE241" s="139">
        <f>IF(N241="základní",J241,0)</f>
        <v>0</v>
      </c>
      <c r="BF241" s="139">
        <f>IF(N241="snížená",J241,0)</f>
        <v>0</v>
      </c>
      <c r="BG241" s="139">
        <f>IF(N241="zákl. přenesená",J241,0)</f>
        <v>0</v>
      </c>
      <c r="BH241" s="139">
        <f>IF(N241="sníž. přenesená",J241,0)</f>
        <v>0</v>
      </c>
      <c r="BI241" s="139">
        <f>IF(N241="nulová",J241,0)</f>
        <v>0</v>
      </c>
      <c r="BJ241" s="15" t="s">
        <v>78</v>
      </c>
      <c r="BK241" s="139">
        <f>ROUND(I241*H241,2)</f>
        <v>0</v>
      </c>
      <c r="BL241" s="15" t="s">
        <v>208</v>
      </c>
      <c r="BM241" s="138" t="s">
        <v>406</v>
      </c>
    </row>
    <row r="242" spans="2:65" s="1" customFormat="1" ht="11.25">
      <c r="B242" s="30"/>
      <c r="D242" s="140" t="s">
        <v>133</v>
      </c>
      <c r="F242" s="141" t="s">
        <v>407</v>
      </c>
      <c r="I242" s="142"/>
      <c r="L242" s="30"/>
      <c r="M242" s="143"/>
      <c r="T242" s="51"/>
      <c r="AT242" s="15" t="s">
        <v>133</v>
      </c>
      <c r="AU242" s="15" t="s">
        <v>80</v>
      </c>
    </row>
    <row r="243" spans="2:65" s="12" customFormat="1" ht="11.25">
      <c r="B243" s="144"/>
      <c r="D243" s="145" t="s">
        <v>135</v>
      </c>
      <c r="E243" s="146" t="s">
        <v>3</v>
      </c>
      <c r="F243" s="147" t="s">
        <v>250</v>
      </c>
      <c r="H243" s="148">
        <v>108</v>
      </c>
      <c r="I243" s="149"/>
      <c r="L243" s="144"/>
      <c r="M243" s="150"/>
      <c r="T243" s="151"/>
      <c r="AT243" s="146" t="s">
        <v>135</v>
      </c>
      <c r="AU243" s="146" t="s">
        <v>80</v>
      </c>
      <c r="AV243" s="12" t="s">
        <v>80</v>
      </c>
      <c r="AW243" s="12" t="s">
        <v>33</v>
      </c>
      <c r="AX243" s="12" t="s">
        <v>78</v>
      </c>
      <c r="AY243" s="146" t="s">
        <v>124</v>
      </c>
    </row>
    <row r="244" spans="2:65" s="1" customFormat="1" ht="16.5" customHeight="1">
      <c r="B244" s="126"/>
      <c r="C244" s="127" t="s">
        <v>408</v>
      </c>
      <c r="D244" s="127" t="s">
        <v>126</v>
      </c>
      <c r="E244" s="128" t="s">
        <v>409</v>
      </c>
      <c r="F244" s="129" t="s">
        <v>410</v>
      </c>
      <c r="G244" s="130" t="s">
        <v>291</v>
      </c>
      <c r="H244" s="131">
        <v>182</v>
      </c>
      <c r="I244" s="132"/>
      <c r="J244" s="133">
        <f>ROUND(I244*H244,2)</f>
        <v>0</v>
      </c>
      <c r="K244" s="129" t="s">
        <v>130</v>
      </c>
      <c r="L244" s="30"/>
      <c r="M244" s="134" t="s">
        <v>3</v>
      </c>
      <c r="N244" s="135" t="s">
        <v>43</v>
      </c>
      <c r="P244" s="136">
        <f>O244*H244</f>
        <v>0</v>
      </c>
      <c r="Q244" s="136">
        <v>2.0100000000000001E-3</v>
      </c>
      <c r="R244" s="136">
        <f>Q244*H244</f>
        <v>0.36582000000000003</v>
      </c>
      <c r="S244" s="136">
        <v>0</v>
      </c>
      <c r="T244" s="137">
        <f>S244*H244</f>
        <v>0</v>
      </c>
      <c r="AR244" s="138" t="s">
        <v>208</v>
      </c>
      <c r="AT244" s="138" t="s">
        <v>126</v>
      </c>
      <c r="AU244" s="138" t="s">
        <v>80</v>
      </c>
      <c r="AY244" s="15" t="s">
        <v>124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5" t="s">
        <v>78</v>
      </c>
      <c r="BK244" s="139">
        <f>ROUND(I244*H244,2)</f>
        <v>0</v>
      </c>
      <c r="BL244" s="15" t="s">
        <v>208</v>
      </c>
      <c r="BM244" s="138" t="s">
        <v>411</v>
      </c>
    </row>
    <row r="245" spans="2:65" s="1" customFormat="1" ht="11.25">
      <c r="B245" s="30"/>
      <c r="D245" s="140" t="s">
        <v>133</v>
      </c>
      <c r="F245" s="141" t="s">
        <v>412</v>
      </c>
      <c r="I245" s="142"/>
      <c r="L245" s="30"/>
      <c r="M245" s="143"/>
      <c r="T245" s="51"/>
      <c r="AT245" s="15" t="s">
        <v>133</v>
      </c>
      <c r="AU245" s="15" t="s">
        <v>80</v>
      </c>
    </row>
    <row r="246" spans="2:65" s="12" customFormat="1" ht="11.25">
      <c r="B246" s="144"/>
      <c r="D246" s="145" t="s">
        <v>135</v>
      </c>
      <c r="E246" s="146" t="s">
        <v>3</v>
      </c>
      <c r="F246" s="147" t="s">
        <v>413</v>
      </c>
      <c r="H246" s="148">
        <v>182</v>
      </c>
      <c r="I246" s="149"/>
      <c r="L246" s="144"/>
      <c r="M246" s="150"/>
      <c r="T246" s="151"/>
      <c r="AT246" s="146" t="s">
        <v>135</v>
      </c>
      <c r="AU246" s="146" t="s">
        <v>80</v>
      </c>
      <c r="AV246" s="12" t="s">
        <v>80</v>
      </c>
      <c r="AW246" s="12" t="s">
        <v>33</v>
      </c>
      <c r="AX246" s="12" t="s">
        <v>78</v>
      </c>
      <c r="AY246" s="146" t="s">
        <v>124</v>
      </c>
    </row>
    <row r="247" spans="2:65" s="1" customFormat="1" ht="16.5" customHeight="1">
      <c r="B247" s="126"/>
      <c r="C247" s="127" t="s">
        <v>414</v>
      </c>
      <c r="D247" s="127" t="s">
        <v>126</v>
      </c>
      <c r="E247" s="128" t="s">
        <v>415</v>
      </c>
      <c r="F247" s="129" t="s">
        <v>416</v>
      </c>
      <c r="G247" s="130" t="s">
        <v>291</v>
      </c>
      <c r="H247" s="131">
        <v>207</v>
      </c>
      <c r="I247" s="132"/>
      <c r="J247" s="133">
        <f>ROUND(I247*H247,2)</f>
        <v>0</v>
      </c>
      <c r="K247" s="129" t="s">
        <v>130</v>
      </c>
      <c r="L247" s="30"/>
      <c r="M247" s="134" t="s">
        <v>3</v>
      </c>
      <c r="N247" s="135" t="s">
        <v>43</v>
      </c>
      <c r="P247" s="136">
        <f>O247*H247</f>
        <v>0</v>
      </c>
      <c r="Q247" s="136">
        <v>4.0000000000000002E-4</v>
      </c>
      <c r="R247" s="136">
        <f>Q247*H247</f>
        <v>8.2799999999999999E-2</v>
      </c>
      <c r="S247" s="136">
        <v>0</v>
      </c>
      <c r="T247" s="137">
        <f>S247*H247</f>
        <v>0</v>
      </c>
      <c r="AR247" s="138" t="s">
        <v>208</v>
      </c>
      <c r="AT247" s="138" t="s">
        <v>126</v>
      </c>
      <c r="AU247" s="138" t="s">
        <v>80</v>
      </c>
      <c r="AY247" s="15" t="s">
        <v>124</v>
      </c>
      <c r="BE247" s="139">
        <f>IF(N247="základní",J247,0)</f>
        <v>0</v>
      </c>
      <c r="BF247" s="139">
        <f>IF(N247="snížená",J247,0)</f>
        <v>0</v>
      </c>
      <c r="BG247" s="139">
        <f>IF(N247="zákl. přenesená",J247,0)</f>
        <v>0</v>
      </c>
      <c r="BH247" s="139">
        <f>IF(N247="sníž. přenesená",J247,0)</f>
        <v>0</v>
      </c>
      <c r="BI247" s="139">
        <f>IF(N247="nulová",J247,0)</f>
        <v>0</v>
      </c>
      <c r="BJ247" s="15" t="s">
        <v>78</v>
      </c>
      <c r="BK247" s="139">
        <f>ROUND(I247*H247,2)</f>
        <v>0</v>
      </c>
      <c r="BL247" s="15" t="s">
        <v>208</v>
      </c>
      <c r="BM247" s="138" t="s">
        <v>417</v>
      </c>
    </row>
    <row r="248" spans="2:65" s="1" customFormat="1" ht="11.25">
      <c r="B248" s="30"/>
      <c r="D248" s="140" t="s">
        <v>133</v>
      </c>
      <c r="F248" s="141" t="s">
        <v>418</v>
      </c>
      <c r="I248" s="142"/>
      <c r="L248" s="30"/>
      <c r="M248" s="143"/>
      <c r="T248" s="51"/>
      <c r="AT248" s="15" t="s">
        <v>133</v>
      </c>
      <c r="AU248" s="15" t="s">
        <v>80</v>
      </c>
    </row>
    <row r="249" spans="2:65" s="12" customFormat="1" ht="11.25">
      <c r="B249" s="144"/>
      <c r="D249" s="145" t="s">
        <v>135</v>
      </c>
      <c r="E249" s="146" t="s">
        <v>3</v>
      </c>
      <c r="F249" s="147" t="s">
        <v>419</v>
      </c>
      <c r="H249" s="148">
        <v>207</v>
      </c>
      <c r="I249" s="149"/>
      <c r="L249" s="144"/>
      <c r="M249" s="150"/>
      <c r="T249" s="151"/>
      <c r="AT249" s="146" t="s">
        <v>135</v>
      </c>
      <c r="AU249" s="146" t="s">
        <v>80</v>
      </c>
      <c r="AV249" s="12" t="s">
        <v>80</v>
      </c>
      <c r="AW249" s="12" t="s">
        <v>33</v>
      </c>
      <c r="AX249" s="12" t="s">
        <v>78</v>
      </c>
      <c r="AY249" s="146" t="s">
        <v>124</v>
      </c>
    </row>
    <row r="250" spans="2:65" s="1" customFormat="1" ht="16.5" customHeight="1">
      <c r="B250" s="126"/>
      <c r="C250" s="127" t="s">
        <v>420</v>
      </c>
      <c r="D250" s="127" t="s">
        <v>126</v>
      </c>
      <c r="E250" s="128" t="s">
        <v>421</v>
      </c>
      <c r="F250" s="129" t="s">
        <v>422</v>
      </c>
      <c r="G250" s="130" t="s">
        <v>291</v>
      </c>
      <c r="H250" s="131">
        <v>152</v>
      </c>
      <c r="I250" s="132"/>
      <c r="J250" s="133">
        <f>ROUND(I250*H250,2)</f>
        <v>0</v>
      </c>
      <c r="K250" s="129" t="s">
        <v>130</v>
      </c>
      <c r="L250" s="30"/>
      <c r="M250" s="134" t="s">
        <v>3</v>
      </c>
      <c r="N250" s="135" t="s">
        <v>43</v>
      </c>
      <c r="P250" s="136">
        <f>O250*H250</f>
        <v>0</v>
      </c>
      <c r="Q250" s="136">
        <v>4.8000000000000001E-4</v>
      </c>
      <c r="R250" s="136">
        <f>Q250*H250</f>
        <v>7.2959999999999997E-2</v>
      </c>
      <c r="S250" s="136">
        <v>0</v>
      </c>
      <c r="T250" s="137">
        <f>S250*H250</f>
        <v>0</v>
      </c>
      <c r="AR250" s="138" t="s">
        <v>208</v>
      </c>
      <c r="AT250" s="138" t="s">
        <v>126</v>
      </c>
      <c r="AU250" s="138" t="s">
        <v>80</v>
      </c>
      <c r="AY250" s="15" t="s">
        <v>124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5" t="s">
        <v>78</v>
      </c>
      <c r="BK250" s="139">
        <f>ROUND(I250*H250,2)</f>
        <v>0</v>
      </c>
      <c r="BL250" s="15" t="s">
        <v>208</v>
      </c>
      <c r="BM250" s="138" t="s">
        <v>423</v>
      </c>
    </row>
    <row r="251" spans="2:65" s="1" customFormat="1" ht="11.25">
      <c r="B251" s="30"/>
      <c r="D251" s="140" t="s">
        <v>133</v>
      </c>
      <c r="F251" s="141" t="s">
        <v>424</v>
      </c>
      <c r="I251" s="142"/>
      <c r="L251" s="30"/>
      <c r="M251" s="143"/>
      <c r="T251" s="51"/>
      <c r="AT251" s="15" t="s">
        <v>133</v>
      </c>
      <c r="AU251" s="15" t="s">
        <v>80</v>
      </c>
    </row>
    <row r="252" spans="2:65" s="12" customFormat="1" ht="11.25">
      <c r="B252" s="144"/>
      <c r="D252" s="145" t="s">
        <v>135</v>
      </c>
      <c r="E252" s="146" t="s">
        <v>3</v>
      </c>
      <c r="F252" s="147" t="s">
        <v>425</v>
      </c>
      <c r="H252" s="148">
        <v>152</v>
      </c>
      <c r="I252" s="149"/>
      <c r="L252" s="144"/>
      <c r="M252" s="150"/>
      <c r="T252" s="151"/>
      <c r="AT252" s="146" t="s">
        <v>135</v>
      </c>
      <c r="AU252" s="146" t="s">
        <v>80</v>
      </c>
      <c r="AV252" s="12" t="s">
        <v>80</v>
      </c>
      <c r="AW252" s="12" t="s">
        <v>33</v>
      </c>
      <c r="AX252" s="12" t="s">
        <v>78</v>
      </c>
      <c r="AY252" s="146" t="s">
        <v>124</v>
      </c>
    </row>
    <row r="253" spans="2:65" s="1" customFormat="1" ht="16.5" customHeight="1">
      <c r="B253" s="126"/>
      <c r="C253" s="127" t="s">
        <v>426</v>
      </c>
      <c r="D253" s="127" t="s">
        <v>126</v>
      </c>
      <c r="E253" s="128" t="s">
        <v>427</v>
      </c>
      <c r="F253" s="129" t="s">
        <v>428</v>
      </c>
      <c r="G253" s="130" t="s">
        <v>291</v>
      </c>
      <c r="H253" s="131">
        <v>92</v>
      </c>
      <c r="I253" s="132"/>
      <c r="J253" s="133">
        <f>ROUND(I253*H253,2)</f>
        <v>0</v>
      </c>
      <c r="K253" s="129" t="s">
        <v>130</v>
      </c>
      <c r="L253" s="30"/>
      <c r="M253" s="134" t="s">
        <v>3</v>
      </c>
      <c r="N253" s="135" t="s">
        <v>43</v>
      </c>
      <c r="P253" s="136">
        <f>O253*H253</f>
        <v>0</v>
      </c>
      <c r="Q253" s="136">
        <v>2.2399999999999998E-3</v>
      </c>
      <c r="R253" s="136">
        <f>Q253*H253</f>
        <v>0.20607999999999999</v>
      </c>
      <c r="S253" s="136">
        <v>0</v>
      </c>
      <c r="T253" s="137">
        <f>S253*H253</f>
        <v>0</v>
      </c>
      <c r="AR253" s="138" t="s">
        <v>208</v>
      </c>
      <c r="AT253" s="138" t="s">
        <v>126</v>
      </c>
      <c r="AU253" s="138" t="s">
        <v>80</v>
      </c>
      <c r="AY253" s="15" t="s">
        <v>124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5" t="s">
        <v>78</v>
      </c>
      <c r="BK253" s="139">
        <f>ROUND(I253*H253,2)</f>
        <v>0</v>
      </c>
      <c r="BL253" s="15" t="s">
        <v>208</v>
      </c>
      <c r="BM253" s="138" t="s">
        <v>429</v>
      </c>
    </row>
    <row r="254" spans="2:65" s="1" customFormat="1" ht="11.25">
      <c r="B254" s="30"/>
      <c r="D254" s="140" t="s">
        <v>133</v>
      </c>
      <c r="F254" s="141" t="s">
        <v>430</v>
      </c>
      <c r="I254" s="142"/>
      <c r="L254" s="30"/>
      <c r="M254" s="143"/>
      <c r="T254" s="51"/>
      <c r="AT254" s="15" t="s">
        <v>133</v>
      </c>
      <c r="AU254" s="15" t="s">
        <v>80</v>
      </c>
    </row>
    <row r="255" spans="2:65" s="12" customFormat="1" ht="11.25">
      <c r="B255" s="144"/>
      <c r="D255" s="145" t="s">
        <v>135</v>
      </c>
      <c r="E255" s="146" t="s">
        <v>3</v>
      </c>
      <c r="F255" s="147" t="s">
        <v>431</v>
      </c>
      <c r="H255" s="148">
        <v>92</v>
      </c>
      <c r="I255" s="149"/>
      <c r="L255" s="144"/>
      <c r="M255" s="150"/>
      <c r="T255" s="151"/>
      <c r="AT255" s="146" t="s">
        <v>135</v>
      </c>
      <c r="AU255" s="146" t="s">
        <v>80</v>
      </c>
      <c r="AV255" s="12" t="s">
        <v>80</v>
      </c>
      <c r="AW255" s="12" t="s">
        <v>33</v>
      </c>
      <c r="AX255" s="12" t="s">
        <v>78</v>
      </c>
      <c r="AY255" s="146" t="s">
        <v>124</v>
      </c>
    </row>
    <row r="256" spans="2:65" s="1" customFormat="1" ht="16.5" customHeight="1">
      <c r="B256" s="126"/>
      <c r="C256" s="127" t="s">
        <v>432</v>
      </c>
      <c r="D256" s="127" t="s">
        <v>126</v>
      </c>
      <c r="E256" s="128" t="s">
        <v>433</v>
      </c>
      <c r="F256" s="129" t="s">
        <v>434</v>
      </c>
      <c r="G256" s="130" t="s">
        <v>291</v>
      </c>
      <c r="H256" s="131">
        <v>186</v>
      </c>
      <c r="I256" s="132"/>
      <c r="J256" s="133">
        <f>ROUND(I256*H256,2)</f>
        <v>0</v>
      </c>
      <c r="K256" s="129" t="s">
        <v>130</v>
      </c>
      <c r="L256" s="30"/>
      <c r="M256" s="134" t="s">
        <v>3</v>
      </c>
      <c r="N256" s="135" t="s">
        <v>43</v>
      </c>
      <c r="P256" s="136">
        <f>O256*H256</f>
        <v>0</v>
      </c>
      <c r="Q256" s="136">
        <v>9.3000000000000005E-4</v>
      </c>
      <c r="R256" s="136">
        <f>Q256*H256</f>
        <v>0.17298000000000002</v>
      </c>
      <c r="S256" s="136">
        <v>0</v>
      </c>
      <c r="T256" s="137">
        <f>S256*H256</f>
        <v>0</v>
      </c>
      <c r="AR256" s="138" t="s">
        <v>208</v>
      </c>
      <c r="AT256" s="138" t="s">
        <v>126</v>
      </c>
      <c r="AU256" s="138" t="s">
        <v>80</v>
      </c>
      <c r="AY256" s="15" t="s">
        <v>124</v>
      </c>
      <c r="BE256" s="139">
        <f>IF(N256="základní",J256,0)</f>
        <v>0</v>
      </c>
      <c r="BF256" s="139">
        <f>IF(N256="snížená",J256,0)</f>
        <v>0</v>
      </c>
      <c r="BG256" s="139">
        <f>IF(N256="zákl. přenesená",J256,0)</f>
        <v>0</v>
      </c>
      <c r="BH256" s="139">
        <f>IF(N256="sníž. přenesená",J256,0)</f>
        <v>0</v>
      </c>
      <c r="BI256" s="139">
        <f>IF(N256="nulová",J256,0)</f>
        <v>0</v>
      </c>
      <c r="BJ256" s="15" t="s">
        <v>78</v>
      </c>
      <c r="BK256" s="139">
        <f>ROUND(I256*H256,2)</f>
        <v>0</v>
      </c>
      <c r="BL256" s="15" t="s">
        <v>208</v>
      </c>
      <c r="BM256" s="138" t="s">
        <v>435</v>
      </c>
    </row>
    <row r="257" spans="2:65" s="1" customFormat="1" ht="11.25">
      <c r="B257" s="30"/>
      <c r="D257" s="140" t="s">
        <v>133</v>
      </c>
      <c r="F257" s="141" t="s">
        <v>436</v>
      </c>
      <c r="I257" s="142"/>
      <c r="L257" s="30"/>
      <c r="M257" s="143"/>
      <c r="T257" s="51"/>
      <c r="AT257" s="15" t="s">
        <v>133</v>
      </c>
      <c r="AU257" s="15" t="s">
        <v>80</v>
      </c>
    </row>
    <row r="258" spans="2:65" s="12" customFormat="1" ht="11.25">
      <c r="B258" s="144"/>
      <c r="D258" s="145" t="s">
        <v>135</v>
      </c>
      <c r="E258" s="146" t="s">
        <v>3</v>
      </c>
      <c r="F258" s="147" t="s">
        <v>437</v>
      </c>
      <c r="H258" s="148">
        <v>186</v>
      </c>
      <c r="I258" s="149"/>
      <c r="L258" s="144"/>
      <c r="M258" s="150"/>
      <c r="T258" s="151"/>
      <c r="AT258" s="146" t="s">
        <v>135</v>
      </c>
      <c r="AU258" s="146" t="s">
        <v>80</v>
      </c>
      <c r="AV258" s="12" t="s">
        <v>80</v>
      </c>
      <c r="AW258" s="12" t="s">
        <v>33</v>
      </c>
      <c r="AX258" s="12" t="s">
        <v>78</v>
      </c>
      <c r="AY258" s="146" t="s">
        <v>124</v>
      </c>
    </row>
    <row r="259" spans="2:65" s="1" customFormat="1" ht="16.5" customHeight="1">
      <c r="B259" s="126"/>
      <c r="C259" s="127" t="s">
        <v>438</v>
      </c>
      <c r="D259" s="127" t="s">
        <v>126</v>
      </c>
      <c r="E259" s="128" t="s">
        <v>439</v>
      </c>
      <c r="F259" s="129" t="s">
        <v>440</v>
      </c>
      <c r="G259" s="130" t="s">
        <v>291</v>
      </c>
      <c r="H259" s="131">
        <v>168</v>
      </c>
      <c r="I259" s="132"/>
      <c r="J259" s="133">
        <f>ROUND(I259*H259,2)</f>
        <v>0</v>
      </c>
      <c r="K259" s="129" t="s">
        <v>130</v>
      </c>
      <c r="L259" s="30"/>
      <c r="M259" s="134" t="s">
        <v>3</v>
      </c>
      <c r="N259" s="135" t="s">
        <v>43</v>
      </c>
      <c r="P259" s="136">
        <f>O259*H259</f>
        <v>0</v>
      </c>
      <c r="Q259" s="136">
        <v>1.7700000000000001E-3</v>
      </c>
      <c r="R259" s="136">
        <f>Q259*H259</f>
        <v>0.29736000000000001</v>
      </c>
      <c r="S259" s="136">
        <v>0</v>
      </c>
      <c r="T259" s="137">
        <f>S259*H259</f>
        <v>0</v>
      </c>
      <c r="AR259" s="138" t="s">
        <v>208</v>
      </c>
      <c r="AT259" s="138" t="s">
        <v>126</v>
      </c>
      <c r="AU259" s="138" t="s">
        <v>80</v>
      </c>
      <c r="AY259" s="15" t="s">
        <v>124</v>
      </c>
      <c r="BE259" s="139">
        <f>IF(N259="základní",J259,0)</f>
        <v>0</v>
      </c>
      <c r="BF259" s="139">
        <f>IF(N259="snížená",J259,0)</f>
        <v>0</v>
      </c>
      <c r="BG259" s="139">
        <f>IF(N259="zákl. přenesená",J259,0)</f>
        <v>0</v>
      </c>
      <c r="BH259" s="139">
        <f>IF(N259="sníž. přenesená",J259,0)</f>
        <v>0</v>
      </c>
      <c r="BI259" s="139">
        <f>IF(N259="nulová",J259,0)</f>
        <v>0</v>
      </c>
      <c r="BJ259" s="15" t="s">
        <v>78</v>
      </c>
      <c r="BK259" s="139">
        <f>ROUND(I259*H259,2)</f>
        <v>0</v>
      </c>
      <c r="BL259" s="15" t="s">
        <v>208</v>
      </c>
      <c r="BM259" s="138" t="s">
        <v>441</v>
      </c>
    </row>
    <row r="260" spans="2:65" s="1" customFormat="1" ht="11.25">
      <c r="B260" s="30"/>
      <c r="D260" s="140" t="s">
        <v>133</v>
      </c>
      <c r="F260" s="141" t="s">
        <v>442</v>
      </c>
      <c r="I260" s="142"/>
      <c r="L260" s="30"/>
      <c r="M260" s="143"/>
      <c r="T260" s="51"/>
      <c r="AT260" s="15" t="s">
        <v>133</v>
      </c>
      <c r="AU260" s="15" t="s">
        <v>80</v>
      </c>
    </row>
    <row r="261" spans="2:65" s="12" customFormat="1" ht="11.25">
      <c r="B261" s="144"/>
      <c r="D261" s="145" t="s">
        <v>135</v>
      </c>
      <c r="E261" s="146" t="s">
        <v>3</v>
      </c>
      <c r="F261" s="147" t="s">
        <v>443</v>
      </c>
      <c r="H261" s="148">
        <v>168</v>
      </c>
      <c r="I261" s="149"/>
      <c r="L261" s="144"/>
      <c r="M261" s="150"/>
      <c r="T261" s="151"/>
      <c r="AT261" s="146" t="s">
        <v>135</v>
      </c>
      <c r="AU261" s="146" t="s">
        <v>80</v>
      </c>
      <c r="AV261" s="12" t="s">
        <v>80</v>
      </c>
      <c r="AW261" s="12" t="s">
        <v>33</v>
      </c>
      <c r="AX261" s="12" t="s">
        <v>78</v>
      </c>
      <c r="AY261" s="146" t="s">
        <v>124</v>
      </c>
    </row>
    <row r="262" spans="2:65" s="1" customFormat="1" ht="16.5" customHeight="1">
      <c r="B262" s="126"/>
      <c r="C262" s="127" t="s">
        <v>444</v>
      </c>
      <c r="D262" s="127" t="s">
        <v>126</v>
      </c>
      <c r="E262" s="128" t="s">
        <v>445</v>
      </c>
      <c r="F262" s="129" t="s">
        <v>446</v>
      </c>
      <c r="G262" s="130" t="s">
        <v>291</v>
      </c>
      <c r="H262" s="131">
        <v>28</v>
      </c>
      <c r="I262" s="132"/>
      <c r="J262" s="133">
        <f>ROUND(I262*H262,2)</f>
        <v>0</v>
      </c>
      <c r="K262" s="129" t="s">
        <v>130</v>
      </c>
      <c r="L262" s="30"/>
      <c r="M262" s="134" t="s">
        <v>3</v>
      </c>
      <c r="N262" s="135" t="s">
        <v>43</v>
      </c>
      <c r="P262" s="136">
        <f>O262*H262</f>
        <v>0</v>
      </c>
      <c r="Q262" s="136">
        <v>1.01E-3</v>
      </c>
      <c r="R262" s="136">
        <f>Q262*H262</f>
        <v>2.828E-2</v>
      </c>
      <c r="S262" s="136">
        <v>0</v>
      </c>
      <c r="T262" s="137">
        <f>S262*H262</f>
        <v>0</v>
      </c>
      <c r="AR262" s="138" t="s">
        <v>208</v>
      </c>
      <c r="AT262" s="138" t="s">
        <v>126</v>
      </c>
      <c r="AU262" s="138" t="s">
        <v>80</v>
      </c>
      <c r="AY262" s="15" t="s">
        <v>124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5" t="s">
        <v>78</v>
      </c>
      <c r="BK262" s="139">
        <f>ROUND(I262*H262,2)</f>
        <v>0</v>
      </c>
      <c r="BL262" s="15" t="s">
        <v>208</v>
      </c>
      <c r="BM262" s="138" t="s">
        <v>447</v>
      </c>
    </row>
    <row r="263" spans="2:65" s="1" customFormat="1" ht="11.25">
      <c r="B263" s="30"/>
      <c r="D263" s="140" t="s">
        <v>133</v>
      </c>
      <c r="F263" s="141" t="s">
        <v>448</v>
      </c>
      <c r="I263" s="142"/>
      <c r="L263" s="30"/>
      <c r="M263" s="143"/>
      <c r="T263" s="51"/>
      <c r="AT263" s="15" t="s">
        <v>133</v>
      </c>
      <c r="AU263" s="15" t="s">
        <v>80</v>
      </c>
    </row>
    <row r="264" spans="2:65" s="12" customFormat="1" ht="11.25">
      <c r="B264" s="144"/>
      <c r="D264" s="145" t="s">
        <v>135</v>
      </c>
      <c r="E264" s="146" t="s">
        <v>3</v>
      </c>
      <c r="F264" s="147" t="s">
        <v>449</v>
      </c>
      <c r="H264" s="148">
        <v>28</v>
      </c>
      <c r="I264" s="149"/>
      <c r="L264" s="144"/>
      <c r="M264" s="150"/>
      <c r="T264" s="151"/>
      <c r="AT264" s="146" t="s">
        <v>135</v>
      </c>
      <c r="AU264" s="146" t="s">
        <v>80</v>
      </c>
      <c r="AV264" s="12" t="s">
        <v>80</v>
      </c>
      <c r="AW264" s="12" t="s">
        <v>33</v>
      </c>
      <c r="AX264" s="12" t="s">
        <v>78</v>
      </c>
      <c r="AY264" s="146" t="s">
        <v>124</v>
      </c>
    </row>
    <row r="265" spans="2:65" s="1" customFormat="1" ht="16.5" customHeight="1">
      <c r="B265" s="126"/>
      <c r="C265" s="127" t="s">
        <v>450</v>
      </c>
      <c r="D265" s="127" t="s">
        <v>126</v>
      </c>
      <c r="E265" s="128" t="s">
        <v>451</v>
      </c>
      <c r="F265" s="129" t="s">
        <v>452</v>
      </c>
      <c r="G265" s="130" t="s">
        <v>291</v>
      </c>
      <c r="H265" s="131">
        <v>64</v>
      </c>
      <c r="I265" s="132"/>
      <c r="J265" s="133">
        <f>ROUND(I265*H265,2)</f>
        <v>0</v>
      </c>
      <c r="K265" s="129" t="s">
        <v>130</v>
      </c>
      <c r="L265" s="30"/>
      <c r="M265" s="134" t="s">
        <v>3</v>
      </c>
      <c r="N265" s="135" t="s">
        <v>43</v>
      </c>
      <c r="P265" s="136">
        <f>O265*H265</f>
        <v>0</v>
      </c>
      <c r="Q265" s="136">
        <v>1.81E-3</v>
      </c>
      <c r="R265" s="136">
        <f>Q265*H265</f>
        <v>0.11584</v>
      </c>
      <c r="S265" s="136">
        <v>0</v>
      </c>
      <c r="T265" s="137">
        <f>S265*H265</f>
        <v>0</v>
      </c>
      <c r="AR265" s="138" t="s">
        <v>208</v>
      </c>
      <c r="AT265" s="138" t="s">
        <v>126</v>
      </c>
      <c r="AU265" s="138" t="s">
        <v>80</v>
      </c>
      <c r="AY265" s="15" t="s">
        <v>124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5" t="s">
        <v>78</v>
      </c>
      <c r="BK265" s="139">
        <f>ROUND(I265*H265,2)</f>
        <v>0</v>
      </c>
      <c r="BL265" s="15" t="s">
        <v>208</v>
      </c>
      <c r="BM265" s="138" t="s">
        <v>453</v>
      </c>
    </row>
    <row r="266" spans="2:65" s="1" customFormat="1" ht="11.25">
      <c r="B266" s="30"/>
      <c r="D266" s="140" t="s">
        <v>133</v>
      </c>
      <c r="F266" s="141" t="s">
        <v>454</v>
      </c>
      <c r="I266" s="142"/>
      <c r="L266" s="30"/>
      <c r="M266" s="143"/>
      <c r="T266" s="51"/>
      <c r="AT266" s="15" t="s">
        <v>133</v>
      </c>
      <c r="AU266" s="15" t="s">
        <v>80</v>
      </c>
    </row>
    <row r="267" spans="2:65" s="12" customFormat="1" ht="11.25">
      <c r="B267" s="144"/>
      <c r="D267" s="145" t="s">
        <v>135</v>
      </c>
      <c r="E267" s="146" t="s">
        <v>3</v>
      </c>
      <c r="F267" s="147" t="s">
        <v>455</v>
      </c>
      <c r="H267" s="148">
        <v>64</v>
      </c>
      <c r="I267" s="149"/>
      <c r="L267" s="144"/>
      <c r="M267" s="150"/>
      <c r="T267" s="151"/>
      <c r="AT267" s="146" t="s">
        <v>135</v>
      </c>
      <c r="AU267" s="146" t="s">
        <v>80</v>
      </c>
      <c r="AV267" s="12" t="s">
        <v>80</v>
      </c>
      <c r="AW267" s="12" t="s">
        <v>33</v>
      </c>
      <c r="AX267" s="12" t="s">
        <v>78</v>
      </c>
      <c r="AY267" s="146" t="s">
        <v>124</v>
      </c>
    </row>
    <row r="268" spans="2:65" s="1" customFormat="1" ht="16.5" customHeight="1">
      <c r="B268" s="126"/>
      <c r="C268" s="127" t="s">
        <v>456</v>
      </c>
      <c r="D268" s="127" t="s">
        <v>126</v>
      </c>
      <c r="E268" s="128" t="s">
        <v>457</v>
      </c>
      <c r="F268" s="129" t="s">
        <v>458</v>
      </c>
      <c r="G268" s="130" t="s">
        <v>192</v>
      </c>
      <c r="H268" s="131">
        <v>31</v>
      </c>
      <c r="I268" s="132"/>
      <c r="J268" s="133">
        <f>ROUND(I268*H268,2)</f>
        <v>0</v>
      </c>
      <c r="K268" s="129" t="s">
        <v>130</v>
      </c>
      <c r="L268" s="30"/>
      <c r="M268" s="134" t="s">
        <v>3</v>
      </c>
      <c r="N268" s="135" t="s">
        <v>43</v>
      </c>
      <c r="P268" s="136">
        <f>O268*H268</f>
        <v>0</v>
      </c>
      <c r="Q268" s="136">
        <v>0</v>
      </c>
      <c r="R268" s="136">
        <f>Q268*H268</f>
        <v>0</v>
      </c>
      <c r="S268" s="136">
        <v>0</v>
      </c>
      <c r="T268" s="137">
        <f>S268*H268</f>
        <v>0</v>
      </c>
      <c r="AR268" s="138" t="s">
        <v>208</v>
      </c>
      <c r="AT268" s="138" t="s">
        <v>126</v>
      </c>
      <c r="AU268" s="138" t="s">
        <v>80</v>
      </c>
      <c r="AY268" s="15" t="s">
        <v>124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5" t="s">
        <v>78</v>
      </c>
      <c r="BK268" s="139">
        <f>ROUND(I268*H268,2)</f>
        <v>0</v>
      </c>
      <c r="BL268" s="15" t="s">
        <v>208</v>
      </c>
      <c r="BM268" s="138" t="s">
        <v>459</v>
      </c>
    </row>
    <row r="269" spans="2:65" s="1" customFormat="1" ht="11.25">
      <c r="B269" s="30"/>
      <c r="D269" s="140" t="s">
        <v>133</v>
      </c>
      <c r="F269" s="141" t="s">
        <v>460</v>
      </c>
      <c r="I269" s="142"/>
      <c r="L269" s="30"/>
      <c r="M269" s="143"/>
      <c r="T269" s="51"/>
      <c r="AT269" s="15" t="s">
        <v>133</v>
      </c>
      <c r="AU269" s="15" t="s">
        <v>80</v>
      </c>
    </row>
    <row r="270" spans="2:65" s="12" customFormat="1" ht="11.25">
      <c r="B270" s="144"/>
      <c r="D270" s="145" t="s">
        <v>135</v>
      </c>
      <c r="E270" s="146" t="s">
        <v>3</v>
      </c>
      <c r="F270" s="147" t="s">
        <v>288</v>
      </c>
      <c r="H270" s="148">
        <v>31</v>
      </c>
      <c r="I270" s="149"/>
      <c r="L270" s="144"/>
      <c r="M270" s="150"/>
      <c r="T270" s="151"/>
      <c r="AT270" s="146" t="s">
        <v>135</v>
      </c>
      <c r="AU270" s="146" t="s">
        <v>80</v>
      </c>
      <c r="AV270" s="12" t="s">
        <v>80</v>
      </c>
      <c r="AW270" s="12" t="s">
        <v>33</v>
      </c>
      <c r="AX270" s="12" t="s">
        <v>78</v>
      </c>
      <c r="AY270" s="146" t="s">
        <v>124</v>
      </c>
    </row>
    <row r="271" spans="2:65" s="1" customFormat="1" ht="16.5" customHeight="1">
      <c r="B271" s="126"/>
      <c r="C271" s="127" t="s">
        <v>461</v>
      </c>
      <c r="D271" s="127" t="s">
        <v>126</v>
      </c>
      <c r="E271" s="128" t="s">
        <v>462</v>
      </c>
      <c r="F271" s="129" t="s">
        <v>463</v>
      </c>
      <c r="G271" s="130" t="s">
        <v>192</v>
      </c>
      <c r="H271" s="131">
        <v>98</v>
      </c>
      <c r="I271" s="132"/>
      <c r="J271" s="133">
        <f>ROUND(I271*H271,2)</f>
        <v>0</v>
      </c>
      <c r="K271" s="129" t="s">
        <v>130</v>
      </c>
      <c r="L271" s="30"/>
      <c r="M271" s="134" t="s">
        <v>3</v>
      </c>
      <c r="N271" s="135" t="s">
        <v>43</v>
      </c>
      <c r="P271" s="136">
        <f>O271*H271</f>
        <v>0</v>
      </c>
      <c r="Q271" s="136">
        <v>0</v>
      </c>
      <c r="R271" s="136">
        <f>Q271*H271</f>
        <v>0</v>
      </c>
      <c r="S271" s="136">
        <v>0</v>
      </c>
      <c r="T271" s="137">
        <f>S271*H271</f>
        <v>0</v>
      </c>
      <c r="AR271" s="138" t="s">
        <v>208</v>
      </c>
      <c r="AT271" s="138" t="s">
        <v>126</v>
      </c>
      <c r="AU271" s="138" t="s">
        <v>80</v>
      </c>
      <c r="AY271" s="15" t="s">
        <v>124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5" t="s">
        <v>78</v>
      </c>
      <c r="BK271" s="139">
        <f>ROUND(I271*H271,2)</f>
        <v>0</v>
      </c>
      <c r="BL271" s="15" t="s">
        <v>208</v>
      </c>
      <c r="BM271" s="138" t="s">
        <v>464</v>
      </c>
    </row>
    <row r="272" spans="2:65" s="1" customFormat="1" ht="11.25">
      <c r="B272" s="30"/>
      <c r="D272" s="140" t="s">
        <v>133</v>
      </c>
      <c r="F272" s="141" t="s">
        <v>465</v>
      </c>
      <c r="I272" s="142"/>
      <c r="L272" s="30"/>
      <c r="M272" s="143"/>
      <c r="T272" s="51"/>
      <c r="AT272" s="15" t="s">
        <v>133</v>
      </c>
      <c r="AU272" s="15" t="s">
        <v>80</v>
      </c>
    </row>
    <row r="273" spans="2:65" s="12" customFormat="1" ht="11.25">
      <c r="B273" s="144"/>
      <c r="D273" s="145" t="s">
        <v>135</v>
      </c>
      <c r="E273" s="146" t="s">
        <v>3</v>
      </c>
      <c r="F273" s="147" t="s">
        <v>466</v>
      </c>
      <c r="H273" s="148">
        <v>98</v>
      </c>
      <c r="I273" s="149"/>
      <c r="L273" s="144"/>
      <c r="M273" s="150"/>
      <c r="T273" s="151"/>
      <c r="AT273" s="146" t="s">
        <v>135</v>
      </c>
      <c r="AU273" s="146" t="s">
        <v>80</v>
      </c>
      <c r="AV273" s="12" t="s">
        <v>80</v>
      </c>
      <c r="AW273" s="12" t="s">
        <v>33</v>
      </c>
      <c r="AX273" s="12" t="s">
        <v>78</v>
      </c>
      <c r="AY273" s="146" t="s">
        <v>124</v>
      </c>
    </row>
    <row r="274" spans="2:65" s="1" customFormat="1" ht="16.5" customHeight="1">
      <c r="B274" s="126"/>
      <c r="C274" s="127" t="s">
        <v>300</v>
      </c>
      <c r="D274" s="127" t="s">
        <v>126</v>
      </c>
      <c r="E274" s="128" t="s">
        <v>467</v>
      </c>
      <c r="F274" s="129" t="s">
        <v>468</v>
      </c>
      <c r="G274" s="130" t="s">
        <v>192</v>
      </c>
      <c r="H274" s="131">
        <v>49</v>
      </c>
      <c r="I274" s="132"/>
      <c r="J274" s="133">
        <f>ROUND(I274*H274,2)</f>
        <v>0</v>
      </c>
      <c r="K274" s="129" t="s">
        <v>130</v>
      </c>
      <c r="L274" s="30"/>
      <c r="M274" s="134" t="s">
        <v>3</v>
      </c>
      <c r="N274" s="135" t="s">
        <v>43</v>
      </c>
      <c r="P274" s="136">
        <f>O274*H274</f>
        <v>0</v>
      </c>
      <c r="Q274" s="136">
        <v>0</v>
      </c>
      <c r="R274" s="136">
        <f>Q274*H274</f>
        <v>0</v>
      </c>
      <c r="S274" s="136">
        <v>0</v>
      </c>
      <c r="T274" s="137">
        <f>S274*H274</f>
        <v>0</v>
      </c>
      <c r="AR274" s="138" t="s">
        <v>208</v>
      </c>
      <c r="AT274" s="138" t="s">
        <v>126</v>
      </c>
      <c r="AU274" s="138" t="s">
        <v>80</v>
      </c>
      <c r="AY274" s="15" t="s">
        <v>124</v>
      </c>
      <c r="BE274" s="139">
        <f>IF(N274="základní",J274,0)</f>
        <v>0</v>
      </c>
      <c r="BF274" s="139">
        <f>IF(N274="snížená",J274,0)</f>
        <v>0</v>
      </c>
      <c r="BG274" s="139">
        <f>IF(N274="zákl. přenesená",J274,0)</f>
        <v>0</v>
      </c>
      <c r="BH274" s="139">
        <f>IF(N274="sníž. přenesená",J274,0)</f>
        <v>0</v>
      </c>
      <c r="BI274" s="139">
        <f>IF(N274="nulová",J274,0)</f>
        <v>0</v>
      </c>
      <c r="BJ274" s="15" t="s">
        <v>78</v>
      </c>
      <c r="BK274" s="139">
        <f>ROUND(I274*H274,2)</f>
        <v>0</v>
      </c>
      <c r="BL274" s="15" t="s">
        <v>208</v>
      </c>
      <c r="BM274" s="138" t="s">
        <v>469</v>
      </c>
    </row>
    <row r="275" spans="2:65" s="1" customFormat="1" ht="11.25">
      <c r="B275" s="30"/>
      <c r="D275" s="140" t="s">
        <v>133</v>
      </c>
      <c r="F275" s="141" t="s">
        <v>470</v>
      </c>
      <c r="I275" s="142"/>
      <c r="L275" s="30"/>
      <c r="M275" s="143"/>
      <c r="T275" s="51"/>
      <c r="AT275" s="15" t="s">
        <v>133</v>
      </c>
      <c r="AU275" s="15" t="s">
        <v>80</v>
      </c>
    </row>
    <row r="276" spans="2:65" s="12" customFormat="1" ht="11.25">
      <c r="B276" s="144"/>
      <c r="D276" s="145" t="s">
        <v>135</v>
      </c>
      <c r="E276" s="146" t="s">
        <v>3</v>
      </c>
      <c r="F276" s="147" t="s">
        <v>393</v>
      </c>
      <c r="H276" s="148">
        <v>49</v>
      </c>
      <c r="I276" s="149"/>
      <c r="L276" s="144"/>
      <c r="M276" s="150"/>
      <c r="T276" s="151"/>
      <c r="AT276" s="146" t="s">
        <v>135</v>
      </c>
      <c r="AU276" s="146" t="s">
        <v>80</v>
      </c>
      <c r="AV276" s="12" t="s">
        <v>80</v>
      </c>
      <c r="AW276" s="12" t="s">
        <v>33</v>
      </c>
      <c r="AX276" s="12" t="s">
        <v>78</v>
      </c>
      <c r="AY276" s="146" t="s">
        <v>124</v>
      </c>
    </row>
    <row r="277" spans="2:65" s="1" customFormat="1" ht="21.75" customHeight="1">
      <c r="B277" s="126"/>
      <c r="C277" s="127" t="s">
        <v>471</v>
      </c>
      <c r="D277" s="127" t="s">
        <v>126</v>
      </c>
      <c r="E277" s="128" t="s">
        <v>472</v>
      </c>
      <c r="F277" s="129" t="s">
        <v>473</v>
      </c>
      <c r="G277" s="130" t="s">
        <v>192</v>
      </c>
      <c r="H277" s="131">
        <v>2</v>
      </c>
      <c r="I277" s="132"/>
      <c r="J277" s="133">
        <f>ROUND(I277*H277,2)</f>
        <v>0</v>
      </c>
      <c r="K277" s="129" t="s">
        <v>130</v>
      </c>
      <c r="L277" s="30"/>
      <c r="M277" s="134" t="s">
        <v>3</v>
      </c>
      <c r="N277" s="135" t="s">
        <v>43</v>
      </c>
      <c r="P277" s="136">
        <f>O277*H277</f>
        <v>0</v>
      </c>
      <c r="Q277" s="136">
        <v>1.9E-3</v>
      </c>
      <c r="R277" s="136">
        <f>Q277*H277</f>
        <v>3.8E-3</v>
      </c>
      <c r="S277" s="136">
        <v>0</v>
      </c>
      <c r="T277" s="137">
        <f>S277*H277</f>
        <v>0</v>
      </c>
      <c r="AR277" s="138" t="s">
        <v>208</v>
      </c>
      <c r="AT277" s="138" t="s">
        <v>126</v>
      </c>
      <c r="AU277" s="138" t="s">
        <v>80</v>
      </c>
      <c r="AY277" s="15" t="s">
        <v>124</v>
      </c>
      <c r="BE277" s="139">
        <f>IF(N277="základní",J277,0)</f>
        <v>0</v>
      </c>
      <c r="BF277" s="139">
        <f>IF(N277="snížená",J277,0)</f>
        <v>0</v>
      </c>
      <c r="BG277" s="139">
        <f>IF(N277="zákl. přenesená",J277,0)</f>
        <v>0</v>
      </c>
      <c r="BH277" s="139">
        <f>IF(N277="sníž. přenesená",J277,0)</f>
        <v>0</v>
      </c>
      <c r="BI277" s="139">
        <f>IF(N277="nulová",J277,0)</f>
        <v>0</v>
      </c>
      <c r="BJ277" s="15" t="s">
        <v>78</v>
      </c>
      <c r="BK277" s="139">
        <f>ROUND(I277*H277,2)</f>
        <v>0</v>
      </c>
      <c r="BL277" s="15" t="s">
        <v>208</v>
      </c>
      <c r="BM277" s="138" t="s">
        <v>474</v>
      </c>
    </row>
    <row r="278" spans="2:65" s="1" customFormat="1" ht="11.25">
      <c r="B278" s="30"/>
      <c r="D278" s="140" t="s">
        <v>133</v>
      </c>
      <c r="F278" s="141" t="s">
        <v>475</v>
      </c>
      <c r="I278" s="142"/>
      <c r="L278" s="30"/>
      <c r="M278" s="143"/>
      <c r="T278" s="51"/>
      <c r="AT278" s="15" t="s">
        <v>133</v>
      </c>
      <c r="AU278" s="15" t="s">
        <v>80</v>
      </c>
    </row>
    <row r="279" spans="2:65" s="12" customFormat="1" ht="11.25">
      <c r="B279" s="144"/>
      <c r="D279" s="145" t="s">
        <v>135</v>
      </c>
      <c r="E279" s="146" t="s">
        <v>3</v>
      </c>
      <c r="F279" s="147" t="s">
        <v>80</v>
      </c>
      <c r="H279" s="148">
        <v>2</v>
      </c>
      <c r="I279" s="149"/>
      <c r="L279" s="144"/>
      <c r="M279" s="150"/>
      <c r="T279" s="151"/>
      <c r="AT279" s="146" t="s">
        <v>135</v>
      </c>
      <c r="AU279" s="146" t="s">
        <v>80</v>
      </c>
      <c r="AV279" s="12" t="s">
        <v>80</v>
      </c>
      <c r="AW279" s="12" t="s">
        <v>33</v>
      </c>
      <c r="AX279" s="12" t="s">
        <v>78</v>
      </c>
      <c r="AY279" s="146" t="s">
        <v>124</v>
      </c>
    </row>
    <row r="280" spans="2:65" s="1" customFormat="1" ht="16.5" customHeight="1">
      <c r="B280" s="126"/>
      <c r="C280" s="127" t="s">
        <v>455</v>
      </c>
      <c r="D280" s="127" t="s">
        <v>126</v>
      </c>
      <c r="E280" s="128" t="s">
        <v>476</v>
      </c>
      <c r="F280" s="129" t="s">
        <v>477</v>
      </c>
      <c r="G280" s="130" t="s">
        <v>192</v>
      </c>
      <c r="H280" s="131">
        <v>10</v>
      </c>
      <c r="I280" s="132"/>
      <c r="J280" s="133">
        <f>ROUND(I280*H280,2)</f>
        <v>0</v>
      </c>
      <c r="K280" s="129" t="s">
        <v>130</v>
      </c>
      <c r="L280" s="30"/>
      <c r="M280" s="134" t="s">
        <v>3</v>
      </c>
      <c r="N280" s="135" t="s">
        <v>43</v>
      </c>
      <c r="P280" s="136">
        <f>O280*H280</f>
        <v>0</v>
      </c>
      <c r="Q280" s="136">
        <v>3.4000000000000002E-4</v>
      </c>
      <c r="R280" s="136">
        <f>Q280*H280</f>
        <v>3.4000000000000002E-3</v>
      </c>
      <c r="S280" s="136">
        <v>0</v>
      </c>
      <c r="T280" s="137">
        <f>S280*H280</f>
        <v>0</v>
      </c>
      <c r="AR280" s="138" t="s">
        <v>208</v>
      </c>
      <c r="AT280" s="138" t="s">
        <v>126</v>
      </c>
      <c r="AU280" s="138" t="s">
        <v>80</v>
      </c>
      <c r="AY280" s="15" t="s">
        <v>124</v>
      </c>
      <c r="BE280" s="139">
        <f>IF(N280="základní",J280,0)</f>
        <v>0</v>
      </c>
      <c r="BF280" s="139">
        <f>IF(N280="snížená",J280,0)</f>
        <v>0</v>
      </c>
      <c r="BG280" s="139">
        <f>IF(N280="zákl. přenesená",J280,0)</f>
        <v>0</v>
      </c>
      <c r="BH280" s="139">
        <f>IF(N280="sníž. přenesená",J280,0)</f>
        <v>0</v>
      </c>
      <c r="BI280" s="139">
        <f>IF(N280="nulová",J280,0)</f>
        <v>0</v>
      </c>
      <c r="BJ280" s="15" t="s">
        <v>78</v>
      </c>
      <c r="BK280" s="139">
        <f>ROUND(I280*H280,2)</f>
        <v>0</v>
      </c>
      <c r="BL280" s="15" t="s">
        <v>208</v>
      </c>
      <c r="BM280" s="138" t="s">
        <v>478</v>
      </c>
    </row>
    <row r="281" spans="2:65" s="1" customFormat="1" ht="11.25">
      <c r="B281" s="30"/>
      <c r="D281" s="140" t="s">
        <v>133</v>
      </c>
      <c r="F281" s="141" t="s">
        <v>479</v>
      </c>
      <c r="I281" s="142"/>
      <c r="L281" s="30"/>
      <c r="M281" s="143"/>
      <c r="T281" s="51"/>
      <c r="AT281" s="15" t="s">
        <v>133</v>
      </c>
      <c r="AU281" s="15" t="s">
        <v>80</v>
      </c>
    </row>
    <row r="282" spans="2:65" s="12" customFormat="1" ht="11.25">
      <c r="B282" s="144"/>
      <c r="D282" s="145" t="s">
        <v>135</v>
      </c>
      <c r="E282" s="146" t="s">
        <v>3</v>
      </c>
      <c r="F282" s="147" t="s">
        <v>179</v>
      </c>
      <c r="H282" s="148">
        <v>10</v>
      </c>
      <c r="I282" s="149"/>
      <c r="L282" s="144"/>
      <c r="M282" s="150"/>
      <c r="T282" s="151"/>
      <c r="AT282" s="146" t="s">
        <v>135</v>
      </c>
      <c r="AU282" s="146" t="s">
        <v>80</v>
      </c>
      <c r="AV282" s="12" t="s">
        <v>80</v>
      </c>
      <c r="AW282" s="12" t="s">
        <v>33</v>
      </c>
      <c r="AX282" s="12" t="s">
        <v>78</v>
      </c>
      <c r="AY282" s="146" t="s">
        <v>124</v>
      </c>
    </row>
    <row r="283" spans="2:65" s="1" customFormat="1" ht="16.5" customHeight="1">
      <c r="B283" s="126"/>
      <c r="C283" s="127" t="s">
        <v>480</v>
      </c>
      <c r="D283" s="127" t="s">
        <v>126</v>
      </c>
      <c r="E283" s="128" t="s">
        <v>481</v>
      </c>
      <c r="F283" s="129" t="s">
        <v>482</v>
      </c>
      <c r="G283" s="130" t="s">
        <v>192</v>
      </c>
      <c r="H283" s="131">
        <v>39</v>
      </c>
      <c r="I283" s="132"/>
      <c r="J283" s="133">
        <f>ROUND(I283*H283,2)</f>
        <v>0</v>
      </c>
      <c r="K283" s="129" t="s">
        <v>130</v>
      </c>
      <c r="L283" s="30"/>
      <c r="M283" s="134" t="s">
        <v>3</v>
      </c>
      <c r="N283" s="135" t="s">
        <v>43</v>
      </c>
      <c r="P283" s="136">
        <f>O283*H283</f>
        <v>0</v>
      </c>
      <c r="Q283" s="136">
        <v>6.0000000000000002E-5</v>
      </c>
      <c r="R283" s="136">
        <f>Q283*H283</f>
        <v>2.3400000000000001E-3</v>
      </c>
      <c r="S283" s="136">
        <v>0</v>
      </c>
      <c r="T283" s="137">
        <f>S283*H283</f>
        <v>0</v>
      </c>
      <c r="AR283" s="138" t="s">
        <v>208</v>
      </c>
      <c r="AT283" s="138" t="s">
        <v>126</v>
      </c>
      <c r="AU283" s="138" t="s">
        <v>80</v>
      </c>
      <c r="AY283" s="15" t="s">
        <v>124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5" t="s">
        <v>78</v>
      </c>
      <c r="BK283" s="139">
        <f>ROUND(I283*H283,2)</f>
        <v>0</v>
      </c>
      <c r="BL283" s="15" t="s">
        <v>208</v>
      </c>
      <c r="BM283" s="138" t="s">
        <v>483</v>
      </c>
    </row>
    <row r="284" spans="2:65" s="1" customFormat="1" ht="11.25">
      <c r="B284" s="30"/>
      <c r="D284" s="140" t="s">
        <v>133</v>
      </c>
      <c r="F284" s="141" t="s">
        <v>484</v>
      </c>
      <c r="I284" s="142"/>
      <c r="L284" s="30"/>
      <c r="M284" s="143"/>
      <c r="T284" s="51"/>
      <c r="AT284" s="15" t="s">
        <v>133</v>
      </c>
      <c r="AU284" s="15" t="s">
        <v>80</v>
      </c>
    </row>
    <row r="285" spans="2:65" s="12" customFormat="1" ht="11.25">
      <c r="B285" s="144"/>
      <c r="D285" s="145" t="s">
        <v>135</v>
      </c>
      <c r="E285" s="146" t="s">
        <v>3</v>
      </c>
      <c r="F285" s="147" t="s">
        <v>485</v>
      </c>
      <c r="H285" s="148">
        <v>39</v>
      </c>
      <c r="I285" s="149"/>
      <c r="L285" s="144"/>
      <c r="M285" s="150"/>
      <c r="T285" s="151"/>
      <c r="AT285" s="146" t="s">
        <v>135</v>
      </c>
      <c r="AU285" s="146" t="s">
        <v>80</v>
      </c>
      <c r="AV285" s="12" t="s">
        <v>80</v>
      </c>
      <c r="AW285" s="12" t="s">
        <v>33</v>
      </c>
      <c r="AX285" s="12" t="s">
        <v>78</v>
      </c>
      <c r="AY285" s="146" t="s">
        <v>124</v>
      </c>
    </row>
    <row r="286" spans="2:65" s="1" customFormat="1" ht="16.5" customHeight="1">
      <c r="B286" s="126"/>
      <c r="C286" s="152" t="s">
        <v>486</v>
      </c>
      <c r="D286" s="152" t="s">
        <v>174</v>
      </c>
      <c r="E286" s="153" t="s">
        <v>487</v>
      </c>
      <c r="F286" s="154" t="s">
        <v>488</v>
      </c>
      <c r="G286" s="155" t="s">
        <v>192</v>
      </c>
      <c r="H286" s="156">
        <v>8</v>
      </c>
      <c r="I286" s="157"/>
      <c r="J286" s="158">
        <f>ROUND(I286*H286,2)</f>
        <v>0</v>
      </c>
      <c r="K286" s="154" t="s">
        <v>130</v>
      </c>
      <c r="L286" s="159"/>
      <c r="M286" s="160" t="s">
        <v>3</v>
      </c>
      <c r="N286" s="161" t="s">
        <v>43</v>
      </c>
      <c r="P286" s="136">
        <f>O286*H286</f>
        <v>0</v>
      </c>
      <c r="Q286" s="136">
        <v>9.0000000000000006E-5</v>
      </c>
      <c r="R286" s="136">
        <f>Q286*H286</f>
        <v>7.2000000000000005E-4</v>
      </c>
      <c r="S286" s="136">
        <v>0</v>
      </c>
      <c r="T286" s="137">
        <f>S286*H286</f>
        <v>0</v>
      </c>
      <c r="AR286" s="138" t="s">
        <v>295</v>
      </c>
      <c r="AT286" s="138" t="s">
        <v>174</v>
      </c>
      <c r="AU286" s="138" t="s">
        <v>80</v>
      </c>
      <c r="AY286" s="15" t="s">
        <v>124</v>
      </c>
      <c r="BE286" s="139">
        <f>IF(N286="základní",J286,0)</f>
        <v>0</v>
      </c>
      <c r="BF286" s="139">
        <f>IF(N286="snížená",J286,0)</f>
        <v>0</v>
      </c>
      <c r="BG286" s="139">
        <f>IF(N286="zákl. přenesená",J286,0)</f>
        <v>0</v>
      </c>
      <c r="BH286" s="139">
        <f>IF(N286="sníž. přenesená",J286,0)</f>
        <v>0</v>
      </c>
      <c r="BI286" s="139">
        <f>IF(N286="nulová",J286,0)</f>
        <v>0</v>
      </c>
      <c r="BJ286" s="15" t="s">
        <v>78</v>
      </c>
      <c r="BK286" s="139">
        <f>ROUND(I286*H286,2)</f>
        <v>0</v>
      </c>
      <c r="BL286" s="15" t="s">
        <v>208</v>
      </c>
      <c r="BM286" s="138" t="s">
        <v>489</v>
      </c>
    </row>
    <row r="287" spans="2:65" s="12" customFormat="1" ht="11.25">
      <c r="B287" s="144"/>
      <c r="D287" s="145" t="s">
        <v>135</v>
      </c>
      <c r="E287" s="146" t="s">
        <v>3</v>
      </c>
      <c r="F287" s="147" t="s">
        <v>167</v>
      </c>
      <c r="H287" s="148">
        <v>8</v>
      </c>
      <c r="I287" s="149"/>
      <c r="L287" s="144"/>
      <c r="M287" s="150"/>
      <c r="T287" s="151"/>
      <c r="AT287" s="146" t="s">
        <v>135</v>
      </c>
      <c r="AU287" s="146" t="s">
        <v>80</v>
      </c>
      <c r="AV287" s="12" t="s">
        <v>80</v>
      </c>
      <c r="AW287" s="12" t="s">
        <v>33</v>
      </c>
      <c r="AX287" s="12" t="s">
        <v>78</v>
      </c>
      <c r="AY287" s="146" t="s">
        <v>124</v>
      </c>
    </row>
    <row r="288" spans="2:65" s="1" customFormat="1" ht="16.5" customHeight="1">
      <c r="B288" s="126"/>
      <c r="C288" s="152" t="s">
        <v>490</v>
      </c>
      <c r="D288" s="152" t="s">
        <v>174</v>
      </c>
      <c r="E288" s="153" t="s">
        <v>491</v>
      </c>
      <c r="F288" s="154" t="s">
        <v>492</v>
      </c>
      <c r="G288" s="155" t="s">
        <v>192</v>
      </c>
      <c r="H288" s="156">
        <v>31</v>
      </c>
      <c r="I288" s="157"/>
      <c r="J288" s="158">
        <f>ROUND(I288*H288,2)</f>
        <v>0</v>
      </c>
      <c r="K288" s="154" t="s">
        <v>130</v>
      </c>
      <c r="L288" s="159"/>
      <c r="M288" s="160" t="s">
        <v>3</v>
      </c>
      <c r="N288" s="161" t="s">
        <v>43</v>
      </c>
      <c r="P288" s="136">
        <f>O288*H288</f>
        <v>0</v>
      </c>
      <c r="Q288" s="136">
        <v>1.2E-4</v>
      </c>
      <c r="R288" s="136">
        <f>Q288*H288</f>
        <v>3.7200000000000002E-3</v>
      </c>
      <c r="S288" s="136">
        <v>0</v>
      </c>
      <c r="T288" s="137">
        <f>S288*H288</f>
        <v>0</v>
      </c>
      <c r="AR288" s="138" t="s">
        <v>295</v>
      </c>
      <c r="AT288" s="138" t="s">
        <v>174</v>
      </c>
      <c r="AU288" s="138" t="s">
        <v>80</v>
      </c>
      <c r="AY288" s="15" t="s">
        <v>124</v>
      </c>
      <c r="BE288" s="139">
        <f>IF(N288="základní",J288,0)</f>
        <v>0</v>
      </c>
      <c r="BF288" s="139">
        <f>IF(N288="snížená",J288,0)</f>
        <v>0</v>
      </c>
      <c r="BG288" s="139">
        <f>IF(N288="zákl. přenesená",J288,0)</f>
        <v>0</v>
      </c>
      <c r="BH288" s="139">
        <f>IF(N288="sníž. přenesená",J288,0)</f>
        <v>0</v>
      </c>
      <c r="BI288" s="139">
        <f>IF(N288="nulová",J288,0)</f>
        <v>0</v>
      </c>
      <c r="BJ288" s="15" t="s">
        <v>78</v>
      </c>
      <c r="BK288" s="139">
        <f>ROUND(I288*H288,2)</f>
        <v>0</v>
      </c>
      <c r="BL288" s="15" t="s">
        <v>208</v>
      </c>
      <c r="BM288" s="138" t="s">
        <v>493</v>
      </c>
    </row>
    <row r="289" spans="2:65" s="12" customFormat="1" ht="11.25">
      <c r="B289" s="144"/>
      <c r="D289" s="145" t="s">
        <v>135</v>
      </c>
      <c r="E289" s="146" t="s">
        <v>3</v>
      </c>
      <c r="F289" s="147" t="s">
        <v>288</v>
      </c>
      <c r="H289" s="148">
        <v>31</v>
      </c>
      <c r="I289" s="149"/>
      <c r="L289" s="144"/>
      <c r="M289" s="150"/>
      <c r="T289" s="151"/>
      <c r="AT289" s="146" t="s">
        <v>135</v>
      </c>
      <c r="AU289" s="146" t="s">
        <v>80</v>
      </c>
      <c r="AV289" s="12" t="s">
        <v>80</v>
      </c>
      <c r="AW289" s="12" t="s">
        <v>33</v>
      </c>
      <c r="AX289" s="12" t="s">
        <v>78</v>
      </c>
      <c r="AY289" s="146" t="s">
        <v>124</v>
      </c>
    </row>
    <row r="290" spans="2:65" s="1" customFormat="1" ht="16.5" customHeight="1">
      <c r="B290" s="126"/>
      <c r="C290" s="127" t="s">
        <v>494</v>
      </c>
      <c r="D290" s="127" t="s">
        <v>126</v>
      </c>
      <c r="E290" s="128" t="s">
        <v>495</v>
      </c>
      <c r="F290" s="129" t="s">
        <v>496</v>
      </c>
      <c r="G290" s="130" t="s">
        <v>192</v>
      </c>
      <c r="H290" s="131">
        <v>16</v>
      </c>
      <c r="I290" s="132"/>
      <c r="J290" s="133">
        <f>ROUND(I290*H290,2)</f>
        <v>0</v>
      </c>
      <c r="K290" s="129" t="s">
        <v>130</v>
      </c>
      <c r="L290" s="30"/>
      <c r="M290" s="134" t="s">
        <v>3</v>
      </c>
      <c r="N290" s="135" t="s">
        <v>43</v>
      </c>
      <c r="P290" s="136">
        <f>O290*H290</f>
        <v>0</v>
      </c>
      <c r="Q290" s="136">
        <v>1.89E-3</v>
      </c>
      <c r="R290" s="136">
        <f>Q290*H290</f>
        <v>3.024E-2</v>
      </c>
      <c r="S290" s="136">
        <v>0</v>
      </c>
      <c r="T290" s="137">
        <f>S290*H290</f>
        <v>0</v>
      </c>
      <c r="AR290" s="138" t="s">
        <v>208</v>
      </c>
      <c r="AT290" s="138" t="s">
        <v>126</v>
      </c>
      <c r="AU290" s="138" t="s">
        <v>80</v>
      </c>
      <c r="AY290" s="15" t="s">
        <v>124</v>
      </c>
      <c r="BE290" s="139">
        <f>IF(N290="základní",J290,0)</f>
        <v>0</v>
      </c>
      <c r="BF290" s="139">
        <f>IF(N290="snížená",J290,0)</f>
        <v>0</v>
      </c>
      <c r="BG290" s="139">
        <f>IF(N290="zákl. přenesená",J290,0)</f>
        <v>0</v>
      </c>
      <c r="BH290" s="139">
        <f>IF(N290="sníž. přenesená",J290,0)</f>
        <v>0</v>
      </c>
      <c r="BI290" s="139">
        <f>IF(N290="nulová",J290,0)</f>
        <v>0</v>
      </c>
      <c r="BJ290" s="15" t="s">
        <v>78</v>
      </c>
      <c r="BK290" s="139">
        <f>ROUND(I290*H290,2)</f>
        <v>0</v>
      </c>
      <c r="BL290" s="15" t="s">
        <v>208</v>
      </c>
      <c r="BM290" s="138" t="s">
        <v>497</v>
      </c>
    </row>
    <row r="291" spans="2:65" s="1" customFormat="1" ht="11.25">
      <c r="B291" s="30"/>
      <c r="D291" s="140" t="s">
        <v>133</v>
      </c>
      <c r="F291" s="141" t="s">
        <v>498</v>
      </c>
      <c r="I291" s="142"/>
      <c r="L291" s="30"/>
      <c r="M291" s="143"/>
      <c r="T291" s="51"/>
      <c r="AT291" s="15" t="s">
        <v>133</v>
      </c>
      <c r="AU291" s="15" t="s">
        <v>80</v>
      </c>
    </row>
    <row r="292" spans="2:65" s="12" customFormat="1" ht="11.25">
      <c r="B292" s="144"/>
      <c r="D292" s="145" t="s">
        <v>135</v>
      </c>
      <c r="E292" s="146" t="s">
        <v>3</v>
      </c>
      <c r="F292" s="147" t="s">
        <v>208</v>
      </c>
      <c r="H292" s="148">
        <v>16</v>
      </c>
      <c r="I292" s="149"/>
      <c r="L292" s="144"/>
      <c r="M292" s="150"/>
      <c r="T292" s="151"/>
      <c r="AT292" s="146" t="s">
        <v>135</v>
      </c>
      <c r="AU292" s="146" t="s">
        <v>80</v>
      </c>
      <c r="AV292" s="12" t="s">
        <v>80</v>
      </c>
      <c r="AW292" s="12" t="s">
        <v>33</v>
      </c>
      <c r="AX292" s="12" t="s">
        <v>78</v>
      </c>
      <c r="AY292" s="146" t="s">
        <v>124</v>
      </c>
    </row>
    <row r="293" spans="2:65" s="1" customFormat="1" ht="16.5" customHeight="1">
      <c r="B293" s="126"/>
      <c r="C293" s="152" t="s">
        <v>499</v>
      </c>
      <c r="D293" s="152" t="s">
        <v>174</v>
      </c>
      <c r="E293" s="153" t="s">
        <v>500</v>
      </c>
      <c r="F293" s="154" t="s">
        <v>501</v>
      </c>
      <c r="G293" s="155" t="s">
        <v>192</v>
      </c>
      <c r="H293" s="156">
        <v>16</v>
      </c>
      <c r="I293" s="157"/>
      <c r="J293" s="158">
        <f>ROUND(I293*H293,2)</f>
        <v>0</v>
      </c>
      <c r="K293" s="154" t="s">
        <v>130</v>
      </c>
      <c r="L293" s="159"/>
      <c r="M293" s="160" t="s">
        <v>3</v>
      </c>
      <c r="N293" s="161" t="s">
        <v>43</v>
      </c>
      <c r="P293" s="136">
        <f>O293*H293</f>
        <v>0</v>
      </c>
      <c r="Q293" s="136">
        <v>1.4999999999999999E-4</v>
      </c>
      <c r="R293" s="136">
        <f>Q293*H293</f>
        <v>2.3999999999999998E-3</v>
      </c>
      <c r="S293" s="136">
        <v>0</v>
      </c>
      <c r="T293" s="137">
        <f>S293*H293</f>
        <v>0</v>
      </c>
      <c r="AR293" s="138" t="s">
        <v>295</v>
      </c>
      <c r="AT293" s="138" t="s">
        <v>174</v>
      </c>
      <c r="AU293" s="138" t="s">
        <v>80</v>
      </c>
      <c r="AY293" s="15" t="s">
        <v>124</v>
      </c>
      <c r="BE293" s="139">
        <f>IF(N293="základní",J293,0)</f>
        <v>0</v>
      </c>
      <c r="BF293" s="139">
        <f>IF(N293="snížená",J293,0)</f>
        <v>0</v>
      </c>
      <c r="BG293" s="139">
        <f>IF(N293="zákl. přenesená",J293,0)</f>
        <v>0</v>
      </c>
      <c r="BH293" s="139">
        <f>IF(N293="sníž. přenesená",J293,0)</f>
        <v>0</v>
      </c>
      <c r="BI293" s="139">
        <f>IF(N293="nulová",J293,0)</f>
        <v>0</v>
      </c>
      <c r="BJ293" s="15" t="s">
        <v>78</v>
      </c>
      <c r="BK293" s="139">
        <f>ROUND(I293*H293,2)</f>
        <v>0</v>
      </c>
      <c r="BL293" s="15" t="s">
        <v>208</v>
      </c>
      <c r="BM293" s="138" t="s">
        <v>502</v>
      </c>
    </row>
    <row r="294" spans="2:65" s="12" customFormat="1" ht="11.25">
      <c r="B294" s="144"/>
      <c r="D294" s="145" t="s">
        <v>135</v>
      </c>
      <c r="E294" s="146" t="s">
        <v>3</v>
      </c>
      <c r="F294" s="147" t="s">
        <v>208</v>
      </c>
      <c r="H294" s="148">
        <v>16</v>
      </c>
      <c r="I294" s="149"/>
      <c r="L294" s="144"/>
      <c r="M294" s="150"/>
      <c r="T294" s="151"/>
      <c r="AT294" s="146" t="s">
        <v>135</v>
      </c>
      <c r="AU294" s="146" t="s">
        <v>80</v>
      </c>
      <c r="AV294" s="12" t="s">
        <v>80</v>
      </c>
      <c r="AW294" s="12" t="s">
        <v>33</v>
      </c>
      <c r="AX294" s="12" t="s">
        <v>78</v>
      </c>
      <c r="AY294" s="146" t="s">
        <v>124</v>
      </c>
    </row>
    <row r="295" spans="2:65" s="1" customFormat="1" ht="21.75" customHeight="1">
      <c r="B295" s="126"/>
      <c r="C295" s="127" t="s">
        <v>503</v>
      </c>
      <c r="D295" s="127" t="s">
        <v>126</v>
      </c>
      <c r="E295" s="128" t="s">
        <v>504</v>
      </c>
      <c r="F295" s="129" t="s">
        <v>505</v>
      </c>
      <c r="G295" s="130" t="s">
        <v>192</v>
      </c>
      <c r="H295" s="131">
        <v>20</v>
      </c>
      <c r="I295" s="132"/>
      <c r="J295" s="133">
        <f>ROUND(I295*H295,2)</f>
        <v>0</v>
      </c>
      <c r="K295" s="129" t="s">
        <v>130</v>
      </c>
      <c r="L295" s="30"/>
      <c r="M295" s="134" t="s">
        <v>3</v>
      </c>
      <c r="N295" s="135" t="s">
        <v>43</v>
      </c>
      <c r="P295" s="136">
        <f>O295*H295</f>
        <v>0</v>
      </c>
      <c r="Q295" s="136">
        <v>2.1199999999999999E-3</v>
      </c>
      <c r="R295" s="136">
        <f>Q295*H295</f>
        <v>4.24E-2</v>
      </c>
      <c r="S295" s="136">
        <v>0</v>
      </c>
      <c r="T295" s="137">
        <f>S295*H295</f>
        <v>0</v>
      </c>
      <c r="AR295" s="138" t="s">
        <v>208</v>
      </c>
      <c r="AT295" s="138" t="s">
        <v>126</v>
      </c>
      <c r="AU295" s="138" t="s">
        <v>80</v>
      </c>
      <c r="AY295" s="15" t="s">
        <v>124</v>
      </c>
      <c r="BE295" s="139">
        <f>IF(N295="základní",J295,0)</f>
        <v>0</v>
      </c>
      <c r="BF295" s="139">
        <f>IF(N295="snížená",J295,0)</f>
        <v>0</v>
      </c>
      <c r="BG295" s="139">
        <f>IF(N295="zákl. přenesená",J295,0)</f>
        <v>0</v>
      </c>
      <c r="BH295" s="139">
        <f>IF(N295="sníž. přenesená",J295,0)</f>
        <v>0</v>
      </c>
      <c r="BI295" s="139">
        <f>IF(N295="nulová",J295,0)</f>
        <v>0</v>
      </c>
      <c r="BJ295" s="15" t="s">
        <v>78</v>
      </c>
      <c r="BK295" s="139">
        <f>ROUND(I295*H295,2)</f>
        <v>0</v>
      </c>
      <c r="BL295" s="15" t="s">
        <v>208</v>
      </c>
      <c r="BM295" s="138" t="s">
        <v>506</v>
      </c>
    </row>
    <row r="296" spans="2:65" s="1" customFormat="1" ht="11.25">
      <c r="B296" s="30"/>
      <c r="D296" s="140" t="s">
        <v>133</v>
      </c>
      <c r="F296" s="141" t="s">
        <v>507</v>
      </c>
      <c r="I296" s="142"/>
      <c r="L296" s="30"/>
      <c r="M296" s="143"/>
      <c r="T296" s="51"/>
      <c r="AT296" s="15" t="s">
        <v>133</v>
      </c>
      <c r="AU296" s="15" t="s">
        <v>80</v>
      </c>
    </row>
    <row r="297" spans="2:65" s="12" customFormat="1" ht="11.25">
      <c r="B297" s="144"/>
      <c r="D297" s="145" t="s">
        <v>135</v>
      </c>
      <c r="E297" s="146" t="s">
        <v>3</v>
      </c>
      <c r="F297" s="147" t="s">
        <v>233</v>
      </c>
      <c r="H297" s="148">
        <v>20</v>
      </c>
      <c r="I297" s="149"/>
      <c r="L297" s="144"/>
      <c r="M297" s="150"/>
      <c r="T297" s="151"/>
      <c r="AT297" s="146" t="s">
        <v>135</v>
      </c>
      <c r="AU297" s="146" t="s">
        <v>80</v>
      </c>
      <c r="AV297" s="12" t="s">
        <v>80</v>
      </c>
      <c r="AW297" s="12" t="s">
        <v>33</v>
      </c>
      <c r="AX297" s="12" t="s">
        <v>78</v>
      </c>
      <c r="AY297" s="146" t="s">
        <v>124</v>
      </c>
    </row>
    <row r="298" spans="2:65" s="1" customFormat="1" ht="16.5" customHeight="1">
      <c r="B298" s="126"/>
      <c r="C298" s="152" t="s">
        <v>508</v>
      </c>
      <c r="D298" s="152" t="s">
        <v>174</v>
      </c>
      <c r="E298" s="153" t="s">
        <v>509</v>
      </c>
      <c r="F298" s="154" t="s">
        <v>510</v>
      </c>
      <c r="G298" s="155" t="s">
        <v>192</v>
      </c>
      <c r="H298" s="156">
        <v>20</v>
      </c>
      <c r="I298" s="157"/>
      <c r="J298" s="158">
        <f>ROUND(I298*H298,2)</f>
        <v>0</v>
      </c>
      <c r="K298" s="154" t="s">
        <v>130</v>
      </c>
      <c r="L298" s="159"/>
      <c r="M298" s="160" t="s">
        <v>3</v>
      </c>
      <c r="N298" s="161" t="s">
        <v>43</v>
      </c>
      <c r="P298" s="136">
        <f>O298*H298</f>
        <v>0</v>
      </c>
      <c r="Q298" s="136">
        <v>2.3000000000000001E-4</v>
      </c>
      <c r="R298" s="136">
        <f>Q298*H298</f>
        <v>4.5999999999999999E-3</v>
      </c>
      <c r="S298" s="136">
        <v>0</v>
      </c>
      <c r="T298" s="137">
        <f>S298*H298</f>
        <v>0</v>
      </c>
      <c r="AR298" s="138" t="s">
        <v>295</v>
      </c>
      <c r="AT298" s="138" t="s">
        <v>174</v>
      </c>
      <c r="AU298" s="138" t="s">
        <v>80</v>
      </c>
      <c r="AY298" s="15" t="s">
        <v>124</v>
      </c>
      <c r="BE298" s="139">
        <f>IF(N298="základní",J298,0)</f>
        <v>0</v>
      </c>
      <c r="BF298" s="139">
        <f>IF(N298="snížená",J298,0)</f>
        <v>0</v>
      </c>
      <c r="BG298" s="139">
        <f>IF(N298="zákl. přenesená",J298,0)</f>
        <v>0</v>
      </c>
      <c r="BH298" s="139">
        <f>IF(N298="sníž. přenesená",J298,0)</f>
        <v>0</v>
      </c>
      <c r="BI298" s="139">
        <f>IF(N298="nulová",J298,0)</f>
        <v>0</v>
      </c>
      <c r="BJ298" s="15" t="s">
        <v>78</v>
      </c>
      <c r="BK298" s="139">
        <f>ROUND(I298*H298,2)</f>
        <v>0</v>
      </c>
      <c r="BL298" s="15" t="s">
        <v>208</v>
      </c>
      <c r="BM298" s="138" t="s">
        <v>511</v>
      </c>
    </row>
    <row r="299" spans="2:65" s="12" customFormat="1" ht="11.25">
      <c r="B299" s="144"/>
      <c r="D299" s="145" t="s">
        <v>135</v>
      </c>
      <c r="E299" s="146" t="s">
        <v>3</v>
      </c>
      <c r="F299" s="147" t="s">
        <v>233</v>
      </c>
      <c r="H299" s="148">
        <v>20</v>
      </c>
      <c r="I299" s="149"/>
      <c r="L299" s="144"/>
      <c r="M299" s="150"/>
      <c r="T299" s="151"/>
      <c r="AT299" s="146" t="s">
        <v>135</v>
      </c>
      <c r="AU299" s="146" t="s">
        <v>80</v>
      </c>
      <c r="AV299" s="12" t="s">
        <v>80</v>
      </c>
      <c r="AW299" s="12" t="s">
        <v>33</v>
      </c>
      <c r="AX299" s="12" t="s">
        <v>78</v>
      </c>
      <c r="AY299" s="146" t="s">
        <v>124</v>
      </c>
    </row>
    <row r="300" spans="2:65" s="1" customFormat="1" ht="16.5" customHeight="1">
      <c r="B300" s="126"/>
      <c r="C300" s="127" t="s">
        <v>512</v>
      </c>
      <c r="D300" s="127" t="s">
        <v>126</v>
      </c>
      <c r="E300" s="128" t="s">
        <v>513</v>
      </c>
      <c r="F300" s="129" t="s">
        <v>514</v>
      </c>
      <c r="G300" s="130" t="s">
        <v>192</v>
      </c>
      <c r="H300" s="131">
        <v>18</v>
      </c>
      <c r="I300" s="132"/>
      <c r="J300" s="133">
        <f>ROUND(I300*H300,2)</f>
        <v>0</v>
      </c>
      <c r="K300" s="129" t="s">
        <v>130</v>
      </c>
      <c r="L300" s="30"/>
      <c r="M300" s="134" t="s">
        <v>3</v>
      </c>
      <c r="N300" s="135" t="s">
        <v>43</v>
      </c>
      <c r="P300" s="136">
        <f>O300*H300</f>
        <v>0</v>
      </c>
      <c r="Q300" s="136">
        <v>4.0000000000000003E-5</v>
      </c>
      <c r="R300" s="136">
        <f>Q300*H300</f>
        <v>7.2000000000000005E-4</v>
      </c>
      <c r="S300" s="136">
        <v>0</v>
      </c>
      <c r="T300" s="137">
        <f>S300*H300</f>
        <v>0</v>
      </c>
      <c r="AR300" s="138" t="s">
        <v>208</v>
      </c>
      <c r="AT300" s="138" t="s">
        <v>126</v>
      </c>
      <c r="AU300" s="138" t="s">
        <v>80</v>
      </c>
      <c r="AY300" s="15" t="s">
        <v>124</v>
      </c>
      <c r="BE300" s="139">
        <f>IF(N300="základní",J300,0)</f>
        <v>0</v>
      </c>
      <c r="BF300" s="139">
        <f>IF(N300="snížená",J300,0)</f>
        <v>0</v>
      </c>
      <c r="BG300" s="139">
        <f>IF(N300="zákl. přenesená",J300,0)</f>
        <v>0</v>
      </c>
      <c r="BH300" s="139">
        <f>IF(N300="sníž. přenesená",J300,0)</f>
        <v>0</v>
      </c>
      <c r="BI300" s="139">
        <f>IF(N300="nulová",J300,0)</f>
        <v>0</v>
      </c>
      <c r="BJ300" s="15" t="s">
        <v>78</v>
      </c>
      <c r="BK300" s="139">
        <f>ROUND(I300*H300,2)</f>
        <v>0</v>
      </c>
      <c r="BL300" s="15" t="s">
        <v>208</v>
      </c>
      <c r="BM300" s="138" t="s">
        <v>515</v>
      </c>
    </row>
    <row r="301" spans="2:65" s="1" customFormat="1" ht="11.25">
      <c r="B301" s="30"/>
      <c r="D301" s="140" t="s">
        <v>133</v>
      </c>
      <c r="F301" s="141" t="s">
        <v>516</v>
      </c>
      <c r="I301" s="142"/>
      <c r="L301" s="30"/>
      <c r="M301" s="143"/>
      <c r="T301" s="51"/>
      <c r="AT301" s="15" t="s">
        <v>133</v>
      </c>
      <c r="AU301" s="15" t="s">
        <v>80</v>
      </c>
    </row>
    <row r="302" spans="2:65" s="12" customFormat="1" ht="11.25">
      <c r="B302" s="144"/>
      <c r="D302" s="145" t="s">
        <v>135</v>
      </c>
      <c r="E302" s="146" t="s">
        <v>3</v>
      </c>
      <c r="F302" s="147" t="s">
        <v>517</v>
      </c>
      <c r="H302" s="148">
        <v>18</v>
      </c>
      <c r="I302" s="149"/>
      <c r="L302" s="144"/>
      <c r="M302" s="150"/>
      <c r="T302" s="151"/>
      <c r="AT302" s="146" t="s">
        <v>135</v>
      </c>
      <c r="AU302" s="146" t="s">
        <v>80</v>
      </c>
      <c r="AV302" s="12" t="s">
        <v>80</v>
      </c>
      <c r="AW302" s="12" t="s">
        <v>33</v>
      </c>
      <c r="AX302" s="12" t="s">
        <v>78</v>
      </c>
      <c r="AY302" s="146" t="s">
        <v>124</v>
      </c>
    </row>
    <row r="303" spans="2:65" s="1" customFormat="1" ht="16.5" customHeight="1">
      <c r="B303" s="126"/>
      <c r="C303" s="152" t="s">
        <v>518</v>
      </c>
      <c r="D303" s="152" t="s">
        <v>174</v>
      </c>
      <c r="E303" s="153" t="s">
        <v>519</v>
      </c>
      <c r="F303" s="154" t="s">
        <v>520</v>
      </c>
      <c r="G303" s="155" t="s">
        <v>192</v>
      </c>
      <c r="H303" s="156">
        <v>3</v>
      </c>
      <c r="I303" s="157"/>
      <c r="J303" s="158">
        <f>ROUND(I303*H303,2)</f>
        <v>0</v>
      </c>
      <c r="K303" s="154" t="s">
        <v>130</v>
      </c>
      <c r="L303" s="159"/>
      <c r="M303" s="160" t="s">
        <v>3</v>
      </c>
      <c r="N303" s="161" t="s">
        <v>43</v>
      </c>
      <c r="P303" s="136">
        <f>O303*H303</f>
        <v>0</v>
      </c>
      <c r="Q303" s="136">
        <v>7.7999999999999999E-4</v>
      </c>
      <c r="R303" s="136">
        <f>Q303*H303</f>
        <v>2.3400000000000001E-3</v>
      </c>
      <c r="S303" s="136">
        <v>0</v>
      </c>
      <c r="T303" s="137">
        <f>S303*H303</f>
        <v>0</v>
      </c>
      <c r="AR303" s="138" t="s">
        <v>295</v>
      </c>
      <c r="AT303" s="138" t="s">
        <v>174</v>
      </c>
      <c r="AU303" s="138" t="s">
        <v>80</v>
      </c>
      <c r="AY303" s="15" t="s">
        <v>124</v>
      </c>
      <c r="BE303" s="139">
        <f>IF(N303="základní",J303,0)</f>
        <v>0</v>
      </c>
      <c r="BF303" s="139">
        <f>IF(N303="snížená",J303,0)</f>
        <v>0</v>
      </c>
      <c r="BG303" s="139">
        <f>IF(N303="zákl. přenesená",J303,0)</f>
        <v>0</v>
      </c>
      <c r="BH303" s="139">
        <f>IF(N303="sníž. přenesená",J303,0)</f>
        <v>0</v>
      </c>
      <c r="BI303" s="139">
        <f>IF(N303="nulová",J303,0)</f>
        <v>0</v>
      </c>
      <c r="BJ303" s="15" t="s">
        <v>78</v>
      </c>
      <c r="BK303" s="139">
        <f>ROUND(I303*H303,2)</f>
        <v>0</v>
      </c>
      <c r="BL303" s="15" t="s">
        <v>208</v>
      </c>
      <c r="BM303" s="138" t="s">
        <v>521</v>
      </c>
    </row>
    <row r="304" spans="2:65" s="12" customFormat="1" ht="11.25">
      <c r="B304" s="144"/>
      <c r="D304" s="145" t="s">
        <v>135</v>
      </c>
      <c r="E304" s="146" t="s">
        <v>3</v>
      </c>
      <c r="F304" s="147" t="s">
        <v>141</v>
      </c>
      <c r="H304" s="148">
        <v>3</v>
      </c>
      <c r="I304" s="149"/>
      <c r="L304" s="144"/>
      <c r="M304" s="150"/>
      <c r="T304" s="151"/>
      <c r="AT304" s="146" t="s">
        <v>135</v>
      </c>
      <c r="AU304" s="146" t="s">
        <v>80</v>
      </c>
      <c r="AV304" s="12" t="s">
        <v>80</v>
      </c>
      <c r="AW304" s="12" t="s">
        <v>33</v>
      </c>
      <c r="AX304" s="12" t="s">
        <v>78</v>
      </c>
      <c r="AY304" s="146" t="s">
        <v>124</v>
      </c>
    </row>
    <row r="305" spans="2:65" s="1" customFormat="1" ht="16.5" customHeight="1">
      <c r="B305" s="126"/>
      <c r="C305" s="152" t="s">
        <v>522</v>
      </c>
      <c r="D305" s="152" t="s">
        <v>174</v>
      </c>
      <c r="E305" s="153" t="s">
        <v>523</v>
      </c>
      <c r="F305" s="154" t="s">
        <v>524</v>
      </c>
      <c r="G305" s="155" t="s">
        <v>192</v>
      </c>
      <c r="H305" s="156">
        <v>1</v>
      </c>
      <c r="I305" s="157"/>
      <c r="J305" s="158">
        <f>ROUND(I305*H305,2)</f>
        <v>0</v>
      </c>
      <c r="K305" s="154" t="s">
        <v>130</v>
      </c>
      <c r="L305" s="159"/>
      <c r="M305" s="160" t="s">
        <v>3</v>
      </c>
      <c r="N305" s="161" t="s">
        <v>43</v>
      </c>
      <c r="P305" s="136">
        <f>O305*H305</f>
        <v>0</v>
      </c>
      <c r="Q305" s="136">
        <v>9.1E-4</v>
      </c>
      <c r="R305" s="136">
        <f>Q305*H305</f>
        <v>9.1E-4</v>
      </c>
      <c r="S305" s="136">
        <v>0</v>
      </c>
      <c r="T305" s="137">
        <f>S305*H305</f>
        <v>0</v>
      </c>
      <c r="AR305" s="138" t="s">
        <v>295</v>
      </c>
      <c r="AT305" s="138" t="s">
        <v>174</v>
      </c>
      <c r="AU305" s="138" t="s">
        <v>80</v>
      </c>
      <c r="AY305" s="15" t="s">
        <v>124</v>
      </c>
      <c r="BE305" s="139">
        <f>IF(N305="základní",J305,0)</f>
        <v>0</v>
      </c>
      <c r="BF305" s="139">
        <f>IF(N305="snížená",J305,0)</f>
        <v>0</v>
      </c>
      <c r="BG305" s="139">
        <f>IF(N305="zákl. přenesená",J305,0)</f>
        <v>0</v>
      </c>
      <c r="BH305" s="139">
        <f>IF(N305="sníž. přenesená",J305,0)</f>
        <v>0</v>
      </c>
      <c r="BI305" s="139">
        <f>IF(N305="nulová",J305,0)</f>
        <v>0</v>
      </c>
      <c r="BJ305" s="15" t="s">
        <v>78</v>
      </c>
      <c r="BK305" s="139">
        <f>ROUND(I305*H305,2)</f>
        <v>0</v>
      </c>
      <c r="BL305" s="15" t="s">
        <v>208</v>
      </c>
      <c r="BM305" s="138" t="s">
        <v>525</v>
      </c>
    </row>
    <row r="306" spans="2:65" s="12" customFormat="1" ht="11.25">
      <c r="B306" s="144"/>
      <c r="D306" s="145" t="s">
        <v>135</v>
      </c>
      <c r="E306" s="146" t="s">
        <v>3</v>
      </c>
      <c r="F306" s="147" t="s">
        <v>78</v>
      </c>
      <c r="H306" s="148">
        <v>1</v>
      </c>
      <c r="I306" s="149"/>
      <c r="L306" s="144"/>
      <c r="M306" s="150"/>
      <c r="T306" s="151"/>
      <c r="AT306" s="146" t="s">
        <v>135</v>
      </c>
      <c r="AU306" s="146" t="s">
        <v>80</v>
      </c>
      <c r="AV306" s="12" t="s">
        <v>80</v>
      </c>
      <c r="AW306" s="12" t="s">
        <v>33</v>
      </c>
      <c r="AX306" s="12" t="s">
        <v>78</v>
      </c>
      <c r="AY306" s="146" t="s">
        <v>124</v>
      </c>
    </row>
    <row r="307" spans="2:65" s="1" customFormat="1" ht="16.5" customHeight="1">
      <c r="B307" s="126"/>
      <c r="C307" s="152" t="s">
        <v>526</v>
      </c>
      <c r="D307" s="152" t="s">
        <v>174</v>
      </c>
      <c r="E307" s="153" t="s">
        <v>527</v>
      </c>
      <c r="F307" s="154" t="s">
        <v>528</v>
      </c>
      <c r="G307" s="155" t="s">
        <v>192</v>
      </c>
      <c r="H307" s="156">
        <v>13</v>
      </c>
      <c r="I307" s="157"/>
      <c r="J307" s="158">
        <f>ROUND(I307*H307,2)</f>
        <v>0</v>
      </c>
      <c r="K307" s="154" t="s">
        <v>130</v>
      </c>
      <c r="L307" s="159"/>
      <c r="M307" s="160" t="s">
        <v>3</v>
      </c>
      <c r="N307" s="161" t="s">
        <v>43</v>
      </c>
      <c r="P307" s="136">
        <f>O307*H307</f>
        <v>0</v>
      </c>
      <c r="Q307" s="136">
        <v>1.1999999999999999E-3</v>
      </c>
      <c r="R307" s="136">
        <f>Q307*H307</f>
        <v>1.5599999999999999E-2</v>
      </c>
      <c r="S307" s="136">
        <v>0</v>
      </c>
      <c r="T307" s="137">
        <f>S307*H307</f>
        <v>0</v>
      </c>
      <c r="AR307" s="138" t="s">
        <v>295</v>
      </c>
      <c r="AT307" s="138" t="s">
        <v>174</v>
      </c>
      <c r="AU307" s="138" t="s">
        <v>80</v>
      </c>
      <c r="AY307" s="15" t="s">
        <v>124</v>
      </c>
      <c r="BE307" s="139">
        <f>IF(N307="základní",J307,0)</f>
        <v>0</v>
      </c>
      <c r="BF307" s="139">
        <f>IF(N307="snížená",J307,0)</f>
        <v>0</v>
      </c>
      <c r="BG307" s="139">
        <f>IF(N307="zákl. přenesená",J307,0)</f>
        <v>0</v>
      </c>
      <c r="BH307" s="139">
        <f>IF(N307="sníž. přenesená",J307,0)</f>
        <v>0</v>
      </c>
      <c r="BI307" s="139">
        <f>IF(N307="nulová",J307,0)</f>
        <v>0</v>
      </c>
      <c r="BJ307" s="15" t="s">
        <v>78</v>
      </c>
      <c r="BK307" s="139">
        <f>ROUND(I307*H307,2)</f>
        <v>0</v>
      </c>
      <c r="BL307" s="15" t="s">
        <v>208</v>
      </c>
      <c r="BM307" s="138" t="s">
        <v>529</v>
      </c>
    </row>
    <row r="308" spans="2:65" s="12" customFormat="1" ht="11.25">
      <c r="B308" s="144"/>
      <c r="D308" s="145" t="s">
        <v>135</v>
      </c>
      <c r="E308" s="146" t="s">
        <v>3</v>
      </c>
      <c r="F308" s="147" t="s">
        <v>530</v>
      </c>
      <c r="H308" s="148">
        <v>13</v>
      </c>
      <c r="I308" s="149"/>
      <c r="L308" s="144"/>
      <c r="M308" s="150"/>
      <c r="T308" s="151"/>
      <c r="AT308" s="146" t="s">
        <v>135</v>
      </c>
      <c r="AU308" s="146" t="s">
        <v>80</v>
      </c>
      <c r="AV308" s="12" t="s">
        <v>80</v>
      </c>
      <c r="AW308" s="12" t="s">
        <v>33</v>
      </c>
      <c r="AX308" s="12" t="s">
        <v>78</v>
      </c>
      <c r="AY308" s="146" t="s">
        <v>124</v>
      </c>
    </row>
    <row r="309" spans="2:65" s="1" customFormat="1" ht="16.5" customHeight="1">
      <c r="B309" s="126"/>
      <c r="C309" s="152" t="s">
        <v>531</v>
      </c>
      <c r="D309" s="152" t="s">
        <v>174</v>
      </c>
      <c r="E309" s="153" t="s">
        <v>532</v>
      </c>
      <c r="F309" s="154" t="s">
        <v>533</v>
      </c>
      <c r="G309" s="155" t="s">
        <v>192</v>
      </c>
      <c r="H309" s="156">
        <v>1</v>
      </c>
      <c r="I309" s="157"/>
      <c r="J309" s="158">
        <f>ROUND(I309*H309,2)</f>
        <v>0</v>
      </c>
      <c r="K309" s="154" t="s">
        <v>130</v>
      </c>
      <c r="L309" s="159"/>
      <c r="M309" s="160" t="s">
        <v>3</v>
      </c>
      <c r="N309" s="161" t="s">
        <v>43</v>
      </c>
      <c r="P309" s="136">
        <f>O309*H309</f>
        <v>0</v>
      </c>
      <c r="Q309" s="136">
        <v>1.5E-3</v>
      </c>
      <c r="R309" s="136">
        <f>Q309*H309</f>
        <v>1.5E-3</v>
      </c>
      <c r="S309" s="136">
        <v>0</v>
      </c>
      <c r="T309" s="137">
        <f>S309*H309</f>
        <v>0</v>
      </c>
      <c r="AR309" s="138" t="s">
        <v>295</v>
      </c>
      <c r="AT309" s="138" t="s">
        <v>174</v>
      </c>
      <c r="AU309" s="138" t="s">
        <v>80</v>
      </c>
      <c r="AY309" s="15" t="s">
        <v>124</v>
      </c>
      <c r="BE309" s="139">
        <f>IF(N309="základní",J309,0)</f>
        <v>0</v>
      </c>
      <c r="BF309" s="139">
        <f>IF(N309="snížená",J309,0)</f>
        <v>0</v>
      </c>
      <c r="BG309" s="139">
        <f>IF(N309="zákl. přenesená",J309,0)</f>
        <v>0</v>
      </c>
      <c r="BH309" s="139">
        <f>IF(N309="sníž. přenesená",J309,0)</f>
        <v>0</v>
      </c>
      <c r="BI309" s="139">
        <f>IF(N309="nulová",J309,0)</f>
        <v>0</v>
      </c>
      <c r="BJ309" s="15" t="s">
        <v>78</v>
      </c>
      <c r="BK309" s="139">
        <f>ROUND(I309*H309,2)</f>
        <v>0</v>
      </c>
      <c r="BL309" s="15" t="s">
        <v>208</v>
      </c>
      <c r="BM309" s="138" t="s">
        <v>534</v>
      </c>
    </row>
    <row r="310" spans="2:65" s="12" customFormat="1" ht="11.25">
      <c r="B310" s="144"/>
      <c r="D310" s="145" t="s">
        <v>135</v>
      </c>
      <c r="E310" s="146" t="s">
        <v>3</v>
      </c>
      <c r="F310" s="147" t="s">
        <v>78</v>
      </c>
      <c r="H310" s="148">
        <v>1</v>
      </c>
      <c r="I310" s="149"/>
      <c r="L310" s="144"/>
      <c r="M310" s="150"/>
      <c r="T310" s="151"/>
      <c r="AT310" s="146" t="s">
        <v>135</v>
      </c>
      <c r="AU310" s="146" t="s">
        <v>80</v>
      </c>
      <c r="AV310" s="12" t="s">
        <v>80</v>
      </c>
      <c r="AW310" s="12" t="s">
        <v>33</v>
      </c>
      <c r="AX310" s="12" t="s">
        <v>78</v>
      </c>
      <c r="AY310" s="146" t="s">
        <v>124</v>
      </c>
    </row>
    <row r="311" spans="2:65" s="1" customFormat="1" ht="16.5" customHeight="1">
      <c r="B311" s="126"/>
      <c r="C311" s="127" t="s">
        <v>535</v>
      </c>
      <c r="D311" s="127" t="s">
        <v>126</v>
      </c>
      <c r="E311" s="128" t="s">
        <v>536</v>
      </c>
      <c r="F311" s="129" t="s">
        <v>537</v>
      </c>
      <c r="G311" s="130" t="s">
        <v>192</v>
      </c>
      <c r="H311" s="131">
        <v>7</v>
      </c>
      <c r="I311" s="132"/>
      <c r="J311" s="133">
        <f>ROUND(I311*H311,2)</f>
        <v>0</v>
      </c>
      <c r="K311" s="129" t="s">
        <v>130</v>
      </c>
      <c r="L311" s="30"/>
      <c r="M311" s="134" t="s">
        <v>3</v>
      </c>
      <c r="N311" s="135" t="s">
        <v>43</v>
      </c>
      <c r="P311" s="136">
        <f>O311*H311</f>
        <v>0</v>
      </c>
      <c r="Q311" s="136">
        <v>8.0000000000000007E-5</v>
      </c>
      <c r="R311" s="136">
        <f>Q311*H311</f>
        <v>5.6000000000000006E-4</v>
      </c>
      <c r="S311" s="136">
        <v>0</v>
      </c>
      <c r="T311" s="137">
        <f>S311*H311</f>
        <v>0</v>
      </c>
      <c r="AR311" s="138" t="s">
        <v>208</v>
      </c>
      <c r="AT311" s="138" t="s">
        <v>126</v>
      </c>
      <c r="AU311" s="138" t="s">
        <v>80</v>
      </c>
      <c r="AY311" s="15" t="s">
        <v>124</v>
      </c>
      <c r="BE311" s="139">
        <f>IF(N311="základní",J311,0)</f>
        <v>0</v>
      </c>
      <c r="BF311" s="139">
        <f>IF(N311="snížená",J311,0)</f>
        <v>0</v>
      </c>
      <c r="BG311" s="139">
        <f>IF(N311="zákl. přenesená",J311,0)</f>
        <v>0</v>
      </c>
      <c r="BH311" s="139">
        <f>IF(N311="sníž. přenesená",J311,0)</f>
        <v>0</v>
      </c>
      <c r="BI311" s="139">
        <f>IF(N311="nulová",J311,0)</f>
        <v>0</v>
      </c>
      <c r="BJ311" s="15" t="s">
        <v>78</v>
      </c>
      <c r="BK311" s="139">
        <f>ROUND(I311*H311,2)</f>
        <v>0</v>
      </c>
      <c r="BL311" s="15" t="s">
        <v>208</v>
      </c>
      <c r="BM311" s="138" t="s">
        <v>538</v>
      </c>
    </row>
    <row r="312" spans="2:65" s="1" customFormat="1" ht="11.25">
      <c r="B312" s="30"/>
      <c r="D312" s="140" t="s">
        <v>133</v>
      </c>
      <c r="F312" s="141" t="s">
        <v>539</v>
      </c>
      <c r="I312" s="142"/>
      <c r="L312" s="30"/>
      <c r="M312" s="143"/>
      <c r="T312" s="51"/>
      <c r="AT312" s="15" t="s">
        <v>133</v>
      </c>
      <c r="AU312" s="15" t="s">
        <v>80</v>
      </c>
    </row>
    <row r="313" spans="2:65" s="12" customFormat="1" ht="11.25">
      <c r="B313" s="144"/>
      <c r="D313" s="145" t="s">
        <v>135</v>
      </c>
      <c r="E313" s="146" t="s">
        <v>3</v>
      </c>
      <c r="F313" s="147" t="s">
        <v>162</v>
      </c>
      <c r="H313" s="148">
        <v>7</v>
      </c>
      <c r="I313" s="149"/>
      <c r="L313" s="144"/>
      <c r="M313" s="150"/>
      <c r="T313" s="151"/>
      <c r="AT313" s="146" t="s">
        <v>135</v>
      </c>
      <c r="AU313" s="146" t="s">
        <v>80</v>
      </c>
      <c r="AV313" s="12" t="s">
        <v>80</v>
      </c>
      <c r="AW313" s="12" t="s">
        <v>33</v>
      </c>
      <c r="AX313" s="12" t="s">
        <v>78</v>
      </c>
      <c r="AY313" s="146" t="s">
        <v>124</v>
      </c>
    </row>
    <row r="314" spans="2:65" s="1" customFormat="1" ht="16.5" customHeight="1">
      <c r="B314" s="126"/>
      <c r="C314" s="127" t="s">
        <v>540</v>
      </c>
      <c r="D314" s="127" t="s">
        <v>126</v>
      </c>
      <c r="E314" s="128" t="s">
        <v>541</v>
      </c>
      <c r="F314" s="129" t="s">
        <v>542</v>
      </c>
      <c r="G314" s="130" t="s">
        <v>192</v>
      </c>
      <c r="H314" s="131">
        <v>9</v>
      </c>
      <c r="I314" s="132"/>
      <c r="J314" s="133">
        <f>ROUND(I314*H314,2)</f>
        <v>0</v>
      </c>
      <c r="K314" s="129" t="s">
        <v>130</v>
      </c>
      <c r="L314" s="30"/>
      <c r="M314" s="134" t="s">
        <v>3</v>
      </c>
      <c r="N314" s="135" t="s">
        <v>43</v>
      </c>
      <c r="P314" s="136">
        <f>O314*H314</f>
        <v>0</v>
      </c>
      <c r="Q314" s="136">
        <v>1.4999999999999999E-4</v>
      </c>
      <c r="R314" s="136">
        <f>Q314*H314</f>
        <v>1.3499999999999999E-3</v>
      </c>
      <c r="S314" s="136">
        <v>0</v>
      </c>
      <c r="T314" s="137">
        <f>S314*H314</f>
        <v>0</v>
      </c>
      <c r="AR314" s="138" t="s">
        <v>208</v>
      </c>
      <c r="AT314" s="138" t="s">
        <v>126</v>
      </c>
      <c r="AU314" s="138" t="s">
        <v>80</v>
      </c>
      <c r="AY314" s="15" t="s">
        <v>124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5" t="s">
        <v>78</v>
      </c>
      <c r="BK314" s="139">
        <f>ROUND(I314*H314,2)</f>
        <v>0</v>
      </c>
      <c r="BL314" s="15" t="s">
        <v>208</v>
      </c>
      <c r="BM314" s="138" t="s">
        <v>543</v>
      </c>
    </row>
    <row r="315" spans="2:65" s="1" customFormat="1" ht="11.25">
      <c r="B315" s="30"/>
      <c r="D315" s="140" t="s">
        <v>133</v>
      </c>
      <c r="F315" s="141" t="s">
        <v>544</v>
      </c>
      <c r="I315" s="142"/>
      <c r="L315" s="30"/>
      <c r="M315" s="143"/>
      <c r="T315" s="51"/>
      <c r="AT315" s="15" t="s">
        <v>133</v>
      </c>
      <c r="AU315" s="15" t="s">
        <v>80</v>
      </c>
    </row>
    <row r="316" spans="2:65" s="12" customFormat="1" ht="11.25">
      <c r="B316" s="144"/>
      <c r="D316" s="145" t="s">
        <v>135</v>
      </c>
      <c r="E316" s="146" t="s">
        <v>3</v>
      </c>
      <c r="F316" s="147" t="s">
        <v>173</v>
      </c>
      <c r="H316" s="148">
        <v>9</v>
      </c>
      <c r="I316" s="149"/>
      <c r="L316" s="144"/>
      <c r="M316" s="150"/>
      <c r="T316" s="151"/>
      <c r="AT316" s="146" t="s">
        <v>135</v>
      </c>
      <c r="AU316" s="146" t="s">
        <v>80</v>
      </c>
      <c r="AV316" s="12" t="s">
        <v>80</v>
      </c>
      <c r="AW316" s="12" t="s">
        <v>33</v>
      </c>
      <c r="AX316" s="12" t="s">
        <v>78</v>
      </c>
      <c r="AY316" s="146" t="s">
        <v>124</v>
      </c>
    </row>
    <row r="317" spans="2:65" s="1" customFormat="1" ht="16.5" customHeight="1">
      <c r="B317" s="126"/>
      <c r="C317" s="127" t="s">
        <v>545</v>
      </c>
      <c r="D317" s="127" t="s">
        <v>126</v>
      </c>
      <c r="E317" s="128" t="s">
        <v>546</v>
      </c>
      <c r="F317" s="129" t="s">
        <v>547</v>
      </c>
      <c r="G317" s="130" t="s">
        <v>192</v>
      </c>
      <c r="H317" s="131">
        <v>8</v>
      </c>
      <c r="I317" s="132"/>
      <c r="J317" s="133">
        <f>ROUND(I317*H317,2)</f>
        <v>0</v>
      </c>
      <c r="K317" s="129" t="s">
        <v>130</v>
      </c>
      <c r="L317" s="30"/>
      <c r="M317" s="134" t="s">
        <v>3</v>
      </c>
      <c r="N317" s="135" t="s">
        <v>43</v>
      </c>
      <c r="P317" s="136">
        <f>O317*H317</f>
        <v>0</v>
      </c>
      <c r="Q317" s="136">
        <v>3.0000000000000001E-5</v>
      </c>
      <c r="R317" s="136">
        <f>Q317*H317</f>
        <v>2.4000000000000001E-4</v>
      </c>
      <c r="S317" s="136">
        <v>0</v>
      </c>
      <c r="T317" s="137">
        <f>S317*H317</f>
        <v>0</v>
      </c>
      <c r="AR317" s="138" t="s">
        <v>208</v>
      </c>
      <c r="AT317" s="138" t="s">
        <v>126</v>
      </c>
      <c r="AU317" s="138" t="s">
        <v>80</v>
      </c>
      <c r="AY317" s="15" t="s">
        <v>124</v>
      </c>
      <c r="BE317" s="139">
        <f>IF(N317="základní",J317,0)</f>
        <v>0</v>
      </c>
      <c r="BF317" s="139">
        <f>IF(N317="snížená",J317,0)</f>
        <v>0</v>
      </c>
      <c r="BG317" s="139">
        <f>IF(N317="zákl. přenesená",J317,0)</f>
        <v>0</v>
      </c>
      <c r="BH317" s="139">
        <f>IF(N317="sníž. přenesená",J317,0)</f>
        <v>0</v>
      </c>
      <c r="BI317" s="139">
        <f>IF(N317="nulová",J317,0)</f>
        <v>0</v>
      </c>
      <c r="BJ317" s="15" t="s">
        <v>78</v>
      </c>
      <c r="BK317" s="139">
        <f>ROUND(I317*H317,2)</f>
        <v>0</v>
      </c>
      <c r="BL317" s="15" t="s">
        <v>208</v>
      </c>
      <c r="BM317" s="138" t="s">
        <v>548</v>
      </c>
    </row>
    <row r="318" spans="2:65" s="1" customFormat="1" ht="11.25">
      <c r="B318" s="30"/>
      <c r="D318" s="140" t="s">
        <v>133</v>
      </c>
      <c r="F318" s="141" t="s">
        <v>549</v>
      </c>
      <c r="I318" s="142"/>
      <c r="L318" s="30"/>
      <c r="M318" s="143"/>
      <c r="T318" s="51"/>
      <c r="AT318" s="15" t="s">
        <v>133</v>
      </c>
      <c r="AU318" s="15" t="s">
        <v>80</v>
      </c>
    </row>
    <row r="319" spans="2:65" s="12" customFormat="1" ht="11.25">
      <c r="B319" s="144"/>
      <c r="D319" s="145" t="s">
        <v>135</v>
      </c>
      <c r="E319" s="146" t="s">
        <v>3</v>
      </c>
      <c r="F319" s="147" t="s">
        <v>167</v>
      </c>
      <c r="H319" s="148">
        <v>8</v>
      </c>
      <c r="I319" s="149"/>
      <c r="L319" s="144"/>
      <c r="M319" s="150"/>
      <c r="T319" s="151"/>
      <c r="AT319" s="146" t="s">
        <v>135</v>
      </c>
      <c r="AU319" s="146" t="s">
        <v>80</v>
      </c>
      <c r="AV319" s="12" t="s">
        <v>80</v>
      </c>
      <c r="AW319" s="12" t="s">
        <v>33</v>
      </c>
      <c r="AX319" s="12" t="s">
        <v>78</v>
      </c>
      <c r="AY319" s="146" t="s">
        <v>124</v>
      </c>
    </row>
    <row r="320" spans="2:65" s="1" customFormat="1" ht="16.5" customHeight="1">
      <c r="B320" s="126"/>
      <c r="C320" s="152" t="s">
        <v>550</v>
      </c>
      <c r="D320" s="152" t="s">
        <v>174</v>
      </c>
      <c r="E320" s="153" t="s">
        <v>551</v>
      </c>
      <c r="F320" s="154" t="s">
        <v>552</v>
      </c>
      <c r="G320" s="155" t="s">
        <v>192</v>
      </c>
      <c r="H320" s="156">
        <v>8</v>
      </c>
      <c r="I320" s="157"/>
      <c r="J320" s="158">
        <f>ROUND(I320*H320,2)</f>
        <v>0</v>
      </c>
      <c r="K320" s="154" t="s">
        <v>130</v>
      </c>
      <c r="L320" s="159"/>
      <c r="M320" s="160" t="s">
        <v>3</v>
      </c>
      <c r="N320" s="161" t="s">
        <v>43</v>
      </c>
      <c r="P320" s="136">
        <f>O320*H320</f>
        <v>0</v>
      </c>
      <c r="Q320" s="136">
        <v>1.39E-3</v>
      </c>
      <c r="R320" s="136">
        <f>Q320*H320</f>
        <v>1.112E-2</v>
      </c>
      <c r="S320" s="136">
        <v>0</v>
      </c>
      <c r="T320" s="137">
        <f>S320*H320</f>
        <v>0</v>
      </c>
      <c r="AR320" s="138" t="s">
        <v>295</v>
      </c>
      <c r="AT320" s="138" t="s">
        <v>174</v>
      </c>
      <c r="AU320" s="138" t="s">
        <v>80</v>
      </c>
      <c r="AY320" s="15" t="s">
        <v>124</v>
      </c>
      <c r="BE320" s="139">
        <f>IF(N320="základní",J320,0)</f>
        <v>0</v>
      </c>
      <c r="BF320" s="139">
        <f>IF(N320="snížená",J320,0)</f>
        <v>0</v>
      </c>
      <c r="BG320" s="139">
        <f>IF(N320="zákl. přenesená",J320,0)</f>
        <v>0</v>
      </c>
      <c r="BH320" s="139">
        <f>IF(N320="sníž. přenesená",J320,0)</f>
        <v>0</v>
      </c>
      <c r="BI320" s="139">
        <f>IF(N320="nulová",J320,0)</f>
        <v>0</v>
      </c>
      <c r="BJ320" s="15" t="s">
        <v>78</v>
      </c>
      <c r="BK320" s="139">
        <f>ROUND(I320*H320,2)</f>
        <v>0</v>
      </c>
      <c r="BL320" s="15" t="s">
        <v>208</v>
      </c>
      <c r="BM320" s="138" t="s">
        <v>553</v>
      </c>
    </row>
    <row r="321" spans="2:65" s="12" customFormat="1" ht="11.25">
      <c r="B321" s="144"/>
      <c r="D321" s="145" t="s">
        <v>135</v>
      </c>
      <c r="E321" s="146" t="s">
        <v>3</v>
      </c>
      <c r="F321" s="147" t="s">
        <v>167</v>
      </c>
      <c r="H321" s="148">
        <v>8</v>
      </c>
      <c r="I321" s="149"/>
      <c r="L321" s="144"/>
      <c r="M321" s="150"/>
      <c r="T321" s="151"/>
      <c r="AT321" s="146" t="s">
        <v>135</v>
      </c>
      <c r="AU321" s="146" t="s">
        <v>80</v>
      </c>
      <c r="AV321" s="12" t="s">
        <v>80</v>
      </c>
      <c r="AW321" s="12" t="s">
        <v>33</v>
      </c>
      <c r="AX321" s="12" t="s">
        <v>78</v>
      </c>
      <c r="AY321" s="146" t="s">
        <v>124</v>
      </c>
    </row>
    <row r="322" spans="2:65" s="1" customFormat="1" ht="16.5" customHeight="1">
      <c r="B322" s="126"/>
      <c r="C322" s="127" t="s">
        <v>554</v>
      </c>
      <c r="D322" s="127" t="s">
        <v>126</v>
      </c>
      <c r="E322" s="128" t="s">
        <v>555</v>
      </c>
      <c r="F322" s="129" t="s">
        <v>556</v>
      </c>
      <c r="G322" s="130" t="s">
        <v>291</v>
      </c>
      <c r="H322" s="131">
        <v>1781</v>
      </c>
      <c r="I322" s="132"/>
      <c r="J322" s="133">
        <f>ROUND(I322*H322,2)</f>
        <v>0</v>
      </c>
      <c r="K322" s="129" t="s">
        <v>130</v>
      </c>
      <c r="L322" s="30"/>
      <c r="M322" s="134" t="s">
        <v>3</v>
      </c>
      <c r="N322" s="135" t="s">
        <v>43</v>
      </c>
      <c r="P322" s="136">
        <f>O322*H322</f>
        <v>0</v>
      </c>
      <c r="Q322" s="136">
        <v>0</v>
      </c>
      <c r="R322" s="136">
        <f>Q322*H322</f>
        <v>0</v>
      </c>
      <c r="S322" s="136">
        <v>0</v>
      </c>
      <c r="T322" s="137">
        <f>S322*H322</f>
        <v>0</v>
      </c>
      <c r="AR322" s="138" t="s">
        <v>208</v>
      </c>
      <c r="AT322" s="138" t="s">
        <v>126</v>
      </c>
      <c r="AU322" s="138" t="s">
        <v>80</v>
      </c>
      <c r="AY322" s="15" t="s">
        <v>124</v>
      </c>
      <c r="BE322" s="139">
        <f>IF(N322="základní",J322,0)</f>
        <v>0</v>
      </c>
      <c r="BF322" s="139">
        <f>IF(N322="snížená",J322,0)</f>
        <v>0</v>
      </c>
      <c r="BG322" s="139">
        <f>IF(N322="zákl. přenesená",J322,0)</f>
        <v>0</v>
      </c>
      <c r="BH322" s="139">
        <f>IF(N322="sníž. přenesená",J322,0)</f>
        <v>0</v>
      </c>
      <c r="BI322" s="139">
        <f>IF(N322="nulová",J322,0)</f>
        <v>0</v>
      </c>
      <c r="BJ322" s="15" t="s">
        <v>78</v>
      </c>
      <c r="BK322" s="139">
        <f>ROUND(I322*H322,2)</f>
        <v>0</v>
      </c>
      <c r="BL322" s="15" t="s">
        <v>208</v>
      </c>
      <c r="BM322" s="138" t="s">
        <v>557</v>
      </c>
    </row>
    <row r="323" spans="2:65" s="1" customFormat="1" ht="11.25">
      <c r="B323" s="30"/>
      <c r="D323" s="140" t="s">
        <v>133</v>
      </c>
      <c r="F323" s="141" t="s">
        <v>558</v>
      </c>
      <c r="I323" s="142"/>
      <c r="L323" s="30"/>
      <c r="M323" s="143"/>
      <c r="T323" s="51"/>
      <c r="AT323" s="15" t="s">
        <v>133</v>
      </c>
      <c r="AU323" s="15" t="s">
        <v>80</v>
      </c>
    </row>
    <row r="324" spans="2:65" s="12" customFormat="1" ht="11.25">
      <c r="B324" s="144"/>
      <c r="D324" s="145" t="s">
        <v>135</v>
      </c>
      <c r="E324" s="146" t="s">
        <v>3</v>
      </c>
      <c r="F324" s="147" t="s">
        <v>559</v>
      </c>
      <c r="H324" s="148">
        <v>1781</v>
      </c>
      <c r="I324" s="149"/>
      <c r="L324" s="144"/>
      <c r="M324" s="150"/>
      <c r="T324" s="151"/>
      <c r="AT324" s="146" t="s">
        <v>135</v>
      </c>
      <c r="AU324" s="146" t="s">
        <v>80</v>
      </c>
      <c r="AV324" s="12" t="s">
        <v>80</v>
      </c>
      <c r="AW324" s="12" t="s">
        <v>33</v>
      </c>
      <c r="AX324" s="12" t="s">
        <v>78</v>
      </c>
      <c r="AY324" s="146" t="s">
        <v>124</v>
      </c>
    </row>
    <row r="325" spans="2:65" s="1" customFormat="1" ht="16.5" customHeight="1">
      <c r="B325" s="126"/>
      <c r="C325" s="127" t="s">
        <v>560</v>
      </c>
      <c r="D325" s="127" t="s">
        <v>126</v>
      </c>
      <c r="E325" s="128" t="s">
        <v>561</v>
      </c>
      <c r="F325" s="129" t="s">
        <v>562</v>
      </c>
      <c r="G325" s="130" t="s">
        <v>291</v>
      </c>
      <c r="H325" s="131">
        <v>212</v>
      </c>
      <c r="I325" s="132"/>
      <c r="J325" s="133">
        <f>ROUND(I325*H325,2)</f>
        <v>0</v>
      </c>
      <c r="K325" s="129" t="s">
        <v>130</v>
      </c>
      <c r="L325" s="30"/>
      <c r="M325" s="134" t="s">
        <v>3</v>
      </c>
      <c r="N325" s="135" t="s">
        <v>43</v>
      </c>
      <c r="P325" s="136">
        <f>O325*H325</f>
        <v>0</v>
      </c>
      <c r="Q325" s="136">
        <v>0</v>
      </c>
      <c r="R325" s="136">
        <f>Q325*H325</f>
        <v>0</v>
      </c>
      <c r="S325" s="136">
        <v>0</v>
      </c>
      <c r="T325" s="137">
        <f>S325*H325</f>
        <v>0</v>
      </c>
      <c r="AR325" s="138" t="s">
        <v>208</v>
      </c>
      <c r="AT325" s="138" t="s">
        <v>126</v>
      </c>
      <c r="AU325" s="138" t="s">
        <v>80</v>
      </c>
      <c r="AY325" s="15" t="s">
        <v>124</v>
      </c>
      <c r="BE325" s="139">
        <f>IF(N325="základní",J325,0)</f>
        <v>0</v>
      </c>
      <c r="BF325" s="139">
        <f>IF(N325="snížená",J325,0)</f>
        <v>0</v>
      </c>
      <c r="BG325" s="139">
        <f>IF(N325="zákl. přenesená",J325,0)</f>
        <v>0</v>
      </c>
      <c r="BH325" s="139">
        <f>IF(N325="sníž. přenesená",J325,0)</f>
        <v>0</v>
      </c>
      <c r="BI325" s="139">
        <f>IF(N325="nulová",J325,0)</f>
        <v>0</v>
      </c>
      <c r="BJ325" s="15" t="s">
        <v>78</v>
      </c>
      <c r="BK325" s="139">
        <f>ROUND(I325*H325,2)</f>
        <v>0</v>
      </c>
      <c r="BL325" s="15" t="s">
        <v>208</v>
      </c>
      <c r="BM325" s="138" t="s">
        <v>563</v>
      </c>
    </row>
    <row r="326" spans="2:65" s="1" customFormat="1" ht="11.25">
      <c r="B326" s="30"/>
      <c r="D326" s="140" t="s">
        <v>133</v>
      </c>
      <c r="F326" s="141" t="s">
        <v>564</v>
      </c>
      <c r="I326" s="142"/>
      <c r="L326" s="30"/>
      <c r="M326" s="143"/>
      <c r="T326" s="51"/>
      <c r="AT326" s="15" t="s">
        <v>133</v>
      </c>
      <c r="AU326" s="15" t="s">
        <v>80</v>
      </c>
    </row>
    <row r="327" spans="2:65" s="12" customFormat="1" ht="11.25">
      <c r="B327" s="144"/>
      <c r="D327" s="145" t="s">
        <v>135</v>
      </c>
      <c r="E327" s="146" t="s">
        <v>3</v>
      </c>
      <c r="F327" s="147" t="s">
        <v>565</v>
      </c>
      <c r="H327" s="148">
        <v>212</v>
      </c>
      <c r="I327" s="149"/>
      <c r="L327" s="144"/>
      <c r="M327" s="150"/>
      <c r="T327" s="151"/>
      <c r="AT327" s="146" t="s">
        <v>135</v>
      </c>
      <c r="AU327" s="146" t="s">
        <v>80</v>
      </c>
      <c r="AV327" s="12" t="s">
        <v>80</v>
      </c>
      <c r="AW327" s="12" t="s">
        <v>33</v>
      </c>
      <c r="AX327" s="12" t="s">
        <v>78</v>
      </c>
      <c r="AY327" s="146" t="s">
        <v>124</v>
      </c>
    </row>
    <row r="328" spans="2:65" s="1" customFormat="1" ht="24.2" customHeight="1">
      <c r="B328" s="126"/>
      <c r="C328" s="127" t="s">
        <v>566</v>
      </c>
      <c r="D328" s="127" t="s">
        <v>126</v>
      </c>
      <c r="E328" s="128" t="s">
        <v>567</v>
      </c>
      <c r="F328" s="129" t="s">
        <v>568</v>
      </c>
      <c r="G328" s="130" t="s">
        <v>158</v>
      </c>
      <c r="H328" s="131">
        <v>4.8739999999999997</v>
      </c>
      <c r="I328" s="132"/>
      <c r="J328" s="133">
        <f>ROUND(I328*H328,2)</f>
        <v>0</v>
      </c>
      <c r="K328" s="129" t="s">
        <v>130</v>
      </c>
      <c r="L328" s="30"/>
      <c r="M328" s="134" t="s">
        <v>3</v>
      </c>
      <c r="N328" s="135" t="s">
        <v>43</v>
      </c>
      <c r="P328" s="136">
        <f>O328*H328</f>
        <v>0</v>
      </c>
      <c r="Q328" s="136">
        <v>0</v>
      </c>
      <c r="R328" s="136">
        <f>Q328*H328</f>
        <v>0</v>
      </c>
      <c r="S328" s="136">
        <v>0</v>
      </c>
      <c r="T328" s="137">
        <f>S328*H328</f>
        <v>0</v>
      </c>
      <c r="AR328" s="138" t="s">
        <v>208</v>
      </c>
      <c r="AT328" s="138" t="s">
        <v>126</v>
      </c>
      <c r="AU328" s="138" t="s">
        <v>80</v>
      </c>
      <c r="AY328" s="15" t="s">
        <v>124</v>
      </c>
      <c r="BE328" s="139">
        <f>IF(N328="základní",J328,0)</f>
        <v>0</v>
      </c>
      <c r="BF328" s="139">
        <f>IF(N328="snížená",J328,0)</f>
        <v>0</v>
      </c>
      <c r="BG328" s="139">
        <f>IF(N328="zákl. přenesená",J328,0)</f>
        <v>0</v>
      </c>
      <c r="BH328" s="139">
        <f>IF(N328="sníž. přenesená",J328,0)</f>
        <v>0</v>
      </c>
      <c r="BI328" s="139">
        <f>IF(N328="nulová",J328,0)</f>
        <v>0</v>
      </c>
      <c r="BJ328" s="15" t="s">
        <v>78</v>
      </c>
      <c r="BK328" s="139">
        <f>ROUND(I328*H328,2)</f>
        <v>0</v>
      </c>
      <c r="BL328" s="15" t="s">
        <v>208</v>
      </c>
      <c r="BM328" s="138" t="s">
        <v>569</v>
      </c>
    </row>
    <row r="329" spans="2:65" s="1" customFormat="1" ht="11.25">
      <c r="B329" s="30"/>
      <c r="D329" s="140" t="s">
        <v>133</v>
      </c>
      <c r="F329" s="141" t="s">
        <v>570</v>
      </c>
      <c r="I329" s="142"/>
      <c r="L329" s="30"/>
      <c r="M329" s="143"/>
      <c r="T329" s="51"/>
      <c r="AT329" s="15" t="s">
        <v>133</v>
      </c>
      <c r="AU329" s="15" t="s">
        <v>80</v>
      </c>
    </row>
    <row r="330" spans="2:65" s="11" customFormat="1" ht="22.9" customHeight="1">
      <c r="B330" s="114"/>
      <c r="D330" s="115" t="s">
        <v>71</v>
      </c>
      <c r="E330" s="124" t="s">
        <v>571</v>
      </c>
      <c r="F330" s="124" t="s">
        <v>572</v>
      </c>
      <c r="I330" s="117"/>
      <c r="J330" s="125">
        <f>BK330</f>
        <v>0</v>
      </c>
      <c r="L330" s="114"/>
      <c r="M330" s="119"/>
      <c r="P330" s="120">
        <f>SUM(P331:P443)</f>
        <v>0</v>
      </c>
      <c r="R330" s="120">
        <f>SUM(R331:R443)</f>
        <v>3.5998600000000014</v>
      </c>
      <c r="T330" s="121">
        <f>SUM(T331:T443)</f>
        <v>0</v>
      </c>
      <c r="AR330" s="115" t="s">
        <v>80</v>
      </c>
      <c r="AT330" s="122" t="s">
        <v>71</v>
      </c>
      <c r="AU330" s="122" t="s">
        <v>78</v>
      </c>
      <c r="AY330" s="115" t="s">
        <v>124</v>
      </c>
      <c r="BK330" s="123">
        <f>SUM(BK331:BK443)</f>
        <v>0</v>
      </c>
    </row>
    <row r="331" spans="2:65" s="1" customFormat="1" ht="16.5" customHeight="1">
      <c r="B331" s="126"/>
      <c r="C331" s="127" t="s">
        <v>573</v>
      </c>
      <c r="D331" s="127" t="s">
        <v>126</v>
      </c>
      <c r="E331" s="128" t="s">
        <v>574</v>
      </c>
      <c r="F331" s="129" t="s">
        <v>575</v>
      </c>
      <c r="G331" s="130" t="s">
        <v>291</v>
      </c>
      <c r="H331" s="131">
        <v>104</v>
      </c>
      <c r="I331" s="132"/>
      <c r="J331" s="133">
        <f>ROUND(I331*H331,2)</f>
        <v>0</v>
      </c>
      <c r="K331" s="129" t="s">
        <v>130</v>
      </c>
      <c r="L331" s="30"/>
      <c r="M331" s="134" t="s">
        <v>3</v>
      </c>
      <c r="N331" s="135" t="s">
        <v>43</v>
      </c>
      <c r="P331" s="136">
        <f>O331*H331</f>
        <v>0</v>
      </c>
      <c r="Q331" s="136">
        <v>1.5E-3</v>
      </c>
      <c r="R331" s="136">
        <f>Q331*H331</f>
        <v>0.156</v>
      </c>
      <c r="S331" s="136">
        <v>0</v>
      </c>
      <c r="T331" s="137">
        <f>S331*H331</f>
        <v>0</v>
      </c>
      <c r="AR331" s="138" t="s">
        <v>208</v>
      </c>
      <c r="AT331" s="138" t="s">
        <v>126</v>
      </c>
      <c r="AU331" s="138" t="s">
        <v>80</v>
      </c>
      <c r="AY331" s="15" t="s">
        <v>124</v>
      </c>
      <c r="BE331" s="139">
        <f>IF(N331="základní",J331,0)</f>
        <v>0</v>
      </c>
      <c r="BF331" s="139">
        <f>IF(N331="snížená",J331,0)</f>
        <v>0</v>
      </c>
      <c r="BG331" s="139">
        <f>IF(N331="zákl. přenesená",J331,0)</f>
        <v>0</v>
      </c>
      <c r="BH331" s="139">
        <f>IF(N331="sníž. přenesená",J331,0)</f>
        <v>0</v>
      </c>
      <c r="BI331" s="139">
        <f>IF(N331="nulová",J331,0)</f>
        <v>0</v>
      </c>
      <c r="BJ331" s="15" t="s">
        <v>78</v>
      </c>
      <c r="BK331" s="139">
        <f>ROUND(I331*H331,2)</f>
        <v>0</v>
      </c>
      <c r="BL331" s="15" t="s">
        <v>208</v>
      </c>
      <c r="BM331" s="138" t="s">
        <v>576</v>
      </c>
    </row>
    <row r="332" spans="2:65" s="1" customFormat="1" ht="11.25">
      <c r="B332" s="30"/>
      <c r="D332" s="140" t="s">
        <v>133</v>
      </c>
      <c r="F332" s="141" t="s">
        <v>577</v>
      </c>
      <c r="I332" s="142"/>
      <c r="L332" s="30"/>
      <c r="M332" s="143"/>
      <c r="T332" s="51"/>
      <c r="AT332" s="15" t="s">
        <v>133</v>
      </c>
      <c r="AU332" s="15" t="s">
        <v>80</v>
      </c>
    </row>
    <row r="333" spans="2:65" s="12" customFormat="1" ht="11.25">
      <c r="B333" s="144"/>
      <c r="D333" s="145" t="s">
        <v>135</v>
      </c>
      <c r="E333" s="146" t="s">
        <v>3</v>
      </c>
      <c r="F333" s="147" t="s">
        <v>578</v>
      </c>
      <c r="H333" s="148">
        <v>104</v>
      </c>
      <c r="I333" s="149"/>
      <c r="L333" s="144"/>
      <c r="M333" s="150"/>
      <c r="T333" s="151"/>
      <c r="AT333" s="146" t="s">
        <v>135</v>
      </c>
      <c r="AU333" s="146" t="s">
        <v>80</v>
      </c>
      <c r="AV333" s="12" t="s">
        <v>80</v>
      </c>
      <c r="AW333" s="12" t="s">
        <v>33</v>
      </c>
      <c r="AX333" s="12" t="s">
        <v>78</v>
      </c>
      <c r="AY333" s="146" t="s">
        <v>124</v>
      </c>
    </row>
    <row r="334" spans="2:65" s="1" customFormat="1" ht="16.5" customHeight="1">
      <c r="B334" s="126"/>
      <c r="C334" s="127" t="s">
        <v>579</v>
      </c>
      <c r="D334" s="127" t="s">
        <v>126</v>
      </c>
      <c r="E334" s="128" t="s">
        <v>580</v>
      </c>
      <c r="F334" s="129" t="s">
        <v>581</v>
      </c>
      <c r="G334" s="130" t="s">
        <v>291</v>
      </c>
      <c r="H334" s="131">
        <v>132</v>
      </c>
      <c r="I334" s="132"/>
      <c r="J334" s="133">
        <f>ROUND(I334*H334,2)</f>
        <v>0</v>
      </c>
      <c r="K334" s="129" t="s">
        <v>130</v>
      </c>
      <c r="L334" s="30"/>
      <c r="M334" s="134" t="s">
        <v>3</v>
      </c>
      <c r="N334" s="135" t="s">
        <v>43</v>
      </c>
      <c r="P334" s="136">
        <f>O334*H334</f>
        <v>0</v>
      </c>
      <c r="Q334" s="136">
        <v>2.6099999999999999E-3</v>
      </c>
      <c r="R334" s="136">
        <f>Q334*H334</f>
        <v>0.34451999999999999</v>
      </c>
      <c r="S334" s="136">
        <v>0</v>
      </c>
      <c r="T334" s="137">
        <f>S334*H334</f>
        <v>0</v>
      </c>
      <c r="AR334" s="138" t="s">
        <v>208</v>
      </c>
      <c r="AT334" s="138" t="s">
        <v>126</v>
      </c>
      <c r="AU334" s="138" t="s">
        <v>80</v>
      </c>
      <c r="AY334" s="15" t="s">
        <v>124</v>
      </c>
      <c r="BE334" s="139">
        <f>IF(N334="základní",J334,0)</f>
        <v>0</v>
      </c>
      <c r="BF334" s="139">
        <f>IF(N334="snížená",J334,0)</f>
        <v>0</v>
      </c>
      <c r="BG334" s="139">
        <f>IF(N334="zákl. přenesená",J334,0)</f>
        <v>0</v>
      </c>
      <c r="BH334" s="139">
        <f>IF(N334="sníž. přenesená",J334,0)</f>
        <v>0</v>
      </c>
      <c r="BI334" s="139">
        <f>IF(N334="nulová",J334,0)</f>
        <v>0</v>
      </c>
      <c r="BJ334" s="15" t="s">
        <v>78</v>
      </c>
      <c r="BK334" s="139">
        <f>ROUND(I334*H334,2)</f>
        <v>0</v>
      </c>
      <c r="BL334" s="15" t="s">
        <v>208</v>
      </c>
      <c r="BM334" s="138" t="s">
        <v>582</v>
      </c>
    </row>
    <row r="335" spans="2:65" s="1" customFormat="1" ht="11.25">
      <c r="B335" s="30"/>
      <c r="D335" s="140" t="s">
        <v>133</v>
      </c>
      <c r="F335" s="141" t="s">
        <v>583</v>
      </c>
      <c r="I335" s="142"/>
      <c r="L335" s="30"/>
      <c r="M335" s="143"/>
      <c r="T335" s="51"/>
      <c r="AT335" s="15" t="s">
        <v>133</v>
      </c>
      <c r="AU335" s="15" t="s">
        <v>80</v>
      </c>
    </row>
    <row r="336" spans="2:65" s="12" customFormat="1" ht="11.25">
      <c r="B336" s="144"/>
      <c r="D336" s="145" t="s">
        <v>135</v>
      </c>
      <c r="E336" s="146" t="s">
        <v>3</v>
      </c>
      <c r="F336" s="147" t="s">
        <v>584</v>
      </c>
      <c r="H336" s="148">
        <v>132</v>
      </c>
      <c r="I336" s="149"/>
      <c r="L336" s="144"/>
      <c r="M336" s="150"/>
      <c r="T336" s="151"/>
      <c r="AT336" s="146" t="s">
        <v>135</v>
      </c>
      <c r="AU336" s="146" t="s">
        <v>80</v>
      </c>
      <c r="AV336" s="12" t="s">
        <v>80</v>
      </c>
      <c r="AW336" s="12" t="s">
        <v>33</v>
      </c>
      <c r="AX336" s="12" t="s">
        <v>78</v>
      </c>
      <c r="AY336" s="146" t="s">
        <v>124</v>
      </c>
    </row>
    <row r="337" spans="2:65" s="1" customFormat="1" ht="16.5" customHeight="1">
      <c r="B337" s="126"/>
      <c r="C337" s="127" t="s">
        <v>585</v>
      </c>
      <c r="D337" s="127" t="s">
        <v>126</v>
      </c>
      <c r="E337" s="128" t="s">
        <v>586</v>
      </c>
      <c r="F337" s="129" t="s">
        <v>587</v>
      </c>
      <c r="G337" s="130" t="s">
        <v>291</v>
      </c>
      <c r="H337" s="131">
        <v>1145</v>
      </c>
      <c r="I337" s="132"/>
      <c r="J337" s="133">
        <f>ROUND(I337*H337,2)</f>
        <v>0</v>
      </c>
      <c r="K337" s="129" t="s">
        <v>130</v>
      </c>
      <c r="L337" s="30"/>
      <c r="M337" s="134" t="s">
        <v>3</v>
      </c>
      <c r="N337" s="135" t="s">
        <v>43</v>
      </c>
      <c r="P337" s="136">
        <f>O337*H337</f>
        <v>0</v>
      </c>
      <c r="Q337" s="136">
        <v>3.4000000000000002E-4</v>
      </c>
      <c r="R337" s="136">
        <f>Q337*H337</f>
        <v>0.38930000000000003</v>
      </c>
      <c r="S337" s="136">
        <v>0</v>
      </c>
      <c r="T337" s="137">
        <f>S337*H337</f>
        <v>0</v>
      </c>
      <c r="AR337" s="138" t="s">
        <v>208</v>
      </c>
      <c r="AT337" s="138" t="s">
        <v>126</v>
      </c>
      <c r="AU337" s="138" t="s">
        <v>80</v>
      </c>
      <c r="AY337" s="15" t="s">
        <v>124</v>
      </c>
      <c r="BE337" s="139">
        <f>IF(N337="základní",J337,0)</f>
        <v>0</v>
      </c>
      <c r="BF337" s="139">
        <f>IF(N337="snížená",J337,0)</f>
        <v>0</v>
      </c>
      <c r="BG337" s="139">
        <f>IF(N337="zákl. přenesená",J337,0)</f>
        <v>0</v>
      </c>
      <c r="BH337" s="139">
        <f>IF(N337="sníž. přenesená",J337,0)</f>
        <v>0</v>
      </c>
      <c r="BI337" s="139">
        <f>IF(N337="nulová",J337,0)</f>
        <v>0</v>
      </c>
      <c r="BJ337" s="15" t="s">
        <v>78</v>
      </c>
      <c r="BK337" s="139">
        <f>ROUND(I337*H337,2)</f>
        <v>0</v>
      </c>
      <c r="BL337" s="15" t="s">
        <v>208</v>
      </c>
      <c r="BM337" s="138" t="s">
        <v>588</v>
      </c>
    </row>
    <row r="338" spans="2:65" s="1" customFormat="1" ht="11.25">
      <c r="B338" s="30"/>
      <c r="D338" s="140" t="s">
        <v>133</v>
      </c>
      <c r="F338" s="141" t="s">
        <v>589</v>
      </c>
      <c r="I338" s="142"/>
      <c r="L338" s="30"/>
      <c r="M338" s="143"/>
      <c r="T338" s="51"/>
      <c r="AT338" s="15" t="s">
        <v>133</v>
      </c>
      <c r="AU338" s="15" t="s">
        <v>80</v>
      </c>
    </row>
    <row r="339" spans="2:65" s="12" customFormat="1" ht="11.25">
      <c r="B339" s="144"/>
      <c r="D339" s="145" t="s">
        <v>135</v>
      </c>
      <c r="E339" s="146" t="s">
        <v>3</v>
      </c>
      <c r="F339" s="147" t="s">
        <v>590</v>
      </c>
      <c r="H339" s="148">
        <v>1145</v>
      </c>
      <c r="I339" s="149"/>
      <c r="L339" s="144"/>
      <c r="M339" s="150"/>
      <c r="T339" s="151"/>
      <c r="AT339" s="146" t="s">
        <v>135</v>
      </c>
      <c r="AU339" s="146" t="s">
        <v>80</v>
      </c>
      <c r="AV339" s="12" t="s">
        <v>80</v>
      </c>
      <c r="AW339" s="12" t="s">
        <v>33</v>
      </c>
      <c r="AX339" s="12" t="s">
        <v>78</v>
      </c>
      <c r="AY339" s="146" t="s">
        <v>124</v>
      </c>
    </row>
    <row r="340" spans="2:65" s="1" customFormat="1" ht="16.5" customHeight="1">
      <c r="B340" s="126"/>
      <c r="C340" s="152" t="s">
        <v>591</v>
      </c>
      <c r="D340" s="152" t="s">
        <v>174</v>
      </c>
      <c r="E340" s="153" t="s">
        <v>592</v>
      </c>
      <c r="F340" s="154" t="s">
        <v>593</v>
      </c>
      <c r="G340" s="155" t="s">
        <v>291</v>
      </c>
      <c r="H340" s="156">
        <v>1145</v>
      </c>
      <c r="I340" s="157"/>
      <c r="J340" s="158">
        <f>ROUND(I340*H340,2)</f>
        <v>0</v>
      </c>
      <c r="K340" s="154" t="s">
        <v>130</v>
      </c>
      <c r="L340" s="159"/>
      <c r="M340" s="160" t="s">
        <v>3</v>
      </c>
      <c r="N340" s="161" t="s">
        <v>43</v>
      </c>
      <c r="P340" s="136">
        <f>O340*H340</f>
        <v>0</v>
      </c>
      <c r="Q340" s="136">
        <v>2.1000000000000001E-4</v>
      </c>
      <c r="R340" s="136">
        <f>Q340*H340</f>
        <v>0.24045</v>
      </c>
      <c r="S340" s="136">
        <v>0</v>
      </c>
      <c r="T340" s="137">
        <f>S340*H340</f>
        <v>0</v>
      </c>
      <c r="AR340" s="138" t="s">
        <v>295</v>
      </c>
      <c r="AT340" s="138" t="s">
        <v>174</v>
      </c>
      <c r="AU340" s="138" t="s">
        <v>80</v>
      </c>
      <c r="AY340" s="15" t="s">
        <v>124</v>
      </c>
      <c r="BE340" s="139">
        <f>IF(N340="základní",J340,0)</f>
        <v>0</v>
      </c>
      <c r="BF340" s="139">
        <f>IF(N340="snížená",J340,0)</f>
        <v>0</v>
      </c>
      <c r="BG340" s="139">
        <f>IF(N340="zákl. přenesená",J340,0)</f>
        <v>0</v>
      </c>
      <c r="BH340" s="139">
        <f>IF(N340="sníž. přenesená",J340,0)</f>
        <v>0</v>
      </c>
      <c r="BI340" s="139">
        <f>IF(N340="nulová",J340,0)</f>
        <v>0</v>
      </c>
      <c r="BJ340" s="15" t="s">
        <v>78</v>
      </c>
      <c r="BK340" s="139">
        <f>ROUND(I340*H340,2)</f>
        <v>0</v>
      </c>
      <c r="BL340" s="15" t="s">
        <v>208</v>
      </c>
      <c r="BM340" s="138" t="s">
        <v>594</v>
      </c>
    </row>
    <row r="341" spans="2:65" s="12" customFormat="1" ht="11.25">
      <c r="B341" s="144"/>
      <c r="D341" s="145" t="s">
        <v>135</v>
      </c>
      <c r="E341" s="146" t="s">
        <v>3</v>
      </c>
      <c r="F341" s="147" t="s">
        <v>590</v>
      </c>
      <c r="H341" s="148">
        <v>1145</v>
      </c>
      <c r="I341" s="149"/>
      <c r="L341" s="144"/>
      <c r="M341" s="150"/>
      <c r="T341" s="151"/>
      <c r="AT341" s="146" t="s">
        <v>135</v>
      </c>
      <c r="AU341" s="146" t="s">
        <v>80</v>
      </c>
      <c r="AV341" s="12" t="s">
        <v>80</v>
      </c>
      <c r="AW341" s="12" t="s">
        <v>33</v>
      </c>
      <c r="AX341" s="12" t="s">
        <v>78</v>
      </c>
      <c r="AY341" s="146" t="s">
        <v>124</v>
      </c>
    </row>
    <row r="342" spans="2:65" s="1" customFormat="1" ht="16.5" customHeight="1">
      <c r="B342" s="126"/>
      <c r="C342" s="127" t="s">
        <v>595</v>
      </c>
      <c r="D342" s="127" t="s">
        <v>126</v>
      </c>
      <c r="E342" s="128" t="s">
        <v>596</v>
      </c>
      <c r="F342" s="129" t="s">
        <v>597</v>
      </c>
      <c r="G342" s="130" t="s">
        <v>291</v>
      </c>
      <c r="H342" s="131">
        <v>396</v>
      </c>
      <c r="I342" s="132"/>
      <c r="J342" s="133">
        <f>ROUND(I342*H342,2)</f>
        <v>0</v>
      </c>
      <c r="K342" s="129" t="s">
        <v>130</v>
      </c>
      <c r="L342" s="30"/>
      <c r="M342" s="134" t="s">
        <v>3</v>
      </c>
      <c r="N342" s="135" t="s">
        <v>43</v>
      </c>
      <c r="P342" s="136">
        <f>O342*H342</f>
        <v>0</v>
      </c>
      <c r="Q342" s="136">
        <v>4.2999999999999999E-4</v>
      </c>
      <c r="R342" s="136">
        <f>Q342*H342</f>
        <v>0.17027999999999999</v>
      </c>
      <c r="S342" s="136">
        <v>0</v>
      </c>
      <c r="T342" s="137">
        <f>S342*H342</f>
        <v>0</v>
      </c>
      <c r="AR342" s="138" t="s">
        <v>208</v>
      </c>
      <c r="AT342" s="138" t="s">
        <v>126</v>
      </c>
      <c r="AU342" s="138" t="s">
        <v>80</v>
      </c>
      <c r="AY342" s="15" t="s">
        <v>124</v>
      </c>
      <c r="BE342" s="139">
        <f>IF(N342="základní",J342,0)</f>
        <v>0</v>
      </c>
      <c r="BF342" s="139">
        <f>IF(N342="snížená",J342,0)</f>
        <v>0</v>
      </c>
      <c r="BG342" s="139">
        <f>IF(N342="zákl. přenesená",J342,0)</f>
        <v>0</v>
      </c>
      <c r="BH342" s="139">
        <f>IF(N342="sníž. přenesená",J342,0)</f>
        <v>0</v>
      </c>
      <c r="BI342" s="139">
        <f>IF(N342="nulová",J342,0)</f>
        <v>0</v>
      </c>
      <c r="BJ342" s="15" t="s">
        <v>78</v>
      </c>
      <c r="BK342" s="139">
        <f>ROUND(I342*H342,2)</f>
        <v>0</v>
      </c>
      <c r="BL342" s="15" t="s">
        <v>208</v>
      </c>
      <c r="BM342" s="138" t="s">
        <v>598</v>
      </c>
    </row>
    <row r="343" spans="2:65" s="1" customFormat="1" ht="11.25">
      <c r="B343" s="30"/>
      <c r="D343" s="140" t="s">
        <v>133</v>
      </c>
      <c r="F343" s="141" t="s">
        <v>599</v>
      </c>
      <c r="I343" s="142"/>
      <c r="L343" s="30"/>
      <c r="M343" s="143"/>
      <c r="T343" s="51"/>
      <c r="AT343" s="15" t="s">
        <v>133</v>
      </c>
      <c r="AU343" s="15" t="s">
        <v>80</v>
      </c>
    </row>
    <row r="344" spans="2:65" s="12" customFormat="1" ht="11.25">
      <c r="B344" s="144"/>
      <c r="D344" s="145" t="s">
        <v>135</v>
      </c>
      <c r="E344" s="146" t="s">
        <v>3</v>
      </c>
      <c r="F344" s="147" t="s">
        <v>600</v>
      </c>
      <c r="H344" s="148">
        <v>396</v>
      </c>
      <c r="I344" s="149"/>
      <c r="L344" s="144"/>
      <c r="M344" s="150"/>
      <c r="T344" s="151"/>
      <c r="AT344" s="146" t="s">
        <v>135</v>
      </c>
      <c r="AU344" s="146" t="s">
        <v>80</v>
      </c>
      <c r="AV344" s="12" t="s">
        <v>80</v>
      </c>
      <c r="AW344" s="12" t="s">
        <v>33</v>
      </c>
      <c r="AX344" s="12" t="s">
        <v>78</v>
      </c>
      <c r="AY344" s="146" t="s">
        <v>124</v>
      </c>
    </row>
    <row r="345" spans="2:65" s="1" customFormat="1" ht="16.5" customHeight="1">
      <c r="B345" s="126"/>
      <c r="C345" s="152" t="s">
        <v>601</v>
      </c>
      <c r="D345" s="152" t="s">
        <v>174</v>
      </c>
      <c r="E345" s="153" t="s">
        <v>602</v>
      </c>
      <c r="F345" s="154" t="s">
        <v>603</v>
      </c>
      <c r="G345" s="155" t="s">
        <v>291</v>
      </c>
      <c r="H345" s="156">
        <v>396</v>
      </c>
      <c r="I345" s="157"/>
      <c r="J345" s="158">
        <f>ROUND(I345*H345,2)</f>
        <v>0</v>
      </c>
      <c r="K345" s="154" t="s">
        <v>130</v>
      </c>
      <c r="L345" s="159"/>
      <c r="M345" s="160" t="s">
        <v>3</v>
      </c>
      <c r="N345" s="161" t="s">
        <v>43</v>
      </c>
      <c r="P345" s="136">
        <f>O345*H345</f>
        <v>0</v>
      </c>
      <c r="Q345" s="136">
        <v>2.9999999999999997E-4</v>
      </c>
      <c r="R345" s="136">
        <f>Q345*H345</f>
        <v>0.11879999999999999</v>
      </c>
      <c r="S345" s="136">
        <v>0</v>
      </c>
      <c r="T345" s="137">
        <f>S345*H345</f>
        <v>0</v>
      </c>
      <c r="AR345" s="138" t="s">
        <v>295</v>
      </c>
      <c r="AT345" s="138" t="s">
        <v>174</v>
      </c>
      <c r="AU345" s="138" t="s">
        <v>80</v>
      </c>
      <c r="AY345" s="15" t="s">
        <v>124</v>
      </c>
      <c r="BE345" s="139">
        <f>IF(N345="základní",J345,0)</f>
        <v>0</v>
      </c>
      <c r="BF345" s="139">
        <f>IF(N345="snížená",J345,0)</f>
        <v>0</v>
      </c>
      <c r="BG345" s="139">
        <f>IF(N345="zákl. přenesená",J345,0)</f>
        <v>0</v>
      </c>
      <c r="BH345" s="139">
        <f>IF(N345="sníž. přenesená",J345,0)</f>
        <v>0</v>
      </c>
      <c r="BI345" s="139">
        <f>IF(N345="nulová",J345,0)</f>
        <v>0</v>
      </c>
      <c r="BJ345" s="15" t="s">
        <v>78</v>
      </c>
      <c r="BK345" s="139">
        <f>ROUND(I345*H345,2)</f>
        <v>0</v>
      </c>
      <c r="BL345" s="15" t="s">
        <v>208</v>
      </c>
      <c r="BM345" s="138" t="s">
        <v>604</v>
      </c>
    </row>
    <row r="346" spans="2:65" s="12" customFormat="1" ht="11.25">
      <c r="B346" s="144"/>
      <c r="D346" s="145" t="s">
        <v>135</v>
      </c>
      <c r="E346" s="146" t="s">
        <v>3</v>
      </c>
      <c r="F346" s="147" t="s">
        <v>600</v>
      </c>
      <c r="H346" s="148">
        <v>396</v>
      </c>
      <c r="I346" s="149"/>
      <c r="L346" s="144"/>
      <c r="M346" s="150"/>
      <c r="T346" s="151"/>
      <c r="AT346" s="146" t="s">
        <v>135</v>
      </c>
      <c r="AU346" s="146" t="s">
        <v>80</v>
      </c>
      <c r="AV346" s="12" t="s">
        <v>80</v>
      </c>
      <c r="AW346" s="12" t="s">
        <v>33</v>
      </c>
      <c r="AX346" s="12" t="s">
        <v>78</v>
      </c>
      <c r="AY346" s="146" t="s">
        <v>124</v>
      </c>
    </row>
    <row r="347" spans="2:65" s="1" customFormat="1" ht="16.5" customHeight="1">
      <c r="B347" s="126"/>
      <c r="C347" s="127" t="s">
        <v>605</v>
      </c>
      <c r="D347" s="127" t="s">
        <v>126</v>
      </c>
      <c r="E347" s="128" t="s">
        <v>606</v>
      </c>
      <c r="F347" s="129" t="s">
        <v>607</v>
      </c>
      <c r="G347" s="130" t="s">
        <v>291</v>
      </c>
      <c r="H347" s="131">
        <v>137</v>
      </c>
      <c r="I347" s="132"/>
      <c r="J347" s="133">
        <f>ROUND(I347*H347,2)</f>
        <v>0</v>
      </c>
      <c r="K347" s="129" t="s">
        <v>130</v>
      </c>
      <c r="L347" s="30"/>
      <c r="M347" s="134" t="s">
        <v>3</v>
      </c>
      <c r="N347" s="135" t="s">
        <v>43</v>
      </c>
      <c r="P347" s="136">
        <f>O347*H347</f>
        <v>0</v>
      </c>
      <c r="Q347" s="136">
        <v>5.1000000000000004E-4</v>
      </c>
      <c r="R347" s="136">
        <f>Q347*H347</f>
        <v>6.9870000000000002E-2</v>
      </c>
      <c r="S347" s="136">
        <v>0</v>
      </c>
      <c r="T347" s="137">
        <f>S347*H347</f>
        <v>0</v>
      </c>
      <c r="AR347" s="138" t="s">
        <v>208</v>
      </c>
      <c r="AT347" s="138" t="s">
        <v>126</v>
      </c>
      <c r="AU347" s="138" t="s">
        <v>80</v>
      </c>
      <c r="AY347" s="15" t="s">
        <v>124</v>
      </c>
      <c r="BE347" s="139">
        <f>IF(N347="základní",J347,0)</f>
        <v>0</v>
      </c>
      <c r="BF347" s="139">
        <f>IF(N347="snížená",J347,0)</f>
        <v>0</v>
      </c>
      <c r="BG347" s="139">
        <f>IF(N347="zákl. přenesená",J347,0)</f>
        <v>0</v>
      </c>
      <c r="BH347" s="139">
        <f>IF(N347="sníž. přenesená",J347,0)</f>
        <v>0</v>
      </c>
      <c r="BI347" s="139">
        <f>IF(N347="nulová",J347,0)</f>
        <v>0</v>
      </c>
      <c r="BJ347" s="15" t="s">
        <v>78</v>
      </c>
      <c r="BK347" s="139">
        <f>ROUND(I347*H347,2)</f>
        <v>0</v>
      </c>
      <c r="BL347" s="15" t="s">
        <v>208</v>
      </c>
      <c r="BM347" s="138" t="s">
        <v>608</v>
      </c>
    </row>
    <row r="348" spans="2:65" s="1" customFormat="1" ht="11.25">
      <c r="B348" s="30"/>
      <c r="D348" s="140" t="s">
        <v>133</v>
      </c>
      <c r="F348" s="141" t="s">
        <v>609</v>
      </c>
      <c r="I348" s="142"/>
      <c r="L348" s="30"/>
      <c r="M348" s="143"/>
      <c r="T348" s="51"/>
      <c r="AT348" s="15" t="s">
        <v>133</v>
      </c>
      <c r="AU348" s="15" t="s">
        <v>80</v>
      </c>
    </row>
    <row r="349" spans="2:65" s="12" customFormat="1" ht="11.25">
      <c r="B349" s="144"/>
      <c r="D349" s="145" t="s">
        <v>135</v>
      </c>
      <c r="E349" s="146" t="s">
        <v>3</v>
      </c>
      <c r="F349" s="147" t="s">
        <v>610</v>
      </c>
      <c r="H349" s="148">
        <v>137</v>
      </c>
      <c r="I349" s="149"/>
      <c r="L349" s="144"/>
      <c r="M349" s="150"/>
      <c r="T349" s="151"/>
      <c r="AT349" s="146" t="s">
        <v>135</v>
      </c>
      <c r="AU349" s="146" t="s">
        <v>80</v>
      </c>
      <c r="AV349" s="12" t="s">
        <v>80</v>
      </c>
      <c r="AW349" s="12" t="s">
        <v>33</v>
      </c>
      <c r="AX349" s="12" t="s">
        <v>78</v>
      </c>
      <c r="AY349" s="146" t="s">
        <v>124</v>
      </c>
    </row>
    <row r="350" spans="2:65" s="1" customFormat="1" ht="16.5" customHeight="1">
      <c r="B350" s="126"/>
      <c r="C350" s="152" t="s">
        <v>611</v>
      </c>
      <c r="D350" s="152" t="s">
        <v>174</v>
      </c>
      <c r="E350" s="153" t="s">
        <v>612</v>
      </c>
      <c r="F350" s="154" t="s">
        <v>613</v>
      </c>
      <c r="G350" s="155" t="s">
        <v>291</v>
      </c>
      <c r="H350" s="156">
        <v>137</v>
      </c>
      <c r="I350" s="157"/>
      <c r="J350" s="158">
        <f>ROUND(I350*H350,2)</f>
        <v>0</v>
      </c>
      <c r="K350" s="154" t="s">
        <v>130</v>
      </c>
      <c r="L350" s="159"/>
      <c r="M350" s="160" t="s">
        <v>3</v>
      </c>
      <c r="N350" s="161" t="s">
        <v>43</v>
      </c>
      <c r="P350" s="136">
        <f>O350*H350</f>
        <v>0</v>
      </c>
      <c r="Q350" s="136">
        <v>4.6999999999999999E-4</v>
      </c>
      <c r="R350" s="136">
        <f>Q350*H350</f>
        <v>6.4390000000000003E-2</v>
      </c>
      <c r="S350" s="136">
        <v>0</v>
      </c>
      <c r="T350" s="137">
        <f>S350*H350</f>
        <v>0</v>
      </c>
      <c r="AR350" s="138" t="s">
        <v>295</v>
      </c>
      <c r="AT350" s="138" t="s">
        <v>174</v>
      </c>
      <c r="AU350" s="138" t="s">
        <v>80</v>
      </c>
      <c r="AY350" s="15" t="s">
        <v>124</v>
      </c>
      <c r="BE350" s="139">
        <f>IF(N350="základní",J350,0)</f>
        <v>0</v>
      </c>
      <c r="BF350" s="139">
        <f>IF(N350="snížená",J350,0)</f>
        <v>0</v>
      </c>
      <c r="BG350" s="139">
        <f>IF(N350="zákl. přenesená",J350,0)</f>
        <v>0</v>
      </c>
      <c r="BH350" s="139">
        <f>IF(N350="sníž. přenesená",J350,0)</f>
        <v>0</v>
      </c>
      <c r="BI350" s="139">
        <f>IF(N350="nulová",J350,0)</f>
        <v>0</v>
      </c>
      <c r="BJ350" s="15" t="s">
        <v>78</v>
      </c>
      <c r="BK350" s="139">
        <f>ROUND(I350*H350,2)</f>
        <v>0</v>
      </c>
      <c r="BL350" s="15" t="s">
        <v>208</v>
      </c>
      <c r="BM350" s="138" t="s">
        <v>614</v>
      </c>
    </row>
    <row r="351" spans="2:65" s="12" customFormat="1" ht="11.25">
      <c r="B351" s="144"/>
      <c r="D351" s="145" t="s">
        <v>135</v>
      </c>
      <c r="E351" s="146" t="s">
        <v>3</v>
      </c>
      <c r="F351" s="147" t="s">
        <v>610</v>
      </c>
      <c r="H351" s="148">
        <v>137</v>
      </c>
      <c r="I351" s="149"/>
      <c r="L351" s="144"/>
      <c r="M351" s="150"/>
      <c r="T351" s="151"/>
      <c r="AT351" s="146" t="s">
        <v>135</v>
      </c>
      <c r="AU351" s="146" t="s">
        <v>80</v>
      </c>
      <c r="AV351" s="12" t="s">
        <v>80</v>
      </c>
      <c r="AW351" s="12" t="s">
        <v>33</v>
      </c>
      <c r="AX351" s="12" t="s">
        <v>78</v>
      </c>
      <c r="AY351" s="146" t="s">
        <v>124</v>
      </c>
    </row>
    <row r="352" spans="2:65" s="1" customFormat="1" ht="16.5" customHeight="1">
      <c r="B352" s="126"/>
      <c r="C352" s="127" t="s">
        <v>431</v>
      </c>
      <c r="D352" s="127" t="s">
        <v>126</v>
      </c>
      <c r="E352" s="128" t="s">
        <v>615</v>
      </c>
      <c r="F352" s="129" t="s">
        <v>616</v>
      </c>
      <c r="G352" s="130" t="s">
        <v>291</v>
      </c>
      <c r="H352" s="131">
        <v>116</v>
      </c>
      <c r="I352" s="132"/>
      <c r="J352" s="133">
        <f>ROUND(I352*H352,2)</f>
        <v>0</v>
      </c>
      <c r="K352" s="129" t="s">
        <v>130</v>
      </c>
      <c r="L352" s="30"/>
      <c r="M352" s="134" t="s">
        <v>3</v>
      </c>
      <c r="N352" s="135" t="s">
        <v>43</v>
      </c>
      <c r="P352" s="136">
        <f>O352*H352</f>
        <v>0</v>
      </c>
      <c r="Q352" s="136">
        <v>6.6E-4</v>
      </c>
      <c r="R352" s="136">
        <f>Q352*H352</f>
        <v>7.6560000000000003E-2</v>
      </c>
      <c r="S352" s="136">
        <v>0</v>
      </c>
      <c r="T352" s="137">
        <f>S352*H352</f>
        <v>0</v>
      </c>
      <c r="AR352" s="138" t="s">
        <v>208</v>
      </c>
      <c r="AT352" s="138" t="s">
        <v>126</v>
      </c>
      <c r="AU352" s="138" t="s">
        <v>80</v>
      </c>
      <c r="AY352" s="15" t="s">
        <v>124</v>
      </c>
      <c r="BE352" s="139">
        <f>IF(N352="základní",J352,0)</f>
        <v>0</v>
      </c>
      <c r="BF352" s="139">
        <f>IF(N352="snížená",J352,0)</f>
        <v>0</v>
      </c>
      <c r="BG352" s="139">
        <f>IF(N352="zákl. přenesená",J352,0)</f>
        <v>0</v>
      </c>
      <c r="BH352" s="139">
        <f>IF(N352="sníž. přenesená",J352,0)</f>
        <v>0</v>
      </c>
      <c r="BI352" s="139">
        <f>IF(N352="nulová",J352,0)</f>
        <v>0</v>
      </c>
      <c r="BJ352" s="15" t="s">
        <v>78</v>
      </c>
      <c r="BK352" s="139">
        <f>ROUND(I352*H352,2)</f>
        <v>0</v>
      </c>
      <c r="BL352" s="15" t="s">
        <v>208</v>
      </c>
      <c r="BM352" s="138" t="s">
        <v>617</v>
      </c>
    </row>
    <row r="353" spans="2:65" s="1" customFormat="1" ht="11.25">
      <c r="B353" s="30"/>
      <c r="D353" s="140" t="s">
        <v>133</v>
      </c>
      <c r="F353" s="141" t="s">
        <v>618</v>
      </c>
      <c r="I353" s="142"/>
      <c r="L353" s="30"/>
      <c r="M353" s="143"/>
      <c r="T353" s="51"/>
      <c r="AT353" s="15" t="s">
        <v>133</v>
      </c>
      <c r="AU353" s="15" t="s">
        <v>80</v>
      </c>
    </row>
    <row r="354" spans="2:65" s="12" customFormat="1" ht="11.25">
      <c r="B354" s="144"/>
      <c r="D354" s="145" t="s">
        <v>135</v>
      </c>
      <c r="E354" s="146" t="s">
        <v>3</v>
      </c>
      <c r="F354" s="147" t="s">
        <v>619</v>
      </c>
      <c r="H354" s="148">
        <v>116</v>
      </c>
      <c r="I354" s="149"/>
      <c r="L354" s="144"/>
      <c r="M354" s="150"/>
      <c r="T354" s="151"/>
      <c r="AT354" s="146" t="s">
        <v>135</v>
      </c>
      <c r="AU354" s="146" t="s">
        <v>80</v>
      </c>
      <c r="AV354" s="12" t="s">
        <v>80</v>
      </c>
      <c r="AW354" s="12" t="s">
        <v>33</v>
      </c>
      <c r="AX354" s="12" t="s">
        <v>78</v>
      </c>
      <c r="AY354" s="146" t="s">
        <v>124</v>
      </c>
    </row>
    <row r="355" spans="2:65" s="1" customFormat="1" ht="16.5" customHeight="1">
      <c r="B355" s="126"/>
      <c r="C355" s="152" t="s">
        <v>620</v>
      </c>
      <c r="D355" s="152" t="s">
        <v>174</v>
      </c>
      <c r="E355" s="153" t="s">
        <v>621</v>
      </c>
      <c r="F355" s="154" t="s">
        <v>622</v>
      </c>
      <c r="G355" s="155" t="s">
        <v>291</v>
      </c>
      <c r="H355" s="156">
        <v>116</v>
      </c>
      <c r="I355" s="157"/>
      <c r="J355" s="158">
        <f>ROUND(I355*H355,2)</f>
        <v>0</v>
      </c>
      <c r="K355" s="154" t="s">
        <v>130</v>
      </c>
      <c r="L355" s="159"/>
      <c r="M355" s="160" t="s">
        <v>3</v>
      </c>
      <c r="N355" s="161" t="s">
        <v>43</v>
      </c>
      <c r="P355" s="136">
        <f>O355*H355</f>
        <v>0</v>
      </c>
      <c r="Q355" s="136">
        <v>6.8999999999999997E-4</v>
      </c>
      <c r="R355" s="136">
        <f>Q355*H355</f>
        <v>8.004E-2</v>
      </c>
      <c r="S355" s="136">
        <v>0</v>
      </c>
      <c r="T355" s="137">
        <f>S355*H355</f>
        <v>0</v>
      </c>
      <c r="AR355" s="138" t="s">
        <v>295</v>
      </c>
      <c r="AT355" s="138" t="s">
        <v>174</v>
      </c>
      <c r="AU355" s="138" t="s">
        <v>80</v>
      </c>
      <c r="AY355" s="15" t="s">
        <v>124</v>
      </c>
      <c r="BE355" s="139">
        <f>IF(N355="základní",J355,0)</f>
        <v>0</v>
      </c>
      <c r="BF355" s="139">
        <f>IF(N355="snížená",J355,0)</f>
        <v>0</v>
      </c>
      <c r="BG355" s="139">
        <f>IF(N355="zákl. přenesená",J355,0)</f>
        <v>0</v>
      </c>
      <c r="BH355" s="139">
        <f>IF(N355="sníž. přenesená",J355,0)</f>
        <v>0</v>
      </c>
      <c r="BI355" s="139">
        <f>IF(N355="nulová",J355,0)</f>
        <v>0</v>
      </c>
      <c r="BJ355" s="15" t="s">
        <v>78</v>
      </c>
      <c r="BK355" s="139">
        <f>ROUND(I355*H355,2)</f>
        <v>0</v>
      </c>
      <c r="BL355" s="15" t="s">
        <v>208</v>
      </c>
      <c r="BM355" s="138" t="s">
        <v>623</v>
      </c>
    </row>
    <row r="356" spans="2:65" s="12" customFormat="1" ht="11.25">
      <c r="B356" s="144"/>
      <c r="D356" s="145" t="s">
        <v>135</v>
      </c>
      <c r="E356" s="146" t="s">
        <v>3</v>
      </c>
      <c r="F356" s="147" t="s">
        <v>619</v>
      </c>
      <c r="H356" s="148">
        <v>116</v>
      </c>
      <c r="I356" s="149"/>
      <c r="L356" s="144"/>
      <c r="M356" s="150"/>
      <c r="T356" s="151"/>
      <c r="AT356" s="146" t="s">
        <v>135</v>
      </c>
      <c r="AU356" s="146" t="s">
        <v>80</v>
      </c>
      <c r="AV356" s="12" t="s">
        <v>80</v>
      </c>
      <c r="AW356" s="12" t="s">
        <v>33</v>
      </c>
      <c r="AX356" s="12" t="s">
        <v>78</v>
      </c>
      <c r="AY356" s="146" t="s">
        <v>124</v>
      </c>
    </row>
    <row r="357" spans="2:65" s="1" customFormat="1" ht="16.5" customHeight="1">
      <c r="B357" s="126"/>
      <c r="C357" s="127" t="s">
        <v>624</v>
      </c>
      <c r="D357" s="127" t="s">
        <v>126</v>
      </c>
      <c r="E357" s="128" t="s">
        <v>625</v>
      </c>
      <c r="F357" s="129" t="s">
        <v>626</v>
      </c>
      <c r="G357" s="130" t="s">
        <v>291</v>
      </c>
      <c r="H357" s="131">
        <v>92</v>
      </c>
      <c r="I357" s="132"/>
      <c r="J357" s="133">
        <f>ROUND(I357*H357,2)</f>
        <v>0</v>
      </c>
      <c r="K357" s="129" t="s">
        <v>130</v>
      </c>
      <c r="L357" s="30"/>
      <c r="M357" s="134" t="s">
        <v>3</v>
      </c>
      <c r="N357" s="135" t="s">
        <v>43</v>
      </c>
      <c r="P357" s="136">
        <f>O357*H357</f>
        <v>0</v>
      </c>
      <c r="Q357" s="136">
        <v>8.0999999999999996E-4</v>
      </c>
      <c r="R357" s="136">
        <f>Q357*H357</f>
        <v>7.4520000000000003E-2</v>
      </c>
      <c r="S357" s="136">
        <v>0</v>
      </c>
      <c r="T357" s="137">
        <f>S357*H357</f>
        <v>0</v>
      </c>
      <c r="AR357" s="138" t="s">
        <v>208</v>
      </c>
      <c r="AT357" s="138" t="s">
        <v>126</v>
      </c>
      <c r="AU357" s="138" t="s">
        <v>80</v>
      </c>
      <c r="AY357" s="15" t="s">
        <v>124</v>
      </c>
      <c r="BE357" s="139">
        <f>IF(N357="základní",J357,0)</f>
        <v>0</v>
      </c>
      <c r="BF357" s="139">
        <f>IF(N357="snížená",J357,0)</f>
        <v>0</v>
      </c>
      <c r="BG357" s="139">
        <f>IF(N357="zákl. přenesená",J357,0)</f>
        <v>0</v>
      </c>
      <c r="BH357" s="139">
        <f>IF(N357="sníž. přenesená",J357,0)</f>
        <v>0</v>
      </c>
      <c r="BI357" s="139">
        <f>IF(N357="nulová",J357,0)</f>
        <v>0</v>
      </c>
      <c r="BJ357" s="15" t="s">
        <v>78</v>
      </c>
      <c r="BK357" s="139">
        <f>ROUND(I357*H357,2)</f>
        <v>0</v>
      </c>
      <c r="BL357" s="15" t="s">
        <v>208</v>
      </c>
      <c r="BM357" s="138" t="s">
        <v>627</v>
      </c>
    </row>
    <row r="358" spans="2:65" s="1" customFormat="1" ht="11.25">
      <c r="B358" s="30"/>
      <c r="D358" s="140" t="s">
        <v>133</v>
      </c>
      <c r="F358" s="141" t="s">
        <v>628</v>
      </c>
      <c r="I358" s="142"/>
      <c r="L358" s="30"/>
      <c r="M358" s="143"/>
      <c r="T358" s="51"/>
      <c r="AT358" s="15" t="s">
        <v>133</v>
      </c>
      <c r="AU358" s="15" t="s">
        <v>80</v>
      </c>
    </row>
    <row r="359" spans="2:65" s="12" customFormat="1" ht="11.25">
      <c r="B359" s="144"/>
      <c r="D359" s="145" t="s">
        <v>135</v>
      </c>
      <c r="E359" s="146" t="s">
        <v>3</v>
      </c>
      <c r="F359" s="147" t="s">
        <v>431</v>
      </c>
      <c r="H359" s="148">
        <v>92</v>
      </c>
      <c r="I359" s="149"/>
      <c r="L359" s="144"/>
      <c r="M359" s="150"/>
      <c r="T359" s="151"/>
      <c r="AT359" s="146" t="s">
        <v>135</v>
      </c>
      <c r="AU359" s="146" t="s">
        <v>80</v>
      </c>
      <c r="AV359" s="12" t="s">
        <v>80</v>
      </c>
      <c r="AW359" s="12" t="s">
        <v>33</v>
      </c>
      <c r="AX359" s="12" t="s">
        <v>78</v>
      </c>
      <c r="AY359" s="146" t="s">
        <v>124</v>
      </c>
    </row>
    <row r="360" spans="2:65" s="1" customFormat="1" ht="16.5" customHeight="1">
      <c r="B360" s="126"/>
      <c r="C360" s="152" t="s">
        <v>629</v>
      </c>
      <c r="D360" s="152" t="s">
        <v>174</v>
      </c>
      <c r="E360" s="153" t="s">
        <v>630</v>
      </c>
      <c r="F360" s="154" t="s">
        <v>631</v>
      </c>
      <c r="G360" s="155" t="s">
        <v>291</v>
      </c>
      <c r="H360" s="156">
        <v>92</v>
      </c>
      <c r="I360" s="157"/>
      <c r="J360" s="158">
        <f>ROUND(I360*H360,2)</f>
        <v>0</v>
      </c>
      <c r="K360" s="154" t="s">
        <v>130</v>
      </c>
      <c r="L360" s="159"/>
      <c r="M360" s="160" t="s">
        <v>3</v>
      </c>
      <c r="N360" s="161" t="s">
        <v>43</v>
      </c>
      <c r="P360" s="136">
        <f>O360*H360</f>
        <v>0</v>
      </c>
      <c r="Q360" s="136">
        <v>1.0499999999999999E-3</v>
      </c>
      <c r="R360" s="136">
        <f>Q360*H360</f>
        <v>9.6599999999999991E-2</v>
      </c>
      <c r="S360" s="136">
        <v>0</v>
      </c>
      <c r="T360" s="137">
        <f>S360*H360</f>
        <v>0</v>
      </c>
      <c r="AR360" s="138" t="s">
        <v>295</v>
      </c>
      <c r="AT360" s="138" t="s">
        <v>174</v>
      </c>
      <c r="AU360" s="138" t="s">
        <v>80</v>
      </c>
      <c r="AY360" s="15" t="s">
        <v>124</v>
      </c>
      <c r="BE360" s="139">
        <f>IF(N360="základní",J360,0)</f>
        <v>0</v>
      </c>
      <c r="BF360" s="139">
        <f>IF(N360="snížená",J360,0)</f>
        <v>0</v>
      </c>
      <c r="BG360" s="139">
        <f>IF(N360="zákl. přenesená",J360,0)</f>
        <v>0</v>
      </c>
      <c r="BH360" s="139">
        <f>IF(N360="sníž. přenesená",J360,0)</f>
        <v>0</v>
      </c>
      <c r="BI360" s="139">
        <f>IF(N360="nulová",J360,0)</f>
        <v>0</v>
      </c>
      <c r="BJ360" s="15" t="s">
        <v>78</v>
      </c>
      <c r="BK360" s="139">
        <f>ROUND(I360*H360,2)</f>
        <v>0</v>
      </c>
      <c r="BL360" s="15" t="s">
        <v>208</v>
      </c>
      <c r="BM360" s="138" t="s">
        <v>632</v>
      </c>
    </row>
    <row r="361" spans="2:65" s="12" customFormat="1" ht="11.25">
      <c r="B361" s="144"/>
      <c r="D361" s="145" t="s">
        <v>135</v>
      </c>
      <c r="E361" s="146" t="s">
        <v>3</v>
      </c>
      <c r="F361" s="147" t="s">
        <v>431</v>
      </c>
      <c r="H361" s="148">
        <v>92</v>
      </c>
      <c r="I361" s="149"/>
      <c r="L361" s="144"/>
      <c r="M361" s="150"/>
      <c r="T361" s="151"/>
      <c r="AT361" s="146" t="s">
        <v>135</v>
      </c>
      <c r="AU361" s="146" t="s">
        <v>80</v>
      </c>
      <c r="AV361" s="12" t="s">
        <v>80</v>
      </c>
      <c r="AW361" s="12" t="s">
        <v>33</v>
      </c>
      <c r="AX361" s="12" t="s">
        <v>78</v>
      </c>
      <c r="AY361" s="146" t="s">
        <v>124</v>
      </c>
    </row>
    <row r="362" spans="2:65" s="1" customFormat="1" ht="16.5" customHeight="1">
      <c r="B362" s="126"/>
      <c r="C362" s="127" t="s">
        <v>633</v>
      </c>
      <c r="D362" s="127" t="s">
        <v>126</v>
      </c>
      <c r="E362" s="128" t="s">
        <v>634</v>
      </c>
      <c r="F362" s="129" t="s">
        <v>635</v>
      </c>
      <c r="G362" s="130" t="s">
        <v>291</v>
      </c>
      <c r="H362" s="131">
        <v>82</v>
      </c>
      <c r="I362" s="132"/>
      <c r="J362" s="133">
        <f>ROUND(I362*H362,2)</f>
        <v>0</v>
      </c>
      <c r="K362" s="129" t="s">
        <v>130</v>
      </c>
      <c r="L362" s="30"/>
      <c r="M362" s="134" t="s">
        <v>3</v>
      </c>
      <c r="N362" s="135" t="s">
        <v>43</v>
      </c>
      <c r="P362" s="136">
        <f>O362*H362</f>
        <v>0</v>
      </c>
      <c r="Q362" s="136">
        <v>1.01E-3</v>
      </c>
      <c r="R362" s="136">
        <f>Q362*H362</f>
        <v>8.2820000000000005E-2</v>
      </c>
      <c r="S362" s="136">
        <v>0</v>
      </c>
      <c r="T362" s="137">
        <f>S362*H362</f>
        <v>0</v>
      </c>
      <c r="AR362" s="138" t="s">
        <v>208</v>
      </c>
      <c r="AT362" s="138" t="s">
        <v>126</v>
      </c>
      <c r="AU362" s="138" t="s">
        <v>80</v>
      </c>
      <c r="AY362" s="15" t="s">
        <v>124</v>
      </c>
      <c r="BE362" s="139">
        <f>IF(N362="základní",J362,0)</f>
        <v>0</v>
      </c>
      <c r="BF362" s="139">
        <f>IF(N362="snížená",J362,0)</f>
        <v>0</v>
      </c>
      <c r="BG362" s="139">
        <f>IF(N362="zákl. přenesená",J362,0)</f>
        <v>0</v>
      </c>
      <c r="BH362" s="139">
        <f>IF(N362="sníž. přenesená",J362,0)</f>
        <v>0</v>
      </c>
      <c r="BI362" s="139">
        <f>IF(N362="nulová",J362,0)</f>
        <v>0</v>
      </c>
      <c r="BJ362" s="15" t="s">
        <v>78</v>
      </c>
      <c r="BK362" s="139">
        <f>ROUND(I362*H362,2)</f>
        <v>0</v>
      </c>
      <c r="BL362" s="15" t="s">
        <v>208</v>
      </c>
      <c r="BM362" s="138" t="s">
        <v>636</v>
      </c>
    </row>
    <row r="363" spans="2:65" s="1" customFormat="1" ht="11.25">
      <c r="B363" s="30"/>
      <c r="D363" s="140" t="s">
        <v>133</v>
      </c>
      <c r="F363" s="141" t="s">
        <v>637</v>
      </c>
      <c r="I363" s="142"/>
      <c r="L363" s="30"/>
      <c r="M363" s="143"/>
      <c r="T363" s="51"/>
      <c r="AT363" s="15" t="s">
        <v>133</v>
      </c>
      <c r="AU363" s="15" t="s">
        <v>80</v>
      </c>
    </row>
    <row r="364" spans="2:65" s="12" customFormat="1" ht="11.25">
      <c r="B364" s="144"/>
      <c r="D364" s="145" t="s">
        <v>135</v>
      </c>
      <c r="E364" s="146" t="s">
        <v>3</v>
      </c>
      <c r="F364" s="147" t="s">
        <v>560</v>
      </c>
      <c r="H364" s="148">
        <v>82</v>
      </c>
      <c r="I364" s="149"/>
      <c r="L364" s="144"/>
      <c r="M364" s="150"/>
      <c r="T364" s="151"/>
      <c r="AT364" s="146" t="s">
        <v>135</v>
      </c>
      <c r="AU364" s="146" t="s">
        <v>80</v>
      </c>
      <c r="AV364" s="12" t="s">
        <v>80</v>
      </c>
      <c r="AW364" s="12" t="s">
        <v>33</v>
      </c>
      <c r="AX364" s="12" t="s">
        <v>78</v>
      </c>
      <c r="AY364" s="146" t="s">
        <v>124</v>
      </c>
    </row>
    <row r="365" spans="2:65" s="1" customFormat="1" ht="16.5" customHeight="1">
      <c r="B365" s="126"/>
      <c r="C365" s="152" t="s">
        <v>638</v>
      </c>
      <c r="D365" s="152" t="s">
        <v>174</v>
      </c>
      <c r="E365" s="153" t="s">
        <v>639</v>
      </c>
      <c r="F365" s="154" t="s">
        <v>640</v>
      </c>
      <c r="G365" s="155" t="s">
        <v>291</v>
      </c>
      <c r="H365" s="156">
        <v>82</v>
      </c>
      <c r="I365" s="157"/>
      <c r="J365" s="158">
        <f>ROUND(I365*H365,2)</f>
        <v>0</v>
      </c>
      <c r="K365" s="154" t="s">
        <v>130</v>
      </c>
      <c r="L365" s="159"/>
      <c r="M365" s="160" t="s">
        <v>3</v>
      </c>
      <c r="N365" s="161" t="s">
        <v>43</v>
      </c>
      <c r="P365" s="136">
        <f>O365*H365</f>
        <v>0</v>
      </c>
      <c r="Q365" s="136">
        <v>1.5900000000000001E-3</v>
      </c>
      <c r="R365" s="136">
        <f>Q365*H365</f>
        <v>0.13038</v>
      </c>
      <c r="S365" s="136">
        <v>0</v>
      </c>
      <c r="T365" s="137">
        <f>S365*H365</f>
        <v>0</v>
      </c>
      <c r="AR365" s="138" t="s">
        <v>295</v>
      </c>
      <c r="AT365" s="138" t="s">
        <v>174</v>
      </c>
      <c r="AU365" s="138" t="s">
        <v>80</v>
      </c>
      <c r="AY365" s="15" t="s">
        <v>124</v>
      </c>
      <c r="BE365" s="139">
        <f>IF(N365="základní",J365,0)</f>
        <v>0</v>
      </c>
      <c r="BF365" s="139">
        <f>IF(N365="snížená",J365,0)</f>
        <v>0</v>
      </c>
      <c r="BG365" s="139">
        <f>IF(N365="zákl. přenesená",J365,0)</f>
        <v>0</v>
      </c>
      <c r="BH365" s="139">
        <f>IF(N365="sníž. přenesená",J365,0)</f>
        <v>0</v>
      </c>
      <c r="BI365" s="139">
        <f>IF(N365="nulová",J365,0)</f>
        <v>0</v>
      </c>
      <c r="BJ365" s="15" t="s">
        <v>78</v>
      </c>
      <c r="BK365" s="139">
        <f>ROUND(I365*H365,2)</f>
        <v>0</v>
      </c>
      <c r="BL365" s="15" t="s">
        <v>208</v>
      </c>
      <c r="BM365" s="138" t="s">
        <v>641</v>
      </c>
    </row>
    <row r="366" spans="2:65" s="12" customFormat="1" ht="11.25">
      <c r="B366" s="144"/>
      <c r="D366" s="145" t="s">
        <v>135</v>
      </c>
      <c r="E366" s="146" t="s">
        <v>3</v>
      </c>
      <c r="F366" s="147" t="s">
        <v>560</v>
      </c>
      <c r="H366" s="148">
        <v>82</v>
      </c>
      <c r="I366" s="149"/>
      <c r="L366" s="144"/>
      <c r="M366" s="150"/>
      <c r="T366" s="151"/>
      <c r="AT366" s="146" t="s">
        <v>135</v>
      </c>
      <c r="AU366" s="146" t="s">
        <v>80</v>
      </c>
      <c r="AV366" s="12" t="s">
        <v>80</v>
      </c>
      <c r="AW366" s="12" t="s">
        <v>33</v>
      </c>
      <c r="AX366" s="12" t="s">
        <v>78</v>
      </c>
      <c r="AY366" s="146" t="s">
        <v>124</v>
      </c>
    </row>
    <row r="367" spans="2:65" s="1" customFormat="1" ht="24.2" customHeight="1">
      <c r="B367" s="126"/>
      <c r="C367" s="127" t="s">
        <v>466</v>
      </c>
      <c r="D367" s="127" t="s">
        <v>126</v>
      </c>
      <c r="E367" s="128" t="s">
        <v>642</v>
      </c>
      <c r="F367" s="129" t="s">
        <v>643</v>
      </c>
      <c r="G367" s="130" t="s">
        <v>291</v>
      </c>
      <c r="H367" s="131">
        <v>1090</v>
      </c>
      <c r="I367" s="132"/>
      <c r="J367" s="133">
        <f>ROUND(I367*H367,2)</f>
        <v>0</v>
      </c>
      <c r="K367" s="129" t="s">
        <v>130</v>
      </c>
      <c r="L367" s="30"/>
      <c r="M367" s="134" t="s">
        <v>3</v>
      </c>
      <c r="N367" s="135" t="s">
        <v>43</v>
      </c>
      <c r="P367" s="136">
        <f>O367*H367</f>
        <v>0</v>
      </c>
      <c r="Q367" s="136">
        <v>6.9999999999999994E-5</v>
      </c>
      <c r="R367" s="136">
        <f>Q367*H367</f>
        <v>7.6299999999999993E-2</v>
      </c>
      <c r="S367" s="136">
        <v>0</v>
      </c>
      <c r="T367" s="137">
        <f>S367*H367</f>
        <v>0</v>
      </c>
      <c r="AR367" s="138" t="s">
        <v>208</v>
      </c>
      <c r="AT367" s="138" t="s">
        <v>126</v>
      </c>
      <c r="AU367" s="138" t="s">
        <v>80</v>
      </c>
      <c r="AY367" s="15" t="s">
        <v>124</v>
      </c>
      <c r="BE367" s="139">
        <f>IF(N367="základní",J367,0)</f>
        <v>0</v>
      </c>
      <c r="BF367" s="139">
        <f>IF(N367="snížená",J367,0)</f>
        <v>0</v>
      </c>
      <c r="BG367" s="139">
        <f>IF(N367="zákl. přenesená",J367,0)</f>
        <v>0</v>
      </c>
      <c r="BH367" s="139">
        <f>IF(N367="sníž. přenesená",J367,0)</f>
        <v>0</v>
      </c>
      <c r="BI367" s="139">
        <f>IF(N367="nulová",J367,0)</f>
        <v>0</v>
      </c>
      <c r="BJ367" s="15" t="s">
        <v>78</v>
      </c>
      <c r="BK367" s="139">
        <f>ROUND(I367*H367,2)</f>
        <v>0</v>
      </c>
      <c r="BL367" s="15" t="s">
        <v>208</v>
      </c>
      <c r="BM367" s="138" t="s">
        <v>644</v>
      </c>
    </row>
    <row r="368" spans="2:65" s="1" customFormat="1" ht="11.25">
      <c r="B368" s="30"/>
      <c r="D368" s="140" t="s">
        <v>133</v>
      </c>
      <c r="F368" s="141" t="s">
        <v>645</v>
      </c>
      <c r="I368" s="142"/>
      <c r="L368" s="30"/>
      <c r="M368" s="143"/>
      <c r="T368" s="51"/>
      <c r="AT368" s="15" t="s">
        <v>133</v>
      </c>
      <c r="AU368" s="15" t="s">
        <v>80</v>
      </c>
    </row>
    <row r="369" spans="2:65" s="12" customFormat="1" ht="11.25">
      <c r="B369" s="144"/>
      <c r="D369" s="145" t="s">
        <v>135</v>
      </c>
      <c r="E369" s="146" t="s">
        <v>3</v>
      </c>
      <c r="F369" s="147" t="s">
        <v>646</v>
      </c>
      <c r="H369" s="148">
        <v>1090</v>
      </c>
      <c r="I369" s="149"/>
      <c r="L369" s="144"/>
      <c r="M369" s="150"/>
      <c r="T369" s="151"/>
      <c r="AT369" s="146" t="s">
        <v>135</v>
      </c>
      <c r="AU369" s="146" t="s">
        <v>80</v>
      </c>
      <c r="AV369" s="12" t="s">
        <v>80</v>
      </c>
      <c r="AW369" s="12" t="s">
        <v>33</v>
      </c>
      <c r="AX369" s="12" t="s">
        <v>78</v>
      </c>
      <c r="AY369" s="146" t="s">
        <v>124</v>
      </c>
    </row>
    <row r="370" spans="2:65" s="1" customFormat="1" ht="33" customHeight="1">
      <c r="B370" s="126"/>
      <c r="C370" s="127" t="s">
        <v>647</v>
      </c>
      <c r="D370" s="127" t="s">
        <v>126</v>
      </c>
      <c r="E370" s="128" t="s">
        <v>648</v>
      </c>
      <c r="F370" s="129" t="s">
        <v>649</v>
      </c>
      <c r="G370" s="130" t="s">
        <v>291</v>
      </c>
      <c r="H370" s="131">
        <v>245</v>
      </c>
      <c r="I370" s="132"/>
      <c r="J370" s="133">
        <f>ROUND(I370*H370,2)</f>
        <v>0</v>
      </c>
      <c r="K370" s="129" t="s">
        <v>130</v>
      </c>
      <c r="L370" s="30"/>
      <c r="M370" s="134" t="s">
        <v>3</v>
      </c>
      <c r="N370" s="135" t="s">
        <v>43</v>
      </c>
      <c r="P370" s="136">
        <f>O370*H370</f>
        <v>0</v>
      </c>
      <c r="Q370" s="136">
        <v>1.2E-4</v>
      </c>
      <c r="R370" s="136">
        <f>Q370*H370</f>
        <v>2.9399999999999999E-2</v>
      </c>
      <c r="S370" s="136">
        <v>0</v>
      </c>
      <c r="T370" s="137">
        <f>S370*H370</f>
        <v>0</v>
      </c>
      <c r="AR370" s="138" t="s">
        <v>208</v>
      </c>
      <c r="AT370" s="138" t="s">
        <v>126</v>
      </c>
      <c r="AU370" s="138" t="s">
        <v>80</v>
      </c>
      <c r="AY370" s="15" t="s">
        <v>124</v>
      </c>
      <c r="BE370" s="139">
        <f>IF(N370="základní",J370,0)</f>
        <v>0</v>
      </c>
      <c r="BF370" s="139">
        <f>IF(N370="snížená",J370,0)</f>
        <v>0</v>
      </c>
      <c r="BG370" s="139">
        <f>IF(N370="zákl. přenesená",J370,0)</f>
        <v>0</v>
      </c>
      <c r="BH370" s="139">
        <f>IF(N370="sníž. přenesená",J370,0)</f>
        <v>0</v>
      </c>
      <c r="BI370" s="139">
        <f>IF(N370="nulová",J370,0)</f>
        <v>0</v>
      </c>
      <c r="BJ370" s="15" t="s">
        <v>78</v>
      </c>
      <c r="BK370" s="139">
        <f>ROUND(I370*H370,2)</f>
        <v>0</v>
      </c>
      <c r="BL370" s="15" t="s">
        <v>208</v>
      </c>
      <c r="BM370" s="138" t="s">
        <v>650</v>
      </c>
    </row>
    <row r="371" spans="2:65" s="1" customFormat="1" ht="11.25">
      <c r="B371" s="30"/>
      <c r="D371" s="140" t="s">
        <v>133</v>
      </c>
      <c r="F371" s="141" t="s">
        <v>651</v>
      </c>
      <c r="I371" s="142"/>
      <c r="L371" s="30"/>
      <c r="M371" s="143"/>
      <c r="T371" s="51"/>
      <c r="AT371" s="15" t="s">
        <v>133</v>
      </c>
      <c r="AU371" s="15" t="s">
        <v>80</v>
      </c>
    </row>
    <row r="372" spans="2:65" s="12" customFormat="1" ht="11.25">
      <c r="B372" s="144"/>
      <c r="D372" s="145" t="s">
        <v>135</v>
      </c>
      <c r="E372" s="146" t="s">
        <v>3</v>
      </c>
      <c r="F372" s="147" t="s">
        <v>652</v>
      </c>
      <c r="H372" s="148">
        <v>245</v>
      </c>
      <c r="I372" s="149"/>
      <c r="L372" s="144"/>
      <c r="M372" s="150"/>
      <c r="T372" s="151"/>
      <c r="AT372" s="146" t="s">
        <v>135</v>
      </c>
      <c r="AU372" s="146" t="s">
        <v>80</v>
      </c>
      <c r="AV372" s="12" t="s">
        <v>80</v>
      </c>
      <c r="AW372" s="12" t="s">
        <v>33</v>
      </c>
      <c r="AX372" s="12" t="s">
        <v>78</v>
      </c>
      <c r="AY372" s="146" t="s">
        <v>124</v>
      </c>
    </row>
    <row r="373" spans="2:65" s="1" customFormat="1" ht="33" customHeight="1">
      <c r="B373" s="126"/>
      <c r="C373" s="127" t="s">
        <v>653</v>
      </c>
      <c r="D373" s="127" t="s">
        <v>126</v>
      </c>
      <c r="E373" s="128" t="s">
        <v>654</v>
      </c>
      <c r="F373" s="129" t="s">
        <v>655</v>
      </c>
      <c r="G373" s="130" t="s">
        <v>291</v>
      </c>
      <c r="H373" s="131">
        <v>345</v>
      </c>
      <c r="I373" s="132"/>
      <c r="J373" s="133">
        <f>ROUND(I373*H373,2)</f>
        <v>0</v>
      </c>
      <c r="K373" s="129" t="s">
        <v>130</v>
      </c>
      <c r="L373" s="30"/>
      <c r="M373" s="134" t="s">
        <v>3</v>
      </c>
      <c r="N373" s="135" t="s">
        <v>43</v>
      </c>
      <c r="P373" s="136">
        <f>O373*H373</f>
        <v>0</v>
      </c>
      <c r="Q373" s="136">
        <v>1.6000000000000001E-4</v>
      </c>
      <c r="R373" s="136">
        <f>Q373*H373</f>
        <v>5.5200000000000006E-2</v>
      </c>
      <c r="S373" s="136">
        <v>0</v>
      </c>
      <c r="T373" s="137">
        <f>S373*H373</f>
        <v>0</v>
      </c>
      <c r="AR373" s="138" t="s">
        <v>208</v>
      </c>
      <c r="AT373" s="138" t="s">
        <v>126</v>
      </c>
      <c r="AU373" s="138" t="s">
        <v>80</v>
      </c>
      <c r="AY373" s="15" t="s">
        <v>124</v>
      </c>
      <c r="BE373" s="139">
        <f>IF(N373="základní",J373,0)</f>
        <v>0</v>
      </c>
      <c r="BF373" s="139">
        <f>IF(N373="snížená",J373,0)</f>
        <v>0</v>
      </c>
      <c r="BG373" s="139">
        <f>IF(N373="zákl. přenesená",J373,0)</f>
        <v>0</v>
      </c>
      <c r="BH373" s="139">
        <f>IF(N373="sníž. přenesená",J373,0)</f>
        <v>0</v>
      </c>
      <c r="BI373" s="139">
        <f>IF(N373="nulová",J373,0)</f>
        <v>0</v>
      </c>
      <c r="BJ373" s="15" t="s">
        <v>78</v>
      </c>
      <c r="BK373" s="139">
        <f>ROUND(I373*H373,2)</f>
        <v>0</v>
      </c>
      <c r="BL373" s="15" t="s">
        <v>208</v>
      </c>
      <c r="BM373" s="138" t="s">
        <v>656</v>
      </c>
    </row>
    <row r="374" spans="2:65" s="1" customFormat="1" ht="11.25">
      <c r="B374" s="30"/>
      <c r="D374" s="140" t="s">
        <v>133</v>
      </c>
      <c r="F374" s="141" t="s">
        <v>657</v>
      </c>
      <c r="I374" s="142"/>
      <c r="L374" s="30"/>
      <c r="M374" s="143"/>
      <c r="T374" s="51"/>
      <c r="AT374" s="15" t="s">
        <v>133</v>
      </c>
      <c r="AU374" s="15" t="s">
        <v>80</v>
      </c>
    </row>
    <row r="375" spans="2:65" s="12" customFormat="1" ht="11.25">
      <c r="B375" s="144"/>
      <c r="D375" s="145" t="s">
        <v>135</v>
      </c>
      <c r="E375" s="146" t="s">
        <v>3</v>
      </c>
      <c r="F375" s="147" t="s">
        <v>658</v>
      </c>
      <c r="H375" s="148">
        <v>345</v>
      </c>
      <c r="I375" s="149"/>
      <c r="L375" s="144"/>
      <c r="M375" s="150"/>
      <c r="T375" s="151"/>
      <c r="AT375" s="146" t="s">
        <v>135</v>
      </c>
      <c r="AU375" s="146" t="s">
        <v>80</v>
      </c>
      <c r="AV375" s="12" t="s">
        <v>80</v>
      </c>
      <c r="AW375" s="12" t="s">
        <v>33</v>
      </c>
      <c r="AX375" s="12" t="s">
        <v>78</v>
      </c>
      <c r="AY375" s="146" t="s">
        <v>124</v>
      </c>
    </row>
    <row r="376" spans="2:65" s="1" customFormat="1" ht="33" customHeight="1">
      <c r="B376" s="126"/>
      <c r="C376" s="127" t="s">
        <v>659</v>
      </c>
      <c r="D376" s="127" t="s">
        <v>126</v>
      </c>
      <c r="E376" s="128" t="s">
        <v>660</v>
      </c>
      <c r="F376" s="129" t="s">
        <v>661</v>
      </c>
      <c r="G376" s="130" t="s">
        <v>291</v>
      </c>
      <c r="H376" s="131">
        <v>82</v>
      </c>
      <c r="I376" s="132"/>
      <c r="J376" s="133">
        <f>ROUND(I376*H376,2)</f>
        <v>0</v>
      </c>
      <c r="K376" s="129" t="s">
        <v>130</v>
      </c>
      <c r="L376" s="30"/>
      <c r="M376" s="134" t="s">
        <v>3</v>
      </c>
      <c r="N376" s="135" t="s">
        <v>43</v>
      </c>
      <c r="P376" s="136">
        <f>O376*H376</f>
        <v>0</v>
      </c>
      <c r="Q376" s="136">
        <v>1.9000000000000001E-4</v>
      </c>
      <c r="R376" s="136">
        <f>Q376*H376</f>
        <v>1.558E-2</v>
      </c>
      <c r="S376" s="136">
        <v>0</v>
      </c>
      <c r="T376" s="137">
        <f>S376*H376</f>
        <v>0</v>
      </c>
      <c r="AR376" s="138" t="s">
        <v>208</v>
      </c>
      <c r="AT376" s="138" t="s">
        <v>126</v>
      </c>
      <c r="AU376" s="138" t="s">
        <v>80</v>
      </c>
      <c r="AY376" s="15" t="s">
        <v>124</v>
      </c>
      <c r="BE376" s="139">
        <f>IF(N376="základní",J376,0)</f>
        <v>0</v>
      </c>
      <c r="BF376" s="139">
        <f>IF(N376="snížená",J376,0)</f>
        <v>0</v>
      </c>
      <c r="BG376" s="139">
        <f>IF(N376="zákl. přenesená",J376,0)</f>
        <v>0</v>
      </c>
      <c r="BH376" s="139">
        <f>IF(N376="sníž. přenesená",J376,0)</f>
        <v>0</v>
      </c>
      <c r="BI376" s="139">
        <f>IF(N376="nulová",J376,0)</f>
        <v>0</v>
      </c>
      <c r="BJ376" s="15" t="s">
        <v>78</v>
      </c>
      <c r="BK376" s="139">
        <f>ROUND(I376*H376,2)</f>
        <v>0</v>
      </c>
      <c r="BL376" s="15" t="s">
        <v>208</v>
      </c>
      <c r="BM376" s="138" t="s">
        <v>662</v>
      </c>
    </row>
    <row r="377" spans="2:65" s="1" customFormat="1" ht="11.25">
      <c r="B377" s="30"/>
      <c r="D377" s="140" t="s">
        <v>133</v>
      </c>
      <c r="F377" s="141" t="s">
        <v>663</v>
      </c>
      <c r="I377" s="142"/>
      <c r="L377" s="30"/>
      <c r="M377" s="143"/>
      <c r="T377" s="51"/>
      <c r="AT377" s="15" t="s">
        <v>133</v>
      </c>
      <c r="AU377" s="15" t="s">
        <v>80</v>
      </c>
    </row>
    <row r="378" spans="2:65" s="12" customFormat="1" ht="11.25">
      <c r="B378" s="144"/>
      <c r="D378" s="145" t="s">
        <v>135</v>
      </c>
      <c r="E378" s="146" t="s">
        <v>3</v>
      </c>
      <c r="F378" s="147" t="s">
        <v>560</v>
      </c>
      <c r="H378" s="148">
        <v>82</v>
      </c>
      <c r="I378" s="149"/>
      <c r="L378" s="144"/>
      <c r="M378" s="150"/>
      <c r="T378" s="151"/>
      <c r="AT378" s="146" t="s">
        <v>135</v>
      </c>
      <c r="AU378" s="146" t="s">
        <v>80</v>
      </c>
      <c r="AV378" s="12" t="s">
        <v>80</v>
      </c>
      <c r="AW378" s="12" t="s">
        <v>33</v>
      </c>
      <c r="AX378" s="12" t="s">
        <v>78</v>
      </c>
      <c r="AY378" s="146" t="s">
        <v>124</v>
      </c>
    </row>
    <row r="379" spans="2:65" s="1" customFormat="1" ht="16.5" customHeight="1">
      <c r="B379" s="126"/>
      <c r="C379" s="127" t="s">
        <v>664</v>
      </c>
      <c r="D379" s="127" t="s">
        <v>126</v>
      </c>
      <c r="E379" s="128" t="s">
        <v>665</v>
      </c>
      <c r="F379" s="129" t="s">
        <v>666</v>
      </c>
      <c r="G379" s="130" t="s">
        <v>192</v>
      </c>
      <c r="H379" s="131">
        <v>236</v>
      </c>
      <c r="I379" s="132"/>
      <c r="J379" s="133">
        <f>ROUND(I379*H379,2)</f>
        <v>0</v>
      </c>
      <c r="K379" s="129" t="s">
        <v>130</v>
      </c>
      <c r="L379" s="30"/>
      <c r="M379" s="134" t="s">
        <v>3</v>
      </c>
      <c r="N379" s="135" t="s">
        <v>43</v>
      </c>
      <c r="P379" s="136">
        <f>O379*H379</f>
        <v>0</v>
      </c>
      <c r="Q379" s="136">
        <v>0</v>
      </c>
      <c r="R379" s="136">
        <f>Q379*H379</f>
        <v>0</v>
      </c>
      <c r="S379" s="136">
        <v>0</v>
      </c>
      <c r="T379" s="137">
        <f>S379*H379</f>
        <v>0</v>
      </c>
      <c r="AR379" s="138" t="s">
        <v>208</v>
      </c>
      <c r="AT379" s="138" t="s">
        <v>126</v>
      </c>
      <c r="AU379" s="138" t="s">
        <v>80</v>
      </c>
      <c r="AY379" s="15" t="s">
        <v>124</v>
      </c>
      <c r="BE379" s="139">
        <f>IF(N379="základní",J379,0)</f>
        <v>0</v>
      </c>
      <c r="BF379" s="139">
        <f>IF(N379="snížená",J379,0)</f>
        <v>0</v>
      </c>
      <c r="BG379" s="139">
        <f>IF(N379="zákl. přenesená",J379,0)</f>
        <v>0</v>
      </c>
      <c r="BH379" s="139">
        <f>IF(N379="sníž. přenesená",J379,0)</f>
        <v>0</v>
      </c>
      <c r="BI379" s="139">
        <f>IF(N379="nulová",J379,0)</f>
        <v>0</v>
      </c>
      <c r="BJ379" s="15" t="s">
        <v>78</v>
      </c>
      <c r="BK379" s="139">
        <f>ROUND(I379*H379,2)</f>
        <v>0</v>
      </c>
      <c r="BL379" s="15" t="s">
        <v>208</v>
      </c>
      <c r="BM379" s="138" t="s">
        <v>667</v>
      </c>
    </row>
    <row r="380" spans="2:65" s="1" customFormat="1" ht="11.25">
      <c r="B380" s="30"/>
      <c r="D380" s="140" t="s">
        <v>133</v>
      </c>
      <c r="F380" s="141" t="s">
        <v>668</v>
      </c>
      <c r="I380" s="142"/>
      <c r="L380" s="30"/>
      <c r="M380" s="143"/>
      <c r="T380" s="51"/>
      <c r="AT380" s="15" t="s">
        <v>133</v>
      </c>
      <c r="AU380" s="15" t="s">
        <v>80</v>
      </c>
    </row>
    <row r="381" spans="2:65" s="12" customFormat="1" ht="11.25">
      <c r="B381" s="144"/>
      <c r="D381" s="145" t="s">
        <v>135</v>
      </c>
      <c r="E381" s="146" t="s">
        <v>3</v>
      </c>
      <c r="F381" s="147" t="s">
        <v>669</v>
      </c>
      <c r="H381" s="148">
        <v>236</v>
      </c>
      <c r="I381" s="149"/>
      <c r="L381" s="144"/>
      <c r="M381" s="150"/>
      <c r="T381" s="151"/>
      <c r="AT381" s="146" t="s">
        <v>135</v>
      </c>
      <c r="AU381" s="146" t="s">
        <v>80</v>
      </c>
      <c r="AV381" s="12" t="s">
        <v>80</v>
      </c>
      <c r="AW381" s="12" t="s">
        <v>33</v>
      </c>
      <c r="AX381" s="12" t="s">
        <v>78</v>
      </c>
      <c r="AY381" s="146" t="s">
        <v>124</v>
      </c>
    </row>
    <row r="382" spans="2:65" s="1" customFormat="1" ht="16.5" customHeight="1">
      <c r="B382" s="126"/>
      <c r="C382" s="127" t="s">
        <v>670</v>
      </c>
      <c r="D382" s="127" t="s">
        <v>126</v>
      </c>
      <c r="E382" s="128" t="s">
        <v>671</v>
      </c>
      <c r="F382" s="129" t="s">
        <v>672</v>
      </c>
      <c r="G382" s="130" t="s">
        <v>192</v>
      </c>
      <c r="H382" s="131">
        <v>174</v>
      </c>
      <c r="I382" s="132"/>
      <c r="J382" s="133">
        <f>ROUND(I382*H382,2)</f>
        <v>0</v>
      </c>
      <c r="K382" s="129" t="s">
        <v>130</v>
      </c>
      <c r="L382" s="30"/>
      <c r="M382" s="134" t="s">
        <v>3</v>
      </c>
      <c r="N382" s="135" t="s">
        <v>43</v>
      </c>
      <c r="P382" s="136">
        <f>O382*H382</f>
        <v>0</v>
      </c>
      <c r="Q382" s="136">
        <v>1.2999999999999999E-4</v>
      </c>
      <c r="R382" s="136">
        <f>Q382*H382</f>
        <v>2.2619999999999998E-2</v>
      </c>
      <c r="S382" s="136">
        <v>0</v>
      </c>
      <c r="T382" s="137">
        <f>S382*H382</f>
        <v>0</v>
      </c>
      <c r="AR382" s="138" t="s">
        <v>208</v>
      </c>
      <c r="AT382" s="138" t="s">
        <v>126</v>
      </c>
      <c r="AU382" s="138" t="s">
        <v>80</v>
      </c>
      <c r="AY382" s="15" t="s">
        <v>124</v>
      </c>
      <c r="BE382" s="139">
        <f>IF(N382="základní",J382,0)</f>
        <v>0</v>
      </c>
      <c r="BF382" s="139">
        <f>IF(N382="snížená",J382,0)</f>
        <v>0</v>
      </c>
      <c r="BG382" s="139">
        <f>IF(N382="zákl. přenesená",J382,0)</f>
        <v>0</v>
      </c>
      <c r="BH382" s="139">
        <f>IF(N382="sníž. přenesená",J382,0)</f>
        <v>0</v>
      </c>
      <c r="BI382" s="139">
        <f>IF(N382="nulová",J382,0)</f>
        <v>0</v>
      </c>
      <c r="BJ382" s="15" t="s">
        <v>78</v>
      </c>
      <c r="BK382" s="139">
        <f>ROUND(I382*H382,2)</f>
        <v>0</v>
      </c>
      <c r="BL382" s="15" t="s">
        <v>208</v>
      </c>
      <c r="BM382" s="138" t="s">
        <v>673</v>
      </c>
    </row>
    <row r="383" spans="2:65" s="1" customFormat="1" ht="11.25">
      <c r="B383" s="30"/>
      <c r="D383" s="140" t="s">
        <v>133</v>
      </c>
      <c r="F383" s="141" t="s">
        <v>674</v>
      </c>
      <c r="I383" s="142"/>
      <c r="L383" s="30"/>
      <c r="M383" s="143"/>
      <c r="T383" s="51"/>
      <c r="AT383" s="15" t="s">
        <v>133</v>
      </c>
      <c r="AU383" s="15" t="s">
        <v>80</v>
      </c>
    </row>
    <row r="384" spans="2:65" s="12" customFormat="1" ht="11.25">
      <c r="B384" s="144"/>
      <c r="D384" s="145" t="s">
        <v>135</v>
      </c>
      <c r="E384" s="146" t="s">
        <v>3</v>
      </c>
      <c r="F384" s="147" t="s">
        <v>675</v>
      </c>
      <c r="H384" s="148">
        <v>174</v>
      </c>
      <c r="I384" s="149"/>
      <c r="L384" s="144"/>
      <c r="M384" s="150"/>
      <c r="T384" s="151"/>
      <c r="AT384" s="146" t="s">
        <v>135</v>
      </c>
      <c r="AU384" s="146" t="s">
        <v>80</v>
      </c>
      <c r="AV384" s="12" t="s">
        <v>80</v>
      </c>
      <c r="AW384" s="12" t="s">
        <v>33</v>
      </c>
      <c r="AX384" s="12" t="s">
        <v>78</v>
      </c>
      <c r="AY384" s="146" t="s">
        <v>124</v>
      </c>
    </row>
    <row r="385" spans="2:65" s="1" customFormat="1" ht="16.5" customHeight="1">
      <c r="B385" s="126"/>
      <c r="C385" s="152" t="s">
        <v>676</v>
      </c>
      <c r="D385" s="152" t="s">
        <v>174</v>
      </c>
      <c r="E385" s="153" t="s">
        <v>677</v>
      </c>
      <c r="F385" s="154" t="s">
        <v>678</v>
      </c>
      <c r="G385" s="155" t="s">
        <v>192</v>
      </c>
      <c r="H385" s="156">
        <v>174</v>
      </c>
      <c r="I385" s="157"/>
      <c r="J385" s="158">
        <f>ROUND(I385*H385,2)</f>
        <v>0</v>
      </c>
      <c r="K385" s="154" t="s">
        <v>130</v>
      </c>
      <c r="L385" s="159"/>
      <c r="M385" s="160" t="s">
        <v>3</v>
      </c>
      <c r="N385" s="161" t="s">
        <v>43</v>
      </c>
      <c r="P385" s="136">
        <f>O385*H385</f>
        <v>0</v>
      </c>
      <c r="Q385" s="136">
        <v>1.3999999999999999E-4</v>
      </c>
      <c r="R385" s="136">
        <f>Q385*H385</f>
        <v>2.4359999999999996E-2</v>
      </c>
      <c r="S385" s="136">
        <v>0</v>
      </c>
      <c r="T385" s="137">
        <f>S385*H385</f>
        <v>0</v>
      </c>
      <c r="AR385" s="138" t="s">
        <v>295</v>
      </c>
      <c r="AT385" s="138" t="s">
        <v>174</v>
      </c>
      <c r="AU385" s="138" t="s">
        <v>80</v>
      </c>
      <c r="AY385" s="15" t="s">
        <v>124</v>
      </c>
      <c r="BE385" s="139">
        <f>IF(N385="základní",J385,0)</f>
        <v>0</v>
      </c>
      <c r="BF385" s="139">
        <f>IF(N385="snížená",J385,0)</f>
        <v>0</v>
      </c>
      <c r="BG385" s="139">
        <f>IF(N385="zákl. přenesená",J385,0)</f>
        <v>0</v>
      </c>
      <c r="BH385" s="139">
        <f>IF(N385="sníž. přenesená",J385,0)</f>
        <v>0</v>
      </c>
      <c r="BI385" s="139">
        <f>IF(N385="nulová",J385,0)</f>
        <v>0</v>
      </c>
      <c r="BJ385" s="15" t="s">
        <v>78</v>
      </c>
      <c r="BK385" s="139">
        <f>ROUND(I385*H385,2)</f>
        <v>0</v>
      </c>
      <c r="BL385" s="15" t="s">
        <v>208</v>
      </c>
      <c r="BM385" s="138" t="s">
        <v>679</v>
      </c>
    </row>
    <row r="386" spans="2:65" s="12" customFormat="1" ht="11.25">
      <c r="B386" s="144"/>
      <c r="D386" s="145" t="s">
        <v>135</v>
      </c>
      <c r="E386" s="146" t="s">
        <v>3</v>
      </c>
      <c r="F386" s="147" t="s">
        <v>675</v>
      </c>
      <c r="H386" s="148">
        <v>174</v>
      </c>
      <c r="I386" s="149"/>
      <c r="L386" s="144"/>
      <c r="M386" s="150"/>
      <c r="T386" s="151"/>
      <c r="AT386" s="146" t="s">
        <v>135</v>
      </c>
      <c r="AU386" s="146" t="s">
        <v>80</v>
      </c>
      <c r="AV386" s="12" t="s">
        <v>80</v>
      </c>
      <c r="AW386" s="12" t="s">
        <v>33</v>
      </c>
      <c r="AX386" s="12" t="s">
        <v>78</v>
      </c>
      <c r="AY386" s="146" t="s">
        <v>124</v>
      </c>
    </row>
    <row r="387" spans="2:65" s="1" customFormat="1" ht="16.5" customHeight="1">
      <c r="B387" s="126"/>
      <c r="C387" s="127" t="s">
        <v>680</v>
      </c>
      <c r="D387" s="127" t="s">
        <v>126</v>
      </c>
      <c r="E387" s="128" t="s">
        <v>681</v>
      </c>
      <c r="F387" s="129" t="s">
        <v>682</v>
      </c>
      <c r="G387" s="130" t="s">
        <v>683</v>
      </c>
      <c r="H387" s="131">
        <v>31</v>
      </c>
      <c r="I387" s="132"/>
      <c r="J387" s="133">
        <f>ROUND(I387*H387,2)</f>
        <v>0</v>
      </c>
      <c r="K387" s="129" t="s">
        <v>130</v>
      </c>
      <c r="L387" s="30"/>
      <c r="M387" s="134" t="s">
        <v>3</v>
      </c>
      <c r="N387" s="135" t="s">
        <v>43</v>
      </c>
      <c r="P387" s="136">
        <f>O387*H387</f>
        <v>0</v>
      </c>
      <c r="Q387" s="136">
        <v>2.5000000000000001E-4</v>
      </c>
      <c r="R387" s="136">
        <f>Q387*H387</f>
        <v>7.7499999999999999E-3</v>
      </c>
      <c r="S387" s="136">
        <v>0</v>
      </c>
      <c r="T387" s="137">
        <f>S387*H387</f>
        <v>0</v>
      </c>
      <c r="AR387" s="138" t="s">
        <v>208</v>
      </c>
      <c r="AT387" s="138" t="s">
        <v>126</v>
      </c>
      <c r="AU387" s="138" t="s">
        <v>80</v>
      </c>
      <c r="AY387" s="15" t="s">
        <v>124</v>
      </c>
      <c r="BE387" s="139">
        <f>IF(N387="základní",J387,0)</f>
        <v>0</v>
      </c>
      <c r="BF387" s="139">
        <f>IF(N387="snížená",J387,0)</f>
        <v>0</v>
      </c>
      <c r="BG387" s="139">
        <f>IF(N387="zákl. přenesená",J387,0)</f>
        <v>0</v>
      </c>
      <c r="BH387" s="139">
        <f>IF(N387="sníž. přenesená",J387,0)</f>
        <v>0</v>
      </c>
      <c r="BI387" s="139">
        <f>IF(N387="nulová",J387,0)</f>
        <v>0</v>
      </c>
      <c r="BJ387" s="15" t="s">
        <v>78</v>
      </c>
      <c r="BK387" s="139">
        <f>ROUND(I387*H387,2)</f>
        <v>0</v>
      </c>
      <c r="BL387" s="15" t="s">
        <v>208</v>
      </c>
      <c r="BM387" s="138" t="s">
        <v>684</v>
      </c>
    </row>
    <row r="388" spans="2:65" s="1" customFormat="1" ht="11.25">
      <c r="B388" s="30"/>
      <c r="D388" s="140" t="s">
        <v>133</v>
      </c>
      <c r="F388" s="141" t="s">
        <v>685</v>
      </c>
      <c r="I388" s="142"/>
      <c r="L388" s="30"/>
      <c r="M388" s="143"/>
      <c r="T388" s="51"/>
      <c r="AT388" s="15" t="s">
        <v>133</v>
      </c>
      <c r="AU388" s="15" t="s">
        <v>80</v>
      </c>
    </row>
    <row r="389" spans="2:65" s="12" customFormat="1" ht="11.25">
      <c r="B389" s="144"/>
      <c r="D389" s="145" t="s">
        <v>135</v>
      </c>
      <c r="E389" s="146" t="s">
        <v>3</v>
      </c>
      <c r="F389" s="147" t="s">
        <v>288</v>
      </c>
      <c r="H389" s="148">
        <v>31</v>
      </c>
      <c r="I389" s="149"/>
      <c r="L389" s="144"/>
      <c r="M389" s="150"/>
      <c r="T389" s="151"/>
      <c r="AT389" s="146" t="s">
        <v>135</v>
      </c>
      <c r="AU389" s="146" t="s">
        <v>80</v>
      </c>
      <c r="AV389" s="12" t="s">
        <v>80</v>
      </c>
      <c r="AW389" s="12" t="s">
        <v>33</v>
      </c>
      <c r="AX389" s="12" t="s">
        <v>78</v>
      </c>
      <c r="AY389" s="146" t="s">
        <v>124</v>
      </c>
    </row>
    <row r="390" spans="2:65" s="1" customFormat="1" ht="16.5" customHeight="1">
      <c r="B390" s="126"/>
      <c r="C390" s="127" t="s">
        <v>686</v>
      </c>
      <c r="D390" s="127" t="s">
        <v>126</v>
      </c>
      <c r="E390" s="128" t="s">
        <v>687</v>
      </c>
      <c r="F390" s="129" t="s">
        <v>688</v>
      </c>
      <c r="G390" s="130" t="s">
        <v>192</v>
      </c>
      <c r="H390" s="131">
        <v>4</v>
      </c>
      <c r="I390" s="132"/>
      <c r="J390" s="133">
        <f>ROUND(I390*H390,2)</f>
        <v>0</v>
      </c>
      <c r="K390" s="129" t="s">
        <v>130</v>
      </c>
      <c r="L390" s="30"/>
      <c r="M390" s="134" t="s">
        <v>3</v>
      </c>
      <c r="N390" s="135" t="s">
        <v>43</v>
      </c>
      <c r="P390" s="136">
        <f>O390*H390</f>
        <v>0</v>
      </c>
      <c r="Q390" s="136">
        <v>2.9E-4</v>
      </c>
      <c r="R390" s="136">
        <f>Q390*H390</f>
        <v>1.16E-3</v>
      </c>
      <c r="S390" s="136">
        <v>0</v>
      </c>
      <c r="T390" s="137">
        <f>S390*H390</f>
        <v>0</v>
      </c>
      <c r="AR390" s="138" t="s">
        <v>208</v>
      </c>
      <c r="AT390" s="138" t="s">
        <v>126</v>
      </c>
      <c r="AU390" s="138" t="s">
        <v>80</v>
      </c>
      <c r="AY390" s="15" t="s">
        <v>124</v>
      </c>
      <c r="BE390" s="139">
        <f>IF(N390="základní",J390,0)</f>
        <v>0</v>
      </c>
      <c r="BF390" s="139">
        <f>IF(N390="snížená",J390,0)</f>
        <v>0</v>
      </c>
      <c r="BG390" s="139">
        <f>IF(N390="zákl. přenesená",J390,0)</f>
        <v>0</v>
      </c>
      <c r="BH390" s="139">
        <f>IF(N390="sníž. přenesená",J390,0)</f>
        <v>0</v>
      </c>
      <c r="BI390" s="139">
        <f>IF(N390="nulová",J390,0)</f>
        <v>0</v>
      </c>
      <c r="BJ390" s="15" t="s">
        <v>78</v>
      </c>
      <c r="BK390" s="139">
        <f>ROUND(I390*H390,2)</f>
        <v>0</v>
      </c>
      <c r="BL390" s="15" t="s">
        <v>208</v>
      </c>
      <c r="BM390" s="138" t="s">
        <v>689</v>
      </c>
    </row>
    <row r="391" spans="2:65" s="1" customFormat="1" ht="11.25">
      <c r="B391" s="30"/>
      <c r="D391" s="140" t="s">
        <v>133</v>
      </c>
      <c r="F391" s="141" t="s">
        <v>690</v>
      </c>
      <c r="I391" s="142"/>
      <c r="L391" s="30"/>
      <c r="M391" s="143"/>
      <c r="T391" s="51"/>
      <c r="AT391" s="15" t="s">
        <v>133</v>
      </c>
      <c r="AU391" s="15" t="s">
        <v>80</v>
      </c>
    </row>
    <row r="392" spans="2:65" s="12" customFormat="1" ht="11.25">
      <c r="B392" s="144"/>
      <c r="D392" s="145" t="s">
        <v>135</v>
      </c>
      <c r="E392" s="146" t="s">
        <v>3</v>
      </c>
      <c r="F392" s="147" t="s">
        <v>131</v>
      </c>
      <c r="H392" s="148">
        <v>4</v>
      </c>
      <c r="I392" s="149"/>
      <c r="L392" s="144"/>
      <c r="M392" s="150"/>
      <c r="T392" s="151"/>
      <c r="AT392" s="146" t="s">
        <v>135</v>
      </c>
      <c r="AU392" s="146" t="s">
        <v>80</v>
      </c>
      <c r="AV392" s="12" t="s">
        <v>80</v>
      </c>
      <c r="AW392" s="12" t="s">
        <v>33</v>
      </c>
      <c r="AX392" s="12" t="s">
        <v>78</v>
      </c>
      <c r="AY392" s="146" t="s">
        <v>124</v>
      </c>
    </row>
    <row r="393" spans="2:65" s="1" customFormat="1" ht="21.75" customHeight="1">
      <c r="B393" s="126"/>
      <c r="C393" s="127" t="s">
        <v>691</v>
      </c>
      <c r="D393" s="127" t="s">
        <v>126</v>
      </c>
      <c r="E393" s="128" t="s">
        <v>692</v>
      </c>
      <c r="F393" s="129" t="s">
        <v>693</v>
      </c>
      <c r="G393" s="130" t="s">
        <v>192</v>
      </c>
      <c r="H393" s="131">
        <v>12</v>
      </c>
      <c r="I393" s="132"/>
      <c r="J393" s="133">
        <f>ROUND(I393*H393,2)</f>
        <v>0</v>
      </c>
      <c r="K393" s="129" t="s">
        <v>130</v>
      </c>
      <c r="L393" s="30"/>
      <c r="M393" s="134" t="s">
        <v>3</v>
      </c>
      <c r="N393" s="135" t="s">
        <v>43</v>
      </c>
      <c r="P393" s="136">
        <f>O393*H393</f>
        <v>0</v>
      </c>
      <c r="Q393" s="136">
        <v>1.2700000000000001E-3</v>
      </c>
      <c r="R393" s="136">
        <f>Q393*H393</f>
        <v>1.524E-2</v>
      </c>
      <c r="S393" s="136">
        <v>0</v>
      </c>
      <c r="T393" s="137">
        <f>S393*H393</f>
        <v>0</v>
      </c>
      <c r="AR393" s="138" t="s">
        <v>208</v>
      </c>
      <c r="AT393" s="138" t="s">
        <v>126</v>
      </c>
      <c r="AU393" s="138" t="s">
        <v>80</v>
      </c>
      <c r="AY393" s="15" t="s">
        <v>124</v>
      </c>
      <c r="BE393" s="139">
        <f>IF(N393="základní",J393,0)</f>
        <v>0</v>
      </c>
      <c r="BF393" s="139">
        <f>IF(N393="snížená",J393,0)</f>
        <v>0</v>
      </c>
      <c r="BG393" s="139">
        <f>IF(N393="zákl. přenesená",J393,0)</f>
        <v>0</v>
      </c>
      <c r="BH393" s="139">
        <f>IF(N393="sníž. přenesená",J393,0)</f>
        <v>0</v>
      </c>
      <c r="BI393" s="139">
        <f>IF(N393="nulová",J393,0)</f>
        <v>0</v>
      </c>
      <c r="BJ393" s="15" t="s">
        <v>78</v>
      </c>
      <c r="BK393" s="139">
        <f>ROUND(I393*H393,2)</f>
        <v>0</v>
      </c>
      <c r="BL393" s="15" t="s">
        <v>208</v>
      </c>
      <c r="BM393" s="138" t="s">
        <v>694</v>
      </c>
    </row>
    <row r="394" spans="2:65" s="1" customFormat="1" ht="11.25">
      <c r="B394" s="30"/>
      <c r="D394" s="140" t="s">
        <v>133</v>
      </c>
      <c r="F394" s="141" t="s">
        <v>695</v>
      </c>
      <c r="I394" s="142"/>
      <c r="L394" s="30"/>
      <c r="M394" s="143"/>
      <c r="T394" s="51"/>
      <c r="AT394" s="15" t="s">
        <v>133</v>
      </c>
      <c r="AU394" s="15" t="s">
        <v>80</v>
      </c>
    </row>
    <row r="395" spans="2:65" s="12" customFormat="1" ht="11.25">
      <c r="B395" s="144"/>
      <c r="D395" s="145" t="s">
        <v>135</v>
      </c>
      <c r="E395" s="146" t="s">
        <v>3</v>
      </c>
      <c r="F395" s="147" t="s">
        <v>189</v>
      </c>
      <c r="H395" s="148">
        <v>12</v>
      </c>
      <c r="I395" s="149"/>
      <c r="L395" s="144"/>
      <c r="M395" s="150"/>
      <c r="T395" s="151"/>
      <c r="AT395" s="146" t="s">
        <v>135</v>
      </c>
      <c r="AU395" s="146" t="s">
        <v>80</v>
      </c>
      <c r="AV395" s="12" t="s">
        <v>80</v>
      </c>
      <c r="AW395" s="12" t="s">
        <v>33</v>
      </c>
      <c r="AX395" s="12" t="s">
        <v>78</v>
      </c>
      <c r="AY395" s="146" t="s">
        <v>124</v>
      </c>
    </row>
    <row r="396" spans="2:65" s="1" customFormat="1" ht="21.75" customHeight="1">
      <c r="B396" s="126"/>
      <c r="C396" s="127" t="s">
        <v>250</v>
      </c>
      <c r="D396" s="127" t="s">
        <v>126</v>
      </c>
      <c r="E396" s="128" t="s">
        <v>696</v>
      </c>
      <c r="F396" s="129" t="s">
        <v>697</v>
      </c>
      <c r="G396" s="130" t="s">
        <v>192</v>
      </c>
      <c r="H396" s="131">
        <v>12</v>
      </c>
      <c r="I396" s="132"/>
      <c r="J396" s="133">
        <f>ROUND(I396*H396,2)</f>
        <v>0</v>
      </c>
      <c r="K396" s="129" t="s">
        <v>130</v>
      </c>
      <c r="L396" s="30"/>
      <c r="M396" s="134" t="s">
        <v>3</v>
      </c>
      <c r="N396" s="135" t="s">
        <v>43</v>
      </c>
      <c r="P396" s="136">
        <f>O396*H396</f>
        <v>0</v>
      </c>
      <c r="Q396" s="136">
        <v>1.25E-3</v>
      </c>
      <c r="R396" s="136">
        <f>Q396*H396</f>
        <v>1.4999999999999999E-2</v>
      </c>
      <c r="S396" s="136">
        <v>0</v>
      </c>
      <c r="T396" s="137">
        <f>S396*H396</f>
        <v>0</v>
      </c>
      <c r="AR396" s="138" t="s">
        <v>208</v>
      </c>
      <c r="AT396" s="138" t="s">
        <v>126</v>
      </c>
      <c r="AU396" s="138" t="s">
        <v>80</v>
      </c>
      <c r="AY396" s="15" t="s">
        <v>124</v>
      </c>
      <c r="BE396" s="139">
        <f>IF(N396="základní",J396,0)</f>
        <v>0</v>
      </c>
      <c r="BF396" s="139">
        <f>IF(N396="snížená",J396,0)</f>
        <v>0</v>
      </c>
      <c r="BG396" s="139">
        <f>IF(N396="zákl. přenesená",J396,0)</f>
        <v>0</v>
      </c>
      <c r="BH396" s="139">
        <f>IF(N396="sníž. přenesená",J396,0)</f>
        <v>0</v>
      </c>
      <c r="BI396" s="139">
        <f>IF(N396="nulová",J396,0)</f>
        <v>0</v>
      </c>
      <c r="BJ396" s="15" t="s">
        <v>78</v>
      </c>
      <c r="BK396" s="139">
        <f>ROUND(I396*H396,2)</f>
        <v>0</v>
      </c>
      <c r="BL396" s="15" t="s">
        <v>208</v>
      </c>
      <c r="BM396" s="138" t="s">
        <v>698</v>
      </c>
    </row>
    <row r="397" spans="2:65" s="1" customFormat="1" ht="11.25">
      <c r="B397" s="30"/>
      <c r="D397" s="140" t="s">
        <v>133</v>
      </c>
      <c r="F397" s="141" t="s">
        <v>699</v>
      </c>
      <c r="I397" s="142"/>
      <c r="L397" s="30"/>
      <c r="M397" s="143"/>
      <c r="T397" s="51"/>
      <c r="AT397" s="15" t="s">
        <v>133</v>
      </c>
      <c r="AU397" s="15" t="s">
        <v>80</v>
      </c>
    </row>
    <row r="398" spans="2:65" s="12" customFormat="1" ht="11.25">
      <c r="B398" s="144"/>
      <c r="D398" s="145" t="s">
        <v>135</v>
      </c>
      <c r="E398" s="146" t="s">
        <v>3</v>
      </c>
      <c r="F398" s="147" t="s">
        <v>189</v>
      </c>
      <c r="H398" s="148">
        <v>12</v>
      </c>
      <c r="I398" s="149"/>
      <c r="L398" s="144"/>
      <c r="M398" s="150"/>
      <c r="T398" s="151"/>
      <c r="AT398" s="146" t="s">
        <v>135</v>
      </c>
      <c r="AU398" s="146" t="s">
        <v>80</v>
      </c>
      <c r="AV398" s="12" t="s">
        <v>80</v>
      </c>
      <c r="AW398" s="12" t="s">
        <v>33</v>
      </c>
      <c r="AX398" s="12" t="s">
        <v>78</v>
      </c>
      <c r="AY398" s="146" t="s">
        <v>124</v>
      </c>
    </row>
    <row r="399" spans="2:65" s="1" customFormat="1" ht="16.5" customHeight="1">
      <c r="B399" s="126"/>
      <c r="C399" s="127" t="s">
        <v>700</v>
      </c>
      <c r="D399" s="127" t="s">
        <v>126</v>
      </c>
      <c r="E399" s="128" t="s">
        <v>701</v>
      </c>
      <c r="F399" s="129" t="s">
        <v>702</v>
      </c>
      <c r="G399" s="130" t="s">
        <v>192</v>
      </c>
      <c r="H399" s="131">
        <v>1</v>
      </c>
      <c r="I399" s="132"/>
      <c r="J399" s="133">
        <f>ROUND(I399*H399,2)</f>
        <v>0</v>
      </c>
      <c r="K399" s="129" t="s">
        <v>130</v>
      </c>
      <c r="L399" s="30"/>
      <c r="M399" s="134" t="s">
        <v>3</v>
      </c>
      <c r="N399" s="135" t="s">
        <v>43</v>
      </c>
      <c r="P399" s="136">
        <f>O399*H399</f>
        <v>0</v>
      </c>
      <c r="Q399" s="136">
        <v>7.8200000000000006E-3</v>
      </c>
      <c r="R399" s="136">
        <f>Q399*H399</f>
        <v>7.8200000000000006E-3</v>
      </c>
      <c r="S399" s="136">
        <v>0</v>
      </c>
      <c r="T399" s="137">
        <f>S399*H399</f>
        <v>0</v>
      </c>
      <c r="AR399" s="138" t="s">
        <v>208</v>
      </c>
      <c r="AT399" s="138" t="s">
        <v>126</v>
      </c>
      <c r="AU399" s="138" t="s">
        <v>80</v>
      </c>
      <c r="AY399" s="15" t="s">
        <v>124</v>
      </c>
      <c r="BE399" s="139">
        <f>IF(N399="základní",J399,0)</f>
        <v>0</v>
      </c>
      <c r="BF399" s="139">
        <f>IF(N399="snížená",J399,0)</f>
        <v>0</v>
      </c>
      <c r="BG399" s="139">
        <f>IF(N399="zákl. přenesená",J399,0)</f>
        <v>0</v>
      </c>
      <c r="BH399" s="139">
        <f>IF(N399="sníž. přenesená",J399,0)</f>
        <v>0</v>
      </c>
      <c r="BI399" s="139">
        <f>IF(N399="nulová",J399,0)</f>
        <v>0</v>
      </c>
      <c r="BJ399" s="15" t="s">
        <v>78</v>
      </c>
      <c r="BK399" s="139">
        <f>ROUND(I399*H399,2)</f>
        <v>0</v>
      </c>
      <c r="BL399" s="15" t="s">
        <v>208</v>
      </c>
      <c r="BM399" s="138" t="s">
        <v>703</v>
      </c>
    </row>
    <row r="400" spans="2:65" s="1" customFormat="1" ht="11.25">
      <c r="B400" s="30"/>
      <c r="D400" s="140" t="s">
        <v>133</v>
      </c>
      <c r="F400" s="141" t="s">
        <v>704</v>
      </c>
      <c r="I400" s="142"/>
      <c r="L400" s="30"/>
      <c r="M400" s="143"/>
      <c r="T400" s="51"/>
      <c r="AT400" s="15" t="s">
        <v>133</v>
      </c>
      <c r="AU400" s="15" t="s">
        <v>80</v>
      </c>
    </row>
    <row r="401" spans="2:65" s="12" customFormat="1" ht="11.25">
      <c r="B401" s="144"/>
      <c r="D401" s="145" t="s">
        <v>135</v>
      </c>
      <c r="E401" s="146" t="s">
        <v>3</v>
      </c>
      <c r="F401" s="147" t="s">
        <v>78</v>
      </c>
      <c r="H401" s="148">
        <v>1</v>
      </c>
      <c r="I401" s="149"/>
      <c r="L401" s="144"/>
      <c r="M401" s="150"/>
      <c r="T401" s="151"/>
      <c r="AT401" s="146" t="s">
        <v>135</v>
      </c>
      <c r="AU401" s="146" t="s">
        <v>80</v>
      </c>
      <c r="AV401" s="12" t="s">
        <v>80</v>
      </c>
      <c r="AW401" s="12" t="s">
        <v>33</v>
      </c>
      <c r="AX401" s="12" t="s">
        <v>78</v>
      </c>
      <c r="AY401" s="146" t="s">
        <v>124</v>
      </c>
    </row>
    <row r="402" spans="2:65" s="1" customFormat="1" ht="16.5" customHeight="1">
      <c r="B402" s="126"/>
      <c r="C402" s="127" t="s">
        <v>705</v>
      </c>
      <c r="D402" s="127" t="s">
        <v>126</v>
      </c>
      <c r="E402" s="128" t="s">
        <v>706</v>
      </c>
      <c r="F402" s="129" t="s">
        <v>707</v>
      </c>
      <c r="G402" s="130" t="s">
        <v>192</v>
      </c>
      <c r="H402" s="131">
        <v>35</v>
      </c>
      <c r="I402" s="132"/>
      <c r="J402" s="133">
        <f>ROUND(I402*H402,2)</f>
        <v>0</v>
      </c>
      <c r="K402" s="129" t="s">
        <v>130</v>
      </c>
      <c r="L402" s="30"/>
      <c r="M402" s="134" t="s">
        <v>3</v>
      </c>
      <c r="N402" s="135" t="s">
        <v>43</v>
      </c>
      <c r="P402" s="136">
        <f>O402*H402</f>
        <v>0</v>
      </c>
      <c r="Q402" s="136">
        <v>2.0000000000000002E-5</v>
      </c>
      <c r="R402" s="136">
        <f>Q402*H402</f>
        <v>7.000000000000001E-4</v>
      </c>
      <c r="S402" s="136">
        <v>0</v>
      </c>
      <c r="T402" s="137">
        <f>S402*H402</f>
        <v>0</v>
      </c>
      <c r="AR402" s="138" t="s">
        <v>208</v>
      </c>
      <c r="AT402" s="138" t="s">
        <v>126</v>
      </c>
      <c r="AU402" s="138" t="s">
        <v>80</v>
      </c>
      <c r="AY402" s="15" t="s">
        <v>124</v>
      </c>
      <c r="BE402" s="139">
        <f>IF(N402="základní",J402,0)</f>
        <v>0</v>
      </c>
      <c r="BF402" s="139">
        <f>IF(N402="snížená",J402,0)</f>
        <v>0</v>
      </c>
      <c r="BG402" s="139">
        <f>IF(N402="zákl. přenesená",J402,0)</f>
        <v>0</v>
      </c>
      <c r="BH402" s="139">
        <f>IF(N402="sníž. přenesená",J402,0)</f>
        <v>0</v>
      </c>
      <c r="BI402" s="139">
        <f>IF(N402="nulová",J402,0)</f>
        <v>0</v>
      </c>
      <c r="BJ402" s="15" t="s">
        <v>78</v>
      </c>
      <c r="BK402" s="139">
        <f>ROUND(I402*H402,2)</f>
        <v>0</v>
      </c>
      <c r="BL402" s="15" t="s">
        <v>208</v>
      </c>
      <c r="BM402" s="138" t="s">
        <v>708</v>
      </c>
    </row>
    <row r="403" spans="2:65" s="1" customFormat="1" ht="11.25">
      <c r="B403" s="30"/>
      <c r="D403" s="140" t="s">
        <v>133</v>
      </c>
      <c r="F403" s="141" t="s">
        <v>709</v>
      </c>
      <c r="I403" s="142"/>
      <c r="L403" s="30"/>
      <c r="M403" s="143"/>
      <c r="T403" s="51"/>
      <c r="AT403" s="15" t="s">
        <v>133</v>
      </c>
      <c r="AU403" s="15" t="s">
        <v>80</v>
      </c>
    </row>
    <row r="404" spans="2:65" s="12" customFormat="1" ht="11.25">
      <c r="B404" s="144"/>
      <c r="D404" s="145" t="s">
        <v>135</v>
      </c>
      <c r="E404" s="146" t="s">
        <v>3</v>
      </c>
      <c r="F404" s="147" t="s">
        <v>710</v>
      </c>
      <c r="H404" s="148">
        <v>35</v>
      </c>
      <c r="I404" s="149"/>
      <c r="L404" s="144"/>
      <c r="M404" s="150"/>
      <c r="T404" s="151"/>
      <c r="AT404" s="146" t="s">
        <v>135</v>
      </c>
      <c r="AU404" s="146" t="s">
        <v>80</v>
      </c>
      <c r="AV404" s="12" t="s">
        <v>80</v>
      </c>
      <c r="AW404" s="12" t="s">
        <v>33</v>
      </c>
      <c r="AX404" s="12" t="s">
        <v>78</v>
      </c>
      <c r="AY404" s="146" t="s">
        <v>124</v>
      </c>
    </row>
    <row r="405" spans="2:65" s="1" customFormat="1" ht="16.5" customHeight="1">
      <c r="B405" s="126"/>
      <c r="C405" s="152" t="s">
        <v>711</v>
      </c>
      <c r="D405" s="152" t="s">
        <v>174</v>
      </c>
      <c r="E405" s="153" t="s">
        <v>712</v>
      </c>
      <c r="F405" s="154" t="s">
        <v>713</v>
      </c>
      <c r="G405" s="155" t="s">
        <v>192</v>
      </c>
      <c r="H405" s="156">
        <v>25</v>
      </c>
      <c r="I405" s="157"/>
      <c r="J405" s="158">
        <f>ROUND(I405*H405,2)</f>
        <v>0</v>
      </c>
      <c r="K405" s="154" t="s">
        <v>130</v>
      </c>
      <c r="L405" s="159"/>
      <c r="M405" s="160" t="s">
        <v>3</v>
      </c>
      <c r="N405" s="161" t="s">
        <v>43</v>
      </c>
      <c r="P405" s="136">
        <f>O405*H405</f>
        <v>0</v>
      </c>
      <c r="Q405" s="136">
        <v>3.3E-4</v>
      </c>
      <c r="R405" s="136">
        <f>Q405*H405</f>
        <v>8.2500000000000004E-3</v>
      </c>
      <c r="S405" s="136">
        <v>0</v>
      </c>
      <c r="T405" s="137">
        <f>S405*H405</f>
        <v>0</v>
      </c>
      <c r="AR405" s="138" t="s">
        <v>295</v>
      </c>
      <c r="AT405" s="138" t="s">
        <v>174</v>
      </c>
      <c r="AU405" s="138" t="s">
        <v>80</v>
      </c>
      <c r="AY405" s="15" t="s">
        <v>124</v>
      </c>
      <c r="BE405" s="139">
        <f>IF(N405="základní",J405,0)</f>
        <v>0</v>
      </c>
      <c r="BF405" s="139">
        <f>IF(N405="snížená",J405,0)</f>
        <v>0</v>
      </c>
      <c r="BG405" s="139">
        <f>IF(N405="zákl. přenesená",J405,0)</f>
        <v>0</v>
      </c>
      <c r="BH405" s="139">
        <f>IF(N405="sníž. přenesená",J405,0)</f>
        <v>0</v>
      </c>
      <c r="BI405" s="139">
        <f>IF(N405="nulová",J405,0)</f>
        <v>0</v>
      </c>
      <c r="BJ405" s="15" t="s">
        <v>78</v>
      </c>
      <c r="BK405" s="139">
        <f>ROUND(I405*H405,2)</f>
        <v>0</v>
      </c>
      <c r="BL405" s="15" t="s">
        <v>208</v>
      </c>
      <c r="BM405" s="138" t="s">
        <v>714</v>
      </c>
    </row>
    <row r="406" spans="2:65" s="12" customFormat="1" ht="11.25">
      <c r="B406" s="144"/>
      <c r="D406" s="145" t="s">
        <v>135</v>
      </c>
      <c r="E406" s="146" t="s">
        <v>3</v>
      </c>
      <c r="F406" s="147" t="s">
        <v>260</v>
      </c>
      <c r="H406" s="148">
        <v>25</v>
      </c>
      <c r="I406" s="149"/>
      <c r="L406" s="144"/>
      <c r="M406" s="150"/>
      <c r="T406" s="151"/>
      <c r="AT406" s="146" t="s">
        <v>135</v>
      </c>
      <c r="AU406" s="146" t="s">
        <v>80</v>
      </c>
      <c r="AV406" s="12" t="s">
        <v>80</v>
      </c>
      <c r="AW406" s="12" t="s">
        <v>33</v>
      </c>
      <c r="AX406" s="12" t="s">
        <v>78</v>
      </c>
      <c r="AY406" s="146" t="s">
        <v>124</v>
      </c>
    </row>
    <row r="407" spans="2:65" s="1" customFormat="1" ht="16.5" customHeight="1">
      <c r="B407" s="126"/>
      <c r="C407" s="152" t="s">
        <v>715</v>
      </c>
      <c r="D407" s="152" t="s">
        <v>174</v>
      </c>
      <c r="E407" s="153" t="s">
        <v>716</v>
      </c>
      <c r="F407" s="154" t="s">
        <v>717</v>
      </c>
      <c r="G407" s="155" t="s">
        <v>192</v>
      </c>
      <c r="H407" s="156">
        <v>10</v>
      </c>
      <c r="I407" s="157"/>
      <c r="J407" s="158">
        <f>ROUND(I407*H407,2)</f>
        <v>0</v>
      </c>
      <c r="K407" s="154" t="s">
        <v>130</v>
      </c>
      <c r="L407" s="159"/>
      <c r="M407" s="160" t="s">
        <v>3</v>
      </c>
      <c r="N407" s="161" t="s">
        <v>43</v>
      </c>
      <c r="P407" s="136">
        <f>O407*H407</f>
        <v>0</v>
      </c>
      <c r="Q407" s="136">
        <v>1.9000000000000001E-4</v>
      </c>
      <c r="R407" s="136">
        <f>Q407*H407</f>
        <v>1.9000000000000002E-3</v>
      </c>
      <c r="S407" s="136">
        <v>0</v>
      </c>
      <c r="T407" s="137">
        <f>S407*H407</f>
        <v>0</v>
      </c>
      <c r="AR407" s="138" t="s">
        <v>295</v>
      </c>
      <c r="AT407" s="138" t="s">
        <v>174</v>
      </c>
      <c r="AU407" s="138" t="s">
        <v>80</v>
      </c>
      <c r="AY407" s="15" t="s">
        <v>124</v>
      </c>
      <c r="BE407" s="139">
        <f>IF(N407="základní",J407,0)</f>
        <v>0</v>
      </c>
      <c r="BF407" s="139">
        <f>IF(N407="snížená",J407,0)</f>
        <v>0</v>
      </c>
      <c r="BG407" s="139">
        <f>IF(N407="zákl. přenesená",J407,0)</f>
        <v>0</v>
      </c>
      <c r="BH407" s="139">
        <f>IF(N407="sníž. přenesená",J407,0)</f>
        <v>0</v>
      </c>
      <c r="BI407" s="139">
        <f>IF(N407="nulová",J407,0)</f>
        <v>0</v>
      </c>
      <c r="BJ407" s="15" t="s">
        <v>78</v>
      </c>
      <c r="BK407" s="139">
        <f>ROUND(I407*H407,2)</f>
        <v>0</v>
      </c>
      <c r="BL407" s="15" t="s">
        <v>208</v>
      </c>
      <c r="BM407" s="138" t="s">
        <v>718</v>
      </c>
    </row>
    <row r="408" spans="2:65" s="12" customFormat="1" ht="11.25">
      <c r="B408" s="144"/>
      <c r="D408" s="145" t="s">
        <v>135</v>
      </c>
      <c r="E408" s="146" t="s">
        <v>3</v>
      </c>
      <c r="F408" s="147" t="s">
        <v>179</v>
      </c>
      <c r="H408" s="148">
        <v>10</v>
      </c>
      <c r="I408" s="149"/>
      <c r="L408" s="144"/>
      <c r="M408" s="150"/>
      <c r="T408" s="151"/>
      <c r="AT408" s="146" t="s">
        <v>135</v>
      </c>
      <c r="AU408" s="146" t="s">
        <v>80</v>
      </c>
      <c r="AV408" s="12" t="s">
        <v>80</v>
      </c>
      <c r="AW408" s="12" t="s">
        <v>33</v>
      </c>
      <c r="AX408" s="12" t="s">
        <v>78</v>
      </c>
      <c r="AY408" s="146" t="s">
        <v>124</v>
      </c>
    </row>
    <row r="409" spans="2:65" s="1" customFormat="1" ht="16.5" customHeight="1">
      <c r="B409" s="126"/>
      <c r="C409" s="127" t="s">
        <v>719</v>
      </c>
      <c r="D409" s="127" t="s">
        <v>126</v>
      </c>
      <c r="E409" s="128" t="s">
        <v>720</v>
      </c>
      <c r="F409" s="129" t="s">
        <v>721</v>
      </c>
      <c r="G409" s="130" t="s">
        <v>192</v>
      </c>
      <c r="H409" s="131">
        <v>37</v>
      </c>
      <c r="I409" s="132"/>
      <c r="J409" s="133">
        <f>ROUND(I409*H409,2)</f>
        <v>0</v>
      </c>
      <c r="K409" s="129" t="s">
        <v>130</v>
      </c>
      <c r="L409" s="30"/>
      <c r="M409" s="134" t="s">
        <v>3</v>
      </c>
      <c r="N409" s="135" t="s">
        <v>43</v>
      </c>
      <c r="P409" s="136">
        <f>O409*H409</f>
        <v>0</v>
      </c>
      <c r="Q409" s="136">
        <v>2.0000000000000002E-5</v>
      </c>
      <c r="R409" s="136">
        <f>Q409*H409</f>
        <v>7.400000000000001E-4</v>
      </c>
      <c r="S409" s="136">
        <v>0</v>
      </c>
      <c r="T409" s="137">
        <f>S409*H409</f>
        <v>0</v>
      </c>
      <c r="AR409" s="138" t="s">
        <v>208</v>
      </c>
      <c r="AT409" s="138" t="s">
        <v>126</v>
      </c>
      <c r="AU409" s="138" t="s">
        <v>80</v>
      </c>
      <c r="AY409" s="15" t="s">
        <v>124</v>
      </c>
      <c r="BE409" s="139">
        <f>IF(N409="základní",J409,0)</f>
        <v>0</v>
      </c>
      <c r="BF409" s="139">
        <f>IF(N409="snížená",J409,0)</f>
        <v>0</v>
      </c>
      <c r="BG409" s="139">
        <f>IF(N409="zákl. přenesená",J409,0)</f>
        <v>0</v>
      </c>
      <c r="BH409" s="139">
        <f>IF(N409="sníž. přenesená",J409,0)</f>
        <v>0</v>
      </c>
      <c r="BI409" s="139">
        <f>IF(N409="nulová",J409,0)</f>
        <v>0</v>
      </c>
      <c r="BJ409" s="15" t="s">
        <v>78</v>
      </c>
      <c r="BK409" s="139">
        <f>ROUND(I409*H409,2)</f>
        <v>0</v>
      </c>
      <c r="BL409" s="15" t="s">
        <v>208</v>
      </c>
      <c r="BM409" s="138" t="s">
        <v>722</v>
      </c>
    </row>
    <row r="410" spans="2:65" s="1" customFormat="1" ht="11.25">
      <c r="B410" s="30"/>
      <c r="D410" s="140" t="s">
        <v>133</v>
      </c>
      <c r="F410" s="141" t="s">
        <v>723</v>
      </c>
      <c r="I410" s="142"/>
      <c r="L410" s="30"/>
      <c r="M410" s="143"/>
      <c r="T410" s="51"/>
      <c r="AT410" s="15" t="s">
        <v>133</v>
      </c>
      <c r="AU410" s="15" t="s">
        <v>80</v>
      </c>
    </row>
    <row r="411" spans="2:65" s="12" customFormat="1" ht="11.25">
      <c r="B411" s="144"/>
      <c r="D411" s="145" t="s">
        <v>135</v>
      </c>
      <c r="E411" s="146" t="s">
        <v>3</v>
      </c>
      <c r="F411" s="147" t="s">
        <v>724</v>
      </c>
      <c r="H411" s="148">
        <v>37</v>
      </c>
      <c r="I411" s="149"/>
      <c r="L411" s="144"/>
      <c r="M411" s="150"/>
      <c r="T411" s="151"/>
      <c r="AT411" s="146" t="s">
        <v>135</v>
      </c>
      <c r="AU411" s="146" t="s">
        <v>80</v>
      </c>
      <c r="AV411" s="12" t="s">
        <v>80</v>
      </c>
      <c r="AW411" s="12" t="s">
        <v>33</v>
      </c>
      <c r="AX411" s="12" t="s">
        <v>78</v>
      </c>
      <c r="AY411" s="146" t="s">
        <v>124</v>
      </c>
    </row>
    <row r="412" spans="2:65" s="1" customFormat="1" ht="16.5" customHeight="1">
      <c r="B412" s="126"/>
      <c r="C412" s="152" t="s">
        <v>725</v>
      </c>
      <c r="D412" s="152" t="s">
        <v>174</v>
      </c>
      <c r="E412" s="153" t="s">
        <v>726</v>
      </c>
      <c r="F412" s="154" t="s">
        <v>727</v>
      </c>
      <c r="G412" s="155" t="s">
        <v>192</v>
      </c>
      <c r="H412" s="156">
        <v>29</v>
      </c>
      <c r="I412" s="157"/>
      <c r="J412" s="158">
        <f>ROUND(I412*H412,2)</f>
        <v>0</v>
      </c>
      <c r="K412" s="154" t="s">
        <v>130</v>
      </c>
      <c r="L412" s="159"/>
      <c r="M412" s="160" t="s">
        <v>3</v>
      </c>
      <c r="N412" s="161" t="s">
        <v>43</v>
      </c>
      <c r="P412" s="136">
        <f>O412*H412</f>
        <v>0</v>
      </c>
      <c r="Q412" s="136">
        <v>5.5000000000000003E-4</v>
      </c>
      <c r="R412" s="136">
        <f>Q412*H412</f>
        <v>1.5950000000000002E-2</v>
      </c>
      <c r="S412" s="136">
        <v>0</v>
      </c>
      <c r="T412" s="137">
        <f>S412*H412</f>
        <v>0</v>
      </c>
      <c r="AR412" s="138" t="s">
        <v>295</v>
      </c>
      <c r="AT412" s="138" t="s">
        <v>174</v>
      </c>
      <c r="AU412" s="138" t="s">
        <v>80</v>
      </c>
      <c r="AY412" s="15" t="s">
        <v>124</v>
      </c>
      <c r="BE412" s="139">
        <f>IF(N412="základní",J412,0)</f>
        <v>0</v>
      </c>
      <c r="BF412" s="139">
        <f>IF(N412="snížená",J412,0)</f>
        <v>0</v>
      </c>
      <c r="BG412" s="139">
        <f>IF(N412="zákl. přenesená",J412,0)</f>
        <v>0</v>
      </c>
      <c r="BH412" s="139">
        <f>IF(N412="sníž. přenesená",J412,0)</f>
        <v>0</v>
      </c>
      <c r="BI412" s="139">
        <f>IF(N412="nulová",J412,0)</f>
        <v>0</v>
      </c>
      <c r="BJ412" s="15" t="s">
        <v>78</v>
      </c>
      <c r="BK412" s="139">
        <f>ROUND(I412*H412,2)</f>
        <v>0</v>
      </c>
      <c r="BL412" s="15" t="s">
        <v>208</v>
      </c>
      <c r="BM412" s="138" t="s">
        <v>728</v>
      </c>
    </row>
    <row r="413" spans="2:65" s="12" customFormat="1" ht="11.25">
      <c r="B413" s="144"/>
      <c r="D413" s="145" t="s">
        <v>135</v>
      </c>
      <c r="E413" s="146" t="s">
        <v>3</v>
      </c>
      <c r="F413" s="147" t="s">
        <v>279</v>
      </c>
      <c r="H413" s="148">
        <v>29</v>
      </c>
      <c r="I413" s="149"/>
      <c r="L413" s="144"/>
      <c r="M413" s="150"/>
      <c r="T413" s="151"/>
      <c r="AT413" s="146" t="s">
        <v>135</v>
      </c>
      <c r="AU413" s="146" t="s">
        <v>80</v>
      </c>
      <c r="AV413" s="12" t="s">
        <v>80</v>
      </c>
      <c r="AW413" s="12" t="s">
        <v>33</v>
      </c>
      <c r="AX413" s="12" t="s">
        <v>78</v>
      </c>
      <c r="AY413" s="146" t="s">
        <v>124</v>
      </c>
    </row>
    <row r="414" spans="2:65" s="1" customFormat="1" ht="16.5" customHeight="1">
      <c r="B414" s="126"/>
      <c r="C414" s="152" t="s">
        <v>729</v>
      </c>
      <c r="D414" s="152" t="s">
        <v>174</v>
      </c>
      <c r="E414" s="153" t="s">
        <v>730</v>
      </c>
      <c r="F414" s="154" t="s">
        <v>731</v>
      </c>
      <c r="G414" s="155" t="s">
        <v>192</v>
      </c>
      <c r="H414" s="156">
        <v>8</v>
      </c>
      <c r="I414" s="157"/>
      <c r="J414" s="158">
        <f>ROUND(I414*H414,2)</f>
        <v>0</v>
      </c>
      <c r="K414" s="154" t="s">
        <v>130</v>
      </c>
      <c r="L414" s="159"/>
      <c r="M414" s="160" t="s">
        <v>3</v>
      </c>
      <c r="N414" s="161" t="s">
        <v>43</v>
      </c>
      <c r="P414" s="136">
        <f>O414*H414</f>
        <v>0</v>
      </c>
      <c r="Q414" s="136">
        <v>5.1999999999999995E-4</v>
      </c>
      <c r="R414" s="136">
        <f>Q414*H414</f>
        <v>4.1599999999999996E-3</v>
      </c>
      <c r="S414" s="136">
        <v>0</v>
      </c>
      <c r="T414" s="137">
        <f>S414*H414</f>
        <v>0</v>
      </c>
      <c r="AR414" s="138" t="s">
        <v>295</v>
      </c>
      <c r="AT414" s="138" t="s">
        <v>174</v>
      </c>
      <c r="AU414" s="138" t="s">
        <v>80</v>
      </c>
      <c r="AY414" s="15" t="s">
        <v>124</v>
      </c>
      <c r="BE414" s="139">
        <f>IF(N414="základní",J414,0)</f>
        <v>0</v>
      </c>
      <c r="BF414" s="139">
        <f>IF(N414="snížená",J414,0)</f>
        <v>0</v>
      </c>
      <c r="BG414" s="139">
        <f>IF(N414="zákl. přenesená",J414,0)</f>
        <v>0</v>
      </c>
      <c r="BH414" s="139">
        <f>IF(N414="sníž. přenesená",J414,0)</f>
        <v>0</v>
      </c>
      <c r="BI414" s="139">
        <f>IF(N414="nulová",J414,0)</f>
        <v>0</v>
      </c>
      <c r="BJ414" s="15" t="s">
        <v>78</v>
      </c>
      <c r="BK414" s="139">
        <f>ROUND(I414*H414,2)</f>
        <v>0</v>
      </c>
      <c r="BL414" s="15" t="s">
        <v>208</v>
      </c>
      <c r="BM414" s="138" t="s">
        <v>732</v>
      </c>
    </row>
    <row r="415" spans="2:65" s="12" customFormat="1" ht="11.25">
      <c r="B415" s="144"/>
      <c r="D415" s="145" t="s">
        <v>135</v>
      </c>
      <c r="E415" s="146" t="s">
        <v>3</v>
      </c>
      <c r="F415" s="147" t="s">
        <v>167</v>
      </c>
      <c r="H415" s="148">
        <v>8</v>
      </c>
      <c r="I415" s="149"/>
      <c r="L415" s="144"/>
      <c r="M415" s="150"/>
      <c r="T415" s="151"/>
      <c r="AT415" s="146" t="s">
        <v>135</v>
      </c>
      <c r="AU415" s="146" t="s">
        <v>80</v>
      </c>
      <c r="AV415" s="12" t="s">
        <v>80</v>
      </c>
      <c r="AW415" s="12" t="s">
        <v>33</v>
      </c>
      <c r="AX415" s="12" t="s">
        <v>78</v>
      </c>
      <c r="AY415" s="146" t="s">
        <v>124</v>
      </c>
    </row>
    <row r="416" spans="2:65" s="1" customFormat="1" ht="16.5" customHeight="1">
      <c r="B416" s="126"/>
      <c r="C416" s="127" t="s">
        <v>733</v>
      </c>
      <c r="D416" s="127" t="s">
        <v>126</v>
      </c>
      <c r="E416" s="128" t="s">
        <v>734</v>
      </c>
      <c r="F416" s="129" t="s">
        <v>735</v>
      </c>
      <c r="G416" s="130" t="s">
        <v>192</v>
      </c>
      <c r="H416" s="131">
        <v>7</v>
      </c>
      <c r="I416" s="132"/>
      <c r="J416" s="133">
        <f>ROUND(I416*H416,2)</f>
        <v>0</v>
      </c>
      <c r="K416" s="129" t="s">
        <v>130</v>
      </c>
      <c r="L416" s="30"/>
      <c r="M416" s="134" t="s">
        <v>3</v>
      </c>
      <c r="N416" s="135" t="s">
        <v>43</v>
      </c>
      <c r="P416" s="136">
        <f>O416*H416</f>
        <v>0</v>
      </c>
      <c r="Q416" s="136">
        <v>2.0000000000000002E-5</v>
      </c>
      <c r="R416" s="136">
        <f>Q416*H416</f>
        <v>1.4000000000000001E-4</v>
      </c>
      <c r="S416" s="136">
        <v>0</v>
      </c>
      <c r="T416" s="137">
        <f>S416*H416</f>
        <v>0</v>
      </c>
      <c r="AR416" s="138" t="s">
        <v>208</v>
      </c>
      <c r="AT416" s="138" t="s">
        <v>126</v>
      </c>
      <c r="AU416" s="138" t="s">
        <v>80</v>
      </c>
      <c r="AY416" s="15" t="s">
        <v>124</v>
      </c>
      <c r="BE416" s="139">
        <f>IF(N416="základní",J416,0)</f>
        <v>0</v>
      </c>
      <c r="BF416" s="139">
        <f>IF(N416="snížená",J416,0)</f>
        <v>0</v>
      </c>
      <c r="BG416" s="139">
        <f>IF(N416="zákl. přenesená",J416,0)</f>
        <v>0</v>
      </c>
      <c r="BH416" s="139">
        <f>IF(N416="sníž. přenesená",J416,0)</f>
        <v>0</v>
      </c>
      <c r="BI416" s="139">
        <f>IF(N416="nulová",J416,0)</f>
        <v>0</v>
      </c>
      <c r="BJ416" s="15" t="s">
        <v>78</v>
      </c>
      <c r="BK416" s="139">
        <f>ROUND(I416*H416,2)</f>
        <v>0</v>
      </c>
      <c r="BL416" s="15" t="s">
        <v>208</v>
      </c>
      <c r="BM416" s="138" t="s">
        <v>736</v>
      </c>
    </row>
    <row r="417" spans="2:65" s="1" customFormat="1" ht="11.25">
      <c r="B417" s="30"/>
      <c r="D417" s="140" t="s">
        <v>133</v>
      </c>
      <c r="F417" s="141" t="s">
        <v>737</v>
      </c>
      <c r="I417" s="142"/>
      <c r="L417" s="30"/>
      <c r="M417" s="143"/>
      <c r="T417" s="51"/>
      <c r="AT417" s="15" t="s">
        <v>133</v>
      </c>
      <c r="AU417" s="15" t="s">
        <v>80</v>
      </c>
    </row>
    <row r="418" spans="2:65" s="12" customFormat="1" ht="11.25">
      <c r="B418" s="144"/>
      <c r="D418" s="145" t="s">
        <v>135</v>
      </c>
      <c r="E418" s="146" t="s">
        <v>3</v>
      </c>
      <c r="F418" s="147" t="s">
        <v>162</v>
      </c>
      <c r="H418" s="148">
        <v>7</v>
      </c>
      <c r="I418" s="149"/>
      <c r="L418" s="144"/>
      <c r="M418" s="150"/>
      <c r="T418" s="151"/>
      <c r="AT418" s="146" t="s">
        <v>135</v>
      </c>
      <c r="AU418" s="146" t="s">
        <v>80</v>
      </c>
      <c r="AV418" s="12" t="s">
        <v>80</v>
      </c>
      <c r="AW418" s="12" t="s">
        <v>33</v>
      </c>
      <c r="AX418" s="12" t="s">
        <v>78</v>
      </c>
      <c r="AY418" s="146" t="s">
        <v>124</v>
      </c>
    </row>
    <row r="419" spans="2:65" s="1" customFormat="1" ht="16.5" customHeight="1">
      <c r="B419" s="126"/>
      <c r="C419" s="152" t="s">
        <v>738</v>
      </c>
      <c r="D419" s="152" t="s">
        <v>174</v>
      </c>
      <c r="E419" s="153" t="s">
        <v>739</v>
      </c>
      <c r="F419" s="154" t="s">
        <v>740</v>
      </c>
      <c r="G419" s="155" t="s">
        <v>192</v>
      </c>
      <c r="H419" s="156">
        <v>7</v>
      </c>
      <c r="I419" s="157"/>
      <c r="J419" s="158">
        <f>ROUND(I419*H419,2)</f>
        <v>0</v>
      </c>
      <c r="K419" s="154" t="s">
        <v>130</v>
      </c>
      <c r="L419" s="159"/>
      <c r="M419" s="160" t="s">
        <v>3</v>
      </c>
      <c r="N419" s="161" t="s">
        <v>43</v>
      </c>
      <c r="P419" s="136">
        <f>O419*H419</f>
        <v>0</v>
      </c>
      <c r="Q419" s="136">
        <v>6.9999999999999999E-4</v>
      </c>
      <c r="R419" s="136">
        <f>Q419*H419</f>
        <v>4.8999999999999998E-3</v>
      </c>
      <c r="S419" s="136">
        <v>0</v>
      </c>
      <c r="T419" s="137">
        <f>S419*H419</f>
        <v>0</v>
      </c>
      <c r="AR419" s="138" t="s">
        <v>295</v>
      </c>
      <c r="AT419" s="138" t="s">
        <v>174</v>
      </c>
      <c r="AU419" s="138" t="s">
        <v>80</v>
      </c>
      <c r="AY419" s="15" t="s">
        <v>124</v>
      </c>
      <c r="BE419" s="139">
        <f>IF(N419="základní",J419,0)</f>
        <v>0</v>
      </c>
      <c r="BF419" s="139">
        <f>IF(N419="snížená",J419,0)</f>
        <v>0</v>
      </c>
      <c r="BG419" s="139">
        <f>IF(N419="zákl. přenesená",J419,0)</f>
        <v>0</v>
      </c>
      <c r="BH419" s="139">
        <f>IF(N419="sníž. přenesená",J419,0)</f>
        <v>0</v>
      </c>
      <c r="BI419" s="139">
        <f>IF(N419="nulová",J419,0)</f>
        <v>0</v>
      </c>
      <c r="BJ419" s="15" t="s">
        <v>78</v>
      </c>
      <c r="BK419" s="139">
        <f>ROUND(I419*H419,2)</f>
        <v>0</v>
      </c>
      <c r="BL419" s="15" t="s">
        <v>208</v>
      </c>
      <c r="BM419" s="138" t="s">
        <v>741</v>
      </c>
    </row>
    <row r="420" spans="2:65" s="12" customFormat="1" ht="11.25">
      <c r="B420" s="144"/>
      <c r="D420" s="145" t="s">
        <v>135</v>
      </c>
      <c r="E420" s="146" t="s">
        <v>3</v>
      </c>
      <c r="F420" s="147" t="s">
        <v>162</v>
      </c>
      <c r="H420" s="148">
        <v>7</v>
      </c>
      <c r="I420" s="149"/>
      <c r="L420" s="144"/>
      <c r="M420" s="150"/>
      <c r="T420" s="151"/>
      <c r="AT420" s="146" t="s">
        <v>135</v>
      </c>
      <c r="AU420" s="146" t="s">
        <v>80</v>
      </c>
      <c r="AV420" s="12" t="s">
        <v>80</v>
      </c>
      <c r="AW420" s="12" t="s">
        <v>33</v>
      </c>
      <c r="AX420" s="12" t="s">
        <v>78</v>
      </c>
      <c r="AY420" s="146" t="s">
        <v>124</v>
      </c>
    </row>
    <row r="421" spans="2:65" s="1" customFormat="1" ht="16.5" customHeight="1">
      <c r="B421" s="126"/>
      <c r="C421" s="127" t="s">
        <v>742</v>
      </c>
      <c r="D421" s="127" t="s">
        <v>126</v>
      </c>
      <c r="E421" s="128" t="s">
        <v>743</v>
      </c>
      <c r="F421" s="129" t="s">
        <v>744</v>
      </c>
      <c r="G421" s="130" t="s">
        <v>192</v>
      </c>
      <c r="H421" s="131">
        <v>8</v>
      </c>
      <c r="I421" s="132"/>
      <c r="J421" s="133">
        <f>ROUND(I421*H421,2)</f>
        <v>0</v>
      </c>
      <c r="K421" s="129" t="s">
        <v>130</v>
      </c>
      <c r="L421" s="30"/>
      <c r="M421" s="134" t="s">
        <v>3</v>
      </c>
      <c r="N421" s="135" t="s">
        <v>43</v>
      </c>
      <c r="P421" s="136">
        <f>O421*H421</f>
        <v>0</v>
      </c>
      <c r="Q421" s="136">
        <v>2.0000000000000002E-5</v>
      </c>
      <c r="R421" s="136">
        <f>Q421*H421</f>
        <v>1.6000000000000001E-4</v>
      </c>
      <c r="S421" s="136">
        <v>0</v>
      </c>
      <c r="T421" s="137">
        <f>S421*H421</f>
        <v>0</v>
      </c>
      <c r="AR421" s="138" t="s">
        <v>208</v>
      </c>
      <c r="AT421" s="138" t="s">
        <v>126</v>
      </c>
      <c r="AU421" s="138" t="s">
        <v>80</v>
      </c>
      <c r="AY421" s="15" t="s">
        <v>124</v>
      </c>
      <c r="BE421" s="139">
        <f>IF(N421="základní",J421,0)</f>
        <v>0</v>
      </c>
      <c r="BF421" s="139">
        <f>IF(N421="snížená",J421,0)</f>
        <v>0</v>
      </c>
      <c r="BG421" s="139">
        <f>IF(N421="zákl. přenesená",J421,0)</f>
        <v>0</v>
      </c>
      <c r="BH421" s="139">
        <f>IF(N421="sníž. přenesená",J421,0)</f>
        <v>0</v>
      </c>
      <c r="BI421" s="139">
        <f>IF(N421="nulová",J421,0)</f>
        <v>0</v>
      </c>
      <c r="BJ421" s="15" t="s">
        <v>78</v>
      </c>
      <c r="BK421" s="139">
        <f>ROUND(I421*H421,2)</f>
        <v>0</v>
      </c>
      <c r="BL421" s="15" t="s">
        <v>208</v>
      </c>
      <c r="BM421" s="138" t="s">
        <v>745</v>
      </c>
    </row>
    <row r="422" spans="2:65" s="1" customFormat="1" ht="11.25">
      <c r="B422" s="30"/>
      <c r="D422" s="140" t="s">
        <v>133</v>
      </c>
      <c r="F422" s="141" t="s">
        <v>746</v>
      </c>
      <c r="I422" s="142"/>
      <c r="L422" s="30"/>
      <c r="M422" s="143"/>
      <c r="T422" s="51"/>
      <c r="AT422" s="15" t="s">
        <v>133</v>
      </c>
      <c r="AU422" s="15" t="s">
        <v>80</v>
      </c>
    </row>
    <row r="423" spans="2:65" s="12" customFormat="1" ht="11.25">
      <c r="B423" s="144"/>
      <c r="D423" s="145" t="s">
        <v>135</v>
      </c>
      <c r="E423" s="146" t="s">
        <v>3</v>
      </c>
      <c r="F423" s="147" t="s">
        <v>167</v>
      </c>
      <c r="H423" s="148">
        <v>8</v>
      </c>
      <c r="I423" s="149"/>
      <c r="L423" s="144"/>
      <c r="M423" s="150"/>
      <c r="T423" s="151"/>
      <c r="AT423" s="146" t="s">
        <v>135</v>
      </c>
      <c r="AU423" s="146" t="s">
        <v>80</v>
      </c>
      <c r="AV423" s="12" t="s">
        <v>80</v>
      </c>
      <c r="AW423" s="12" t="s">
        <v>33</v>
      </c>
      <c r="AX423" s="12" t="s">
        <v>78</v>
      </c>
      <c r="AY423" s="146" t="s">
        <v>124</v>
      </c>
    </row>
    <row r="424" spans="2:65" s="1" customFormat="1" ht="16.5" customHeight="1">
      <c r="B424" s="126"/>
      <c r="C424" s="152" t="s">
        <v>747</v>
      </c>
      <c r="D424" s="152" t="s">
        <v>174</v>
      </c>
      <c r="E424" s="153" t="s">
        <v>748</v>
      </c>
      <c r="F424" s="154" t="s">
        <v>749</v>
      </c>
      <c r="G424" s="155" t="s">
        <v>192</v>
      </c>
      <c r="H424" s="156">
        <v>8</v>
      </c>
      <c r="I424" s="157"/>
      <c r="J424" s="158">
        <f>ROUND(I424*H424,2)</f>
        <v>0</v>
      </c>
      <c r="K424" s="154" t="s">
        <v>130</v>
      </c>
      <c r="L424" s="159"/>
      <c r="M424" s="160" t="s">
        <v>3</v>
      </c>
      <c r="N424" s="161" t="s">
        <v>43</v>
      </c>
      <c r="P424" s="136">
        <f>O424*H424</f>
        <v>0</v>
      </c>
      <c r="Q424" s="136">
        <v>1.2999999999999999E-3</v>
      </c>
      <c r="R424" s="136">
        <f>Q424*H424</f>
        <v>1.04E-2</v>
      </c>
      <c r="S424" s="136">
        <v>0</v>
      </c>
      <c r="T424" s="137">
        <f>S424*H424</f>
        <v>0</v>
      </c>
      <c r="AR424" s="138" t="s">
        <v>295</v>
      </c>
      <c r="AT424" s="138" t="s">
        <v>174</v>
      </c>
      <c r="AU424" s="138" t="s">
        <v>80</v>
      </c>
      <c r="AY424" s="15" t="s">
        <v>124</v>
      </c>
      <c r="BE424" s="139">
        <f>IF(N424="základní",J424,0)</f>
        <v>0</v>
      </c>
      <c r="BF424" s="139">
        <f>IF(N424="snížená",J424,0)</f>
        <v>0</v>
      </c>
      <c r="BG424" s="139">
        <f>IF(N424="zákl. přenesená",J424,0)</f>
        <v>0</v>
      </c>
      <c r="BH424" s="139">
        <f>IF(N424="sníž. přenesená",J424,0)</f>
        <v>0</v>
      </c>
      <c r="BI424" s="139">
        <f>IF(N424="nulová",J424,0)</f>
        <v>0</v>
      </c>
      <c r="BJ424" s="15" t="s">
        <v>78</v>
      </c>
      <c r="BK424" s="139">
        <f>ROUND(I424*H424,2)</f>
        <v>0</v>
      </c>
      <c r="BL424" s="15" t="s">
        <v>208</v>
      </c>
      <c r="BM424" s="138" t="s">
        <v>750</v>
      </c>
    </row>
    <row r="425" spans="2:65" s="12" customFormat="1" ht="11.25">
      <c r="B425" s="144"/>
      <c r="D425" s="145" t="s">
        <v>135</v>
      </c>
      <c r="E425" s="146" t="s">
        <v>3</v>
      </c>
      <c r="F425" s="147" t="s">
        <v>167</v>
      </c>
      <c r="H425" s="148">
        <v>8</v>
      </c>
      <c r="I425" s="149"/>
      <c r="L425" s="144"/>
      <c r="M425" s="150"/>
      <c r="T425" s="151"/>
      <c r="AT425" s="146" t="s">
        <v>135</v>
      </c>
      <c r="AU425" s="146" t="s">
        <v>80</v>
      </c>
      <c r="AV425" s="12" t="s">
        <v>80</v>
      </c>
      <c r="AW425" s="12" t="s">
        <v>33</v>
      </c>
      <c r="AX425" s="12" t="s">
        <v>78</v>
      </c>
      <c r="AY425" s="146" t="s">
        <v>124</v>
      </c>
    </row>
    <row r="426" spans="2:65" s="1" customFormat="1" ht="16.5" customHeight="1">
      <c r="B426" s="126"/>
      <c r="C426" s="127" t="s">
        <v>751</v>
      </c>
      <c r="D426" s="127" t="s">
        <v>126</v>
      </c>
      <c r="E426" s="128" t="s">
        <v>752</v>
      </c>
      <c r="F426" s="129" t="s">
        <v>753</v>
      </c>
      <c r="G426" s="130" t="s">
        <v>192</v>
      </c>
      <c r="H426" s="131">
        <v>8</v>
      </c>
      <c r="I426" s="132"/>
      <c r="J426" s="133">
        <f>ROUND(I426*H426,2)</f>
        <v>0</v>
      </c>
      <c r="K426" s="129" t="s">
        <v>130</v>
      </c>
      <c r="L426" s="30"/>
      <c r="M426" s="134" t="s">
        <v>3</v>
      </c>
      <c r="N426" s="135" t="s">
        <v>43</v>
      </c>
      <c r="P426" s="136">
        <f>O426*H426</f>
        <v>0</v>
      </c>
      <c r="Q426" s="136">
        <v>2.0000000000000002E-5</v>
      </c>
      <c r="R426" s="136">
        <f>Q426*H426</f>
        <v>1.6000000000000001E-4</v>
      </c>
      <c r="S426" s="136">
        <v>0</v>
      </c>
      <c r="T426" s="137">
        <f>S426*H426</f>
        <v>0</v>
      </c>
      <c r="AR426" s="138" t="s">
        <v>208</v>
      </c>
      <c r="AT426" s="138" t="s">
        <v>126</v>
      </c>
      <c r="AU426" s="138" t="s">
        <v>80</v>
      </c>
      <c r="AY426" s="15" t="s">
        <v>124</v>
      </c>
      <c r="BE426" s="139">
        <f>IF(N426="základní",J426,0)</f>
        <v>0</v>
      </c>
      <c r="BF426" s="139">
        <f>IF(N426="snížená",J426,0)</f>
        <v>0</v>
      </c>
      <c r="BG426" s="139">
        <f>IF(N426="zákl. přenesená",J426,0)</f>
        <v>0</v>
      </c>
      <c r="BH426" s="139">
        <f>IF(N426="sníž. přenesená",J426,0)</f>
        <v>0</v>
      </c>
      <c r="BI426" s="139">
        <f>IF(N426="nulová",J426,0)</f>
        <v>0</v>
      </c>
      <c r="BJ426" s="15" t="s">
        <v>78</v>
      </c>
      <c r="BK426" s="139">
        <f>ROUND(I426*H426,2)</f>
        <v>0</v>
      </c>
      <c r="BL426" s="15" t="s">
        <v>208</v>
      </c>
      <c r="BM426" s="138" t="s">
        <v>754</v>
      </c>
    </row>
    <row r="427" spans="2:65" s="1" customFormat="1" ht="11.25">
      <c r="B427" s="30"/>
      <c r="D427" s="140" t="s">
        <v>133</v>
      </c>
      <c r="F427" s="141" t="s">
        <v>755</v>
      </c>
      <c r="I427" s="142"/>
      <c r="L427" s="30"/>
      <c r="M427" s="143"/>
      <c r="T427" s="51"/>
      <c r="AT427" s="15" t="s">
        <v>133</v>
      </c>
      <c r="AU427" s="15" t="s">
        <v>80</v>
      </c>
    </row>
    <row r="428" spans="2:65" s="12" customFormat="1" ht="11.25">
      <c r="B428" s="144"/>
      <c r="D428" s="145" t="s">
        <v>135</v>
      </c>
      <c r="E428" s="146" t="s">
        <v>3</v>
      </c>
      <c r="F428" s="147" t="s">
        <v>167</v>
      </c>
      <c r="H428" s="148">
        <v>8</v>
      </c>
      <c r="I428" s="149"/>
      <c r="L428" s="144"/>
      <c r="M428" s="150"/>
      <c r="T428" s="151"/>
      <c r="AT428" s="146" t="s">
        <v>135</v>
      </c>
      <c r="AU428" s="146" t="s">
        <v>80</v>
      </c>
      <c r="AV428" s="12" t="s">
        <v>80</v>
      </c>
      <c r="AW428" s="12" t="s">
        <v>33</v>
      </c>
      <c r="AX428" s="12" t="s">
        <v>78</v>
      </c>
      <c r="AY428" s="146" t="s">
        <v>124</v>
      </c>
    </row>
    <row r="429" spans="2:65" s="1" customFormat="1" ht="16.5" customHeight="1">
      <c r="B429" s="126"/>
      <c r="C429" s="152" t="s">
        <v>756</v>
      </c>
      <c r="D429" s="152" t="s">
        <v>174</v>
      </c>
      <c r="E429" s="153" t="s">
        <v>757</v>
      </c>
      <c r="F429" s="154" t="s">
        <v>758</v>
      </c>
      <c r="G429" s="155" t="s">
        <v>192</v>
      </c>
      <c r="H429" s="156">
        <v>8</v>
      </c>
      <c r="I429" s="157"/>
      <c r="J429" s="158">
        <f>ROUND(I429*H429,2)</f>
        <v>0</v>
      </c>
      <c r="K429" s="154" t="s">
        <v>130</v>
      </c>
      <c r="L429" s="159"/>
      <c r="M429" s="160" t="s">
        <v>3</v>
      </c>
      <c r="N429" s="161" t="s">
        <v>43</v>
      </c>
      <c r="P429" s="136">
        <f>O429*H429</f>
        <v>0</v>
      </c>
      <c r="Q429" s="136">
        <v>2.5999999999999999E-3</v>
      </c>
      <c r="R429" s="136">
        <f>Q429*H429</f>
        <v>2.0799999999999999E-2</v>
      </c>
      <c r="S429" s="136">
        <v>0</v>
      </c>
      <c r="T429" s="137">
        <f>S429*H429</f>
        <v>0</v>
      </c>
      <c r="AR429" s="138" t="s">
        <v>295</v>
      </c>
      <c r="AT429" s="138" t="s">
        <v>174</v>
      </c>
      <c r="AU429" s="138" t="s">
        <v>80</v>
      </c>
      <c r="AY429" s="15" t="s">
        <v>124</v>
      </c>
      <c r="BE429" s="139">
        <f>IF(N429="základní",J429,0)</f>
        <v>0</v>
      </c>
      <c r="BF429" s="139">
        <f>IF(N429="snížená",J429,0)</f>
        <v>0</v>
      </c>
      <c r="BG429" s="139">
        <f>IF(N429="zákl. přenesená",J429,0)</f>
        <v>0</v>
      </c>
      <c r="BH429" s="139">
        <f>IF(N429="sníž. přenesená",J429,0)</f>
        <v>0</v>
      </c>
      <c r="BI429" s="139">
        <f>IF(N429="nulová",J429,0)</f>
        <v>0</v>
      </c>
      <c r="BJ429" s="15" t="s">
        <v>78</v>
      </c>
      <c r="BK429" s="139">
        <f>ROUND(I429*H429,2)</f>
        <v>0</v>
      </c>
      <c r="BL429" s="15" t="s">
        <v>208</v>
      </c>
      <c r="BM429" s="138" t="s">
        <v>759</v>
      </c>
    </row>
    <row r="430" spans="2:65" s="12" customFormat="1" ht="11.25">
      <c r="B430" s="144"/>
      <c r="D430" s="145" t="s">
        <v>135</v>
      </c>
      <c r="E430" s="146" t="s">
        <v>3</v>
      </c>
      <c r="F430" s="147" t="s">
        <v>167</v>
      </c>
      <c r="H430" s="148">
        <v>8</v>
      </c>
      <c r="I430" s="149"/>
      <c r="L430" s="144"/>
      <c r="M430" s="150"/>
      <c r="T430" s="151"/>
      <c r="AT430" s="146" t="s">
        <v>135</v>
      </c>
      <c r="AU430" s="146" t="s">
        <v>80</v>
      </c>
      <c r="AV430" s="12" t="s">
        <v>80</v>
      </c>
      <c r="AW430" s="12" t="s">
        <v>33</v>
      </c>
      <c r="AX430" s="12" t="s">
        <v>78</v>
      </c>
      <c r="AY430" s="146" t="s">
        <v>124</v>
      </c>
    </row>
    <row r="431" spans="2:65" s="1" customFormat="1" ht="16.5" customHeight="1">
      <c r="B431" s="126"/>
      <c r="C431" s="152" t="s">
        <v>760</v>
      </c>
      <c r="D431" s="152" t="s">
        <v>174</v>
      </c>
      <c r="E431" s="153" t="s">
        <v>761</v>
      </c>
      <c r="F431" s="154" t="s">
        <v>762</v>
      </c>
      <c r="G431" s="155" t="s">
        <v>192</v>
      </c>
      <c r="H431" s="156">
        <v>20</v>
      </c>
      <c r="I431" s="157"/>
      <c r="J431" s="158">
        <f>ROUND(I431*H431,2)</f>
        <v>0</v>
      </c>
      <c r="K431" s="154" t="s">
        <v>130</v>
      </c>
      <c r="L431" s="159"/>
      <c r="M431" s="160" t="s">
        <v>3</v>
      </c>
      <c r="N431" s="161" t="s">
        <v>43</v>
      </c>
      <c r="P431" s="136">
        <f>O431*H431</f>
        <v>0</v>
      </c>
      <c r="Q431" s="136">
        <v>1.06E-3</v>
      </c>
      <c r="R431" s="136">
        <f>Q431*H431</f>
        <v>2.12E-2</v>
      </c>
      <c r="S431" s="136">
        <v>0</v>
      </c>
      <c r="T431" s="137">
        <f>S431*H431</f>
        <v>0</v>
      </c>
      <c r="AR431" s="138" t="s">
        <v>295</v>
      </c>
      <c r="AT431" s="138" t="s">
        <v>174</v>
      </c>
      <c r="AU431" s="138" t="s">
        <v>80</v>
      </c>
      <c r="AY431" s="15" t="s">
        <v>124</v>
      </c>
      <c r="BE431" s="139">
        <f>IF(N431="základní",J431,0)</f>
        <v>0</v>
      </c>
      <c r="BF431" s="139">
        <f>IF(N431="snížená",J431,0)</f>
        <v>0</v>
      </c>
      <c r="BG431" s="139">
        <f>IF(N431="zákl. přenesená",J431,0)</f>
        <v>0</v>
      </c>
      <c r="BH431" s="139">
        <f>IF(N431="sníž. přenesená",J431,0)</f>
        <v>0</v>
      </c>
      <c r="BI431" s="139">
        <f>IF(N431="nulová",J431,0)</f>
        <v>0</v>
      </c>
      <c r="BJ431" s="15" t="s">
        <v>78</v>
      </c>
      <c r="BK431" s="139">
        <f>ROUND(I431*H431,2)</f>
        <v>0</v>
      </c>
      <c r="BL431" s="15" t="s">
        <v>208</v>
      </c>
      <c r="BM431" s="138" t="s">
        <v>763</v>
      </c>
    </row>
    <row r="432" spans="2:65" s="12" customFormat="1" ht="11.25">
      <c r="B432" s="144"/>
      <c r="D432" s="145" t="s">
        <v>135</v>
      </c>
      <c r="E432" s="146" t="s">
        <v>3</v>
      </c>
      <c r="F432" s="147" t="s">
        <v>764</v>
      </c>
      <c r="H432" s="148">
        <v>20</v>
      </c>
      <c r="I432" s="149"/>
      <c r="L432" s="144"/>
      <c r="M432" s="150"/>
      <c r="T432" s="151"/>
      <c r="AT432" s="146" t="s">
        <v>135</v>
      </c>
      <c r="AU432" s="146" t="s">
        <v>80</v>
      </c>
      <c r="AV432" s="12" t="s">
        <v>80</v>
      </c>
      <c r="AW432" s="12" t="s">
        <v>33</v>
      </c>
      <c r="AX432" s="12" t="s">
        <v>78</v>
      </c>
      <c r="AY432" s="146" t="s">
        <v>124</v>
      </c>
    </row>
    <row r="433" spans="2:65" s="1" customFormat="1" ht="21.75" customHeight="1">
      <c r="B433" s="126"/>
      <c r="C433" s="127" t="s">
        <v>765</v>
      </c>
      <c r="D433" s="127" t="s">
        <v>126</v>
      </c>
      <c r="E433" s="128" t="s">
        <v>766</v>
      </c>
      <c r="F433" s="129" t="s">
        <v>767</v>
      </c>
      <c r="G433" s="130" t="s">
        <v>768</v>
      </c>
      <c r="H433" s="131">
        <v>8</v>
      </c>
      <c r="I433" s="132"/>
      <c r="J433" s="133">
        <f>ROUND(I433*H433,2)</f>
        <v>0</v>
      </c>
      <c r="K433" s="129" t="s">
        <v>130</v>
      </c>
      <c r="L433" s="30"/>
      <c r="M433" s="134" t="s">
        <v>3</v>
      </c>
      <c r="N433" s="135" t="s">
        <v>43</v>
      </c>
      <c r="P433" s="136">
        <f>O433*H433</f>
        <v>0</v>
      </c>
      <c r="Q433" s="136">
        <v>2.92E-2</v>
      </c>
      <c r="R433" s="136">
        <f>Q433*H433</f>
        <v>0.2336</v>
      </c>
      <c r="S433" s="136">
        <v>0</v>
      </c>
      <c r="T433" s="137">
        <f>S433*H433</f>
        <v>0</v>
      </c>
      <c r="AR433" s="138" t="s">
        <v>208</v>
      </c>
      <c r="AT433" s="138" t="s">
        <v>126</v>
      </c>
      <c r="AU433" s="138" t="s">
        <v>80</v>
      </c>
      <c r="AY433" s="15" t="s">
        <v>124</v>
      </c>
      <c r="BE433" s="139">
        <f>IF(N433="základní",J433,0)</f>
        <v>0</v>
      </c>
      <c r="BF433" s="139">
        <f>IF(N433="snížená",J433,0)</f>
        <v>0</v>
      </c>
      <c r="BG433" s="139">
        <f>IF(N433="zákl. přenesená",J433,0)</f>
        <v>0</v>
      </c>
      <c r="BH433" s="139">
        <f>IF(N433="sníž. přenesená",J433,0)</f>
        <v>0</v>
      </c>
      <c r="BI433" s="139">
        <f>IF(N433="nulová",J433,0)</f>
        <v>0</v>
      </c>
      <c r="BJ433" s="15" t="s">
        <v>78</v>
      </c>
      <c r="BK433" s="139">
        <f>ROUND(I433*H433,2)</f>
        <v>0</v>
      </c>
      <c r="BL433" s="15" t="s">
        <v>208</v>
      </c>
      <c r="BM433" s="138" t="s">
        <v>769</v>
      </c>
    </row>
    <row r="434" spans="2:65" s="1" customFormat="1" ht="11.25">
      <c r="B434" s="30"/>
      <c r="D434" s="140" t="s">
        <v>133</v>
      </c>
      <c r="F434" s="141" t="s">
        <v>770</v>
      </c>
      <c r="I434" s="142"/>
      <c r="L434" s="30"/>
      <c r="M434" s="143"/>
      <c r="T434" s="51"/>
      <c r="AT434" s="15" t="s">
        <v>133</v>
      </c>
      <c r="AU434" s="15" t="s">
        <v>80</v>
      </c>
    </row>
    <row r="435" spans="2:65" s="12" customFormat="1" ht="11.25">
      <c r="B435" s="144"/>
      <c r="D435" s="145" t="s">
        <v>135</v>
      </c>
      <c r="E435" s="146" t="s">
        <v>3</v>
      </c>
      <c r="F435" s="147" t="s">
        <v>167</v>
      </c>
      <c r="H435" s="148">
        <v>8</v>
      </c>
      <c r="I435" s="149"/>
      <c r="L435" s="144"/>
      <c r="M435" s="150"/>
      <c r="T435" s="151"/>
      <c r="AT435" s="146" t="s">
        <v>135</v>
      </c>
      <c r="AU435" s="146" t="s">
        <v>80</v>
      </c>
      <c r="AV435" s="12" t="s">
        <v>80</v>
      </c>
      <c r="AW435" s="12" t="s">
        <v>33</v>
      </c>
      <c r="AX435" s="12" t="s">
        <v>78</v>
      </c>
      <c r="AY435" s="146" t="s">
        <v>124</v>
      </c>
    </row>
    <row r="436" spans="2:65" s="1" customFormat="1" ht="24.2" customHeight="1">
      <c r="B436" s="126"/>
      <c r="C436" s="127" t="s">
        <v>771</v>
      </c>
      <c r="D436" s="127" t="s">
        <v>126</v>
      </c>
      <c r="E436" s="128" t="s">
        <v>772</v>
      </c>
      <c r="F436" s="129" t="s">
        <v>773</v>
      </c>
      <c r="G436" s="130" t="s">
        <v>291</v>
      </c>
      <c r="H436" s="131">
        <v>2224</v>
      </c>
      <c r="I436" s="132"/>
      <c r="J436" s="133">
        <f>ROUND(I436*H436,2)</f>
        <v>0</v>
      </c>
      <c r="K436" s="129" t="s">
        <v>130</v>
      </c>
      <c r="L436" s="30"/>
      <c r="M436" s="134" t="s">
        <v>3</v>
      </c>
      <c r="N436" s="135" t="s">
        <v>43</v>
      </c>
      <c r="P436" s="136">
        <f>O436*H436</f>
        <v>0</v>
      </c>
      <c r="Q436" s="136">
        <v>4.0000000000000002E-4</v>
      </c>
      <c r="R436" s="136">
        <f>Q436*H436</f>
        <v>0.88960000000000006</v>
      </c>
      <c r="S436" s="136">
        <v>0</v>
      </c>
      <c r="T436" s="137">
        <f>S436*H436</f>
        <v>0</v>
      </c>
      <c r="AR436" s="138" t="s">
        <v>208</v>
      </c>
      <c r="AT436" s="138" t="s">
        <v>126</v>
      </c>
      <c r="AU436" s="138" t="s">
        <v>80</v>
      </c>
      <c r="AY436" s="15" t="s">
        <v>124</v>
      </c>
      <c r="BE436" s="139">
        <f>IF(N436="základní",J436,0)</f>
        <v>0</v>
      </c>
      <c r="BF436" s="139">
        <f>IF(N436="snížená",J436,0)</f>
        <v>0</v>
      </c>
      <c r="BG436" s="139">
        <f>IF(N436="zákl. přenesená",J436,0)</f>
        <v>0</v>
      </c>
      <c r="BH436" s="139">
        <f>IF(N436="sníž. přenesená",J436,0)</f>
        <v>0</v>
      </c>
      <c r="BI436" s="139">
        <f>IF(N436="nulová",J436,0)</f>
        <v>0</v>
      </c>
      <c r="BJ436" s="15" t="s">
        <v>78</v>
      </c>
      <c r="BK436" s="139">
        <f>ROUND(I436*H436,2)</f>
        <v>0</v>
      </c>
      <c r="BL436" s="15" t="s">
        <v>208</v>
      </c>
      <c r="BM436" s="138" t="s">
        <v>774</v>
      </c>
    </row>
    <row r="437" spans="2:65" s="1" customFormat="1" ht="11.25">
      <c r="B437" s="30"/>
      <c r="D437" s="140" t="s">
        <v>133</v>
      </c>
      <c r="F437" s="141" t="s">
        <v>775</v>
      </c>
      <c r="I437" s="142"/>
      <c r="L437" s="30"/>
      <c r="M437" s="143"/>
      <c r="T437" s="51"/>
      <c r="AT437" s="15" t="s">
        <v>133</v>
      </c>
      <c r="AU437" s="15" t="s">
        <v>80</v>
      </c>
    </row>
    <row r="438" spans="2:65" s="12" customFormat="1" ht="11.25">
      <c r="B438" s="144"/>
      <c r="D438" s="145" t="s">
        <v>135</v>
      </c>
      <c r="E438" s="146" t="s">
        <v>3</v>
      </c>
      <c r="F438" s="147" t="s">
        <v>776</v>
      </c>
      <c r="H438" s="148">
        <v>2224</v>
      </c>
      <c r="I438" s="149"/>
      <c r="L438" s="144"/>
      <c r="M438" s="150"/>
      <c r="T438" s="151"/>
      <c r="AT438" s="146" t="s">
        <v>135</v>
      </c>
      <c r="AU438" s="146" t="s">
        <v>80</v>
      </c>
      <c r="AV438" s="12" t="s">
        <v>80</v>
      </c>
      <c r="AW438" s="12" t="s">
        <v>33</v>
      </c>
      <c r="AX438" s="12" t="s">
        <v>78</v>
      </c>
      <c r="AY438" s="146" t="s">
        <v>124</v>
      </c>
    </row>
    <row r="439" spans="2:65" s="1" customFormat="1" ht="21.75" customHeight="1">
      <c r="B439" s="126"/>
      <c r="C439" s="127" t="s">
        <v>777</v>
      </c>
      <c r="D439" s="127" t="s">
        <v>126</v>
      </c>
      <c r="E439" s="128" t="s">
        <v>778</v>
      </c>
      <c r="F439" s="129" t="s">
        <v>779</v>
      </c>
      <c r="G439" s="130" t="s">
        <v>291</v>
      </c>
      <c r="H439" s="131">
        <v>2224</v>
      </c>
      <c r="I439" s="132"/>
      <c r="J439" s="133">
        <f>ROUND(I439*H439,2)</f>
        <v>0</v>
      </c>
      <c r="K439" s="129" t="s">
        <v>130</v>
      </c>
      <c r="L439" s="30"/>
      <c r="M439" s="134" t="s">
        <v>3</v>
      </c>
      <c r="N439" s="135" t="s">
        <v>43</v>
      </c>
      <c r="P439" s="136">
        <f>O439*H439</f>
        <v>0</v>
      </c>
      <c r="Q439" s="136">
        <v>1.0000000000000001E-5</v>
      </c>
      <c r="R439" s="136">
        <f>Q439*H439</f>
        <v>2.2240000000000003E-2</v>
      </c>
      <c r="S439" s="136">
        <v>0</v>
      </c>
      <c r="T439" s="137">
        <f>S439*H439</f>
        <v>0</v>
      </c>
      <c r="AR439" s="138" t="s">
        <v>208</v>
      </c>
      <c r="AT439" s="138" t="s">
        <v>126</v>
      </c>
      <c r="AU439" s="138" t="s">
        <v>80</v>
      </c>
      <c r="AY439" s="15" t="s">
        <v>124</v>
      </c>
      <c r="BE439" s="139">
        <f>IF(N439="základní",J439,0)</f>
        <v>0</v>
      </c>
      <c r="BF439" s="139">
        <f>IF(N439="snížená",J439,0)</f>
        <v>0</v>
      </c>
      <c r="BG439" s="139">
        <f>IF(N439="zákl. přenesená",J439,0)</f>
        <v>0</v>
      </c>
      <c r="BH439" s="139">
        <f>IF(N439="sníž. přenesená",J439,0)</f>
        <v>0</v>
      </c>
      <c r="BI439" s="139">
        <f>IF(N439="nulová",J439,0)</f>
        <v>0</v>
      </c>
      <c r="BJ439" s="15" t="s">
        <v>78</v>
      </c>
      <c r="BK439" s="139">
        <f>ROUND(I439*H439,2)</f>
        <v>0</v>
      </c>
      <c r="BL439" s="15" t="s">
        <v>208</v>
      </c>
      <c r="BM439" s="138" t="s">
        <v>780</v>
      </c>
    </row>
    <row r="440" spans="2:65" s="1" customFormat="1" ht="11.25">
      <c r="B440" s="30"/>
      <c r="D440" s="140" t="s">
        <v>133</v>
      </c>
      <c r="F440" s="141" t="s">
        <v>781</v>
      </c>
      <c r="I440" s="142"/>
      <c r="L440" s="30"/>
      <c r="M440" s="143"/>
      <c r="T440" s="51"/>
      <c r="AT440" s="15" t="s">
        <v>133</v>
      </c>
      <c r="AU440" s="15" t="s">
        <v>80</v>
      </c>
    </row>
    <row r="441" spans="2:65" s="12" customFormat="1" ht="11.25">
      <c r="B441" s="144"/>
      <c r="D441" s="145" t="s">
        <v>135</v>
      </c>
      <c r="E441" s="146" t="s">
        <v>3</v>
      </c>
      <c r="F441" s="147" t="s">
        <v>776</v>
      </c>
      <c r="H441" s="148">
        <v>2224</v>
      </c>
      <c r="I441" s="149"/>
      <c r="L441" s="144"/>
      <c r="M441" s="150"/>
      <c r="T441" s="151"/>
      <c r="AT441" s="146" t="s">
        <v>135</v>
      </c>
      <c r="AU441" s="146" t="s">
        <v>80</v>
      </c>
      <c r="AV441" s="12" t="s">
        <v>80</v>
      </c>
      <c r="AW441" s="12" t="s">
        <v>33</v>
      </c>
      <c r="AX441" s="12" t="s">
        <v>78</v>
      </c>
      <c r="AY441" s="146" t="s">
        <v>124</v>
      </c>
    </row>
    <row r="442" spans="2:65" s="1" customFormat="1" ht="24.2" customHeight="1">
      <c r="B442" s="126"/>
      <c r="C442" s="127" t="s">
        <v>782</v>
      </c>
      <c r="D442" s="127" t="s">
        <v>126</v>
      </c>
      <c r="E442" s="128" t="s">
        <v>783</v>
      </c>
      <c r="F442" s="129" t="s">
        <v>784</v>
      </c>
      <c r="G442" s="130" t="s">
        <v>158</v>
      </c>
      <c r="H442" s="131">
        <v>3.6</v>
      </c>
      <c r="I442" s="132"/>
      <c r="J442" s="133">
        <f>ROUND(I442*H442,2)</f>
        <v>0</v>
      </c>
      <c r="K442" s="129" t="s">
        <v>130</v>
      </c>
      <c r="L442" s="30"/>
      <c r="M442" s="134" t="s">
        <v>3</v>
      </c>
      <c r="N442" s="135" t="s">
        <v>43</v>
      </c>
      <c r="P442" s="136">
        <f>O442*H442</f>
        <v>0</v>
      </c>
      <c r="Q442" s="136">
        <v>0</v>
      </c>
      <c r="R442" s="136">
        <f>Q442*H442</f>
        <v>0</v>
      </c>
      <c r="S442" s="136">
        <v>0</v>
      </c>
      <c r="T442" s="137">
        <f>S442*H442</f>
        <v>0</v>
      </c>
      <c r="AR442" s="138" t="s">
        <v>208</v>
      </c>
      <c r="AT442" s="138" t="s">
        <v>126</v>
      </c>
      <c r="AU442" s="138" t="s">
        <v>80</v>
      </c>
      <c r="AY442" s="15" t="s">
        <v>124</v>
      </c>
      <c r="BE442" s="139">
        <f>IF(N442="základní",J442,0)</f>
        <v>0</v>
      </c>
      <c r="BF442" s="139">
        <f>IF(N442="snížená",J442,0)</f>
        <v>0</v>
      </c>
      <c r="BG442" s="139">
        <f>IF(N442="zákl. přenesená",J442,0)</f>
        <v>0</v>
      </c>
      <c r="BH442" s="139">
        <f>IF(N442="sníž. přenesená",J442,0)</f>
        <v>0</v>
      </c>
      <c r="BI442" s="139">
        <f>IF(N442="nulová",J442,0)</f>
        <v>0</v>
      </c>
      <c r="BJ442" s="15" t="s">
        <v>78</v>
      </c>
      <c r="BK442" s="139">
        <f>ROUND(I442*H442,2)</f>
        <v>0</v>
      </c>
      <c r="BL442" s="15" t="s">
        <v>208</v>
      </c>
      <c r="BM442" s="138" t="s">
        <v>785</v>
      </c>
    </row>
    <row r="443" spans="2:65" s="1" customFormat="1" ht="11.25">
      <c r="B443" s="30"/>
      <c r="D443" s="140" t="s">
        <v>133</v>
      </c>
      <c r="F443" s="141" t="s">
        <v>786</v>
      </c>
      <c r="I443" s="142"/>
      <c r="L443" s="30"/>
      <c r="M443" s="143"/>
      <c r="T443" s="51"/>
      <c r="AT443" s="15" t="s">
        <v>133</v>
      </c>
      <c r="AU443" s="15" t="s">
        <v>80</v>
      </c>
    </row>
    <row r="444" spans="2:65" s="11" customFormat="1" ht="22.9" customHeight="1">
      <c r="B444" s="114"/>
      <c r="D444" s="115" t="s">
        <v>71</v>
      </c>
      <c r="E444" s="124" t="s">
        <v>787</v>
      </c>
      <c r="F444" s="124" t="s">
        <v>788</v>
      </c>
      <c r="I444" s="117"/>
      <c r="J444" s="125">
        <f>BK444</f>
        <v>0</v>
      </c>
      <c r="L444" s="114"/>
      <c r="M444" s="119"/>
      <c r="P444" s="120">
        <f>SUM(P445:P461)</f>
        <v>0</v>
      </c>
      <c r="R444" s="120">
        <f>SUM(R445:R461)</f>
        <v>0.17713000000000001</v>
      </c>
      <c r="T444" s="121">
        <f>SUM(T445:T461)</f>
        <v>0</v>
      </c>
      <c r="AR444" s="115" t="s">
        <v>80</v>
      </c>
      <c r="AT444" s="122" t="s">
        <v>71</v>
      </c>
      <c r="AU444" s="122" t="s">
        <v>78</v>
      </c>
      <c r="AY444" s="115" t="s">
        <v>124</v>
      </c>
      <c r="BK444" s="123">
        <f>SUM(BK445:BK461)</f>
        <v>0</v>
      </c>
    </row>
    <row r="445" spans="2:65" s="1" customFormat="1" ht="24.2" customHeight="1">
      <c r="B445" s="126"/>
      <c r="C445" s="127" t="s">
        <v>789</v>
      </c>
      <c r="D445" s="127" t="s">
        <v>126</v>
      </c>
      <c r="E445" s="128" t="s">
        <v>790</v>
      </c>
      <c r="F445" s="129" t="s">
        <v>791</v>
      </c>
      <c r="G445" s="130" t="s">
        <v>768</v>
      </c>
      <c r="H445" s="131">
        <v>1</v>
      </c>
      <c r="I445" s="132"/>
      <c r="J445" s="133">
        <f>ROUND(I445*H445,2)</f>
        <v>0</v>
      </c>
      <c r="K445" s="129" t="s">
        <v>130</v>
      </c>
      <c r="L445" s="30"/>
      <c r="M445" s="134" t="s">
        <v>3</v>
      </c>
      <c r="N445" s="135" t="s">
        <v>43</v>
      </c>
      <c r="P445" s="136">
        <f>O445*H445</f>
        <v>0</v>
      </c>
      <c r="Q445" s="136">
        <v>3.0089999999999999E-2</v>
      </c>
      <c r="R445" s="136">
        <f>Q445*H445</f>
        <v>3.0089999999999999E-2</v>
      </c>
      <c r="S445" s="136">
        <v>0</v>
      </c>
      <c r="T445" s="137">
        <f>S445*H445</f>
        <v>0</v>
      </c>
      <c r="AR445" s="138" t="s">
        <v>208</v>
      </c>
      <c r="AT445" s="138" t="s">
        <v>126</v>
      </c>
      <c r="AU445" s="138" t="s">
        <v>80</v>
      </c>
      <c r="AY445" s="15" t="s">
        <v>124</v>
      </c>
      <c r="BE445" s="139">
        <f>IF(N445="základní",J445,0)</f>
        <v>0</v>
      </c>
      <c r="BF445" s="139">
        <f>IF(N445="snížená",J445,0)</f>
        <v>0</v>
      </c>
      <c r="BG445" s="139">
        <f>IF(N445="zákl. přenesená",J445,0)</f>
        <v>0</v>
      </c>
      <c r="BH445" s="139">
        <f>IF(N445="sníž. přenesená",J445,0)</f>
        <v>0</v>
      </c>
      <c r="BI445" s="139">
        <f>IF(N445="nulová",J445,0)</f>
        <v>0</v>
      </c>
      <c r="BJ445" s="15" t="s">
        <v>78</v>
      </c>
      <c r="BK445" s="139">
        <f>ROUND(I445*H445,2)</f>
        <v>0</v>
      </c>
      <c r="BL445" s="15" t="s">
        <v>208</v>
      </c>
      <c r="BM445" s="138" t="s">
        <v>792</v>
      </c>
    </row>
    <row r="446" spans="2:65" s="1" customFormat="1" ht="11.25">
      <c r="B446" s="30"/>
      <c r="D446" s="140" t="s">
        <v>133</v>
      </c>
      <c r="F446" s="141" t="s">
        <v>793</v>
      </c>
      <c r="I446" s="142"/>
      <c r="L446" s="30"/>
      <c r="M446" s="143"/>
      <c r="T446" s="51"/>
      <c r="AT446" s="15" t="s">
        <v>133</v>
      </c>
      <c r="AU446" s="15" t="s">
        <v>80</v>
      </c>
    </row>
    <row r="447" spans="2:65" s="12" customFormat="1" ht="11.25">
      <c r="B447" s="144"/>
      <c r="D447" s="145" t="s">
        <v>135</v>
      </c>
      <c r="E447" s="146" t="s">
        <v>3</v>
      </c>
      <c r="F447" s="147" t="s">
        <v>78</v>
      </c>
      <c r="H447" s="148">
        <v>1</v>
      </c>
      <c r="I447" s="149"/>
      <c r="L447" s="144"/>
      <c r="M447" s="150"/>
      <c r="T447" s="151"/>
      <c r="AT447" s="146" t="s">
        <v>135</v>
      </c>
      <c r="AU447" s="146" t="s">
        <v>80</v>
      </c>
      <c r="AV447" s="12" t="s">
        <v>80</v>
      </c>
      <c r="AW447" s="12" t="s">
        <v>33</v>
      </c>
      <c r="AX447" s="12" t="s">
        <v>78</v>
      </c>
      <c r="AY447" s="146" t="s">
        <v>124</v>
      </c>
    </row>
    <row r="448" spans="2:65" s="1" customFormat="1" ht="16.5" customHeight="1">
      <c r="B448" s="126"/>
      <c r="C448" s="152" t="s">
        <v>794</v>
      </c>
      <c r="D448" s="152" t="s">
        <v>174</v>
      </c>
      <c r="E448" s="153" t="s">
        <v>795</v>
      </c>
      <c r="F448" s="154" t="s">
        <v>796</v>
      </c>
      <c r="G448" s="155" t="s">
        <v>192</v>
      </c>
      <c r="H448" s="156">
        <v>1</v>
      </c>
      <c r="I448" s="157"/>
      <c r="J448" s="158">
        <f>ROUND(I448*H448,2)</f>
        <v>0</v>
      </c>
      <c r="K448" s="154" t="s">
        <v>130</v>
      </c>
      <c r="L448" s="159"/>
      <c r="M448" s="160" t="s">
        <v>3</v>
      </c>
      <c r="N448" s="161" t="s">
        <v>43</v>
      </c>
      <c r="P448" s="136">
        <f>O448*H448</f>
        <v>0</v>
      </c>
      <c r="Q448" s="136">
        <v>2.0500000000000001E-2</v>
      </c>
      <c r="R448" s="136">
        <f>Q448*H448</f>
        <v>2.0500000000000001E-2</v>
      </c>
      <c r="S448" s="136">
        <v>0</v>
      </c>
      <c r="T448" s="137">
        <f>S448*H448</f>
        <v>0</v>
      </c>
      <c r="AR448" s="138" t="s">
        <v>295</v>
      </c>
      <c r="AT448" s="138" t="s">
        <v>174</v>
      </c>
      <c r="AU448" s="138" t="s">
        <v>80</v>
      </c>
      <c r="AY448" s="15" t="s">
        <v>124</v>
      </c>
      <c r="BE448" s="139">
        <f>IF(N448="základní",J448,0)</f>
        <v>0</v>
      </c>
      <c r="BF448" s="139">
        <f>IF(N448="snížená",J448,0)</f>
        <v>0</v>
      </c>
      <c r="BG448" s="139">
        <f>IF(N448="zákl. přenesená",J448,0)</f>
        <v>0</v>
      </c>
      <c r="BH448" s="139">
        <f>IF(N448="sníž. přenesená",J448,0)</f>
        <v>0</v>
      </c>
      <c r="BI448" s="139">
        <f>IF(N448="nulová",J448,0)</f>
        <v>0</v>
      </c>
      <c r="BJ448" s="15" t="s">
        <v>78</v>
      </c>
      <c r="BK448" s="139">
        <f>ROUND(I448*H448,2)</f>
        <v>0</v>
      </c>
      <c r="BL448" s="15" t="s">
        <v>208</v>
      </c>
      <c r="BM448" s="138" t="s">
        <v>797</v>
      </c>
    </row>
    <row r="449" spans="2:65" s="12" customFormat="1" ht="11.25">
      <c r="B449" s="144"/>
      <c r="D449" s="145" t="s">
        <v>135</v>
      </c>
      <c r="E449" s="146" t="s">
        <v>3</v>
      </c>
      <c r="F449" s="147" t="s">
        <v>78</v>
      </c>
      <c r="H449" s="148">
        <v>1</v>
      </c>
      <c r="I449" s="149"/>
      <c r="L449" s="144"/>
      <c r="M449" s="150"/>
      <c r="T449" s="151"/>
      <c r="AT449" s="146" t="s">
        <v>135</v>
      </c>
      <c r="AU449" s="146" t="s">
        <v>80</v>
      </c>
      <c r="AV449" s="12" t="s">
        <v>80</v>
      </c>
      <c r="AW449" s="12" t="s">
        <v>33</v>
      </c>
      <c r="AX449" s="12" t="s">
        <v>78</v>
      </c>
      <c r="AY449" s="146" t="s">
        <v>124</v>
      </c>
    </row>
    <row r="450" spans="2:65" s="1" customFormat="1" ht="16.5" customHeight="1">
      <c r="B450" s="126"/>
      <c r="C450" s="127" t="s">
        <v>798</v>
      </c>
      <c r="D450" s="127" t="s">
        <v>126</v>
      </c>
      <c r="E450" s="128" t="s">
        <v>799</v>
      </c>
      <c r="F450" s="129" t="s">
        <v>800</v>
      </c>
      <c r="G450" s="130" t="s">
        <v>768</v>
      </c>
      <c r="H450" s="131">
        <v>1</v>
      </c>
      <c r="I450" s="132"/>
      <c r="J450" s="133">
        <f>ROUND(I450*H450,2)</f>
        <v>0</v>
      </c>
      <c r="K450" s="129" t="s">
        <v>130</v>
      </c>
      <c r="L450" s="30"/>
      <c r="M450" s="134" t="s">
        <v>3</v>
      </c>
      <c r="N450" s="135" t="s">
        <v>43</v>
      </c>
      <c r="P450" s="136">
        <f>O450*H450</f>
        <v>0</v>
      </c>
      <c r="Q450" s="136">
        <v>3.0000000000000001E-5</v>
      </c>
      <c r="R450" s="136">
        <f>Q450*H450</f>
        <v>3.0000000000000001E-5</v>
      </c>
      <c r="S450" s="136">
        <v>0</v>
      </c>
      <c r="T450" s="137">
        <f>S450*H450</f>
        <v>0</v>
      </c>
      <c r="AR450" s="138" t="s">
        <v>208</v>
      </c>
      <c r="AT450" s="138" t="s">
        <v>126</v>
      </c>
      <c r="AU450" s="138" t="s">
        <v>80</v>
      </c>
      <c r="AY450" s="15" t="s">
        <v>124</v>
      </c>
      <c r="BE450" s="139">
        <f>IF(N450="základní",J450,0)</f>
        <v>0</v>
      </c>
      <c r="BF450" s="139">
        <f>IF(N450="snížená",J450,0)</f>
        <v>0</v>
      </c>
      <c r="BG450" s="139">
        <f>IF(N450="zákl. přenesená",J450,0)</f>
        <v>0</v>
      </c>
      <c r="BH450" s="139">
        <f>IF(N450="sníž. přenesená",J450,0)</f>
        <v>0</v>
      </c>
      <c r="BI450" s="139">
        <f>IF(N450="nulová",J450,0)</f>
        <v>0</v>
      </c>
      <c r="BJ450" s="15" t="s">
        <v>78</v>
      </c>
      <c r="BK450" s="139">
        <f>ROUND(I450*H450,2)</f>
        <v>0</v>
      </c>
      <c r="BL450" s="15" t="s">
        <v>208</v>
      </c>
      <c r="BM450" s="138" t="s">
        <v>801</v>
      </c>
    </row>
    <row r="451" spans="2:65" s="1" customFormat="1" ht="11.25">
      <c r="B451" s="30"/>
      <c r="D451" s="140" t="s">
        <v>133</v>
      </c>
      <c r="F451" s="141" t="s">
        <v>802</v>
      </c>
      <c r="I451" s="142"/>
      <c r="L451" s="30"/>
      <c r="M451" s="143"/>
      <c r="T451" s="51"/>
      <c r="AT451" s="15" t="s">
        <v>133</v>
      </c>
      <c r="AU451" s="15" t="s">
        <v>80</v>
      </c>
    </row>
    <row r="452" spans="2:65" s="12" customFormat="1" ht="11.25">
      <c r="B452" s="144"/>
      <c r="D452" s="145" t="s">
        <v>135</v>
      </c>
      <c r="E452" s="146" t="s">
        <v>3</v>
      </c>
      <c r="F452" s="147" t="s">
        <v>78</v>
      </c>
      <c r="H452" s="148">
        <v>1</v>
      </c>
      <c r="I452" s="149"/>
      <c r="L452" s="144"/>
      <c r="M452" s="150"/>
      <c r="T452" s="151"/>
      <c r="AT452" s="146" t="s">
        <v>135</v>
      </c>
      <c r="AU452" s="146" t="s">
        <v>80</v>
      </c>
      <c r="AV452" s="12" t="s">
        <v>80</v>
      </c>
      <c r="AW452" s="12" t="s">
        <v>33</v>
      </c>
      <c r="AX452" s="12" t="s">
        <v>78</v>
      </c>
      <c r="AY452" s="146" t="s">
        <v>124</v>
      </c>
    </row>
    <row r="453" spans="2:65" s="1" customFormat="1" ht="21.75" customHeight="1">
      <c r="B453" s="126"/>
      <c r="C453" s="152" t="s">
        <v>803</v>
      </c>
      <c r="D453" s="152" t="s">
        <v>174</v>
      </c>
      <c r="E453" s="153" t="s">
        <v>804</v>
      </c>
      <c r="F453" s="154" t="s">
        <v>805</v>
      </c>
      <c r="G453" s="155" t="s">
        <v>192</v>
      </c>
      <c r="H453" s="156">
        <v>1</v>
      </c>
      <c r="I453" s="157"/>
      <c r="J453" s="158">
        <f>ROUND(I453*H453,2)</f>
        <v>0</v>
      </c>
      <c r="K453" s="154" t="s">
        <v>130</v>
      </c>
      <c r="L453" s="159"/>
      <c r="M453" s="160" t="s">
        <v>3</v>
      </c>
      <c r="N453" s="161" t="s">
        <v>43</v>
      </c>
      <c r="P453" s="136">
        <f>O453*H453</f>
        <v>0</v>
      </c>
      <c r="Q453" s="136">
        <v>4.8999999999999998E-3</v>
      </c>
      <c r="R453" s="136">
        <f>Q453*H453</f>
        <v>4.8999999999999998E-3</v>
      </c>
      <c r="S453" s="136">
        <v>0</v>
      </c>
      <c r="T453" s="137">
        <f>S453*H453</f>
        <v>0</v>
      </c>
      <c r="AR453" s="138" t="s">
        <v>295</v>
      </c>
      <c r="AT453" s="138" t="s">
        <v>174</v>
      </c>
      <c r="AU453" s="138" t="s">
        <v>80</v>
      </c>
      <c r="AY453" s="15" t="s">
        <v>124</v>
      </c>
      <c r="BE453" s="139">
        <f>IF(N453="základní",J453,0)</f>
        <v>0</v>
      </c>
      <c r="BF453" s="139">
        <f>IF(N453="snížená",J453,0)</f>
        <v>0</v>
      </c>
      <c r="BG453" s="139">
        <f>IF(N453="zákl. přenesená",J453,0)</f>
        <v>0</v>
      </c>
      <c r="BH453" s="139">
        <f>IF(N453="sníž. přenesená",J453,0)</f>
        <v>0</v>
      </c>
      <c r="BI453" s="139">
        <f>IF(N453="nulová",J453,0)</f>
        <v>0</v>
      </c>
      <c r="BJ453" s="15" t="s">
        <v>78</v>
      </c>
      <c r="BK453" s="139">
        <f>ROUND(I453*H453,2)</f>
        <v>0</v>
      </c>
      <c r="BL453" s="15" t="s">
        <v>208</v>
      </c>
      <c r="BM453" s="138" t="s">
        <v>806</v>
      </c>
    </row>
    <row r="454" spans="2:65" s="12" customFormat="1" ht="11.25">
      <c r="B454" s="144"/>
      <c r="D454" s="145" t="s">
        <v>135</v>
      </c>
      <c r="E454" s="146" t="s">
        <v>3</v>
      </c>
      <c r="F454" s="147" t="s">
        <v>78</v>
      </c>
      <c r="H454" s="148">
        <v>1</v>
      </c>
      <c r="I454" s="149"/>
      <c r="L454" s="144"/>
      <c r="M454" s="150"/>
      <c r="T454" s="151"/>
      <c r="AT454" s="146" t="s">
        <v>135</v>
      </c>
      <c r="AU454" s="146" t="s">
        <v>80</v>
      </c>
      <c r="AV454" s="12" t="s">
        <v>80</v>
      </c>
      <c r="AW454" s="12" t="s">
        <v>33</v>
      </c>
      <c r="AX454" s="12" t="s">
        <v>78</v>
      </c>
      <c r="AY454" s="146" t="s">
        <v>124</v>
      </c>
    </row>
    <row r="455" spans="2:65" s="1" customFormat="1" ht="16.5" customHeight="1">
      <c r="B455" s="126"/>
      <c r="C455" s="127" t="s">
        <v>807</v>
      </c>
      <c r="D455" s="127" t="s">
        <v>126</v>
      </c>
      <c r="E455" s="128" t="s">
        <v>808</v>
      </c>
      <c r="F455" s="129" t="s">
        <v>809</v>
      </c>
      <c r="G455" s="130" t="s">
        <v>192</v>
      </c>
      <c r="H455" s="131">
        <v>7</v>
      </c>
      <c r="I455" s="132"/>
      <c r="J455" s="133">
        <f>ROUND(I455*H455,2)</f>
        <v>0</v>
      </c>
      <c r="K455" s="129" t="s">
        <v>130</v>
      </c>
      <c r="L455" s="30"/>
      <c r="M455" s="134" t="s">
        <v>3</v>
      </c>
      <c r="N455" s="135" t="s">
        <v>43</v>
      </c>
      <c r="P455" s="136">
        <f>O455*H455</f>
        <v>0</v>
      </c>
      <c r="Q455" s="136">
        <v>3.0000000000000001E-5</v>
      </c>
      <c r="R455" s="136">
        <f>Q455*H455</f>
        <v>2.1000000000000001E-4</v>
      </c>
      <c r="S455" s="136">
        <v>0</v>
      </c>
      <c r="T455" s="137">
        <f>S455*H455</f>
        <v>0</v>
      </c>
      <c r="AR455" s="138" t="s">
        <v>208</v>
      </c>
      <c r="AT455" s="138" t="s">
        <v>126</v>
      </c>
      <c r="AU455" s="138" t="s">
        <v>80</v>
      </c>
      <c r="AY455" s="15" t="s">
        <v>124</v>
      </c>
      <c r="BE455" s="139">
        <f>IF(N455="základní",J455,0)</f>
        <v>0</v>
      </c>
      <c r="BF455" s="139">
        <f>IF(N455="snížená",J455,0)</f>
        <v>0</v>
      </c>
      <c r="BG455" s="139">
        <f>IF(N455="zákl. přenesená",J455,0)</f>
        <v>0</v>
      </c>
      <c r="BH455" s="139">
        <f>IF(N455="sníž. přenesená",J455,0)</f>
        <v>0</v>
      </c>
      <c r="BI455" s="139">
        <f>IF(N455="nulová",J455,0)</f>
        <v>0</v>
      </c>
      <c r="BJ455" s="15" t="s">
        <v>78</v>
      </c>
      <c r="BK455" s="139">
        <f>ROUND(I455*H455,2)</f>
        <v>0</v>
      </c>
      <c r="BL455" s="15" t="s">
        <v>208</v>
      </c>
      <c r="BM455" s="138" t="s">
        <v>810</v>
      </c>
    </row>
    <row r="456" spans="2:65" s="1" customFormat="1" ht="11.25">
      <c r="B456" s="30"/>
      <c r="D456" s="140" t="s">
        <v>133</v>
      </c>
      <c r="F456" s="141" t="s">
        <v>811</v>
      </c>
      <c r="I456" s="142"/>
      <c r="L456" s="30"/>
      <c r="M456" s="143"/>
      <c r="T456" s="51"/>
      <c r="AT456" s="15" t="s">
        <v>133</v>
      </c>
      <c r="AU456" s="15" t="s">
        <v>80</v>
      </c>
    </row>
    <row r="457" spans="2:65" s="12" customFormat="1" ht="11.25">
      <c r="B457" s="144"/>
      <c r="D457" s="145" t="s">
        <v>135</v>
      </c>
      <c r="E457" s="146" t="s">
        <v>3</v>
      </c>
      <c r="F457" s="147" t="s">
        <v>812</v>
      </c>
      <c r="H457" s="148">
        <v>7</v>
      </c>
      <c r="I457" s="149"/>
      <c r="L457" s="144"/>
      <c r="M457" s="150"/>
      <c r="T457" s="151"/>
      <c r="AT457" s="146" t="s">
        <v>135</v>
      </c>
      <c r="AU457" s="146" t="s">
        <v>80</v>
      </c>
      <c r="AV457" s="12" t="s">
        <v>80</v>
      </c>
      <c r="AW457" s="12" t="s">
        <v>33</v>
      </c>
      <c r="AX457" s="12" t="s">
        <v>78</v>
      </c>
      <c r="AY457" s="146" t="s">
        <v>124</v>
      </c>
    </row>
    <row r="458" spans="2:65" s="1" customFormat="1" ht="16.5" customHeight="1">
      <c r="B458" s="126"/>
      <c r="C458" s="152" t="s">
        <v>813</v>
      </c>
      <c r="D458" s="152" t="s">
        <v>174</v>
      </c>
      <c r="E458" s="153" t="s">
        <v>814</v>
      </c>
      <c r="F458" s="154" t="s">
        <v>815</v>
      </c>
      <c r="G458" s="155" t="s">
        <v>192</v>
      </c>
      <c r="H458" s="156">
        <v>4</v>
      </c>
      <c r="I458" s="157"/>
      <c r="J458" s="158">
        <f>ROUND(I458*H458,2)</f>
        <v>0</v>
      </c>
      <c r="K458" s="154" t="s">
        <v>130</v>
      </c>
      <c r="L458" s="159"/>
      <c r="M458" s="160" t="s">
        <v>3</v>
      </c>
      <c r="N458" s="161" t="s">
        <v>43</v>
      </c>
      <c r="P458" s="136">
        <f>O458*H458</f>
        <v>0</v>
      </c>
      <c r="Q458" s="136">
        <v>8.6E-3</v>
      </c>
      <c r="R458" s="136">
        <f>Q458*H458</f>
        <v>3.44E-2</v>
      </c>
      <c r="S458" s="136">
        <v>0</v>
      </c>
      <c r="T458" s="137">
        <f>S458*H458</f>
        <v>0</v>
      </c>
      <c r="AR458" s="138" t="s">
        <v>295</v>
      </c>
      <c r="AT458" s="138" t="s">
        <v>174</v>
      </c>
      <c r="AU458" s="138" t="s">
        <v>80</v>
      </c>
      <c r="AY458" s="15" t="s">
        <v>124</v>
      </c>
      <c r="BE458" s="139">
        <f>IF(N458="základní",J458,0)</f>
        <v>0</v>
      </c>
      <c r="BF458" s="139">
        <f>IF(N458="snížená",J458,0)</f>
        <v>0</v>
      </c>
      <c r="BG458" s="139">
        <f>IF(N458="zákl. přenesená",J458,0)</f>
        <v>0</v>
      </c>
      <c r="BH458" s="139">
        <f>IF(N458="sníž. přenesená",J458,0)</f>
        <v>0</v>
      </c>
      <c r="BI458" s="139">
        <f>IF(N458="nulová",J458,0)</f>
        <v>0</v>
      </c>
      <c r="BJ458" s="15" t="s">
        <v>78</v>
      </c>
      <c r="BK458" s="139">
        <f>ROUND(I458*H458,2)</f>
        <v>0</v>
      </c>
      <c r="BL458" s="15" t="s">
        <v>208</v>
      </c>
      <c r="BM458" s="138" t="s">
        <v>816</v>
      </c>
    </row>
    <row r="459" spans="2:65" s="12" customFormat="1" ht="11.25">
      <c r="B459" s="144"/>
      <c r="D459" s="145" t="s">
        <v>135</v>
      </c>
      <c r="E459" s="146" t="s">
        <v>3</v>
      </c>
      <c r="F459" s="147" t="s">
        <v>131</v>
      </c>
      <c r="H459" s="148">
        <v>4</v>
      </c>
      <c r="I459" s="149"/>
      <c r="L459" s="144"/>
      <c r="M459" s="150"/>
      <c r="T459" s="151"/>
      <c r="AT459" s="146" t="s">
        <v>135</v>
      </c>
      <c r="AU459" s="146" t="s">
        <v>80</v>
      </c>
      <c r="AV459" s="12" t="s">
        <v>80</v>
      </c>
      <c r="AW459" s="12" t="s">
        <v>33</v>
      </c>
      <c r="AX459" s="12" t="s">
        <v>78</v>
      </c>
      <c r="AY459" s="146" t="s">
        <v>124</v>
      </c>
    </row>
    <row r="460" spans="2:65" s="1" customFormat="1" ht="16.5" customHeight="1">
      <c r="B460" s="126"/>
      <c r="C460" s="152" t="s">
        <v>817</v>
      </c>
      <c r="D460" s="152" t="s">
        <v>174</v>
      </c>
      <c r="E460" s="153" t="s">
        <v>818</v>
      </c>
      <c r="F460" s="154" t="s">
        <v>819</v>
      </c>
      <c r="G460" s="155" t="s">
        <v>192</v>
      </c>
      <c r="H460" s="156">
        <v>3</v>
      </c>
      <c r="I460" s="157"/>
      <c r="J460" s="158">
        <f>ROUND(I460*H460,2)</f>
        <v>0</v>
      </c>
      <c r="K460" s="154" t="s">
        <v>130</v>
      </c>
      <c r="L460" s="159"/>
      <c r="M460" s="160" t="s">
        <v>3</v>
      </c>
      <c r="N460" s="161" t="s">
        <v>43</v>
      </c>
      <c r="P460" s="136">
        <f>O460*H460</f>
        <v>0</v>
      </c>
      <c r="Q460" s="136">
        <v>2.9000000000000001E-2</v>
      </c>
      <c r="R460" s="136">
        <f>Q460*H460</f>
        <v>8.7000000000000008E-2</v>
      </c>
      <c r="S460" s="136">
        <v>0</v>
      </c>
      <c r="T460" s="137">
        <f>S460*H460</f>
        <v>0</v>
      </c>
      <c r="AR460" s="138" t="s">
        <v>295</v>
      </c>
      <c r="AT460" s="138" t="s">
        <v>174</v>
      </c>
      <c r="AU460" s="138" t="s">
        <v>80</v>
      </c>
      <c r="AY460" s="15" t="s">
        <v>124</v>
      </c>
      <c r="BE460" s="139">
        <f>IF(N460="základní",J460,0)</f>
        <v>0</v>
      </c>
      <c r="BF460" s="139">
        <f>IF(N460="snížená",J460,0)</f>
        <v>0</v>
      </c>
      <c r="BG460" s="139">
        <f>IF(N460="zákl. přenesená",J460,0)</f>
        <v>0</v>
      </c>
      <c r="BH460" s="139">
        <f>IF(N460="sníž. přenesená",J460,0)</f>
        <v>0</v>
      </c>
      <c r="BI460" s="139">
        <f>IF(N460="nulová",J460,0)</f>
        <v>0</v>
      </c>
      <c r="BJ460" s="15" t="s">
        <v>78</v>
      </c>
      <c r="BK460" s="139">
        <f>ROUND(I460*H460,2)</f>
        <v>0</v>
      </c>
      <c r="BL460" s="15" t="s">
        <v>208</v>
      </c>
      <c r="BM460" s="138" t="s">
        <v>820</v>
      </c>
    </row>
    <row r="461" spans="2:65" s="12" customFormat="1" ht="11.25">
      <c r="B461" s="144"/>
      <c r="D461" s="145" t="s">
        <v>135</v>
      </c>
      <c r="E461" s="146" t="s">
        <v>3</v>
      </c>
      <c r="F461" s="147" t="s">
        <v>141</v>
      </c>
      <c r="H461" s="148">
        <v>3</v>
      </c>
      <c r="I461" s="149"/>
      <c r="L461" s="144"/>
      <c r="M461" s="150"/>
      <c r="T461" s="151"/>
      <c r="AT461" s="146" t="s">
        <v>135</v>
      </c>
      <c r="AU461" s="146" t="s">
        <v>80</v>
      </c>
      <c r="AV461" s="12" t="s">
        <v>80</v>
      </c>
      <c r="AW461" s="12" t="s">
        <v>33</v>
      </c>
      <c r="AX461" s="12" t="s">
        <v>78</v>
      </c>
      <c r="AY461" s="146" t="s">
        <v>124</v>
      </c>
    </row>
    <row r="462" spans="2:65" s="11" customFormat="1" ht="22.9" customHeight="1">
      <c r="B462" s="114"/>
      <c r="D462" s="115" t="s">
        <v>71</v>
      </c>
      <c r="E462" s="124" t="s">
        <v>821</v>
      </c>
      <c r="F462" s="124" t="s">
        <v>822</v>
      </c>
      <c r="I462" s="117"/>
      <c r="J462" s="125">
        <f>BK462</f>
        <v>0</v>
      </c>
      <c r="L462" s="114"/>
      <c r="M462" s="119"/>
      <c r="P462" s="120">
        <f>SUM(P463:P577)</f>
        <v>0</v>
      </c>
      <c r="R462" s="120">
        <f>SUM(R463:R577)</f>
        <v>4.6174999999999979</v>
      </c>
      <c r="T462" s="121">
        <f>SUM(T463:T577)</f>
        <v>0</v>
      </c>
      <c r="AR462" s="115" t="s">
        <v>80</v>
      </c>
      <c r="AT462" s="122" t="s">
        <v>71</v>
      </c>
      <c r="AU462" s="122" t="s">
        <v>78</v>
      </c>
      <c r="AY462" s="115" t="s">
        <v>124</v>
      </c>
      <c r="BK462" s="123">
        <f>SUM(BK463:BK577)</f>
        <v>0</v>
      </c>
    </row>
    <row r="463" spans="2:65" s="1" customFormat="1" ht="24.2" customHeight="1">
      <c r="B463" s="126"/>
      <c r="C463" s="127">
        <v>196</v>
      </c>
      <c r="D463" s="127" t="s">
        <v>126</v>
      </c>
      <c r="E463" s="128" t="s">
        <v>823</v>
      </c>
      <c r="F463" s="129" t="s">
        <v>824</v>
      </c>
      <c r="G463" s="130" t="s">
        <v>768</v>
      </c>
      <c r="H463" s="131">
        <v>4</v>
      </c>
      <c r="I463" s="132"/>
      <c r="J463" s="133">
        <f>ROUND(I463*H463,2)</f>
        <v>0</v>
      </c>
      <c r="K463" s="129" t="s">
        <v>130</v>
      </c>
      <c r="L463" s="30"/>
      <c r="M463" s="134" t="s">
        <v>3</v>
      </c>
      <c r="N463" s="135" t="s">
        <v>43</v>
      </c>
      <c r="P463" s="136">
        <f>O463*H463</f>
        <v>0</v>
      </c>
      <c r="Q463" s="136">
        <v>1.0659999999999999E-2</v>
      </c>
      <c r="R463" s="136">
        <f>Q463*H463</f>
        <v>4.2639999999999997E-2</v>
      </c>
      <c r="S463" s="136">
        <v>0</v>
      </c>
      <c r="T463" s="137">
        <f>S463*H463</f>
        <v>0</v>
      </c>
      <c r="AR463" s="138" t="s">
        <v>208</v>
      </c>
      <c r="AT463" s="138" t="s">
        <v>126</v>
      </c>
      <c r="AU463" s="138" t="s">
        <v>80</v>
      </c>
      <c r="AY463" s="15" t="s">
        <v>124</v>
      </c>
      <c r="BE463" s="139">
        <f>IF(N463="základní",J463,0)</f>
        <v>0</v>
      </c>
      <c r="BF463" s="139">
        <f>IF(N463="snížená",J463,0)</f>
        <v>0</v>
      </c>
      <c r="BG463" s="139">
        <f>IF(N463="zákl. přenesená",J463,0)</f>
        <v>0</v>
      </c>
      <c r="BH463" s="139">
        <f>IF(N463="sníž. přenesená",J463,0)</f>
        <v>0</v>
      </c>
      <c r="BI463" s="139">
        <f>IF(N463="nulová",J463,0)</f>
        <v>0</v>
      </c>
      <c r="BJ463" s="15" t="s">
        <v>78</v>
      </c>
      <c r="BK463" s="139">
        <f>ROUND(I463*H463,2)</f>
        <v>0</v>
      </c>
      <c r="BL463" s="15" t="s">
        <v>208</v>
      </c>
      <c r="BM463" s="138" t="s">
        <v>825</v>
      </c>
    </row>
    <row r="464" spans="2:65" s="1" customFormat="1" ht="11.25">
      <c r="B464" s="30"/>
      <c r="D464" s="140" t="s">
        <v>133</v>
      </c>
      <c r="F464" s="141" t="s">
        <v>826</v>
      </c>
      <c r="I464" s="142"/>
      <c r="L464" s="30"/>
      <c r="M464" s="143"/>
      <c r="T464" s="51"/>
      <c r="AT464" s="15" t="s">
        <v>133</v>
      </c>
      <c r="AU464" s="15" t="s">
        <v>80</v>
      </c>
    </row>
    <row r="465" spans="2:65" s="12" customFormat="1" ht="11.25">
      <c r="B465" s="144"/>
      <c r="D465" s="145" t="s">
        <v>135</v>
      </c>
      <c r="E465" s="146" t="s">
        <v>3</v>
      </c>
      <c r="F465" s="147" t="s">
        <v>131</v>
      </c>
      <c r="H465" s="148">
        <v>4</v>
      </c>
      <c r="I465" s="149"/>
      <c r="L465" s="144"/>
      <c r="M465" s="150"/>
      <c r="T465" s="151"/>
      <c r="AT465" s="146" t="s">
        <v>135</v>
      </c>
      <c r="AU465" s="146" t="s">
        <v>80</v>
      </c>
      <c r="AV465" s="12" t="s">
        <v>80</v>
      </c>
      <c r="AW465" s="12" t="s">
        <v>33</v>
      </c>
      <c r="AX465" s="12" t="s">
        <v>78</v>
      </c>
      <c r="AY465" s="146" t="s">
        <v>124</v>
      </c>
    </row>
    <row r="466" spans="2:65" s="1" customFormat="1" ht="16.5" customHeight="1">
      <c r="B466" s="126"/>
      <c r="C466" s="127">
        <v>134</v>
      </c>
      <c r="D466" s="127" t="s">
        <v>126</v>
      </c>
      <c r="E466" s="128" t="s">
        <v>827</v>
      </c>
      <c r="F466" s="129" t="s">
        <v>828</v>
      </c>
      <c r="G466" s="130" t="s">
        <v>192</v>
      </c>
      <c r="H466" s="131">
        <v>44</v>
      </c>
      <c r="I466" s="132"/>
      <c r="J466" s="133">
        <f>ROUND(I466*H466,2)</f>
        <v>0</v>
      </c>
      <c r="K466" s="129" t="s">
        <v>130</v>
      </c>
      <c r="L466" s="30"/>
      <c r="M466" s="134" t="s">
        <v>3</v>
      </c>
      <c r="N466" s="135" t="s">
        <v>43</v>
      </c>
      <c r="P466" s="136">
        <f>O466*H466</f>
        <v>0</v>
      </c>
      <c r="Q466" s="136">
        <v>2.47E-3</v>
      </c>
      <c r="R466" s="136">
        <f>Q466*H466</f>
        <v>0.10868</v>
      </c>
      <c r="S466" s="136">
        <v>0</v>
      </c>
      <c r="T466" s="137">
        <f>S466*H466</f>
        <v>0</v>
      </c>
      <c r="AR466" s="138" t="s">
        <v>208</v>
      </c>
      <c r="AT466" s="138" t="s">
        <v>126</v>
      </c>
      <c r="AU466" s="138" t="s">
        <v>80</v>
      </c>
      <c r="AY466" s="15" t="s">
        <v>124</v>
      </c>
      <c r="BE466" s="139">
        <f>IF(N466="základní",J466,0)</f>
        <v>0</v>
      </c>
      <c r="BF466" s="139">
        <f>IF(N466="snížená",J466,0)</f>
        <v>0</v>
      </c>
      <c r="BG466" s="139">
        <f>IF(N466="zákl. přenesená",J466,0)</f>
        <v>0</v>
      </c>
      <c r="BH466" s="139">
        <f>IF(N466="sníž. přenesená",J466,0)</f>
        <v>0</v>
      </c>
      <c r="BI466" s="139">
        <f>IF(N466="nulová",J466,0)</f>
        <v>0</v>
      </c>
      <c r="BJ466" s="15" t="s">
        <v>78</v>
      </c>
      <c r="BK466" s="139">
        <f>ROUND(I466*H466,2)</f>
        <v>0</v>
      </c>
      <c r="BL466" s="15" t="s">
        <v>208</v>
      </c>
      <c r="BM466" s="138" t="s">
        <v>829</v>
      </c>
    </row>
    <row r="467" spans="2:65" s="1" customFormat="1" ht="11.25">
      <c r="B467" s="30"/>
      <c r="D467" s="140" t="s">
        <v>133</v>
      </c>
      <c r="F467" s="141" t="s">
        <v>830</v>
      </c>
      <c r="I467" s="142"/>
      <c r="L467" s="30"/>
      <c r="M467" s="143"/>
      <c r="T467" s="51"/>
      <c r="AT467" s="15" t="s">
        <v>133</v>
      </c>
      <c r="AU467" s="15" t="s">
        <v>80</v>
      </c>
    </row>
    <row r="468" spans="2:65" s="12" customFormat="1" ht="11.25">
      <c r="B468" s="144"/>
      <c r="D468" s="145" t="s">
        <v>135</v>
      </c>
      <c r="E468" s="146" t="s">
        <v>3</v>
      </c>
      <c r="F468" s="147" t="s">
        <v>831</v>
      </c>
      <c r="H468" s="148">
        <v>44</v>
      </c>
      <c r="I468" s="149"/>
      <c r="L468" s="144"/>
      <c r="M468" s="150"/>
      <c r="T468" s="151"/>
      <c r="AT468" s="146" t="s">
        <v>135</v>
      </c>
      <c r="AU468" s="146" t="s">
        <v>80</v>
      </c>
      <c r="AV468" s="12" t="s">
        <v>80</v>
      </c>
      <c r="AW468" s="12" t="s">
        <v>33</v>
      </c>
      <c r="AX468" s="12" t="s">
        <v>78</v>
      </c>
      <c r="AY468" s="146" t="s">
        <v>124</v>
      </c>
    </row>
    <row r="469" spans="2:65" s="1" customFormat="1" ht="21.75" customHeight="1">
      <c r="B469" s="126"/>
      <c r="C469" s="152">
        <v>135</v>
      </c>
      <c r="D469" s="152" t="s">
        <v>174</v>
      </c>
      <c r="E469" s="153" t="s">
        <v>832</v>
      </c>
      <c r="F469" s="154" t="s">
        <v>833</v>
      </c>
      <c r="G469" s="155" t="s">
        <v>192</v>
      </c>
      <c r="H469" s="156">
        <v>41</v>
      </c>
      <c r="I469" s="157"/>
      <c r="J469" s="158">
        <f>ROUND(I469*H469,2)</f>
        <v>0</v>
      </c>
      <c r="K469" s="154" t="s">
        <v>130</v>
      </c>
      <c r="L469" s="159"/>
      <c r="M469" s="160" t="s">
        <v>3</v>
      </c>
      <c r="N469" s="161" t="s">
        <v>43</v>
      </c>
      <c r="P469" s="136">
        <f>O469*H469</f>
        <v>0</v>
      </c>
      <c r="Q469" s="136">
        <v>1.4500000000000001E-2</v>
      </c>
      <c r="R469" s="136">
        <f>Q469*H469</f>
        <v>0.59450000000000003</v>
      </c>
      <c r="S469" s="136">
        <v>0</v>
      </c>
      <c r="T469" s="137">
        <f>S469*H469</f>
        <v>0</v>
      </c>
      <c r="AR469" s="138" t="s">
        <v>295</v>
      </c>
      <c r="AT469" s="138" t="s">
        <v>174</v>
      </c>
      <c r="AU469" s="138" t="s">
        <v>80</v>
      </c>
      <c r="AY469" s="15" t="s">
        <v>124</v>
      </c>
      <c r="BE469" s="139">
        <f>IF(N469="základní",J469,0)</f>
        <v>0</v>
      </c>
      <c r="BF469" s="139">
        <f>IF(N469="snížená",J469,0)</f>
        <v>0</v>
      </c>
      <c r="BG469" s="139">
        <f>IF(N469="zákl. přenesená",J469,0)</f>
        <v>0</v>
      </c>
      <c r="BH469" s="139">
        <f>IF(N469="sníž. přenesená",J469,0)</f>
        <v>0</v>
      </c>
      <c r="BI469" s="139">
        <f>IF(N469="nulová",J469,0)</f>
        <v>0</v>
      </c>
      <c r="BJ469" s="15" t="s">
        <v>78</v>
      </c>
      <c r="BK469" s="139">
        <f>ROUND(I469*H469,2)</f>
        <v>0</v>
      </c>
      <c r="BL469" s="15" t="s">
        <v>208</v>
      </c>
      <c r="BM469" s="138" t="s">
        <v>834</v>
      </c>
    </row>
    <row r="470" spans="2:65" s="12" customFormat="1" ht="11.25">
      <c r="B470" s="144"/>
      <c r="D470" s="145" t="s">
        <v>135</v>
      </c>
      <c r="E470" s="146" t="s">
        <v>3</v>
      </c>
      <c r="F470" s="147" t="s">
        <v>350</v>
      </c>
      <c r="H470" s="148">
        <v>41</v>
      </c>
      <c r="I470" s="149"/>
      <c r="L470" s="144"/>
      <c r="M470" s="150"/>
      <c r="T470" s="151"/>
      <c r="AT470" s="146" t="s">
        <v>135</v>
      </c>
      <c r="AU470" s="146" t="s">
        <v>80</v>
      </c>
      <c r="AV470" s="12" t="s">
        <v>80</v>
      </c>
      <c r="AW470" s="12" t="s">
        <v>33</v>
      </c>
      <c r="AX470" s="12" t="s">
        <v>78</v>
      </c>
      <c r="AY470" s="146" t="s">
        <v>124</v>
      </c>
    </row>
    <row r="471" spans="2:65" s="1" customFormat="1" ht="16.5" customHeight="1">
      <c r="B471" s="126"/>
      <c r="C471" s="152">
        <v>136</v>
      </c>
      <c r="D471" s="152" t="s">
        <v>174</v>
      </c>
      <c r="E471" s="153" t="s">
        <v>835</v>
      </c>
      <c r="F471" s="154" t="s">
        <v>836</v>
      </c>
      <c r="G471" s="155" t="s">
        <v>192</v>
      </c>
      <c r="H471" s="156">
        <v>3</v>
      </c>
      <c r="I471" s="157"/>
      <c r="J471" s="158">
        <f>ROUND(I471*H471,2)</f>
        <v>0</v>
      </c>
      <c r="K471" s="154" t="s">
        <v>130</v>
      </c>
      <c r="L471" s="159"/>
      <c r="M471" s="160" t="s">
        <v>3</v>
      </c>
      <c r="N471" s="161" t="s">
        <v>43</v>
      </c>
      <c r="P471" s="136">
        <f>O471*H471</f>
        <v>0</v>
      </c>
      <c r="Q471" s="136">
        <v>2.1899999999999999E-2</v>
      </c>
      <c r="R471" s="136">
        <f>Q471*H471</f>
        <v>6.5699999999999995E-2</v>
      </c>
      <c r="S471" s="136">
        <v>0</v>
      </c>
      <c r="T471" s="137">
        <f>S471*H471</f>
        <v>0</v>
      </c>
      <c r="AR471" s="138" t="s">
        <v>295</v>
      </c>
      <c r="AT471" s="138" t="s">
        <v>174</v>
      </c>
      <c r="AU471" s="138" t="s">
        <v>80</v>
      </c>
      <c r="AY471" s="15" t="s">
        <v>124</v>
      </c>
      <c r="BE471" s="139">
        <f>IF(N471="základní",J471,0)</f>
        <v>0</v>
      </c>
      <c r="BF471" s="139">
        <f>IF(N471="snížená",J471,0)</f>
        <v>0</v>
      </c>
      <c r="BG471" s="139">
        <f>IF(N471="zákl. přenesená",J471,0)</f>
        <v>0</v>
      </c>
      <c r="BH471" s="139">
        <f>IF(N471="sníž. přenesená",J471,0)</f>
        <v>0</v>
      </c>
      <c r="BI471" s="139">
        <f>IF(N471="nulová",J471,0)</f>
        <v>0</v>
      </c>
      <c r="BJ471" s="15" t="s">
        <v>78</v>
      </c>
      <c r="BK471" s="139">
        <f>ROUND(I471*H471,2)</f>
        <v>0</v>
      </c>
      <c r="BL471" s="15" t="s">
        <v>208</v>
      </c>
      <c r="BM471" s="138" t="s">
        <v>837</v>
      </c>
    </row>
    <row r="472" spans="2:65" s="12" customFormat="1" ht="11.25">
      <c r="B472" s="144"/>
      <c r="D472" s="145" t="s">
        <v>135</v>
      </c>
      <c r="E472" s="146" t="s">
        <v>3</v>
      </c>
      <c r="F472" s="147" t="s">
        <v>141</v>
      </c>
      <c r="H472" s="148">
        <v>3</v>
      </c>
      <c r="I472" s="149"/>
      <c r="L472" s="144"/>
      <c r="M472" s="150"/>
      <c r="T472" s="151"/>
      <c r="AT472" s="146" t="s">
        <v>135</v>
      </c>
      <c r="AU472" s="146" t="s">
        <v>80</v>
      </c>
      <c r="AV472" s="12" t="s">
        <v>80</v>
      </c>
      <c r="AW472" s="12" t="s">
        <v>33</v>
      </c>
      <c r="AX472" s="12" t="s">
        <v>78</v>
      </c>
      <c r="AY472" s="146" t="s">
        <v>124</v>
      </c>
    </row>
    <row r="473" spans="2:65" s="1" customFormat="1" ht="16.5" customHeight="1">
      <c r="B473" s="126"/>
      <c r="C473" s="152">
        <v>137</v>
      </c>
      <c r="D473" s="152" t="s">
        <v>174</v>
      </c>
      <c r="E473" s="153" t="s">
        <v>838</v>
      </c>
      <c r="F473" s="154" t="s">
        <v>839</v>
      </c>
      <c r="G473" s="155" t="s">
        <v>192</v>
      </c>
      <c r="H473" s="156">
        <v>44</v>
      </c>
      <c r="I473" s="157"/>
      <c r="J473" s="158">
        <f>ROUND(I473*H473,2)</f>
        <v>0</v>
      </c>
      <c r="K473" s="154" t="s">
        <v>130</v>
      </c>
      <c r="L473" s="159"/>
      <c r="M473" s="160" t="s">
        <v>3</v>
      </c>
      <c r="N473" s="161" t="s">
        <v>43</v>
      </c>
      <c r="P473" s="136">
        <f>O473*H473</f>
        <v>0</v>
      </c>
      <c r="Q473" s="136">
        <v>2.2000000000000001E-3</v>
      </c>
      <c r="R473" s="136">
        <f>Q473*H473</f>
        <v>9.6800000000000011E-2</v>
      </c>
      <c r="S473" s="136">
        <v>0</v>
      </c>
      <c r="T473" s="137">
        <f>S473*H473</f>
        <v>0</v>
      </c>
      <c r="AR473" s="138" t="s">
        <v>295</v>
      </c>
      <c r="AT473" s="138" t="s">
        <v>174</v>
      </c>
      <c r="AU473" s="138" t="s">
        <v>80</v>
      </c>
      <c r="AY473" s="15" t="s">
        <v>124</v>
      </c>
      <c r="BE473" s="139">
        <f>IF(N473="základní",J473,0)</f>
        <v>0</v>
      </c>
      <c r="BF473" s="139">
        <f>IF(N473="snížená",J473,0)</f>
        <v>0</v>
      </c>
      <c r="BG473" s="139">
        <f>IF(N473="zákl. přenesená",J473,0)</f>
        <v>0</v>
      </c>
      <c r="BH473" s="139">
        <f>IF(N473="sníž. přenesená",J473,0)</f>
        <v>0</v>
      </c>
      <c r="BI473" s="139">
        <f>IF(N473="nulová",J473,0)</f>
        <v>0</v>
      </c>
      <c r="BJ473" s="15" t="s">
        <v>78</v>
      </c>
      <c r="BK473" s="139">
        <f>ROUND(I473*H473,2)</f>
        <v>0</v>
      </c>
      <c r="BL473" s="15" t="s">
        <v>208</v>
      </c>
      <c r="BM473" s="138" t="s">
        <v>840</v>
      </c>
    </row>
    <row r="474" spans="2:65" s="12" customFormat="1" ht="11.25">
      <c r="B474" s="144"/>
      <c r="D474" s="145" t="s">
        <v>135</v>
      </c>
      <c r="E474" s="146" t="s">
        <v>3</v>
      </c>
      <c r="F474" s="147" t="s">
        <v>831</v>
      </c>
      <c r="H474" s="148">
        <v>44</v>
      </c>
      <c r="I474" s="149"/>
      <c r="L474" s="144"/>
      <c r="M474" s="150"/>
      <c r="T474" s="151"/>
      <c r="AT474" s="146" t="s">
        <v>135</v>
      </c>
      <c r="AU474" s="146" t="s">
        <v>80</v>
      </c>
      <c r="AV474" s="12" t="s">
        <v>80</v>
      </c>
      <c r="AW474" s="12" t="s">
        <v>33</v>
      </c>
      <c r="AX474" s="12" t="s">
        <v>78</v>
      </c>
      <c r="AY474" s="146" t="s">
        <v>124</v>
      </c>
    </row>
    <row r="475" spans="2:65" s="1" customFormat="1" ht="16.5" customHeight="1">
      <c r="B475" s="126"/>
      <c r="C475" s="152">
        <v>138</v>
      </c>
      <c r="D475" s="152" t="s">
        <v>174</v>
      </c>
      <c r="E475" s="153" t="s">
        <v>841</v>
      </c>
      <c r="F475" s="154" t="s">
        <v>842</v>
      </c>
      <c r="G475" s="155" t="s">
        <v>843</v>
      </c>
      <c r="H475" s="156">
        <v>44</v>
      </c>
      <c r="I475" s="157"/>
      <c r="J475" s="158">
        <f>ROUND(I475*H475,2)</f>
        <v>0</v>
      </c>
      <c r="K475" s="154" t="s">
        <v>130</v>
      </c>
      <c r="L475" s="159"/>
      <c r="M475" s="160" t="s">
        <v>3</v>
      </c>
      <c r="N475" s="161" t="s">
        <v>43</v>
      </c>
      <c r="P475" s="136">
        <f>O475*H475</f>
        <v>0</v>
      </c>
      <c r="Q475" s="136">
        <v>8.0000000000000004E-4</v>
      </c>
      <c r="R475" s="136">
        <f>Q475*H475</f>
        <v>3.5200000000000002E-2</v>
      </c>
      <c r="S475" s="136">
        <v>0</v>
      </c>
      <c r="T475" s="137">
        <f>S475*H475</f>
        <v>0</v>
      </c>
      <c r="AR475" s="138" t="s">
        <v>295</v>
      </c>
      <c r="AT475" s="138" t="s">
        <v>174</v>
      </c>
      <c r="AU475" s="138" t="s">
        <v>80</v>
      </c>
      <c r="AY475" s="15" t="s">
        <v>124</v>
      </c>
      <c r="BE475" s="139">
        <f>IF(N475="základní",J475,0)</f>
        <v>0</v>
      </c>
      <c r="BF475" s="139">
        <f>IF(N475="snížená",J475,0)</f>
        <v>0</v>
      </c>
      <c r="BG475" s="139">
        <f>IF(N475="zákl. přenesená",J475,0)</f>
        <v>0</v>
      </c>
      <c r="BH475" s="139">
        <f>IF(N475="sníž. přenesená",J475,0)</f>
        <v>0</v>
      </c>
      <c r="BI475" s="139">
        <f>IF(N475="nulová",J475,0)</f>
        <v>0</v>
      </c>
      <c r="BJ475" s="15" t="s">
        <v>78</v>
      </c>
      <c r="BK475" s="139">
        <f>ROUND(I475*H475,2)</f>
        <v>0</v>
      </c>
      <c r="BL475" s="15" t="s">
        <v>208</v>
      </c>
      <c r="BM475" s="138" t="s">
        <v>844</v>
      </c>
    </row>
    <row r="476" spans="2:65" s="12" customFormat="1" ht="11.25">
      <c r="B476" s="144"/>
      <c r="D476" s="145" t="s">
        <v>135</v>
      </c>
      <c r="E476" s="146" t="s">
        <v>3</v>
      </c>
      <c r="F476" s="147" t="s">
        <v>831</v>
      </c>
      <c r="H476" s="148">
        <v>44</v>
      </c>
      <c r="I476" s="149"/>
      <c r="L476" s="144"/>
      <c r="M476" s="150"/>
      <c r="T476" s="151"/>
      <c r="AT476" s="146" t="s">
        <v>135</v>
      </c>
      <c r="AU476" s="146" t="s">
        <v>80</v>
      </c>
      <c r="AV476" s="12" t="s">
        <v>80</v>
      </c>
      <c r="AW476" s="12" t="s">
        <v>33</v>
      </c>
      <c r="AX476" s="12" t="s">
        <v>78</v>
      </c>
      <c r="AY476" s="146" t="s">
        <v>124</v>
      </c>
    </row>
    <row r="477" spans="2:65" s="1" customFormat="1" ht="16.5" customHeight="1">
      <c r="B477" s="126"/>
      <c r="C477" s="152">
        <v>139</v>
      </c>
      <c r="D477" s="152" t="s">
        <v>174</v>
      </c>
      <c r="E477" s="153" t="s">
        <v>845</v>
      </c>
      <c r="F477" s="154" t="s">
        <v>846</v>
      </c>
      <c r="G477" s="155" t="s">
        <v>192</v>
      </c>
      <c r="H477" s="156">
        <v>44</v>
      </c>
      <c r="I477" s="157"/>
      <c r="J477" s="158">
        <f>ROUND(I477*H477,2)</f>
        <v>0</v>
      </c>
      <c r="K477" s="154" t="s">
        <v>130</v>
      </c>
      <c r="L477" s="159"/>
      <c r="M477" s="160" t="s">
        <v>3</v>
      </c>
      <c r="N477" s="161" t="s">
        <v>43</v>
      </c>
      <c r="P477" s="136">
        <f>O477*H477</f>
        <v>0</v>
      </c>
      <c r="Q477" s="136">
        <v>5.0000000000000001E-4</v>
      </c>
      <c r="R477" s="136">
        <f>Q477*H477</f>
        <v>2.1999999999999999E-2</v>
      </c>
      <c r="S477" s="136">
        <v>0</v>
      </c>
      <c r="T477" s="137">
        <f>S477*H477</f>
        <v>0</v>
      </c>
      <c r="AR477" s="138" t="s">
        <v>295</v>
      </c>
      <c r="AT477" s="138" t="s">
        <v>174</v>
      </c>
      <c r="AU477" s="138" t="s">
        <v>80</v>
      </c>
      <c r="AY477" s="15" t="s">
        <v>124</v>
      </c>
      <c r="BE477" s="139">
        <f>IF(N477="základní",J477,0)</f>
        <v>0</v>
      </c>
      <c r="BF477" s="139">
        <f>IF(N477="snížená",J477,0)</f>
        <v>0</v>
      </c>
      <c r="BG477" s="139">
        <f>IF(N477="zákl. přenesená",J477,0)</f>
        <v>0</v>
      </c>
      <c r="BH477" s="139">
        <f>IF(N477="sníž. přenesená",J477,0)</f>
        <v>0</v>
      </c>
      <c r="BI477" s="139">
        <f>IF(N477="nulová",J477,0)</f>
        <v>0</v>
      </c>
      <c r="BJ477" s="15" t="s">
        <v>78</v>
      </c>
      <c r="BK477" s="139">
        <f>ROUND(I477*H477,2)</f>
        <v>0</v>
      </c>
      <c r="BL477" s="15" t="s">
        <v>208</v>
      </c>
      <c r="BM477" s="138" t="s">
        <v>847</v>
      </c>
    </row>
    <row r="478" spans="2:65" s="12" customFormat="1" ht="11.25">
      <c r="B478" s="144"/>
      <c r="D478" s="145" t="s">
        <v>135</v>
      </c>
      <c r="E478" s="146" t="s">
        <v>3</v>
      </c>
      <c r="F478" s="147" t="s">
        <v>831</v>
      </c>
      <c r="H478" s="148">
        <v>44</v>
      </c>
      <c r="I478" s="149"/>
      <c r="L478" s="144"/>
      <c r="M478" s="150"/>
      <c r="T478" s="151"/>
      <c r="AT478" s="146" t="s">
        <v>135</v>
      </c>
      <c r="AU478" s="146" t="s">
        <v>80</v>
      </c>
      <c r="AV478" s="12" t="s">
        <v>80</v>
      </c>
      <c r="AW478" s="12" t="s">
        <v>33</v>
      </c>
      <c r="AX478" s="12" t="s">
        <v>78</v>
      </c>
      <c r="AY478" s="146" t="s">
        <v>124</v>
      </c>
    </row>
    <row r="479" spans="2:65" s="1" customFormat="1" ht="16.5" customHeight="1">
      <c r="B479" s="126"/>
      <c r="C479" s="152">
        <v>140</v>
      </c>
      <c r="D479" s="152" t="s">
        <v>174</v>
      </c>
      <c r="E479" s="153" t="s">
        <v>848</v>
      </c>
      <c r="F479" s="154" t="s">
        <v>849</v>
      </c>
      <c r="G479" s="155" t="s">
        <v>192</v>
      </c>
      <c r="H479" s="156">
        <v>44</v>
      </c>
      <c r="I479" s="157"/>
      <c r="J479" s="158">
        <f>ROUND(I479*H479,2)</f>
        <v>0</v>
      </c>
      <c r="K479" s="154" t="s">
        <v>130</v>
      </c>
      <c r="L479" s="159"/>
      <c r="M479" s="160" t="s">
        <v>3</v>
      </c>
      <c r="N479" s="161" t="s">
        <v>43</v>
      </c>
      <c r="P479" s="136">
        <f>O479*H479</f>
        <v>0</v>
      </c>
      <c r="Q479" s="136">
        <v>1.5E-3</v>
      </c>
      <c r="R479" s="136">
        <f>Q479*H479</f>
        <v>6.6000000000000003E-2</v>
      </c>
      <c r="S479" s="136">
        <v>0</v>
      </c>
      <c r="T479" s="137">
        <f>S479*H479</f>
        <v>0</v>
      </c>
      <c r="AR479" s="138" t="s">
        <v>295</v>
      </c>
      <c r="AT479" s="138" t="s">
        <v>174</v>
      </c>
      <c r="AU479" s="138" t="s">
        <v>80</v>
      </c>
      <c r="AY479" s="15" t="s">
        <v>124</v>
      </c>
      <c r="BE479" s="139">
        <f>IF(N479="základní",J479,0)</f>
        <v>0</v>
      </c>
      <c r="BF479" s="139">
        <f>IF(N479="snížená",J479,0)</f>
        <v>0</v>
      </c>
      <c r="BG479" s="139">
        <f>IF(N479="zákl. přenesená",J479,0)</f>
        <v>0</v>
      </c>
      <c r="BH479" s="139">
        <f>IF(N479="sníž. přenesená",J479,0)</f>
        <v>0</v>
      </c>
      <c r="BI479" s="139">
        <f>IF(N479="nulová",J479,0)</f>
        <v>0</v>
      </c>
      <c r="BJ479" s="15" t="s">
        <v>78</v>
      </c>
      <c r="BK479" s="139">
        <f>ROUND(I479*H479,2)</f>
        <v>0</v>
      </c>
      <c r="BL479" s="15" t="s">
        <v>208</v>
      </c>
      <c r="BM479" s="138" t="s">
        <v>850</v>
      </c>
    </row>
    <row r="480" spans="2:65" s="12" customFormat="1" ht="11.25">
      <c r="B480" s="144"/>
      <c r="D480" s="145" t="s">
        <v>135</v>
      </c>
      <c r="E480" s="146" t="s">
        <v>3</v>
      </c>
      <c r="F480" s="147" t="s">
        <v>831</v>
      </c>
      <c r="H480" s="148">
        <v>44</v>
      </c>
      <c r="I480" s="149"/>
      <c r="L480" s="144"/>
      <c r="M480" s="150"/>
      <c r="T480" s="151"/>
      <c r="AT480" s="146" t="s">
        <v>135</v>
      </c>
      <c r="AU480" s="146" t="s">
        <v>80</v>
      </c>
      <c r="AV480" s="12" t="s">
        <v>80</v>
      </c>
      <c r="AW480" s="12" t="s">
        <v>33</v>
      </c>
      <c r="AX480" s="12" t="s">
        <v>78</v>
      </c>
      <c r="AY480" s="146" t="s">
        <v>124</v>
      </c>
    </row>
    <row r="481" spans="2:65" s="1" customFormat="1" ht="16.5" customHeight="1">
      <c r="B481" s="126"/>
      <c r="C481" s="152">
        <v>141</v>
      </c>
      <c r="D481" s="152" t="s">
        <v>174</v>
      </c>
      <c r="E481" s="153" t="s">
        <v>851</v>
      </c>
      <c r="F481" s="154" t="s">
        <v>852</v>
      </c>
      <c r="G481" s="155" t="s">
        <v>192</v>
      </c>
      <c r="H481" s="156">
        <v>3</v>
      </c>
      <c r="I481" s="157"/>
      <c r="J481" s="158">
        <f>ROUND(I481*H481,2)</f>
        <v>0</v>
      </c>
      <c r="K481" s="154" t="s">
        <v>130</v>
      </c>
      <c r="L481" s="159"/>
      <c r="M481" s="160" t="s">
        <v>3</v>
      </c>
      <c r="N481" s="161" t="s">
        <v>43</v>
      </c>
      <c r="P481" s="136">
        <f>O481*H481</f>
        <v>0</v>
      </c>
      <c r="Q481" s="136">
        <v>8.4999999999999995E-4</v>
      </c>
      <c r="R481" s="136">
        <f>Q481*H481</f>
        <v>2.5499999999999997E-3</v>
      </c>
      <c r="S481" s="136">
        <v>0</v>
      </c>
      <c r="T481" s="137">
        <f>S481*H481</f>
        <v>0</v>
      </c>
      <c r="AR481" s="138" t="s">
        <v>295</v>
      </c>
      <c r="AT481" s="138" t="s">
        <v>174</v>
      </c>
      <c r="AU481" s="138" t="s">
        <v>80</v>
      </c>
      <c r="AY481" s="15" t="s">
        <v>124</v>
      </c>
      <c r="BE481" s="139">
        <f>IF(N481="základní",J481,0)</f>
        <v>0</v>
      </c>
      <c r="BF481" s="139">
        <f>IF(N481="snížená",J481,0)</f>
        <v>0</v>
      </c>
      <c r="BG481" s="139">
        <f>IF(N481="zákl. přenesená",J481,0)</f>
        <v>0</v>
      </c>
      <c r="BH481" s="139">
        <f>IF(N481="sníž. přenesená",J481,0)</f>
        <v>0</v>
      </c>
      <c r="BI481" s="139">
        <f>IF(N481="nulová",J481,0)</f>
        <v>0</v>
      </c>
      <c r="BJ481" s="15" t="s">
        <v>78</v>
      </c>
      <c r="BK481" s="139">
        <f>ROUND(I481*H481,2)</f>
        <v>0</v>
      </c>
      <c r="BL481" s="15" t="s">
        <v>208</v>
      </c>
      <c r="BM481" s="138" t="s">
        <v>853</v>
      </c>
    </row>
    <row r="482" spans="2:65" s="12" customFormat="1" ht="11.25">
      <c r="B482" s="144"/>
      <c r="D482" s="145" t="s">
        <v>135</v>
      </c>
      <c r="E482" s="146" t="s">
        <v>3</v>
      </c>
      <c r="F482" s="147" t="s">
        <v>141</v>
      </c>
      <c r="H482" s="148">
        <v>3</v>
      </c>
      <c r="I482" s="149"/>
      <c r="L482" s="144"/>
      <c r="M482" s="150"/>
      <c r="T482" s="151"/>
      <c r="AT482" s="146" t="s">
        <v>135</v>
      </c>
      <c r="AU482" s="146" t="s">
        <v>80</v>
      </c>
      <c r="AV482" s="12" t="s">
        <v>80</v>
      </c>
      <c r="AW482" s="12" t="s">
        <v>33</v>
      </c>
      <c r="AX482" s="12" t="s">
        <v>78</v>
      </c>
      <c r="AY482" s="146" t="s">
        <v>124</v>
      </c>
    </row>
    <row r="483" spans="2:65" s="1" customFormat="1" ht="16.5" customHeight="1">
      <c r="B483" s="126"/>
      <c r="C483" s="152">
        <v>142</v>
      </c>
      <c r="D483" s="152" t="s">
        <v>174</v>
      </c>
      <c r="E483" s="153" t="s">
        <v>854</v>
      </c>
      <c r="F483" s="154" t="s">
        <v>855</v>
      </c>
      <c r="G483" s="155" t="s">
        <v>192</v>
      </c>
      <c r="H483" s="156">
        <v>3</v>
      </c>
      <c r="I483" s="157"/>
      <c r="J483" s="158">
        <f>ROUND(I483*H483,2)</f>
        <v>0</v>
      </c>
      <c r="K483" s="154" t="s">
        <v>130</v>
      </c>
      <c r="L483" s="159"/>
      <c r="M483" s="160" t="s">
        <v>3</v>
      </c>
      <c r="N483" s="161" t="s">
        <v>43</v>
      </c>
      <c r="P483" s="136">
        <f>O483*H483</f>
        <v>0</v>
      </c>
      <c r="Q483" s="136">
        <v>8.4999999999999995E-4</v>
      </c>
      <c r="R483" s="136">
        <f>Q483*H483</f>
        <v>2.5499999999999997E-3</v>
      </c>
      <c r="S483" s="136">
        <v>0</v>
      </c>
      <c r="T483" s="137">
        <f>S483*H483</f>
        <v>0</v>
      </c>
      <c r="AR483" s="138" t="s">
        <v>295</v>
      </c>
      <c r="AT483" s="138" t="s">
        <v>174</v>
      </c>
      <c r="AU483" s="138" t="s">
        <v>80</v>
      </c>
      <c r="AY483" s="15" t="s">
        <v>124</v>
      </c>
      <c r="BE483" s="139">
        <f>IF(N483="základní",J483,0)</f>
        <v>0</v>
      </c>
      <c r="BF483" s="139">
        <f>IF(N483="snížená",J483,0)</f>
        <v>0</v>
      </c>
      <c r="BG483" s="139">
        <f>IF(N483="zákl. přenesená",J483,0)</f>
        <v>0</v>
      </c>
      <c r="BH483" s="139">
        <f>IF(N483="sníž. přenesená",J483,0)</f>
        <v>0</v>
      </c>
      <c r="BI483" s="139">
        <f>IF(N483="nulová",J483,0)</f>
        <v>0</v>
      </c>
      <c r="BJ483" s="15" t="s">
        <v>78</v>
      </c>
      <c r="BK483" s="139">
        <f>ROUND(I483*H483,2)</f>
        <v>0</v>
      </c>
      <c r="BL483" s="15" t="s">
        <v>208</v>
      </c>
      <c r="BM483" s="138" t="s">
        <v>856</v>
      </c>
    </row>
    <row r="484" spans="2:65" s="12" customFormat="1" ht="11.25">
      <c r="B484" s="144"/>
      <c r="D484" s="145" t="s">
        <v>135</v>
      </c>
      <c r="E484" s="146" t="s">
        <v>3</v>
      </c>
      <c r="F484" s="147" t="s">
        <v>141</v>
      </c>
      <c r="H484" s="148">
        <v>3</v>
      </c>
      <c r="I484" s="149"/>
      <c r="L484" s="144"/>
      <c r="M484" s="150"/>
      <c r="T484" s="151"/>
      <c r="AT484" s="146" t="s">
        <v>135</v>
      </c>
      <c r="AU484" s="146" t="s">
        <v>80</v>
      </c>
      <c r="AV484" s="12" t="s">
        <v>80</v>
      </c>
      <c r="AW484" s="12" t="s">
        <v>33</v>
      </c>
      <c r="AX484" s="12" t="s">
        <v>78</v>
      </c>
      <c r="AY484" s="146" t="s">
        <v>124</v>
      </c>
    </row>
    <row r="485" spans="2:65" s="1" customFormat="1" ht="16.5" customHeight="1">
      <c r="B485" s="126"/>
      <c r="C485" s="127">
        <v>143</v>
      </c>
      <c r="D485" s="127" t="s">
        <v>126</v>
      </c>
      <c r="E485" s="128" t="s">
        <v>857</v>
      </c>
      <c r="F485" s="129" t="s">
        <v>858</v>
      </c>
      <c r="G485" s="130" t="s">
        <v>768</v>
      </c>
      <c r="H485" s="131">
        <v>42</v>
      </c>
      <c r="I485" s="132"/>
      <c r="J485" s="133">
        <f>ROUND(I485*H485,2)</f>
        <v>0</v>
      </c>
      <c r="K485" s="129" t="s">
        <v>130</v>
      </c>
      <c r="L485" s="30"/>
      <c r="M485" s="134" t="s">
        <v>3</v>
      </c>
      <c r="N485" s="135" t="s">
        <v>43</v>
      </c>
      <c r="P485" s="136">
        <f>O485*H485</f>
        <v>0</v>
      </c>
      <c r="Q485" s="136">
        <v>1.73E-3</v>
      </c>
      <c r="R485" s="136">
        <f>Q485*H485</f>
        <v>7.2660000000000002E-2</v>
      </c>
      <c r="S485" s="136">
        <v>0</v>
      </c>
      <c r="T485" s="137">
        <f>S485*H485</f>
        <v>0</v>
      </c>
      <c r="AR485" s="138" t="s">
        <v>208</v>
      </c>
      <c r="AT485" s="138" t="s">
        <v>126</v>
      </c>
      <c r="AU485" s="138" t="s">
        <v>80</v>
      </c>
      <c r="AY485" s="15" t="s">
        <v>124</v>
      </c>
      <c r="BE485" s="139">
        <f>IF(N485="základní",J485,0)</f>
        <v>0</v>
      </c>
      <c r="BF485" s="139">
        <f>IF(N485="snížená",J485,0)</f>
        <v>0</v>
      </c>
      <c r="BG485" s="139">
        <f>IF(N485="zákl. přenesená",J485,0)</f>
        <v>0</v>
      </c>
      <c r="BH485" s="139">
        <f>IF(N485="sníž. přenesená",J485,0)</f>
        <v>0</v>
      </c>
      <c r="BI485" s="139">
        <f>IF(N485="nulová",J485,0)</f>
        <v>0</v>
      </c>
      <c r="BJ485" s="15" t="s">
        <v>78</v>
      </c>
      <c r="BK485" s="139">
        <f>ROUND(I485*H485,2)</f>
        <v>0</v>
      </c>
      <c r="BL485" s="15" t="s">
        <v>208</v>
      </c>
      <c r="BM485" s="138" t="s">
        <v>859</v>
      </c>
    </row>
    <row r="486" spans="2:65" s="1" customFormat="1" ht="11.25">
      <c r="B486" s="30"/>
      <c r="D486" s="140" t="s">
        <v>133</v>
      </c>
      <c r="F486" s="141" t="s">
        <v>860</v>
      </c>
      <c r="I486" s="142"/>
      <c r="L486" s="30"/>
      <c r="M486" s="143"/>
      <c r="T486" s="51"/>
      <c r="AT486" s="15" t="s">
        <v>133</v>
      </c>
      <c r="AU486" s="15" t="s">
        <v>80</v>
      </c>
    </row>
    <row r="487" spans="2:65" s="12" customFormat="1" ht="11.25">
      <c r="B487" s="144"/>
      <c r="D487" s="145" t="s">
        <v>135</v>
      </c>
      <c r="E487" s="146" t="s">
        <v>3</v>
      </c>
      <c r="F487" s="147" t="s">
        <v>861</v>
      </c>
      <c r="H487" s="148">
        <v>42</v>
      </c>
      <c r="I487" s="149"/>
      <c r="L487" s="144"/>
      <c r="M487" s="150"/>
      <c r="T487" s="151"/>
      <c r="AT487" s="146" t="s">
        <v>135</v>
      </c>
      <c r="AU487" s="146" t="s">
        <v>80</v>
      </c>
      <c r="AV487" s="12" t="s">
        <v>80</v>
      </c>
      <c r="AW487" s="12" t="s">
        <v>33</v>
      </c>
      <c r="AX487" s="12" t="s">
        <v>78</v>
      </c>
      <c r="AY487" s="146" t="s">
        <v>124</v>
      </c>
    </row>
    <row r="488" spans="2:65" s="1" customFormat="1" ht="16.5" customHeight="1">
      <c r="B488" s="126"/>
      <c r="C488" s="152">
        <v>144</v>
      </c>
      <c r="D488" s="152" t="s">
        <v>174</v>
      </c>
      <c r="E488" s="153" t="s">
        <v>862</v>
      </c>
      <c r="F488" s="154" t="s">
        <v>863</v>
      </c>
      <c r="G488" s="155" t="s">
        <v>192</v>
      </c>
      <c r="H488" s="156">
        <v>23</v>
      </c>
      <c r="I488" s="157"/>
      <c r="J488" s="158">
        <f>ROUND(I488*H488,2)</f>
        <v>0</v>
      </c>
      <c r="K488" s="154" t="s">
        <v>130</v>
      </c>
      <c r="L488" s="159"/>
      <c r="M488" s="160" t="s">
        <v>3</v>
      </c>
      <c r="N488" s="161" t="s">
        <v>43</v>
      </c>
      <c r="P488" s="136">
        <f>O488*H488</f>
        <v>0</v>
      </c>
      <c r="Q488" s="136">
        <v>0.01</v>
      </c>
      <c r="R488" s="136">
        <f>Q488*H488</f>
        <v>0.23</v>
      </c>
      <c r="S488" s="136">
        <v>0</v>
      </c>
      <c r="T488" s="137">
        <f>S488*H488</f>
        <v>0</v>
      </c>
      <c r="AR488" s="138" t="s">
        <v>295</v>
      </c>
      <c r="AT488" s="138" t="s">
        <v>174</v>
      </c>
      <c r="AU488" s="138" t="s">
        <v>80</v>
      </c>
      <c r="AY488" s="15" t="s">
        <v>124</v>
      </c>
      <c r="BE488" s="139">
        <f>IF(N488="základní",J488,0)</f>
        <v>0</v>
      </c>
      <c r="BF488" s="139">
        <f>IF(N488="snížená",J488,0)</f>
        <v>0</v>
      </c>
      <c r="BG488" s="139">
        <f>IF(N488="zákl. přenesená",J488,0)</f>
        <v>0</v>
      </c>
      <c r="BH488" s="139">
        <f>IF(N488="sníž. přenesená",J488,0)</f>
        <v>0</v>
      </c>
      <c r="BI488" s="139">
        <f>IF(N488="nulová",J488,0)</f>
        <v>0</v>
      </c>
      <c r="BJ488" s="15" t="s">
        <v>78</v>
      </c>
      <c r="BK488" s="139">
        <f>ROUND(I488*H488,2)</f>
        <v>0</v>
      </c>
      <c r="BL488" s="15" t="s">
        <v>208</v>
      </c>
      <c r="BM488" s="138" t="s">
        <v>864</v>
      </c>
    </row>
    <row r="489" spans="2:65" s="12" customFormat="1" ht="11.25">
      <c r="B489" s="144"/>
      <c r="D489" s="145" t="s">
        <v>135</v>
      </c>
      <c r="E489" s="146" t="s">
        <v>3</v>
      </c>
      <c r="F489" s="147" t="s">
        <v>251</v>
      </c>
      <c r="H489" s="148">
        <v>23</v>
      </c>
      <c r="I489" s="149"/>
      <c r="L489" s="144"/>
      <c r="M489" s="150"/>
      <c r="T489" s="151"/>
      <c r="AT489" s="146" t="s">
        <v>135</v>
      </c>
      <c r="AU489" s="146" t="s">
        <v>80</v>
      </c>
      <c r="AV489" s="12" t="s">
        <v>80</v>
      </c>
      <c r="AW489" s="12" t="s">
        <v>33</v>
      </c>
      <c r="AX489" s="12" t="s">
        <v>78</v>
      </c>
      <c r="AY489" s="146" t="s">
        <v>124</v>
      </c>
    </row>
    <row r="490" spans="2:65" s="1" customFormat="1" ht="16.5" customHeight="1">
      <c r="B490" s="126"/>
      <c r="C490" s="152">
        <v>145</v>
      </c>
      <c r="D490" s="152" t="s">
        <v>174</v>
      </c>
      <c r="E490" s="153" t="s">
        <v>865</v>
      </c>
      <c r="F490" s="154" t="s">
        <v>866</v>
      </c>
      <c r="G490" s="155" t="s">
        <v>192</v>
      </c>
      <c r="H490" s="156">
        <v>23</v>
      </c>
      <c r="I490" s="157"/>
      <c r="J490" s="158">
        <f>ROUND(I490*H490,2)</f>
        <v>0</v>
      </c>
      <c r="K490" s="154" t="s">
        <v>130</v>
      </c>
      <c r="L490" s="159"/>
      <c r="M490" s="160" t="s">
        <v>3</v>
      </c>
      <c r="N490" s="161" t="s">
        <v>43</v>
      </c>
      <c r="P490" s="136">
        <f>O490*H490</f>
        <v>0</v>
      </c>
      <c r="Q490" s="136">
        <v>2.3460000000000002E-2</v>
      </c>
      <c r="R490" s="136">
        <f>Q490*H490</f>
        <v>0.53958000000000006</v>
      </c>
      <c r="S490" s="136">
        <v>0</v>
      </c>
      <c r="T490" s="137">
        <f>S490*H490</f>
        <v>0</v>
      </c>
      <c r="AR490" s="138" t="s">
        <v>295</v>
      </c>
      <c r="AT490" s="138" t="s">
        <v>174</v>
      </c>
      <c r="AU490" s="138" t="s">
        <v>80</v>
      </c>
      <c r="AY490" s="15" t="s">
        <v>124</v>
      </c>
      <c r="BE490" s="139">
        <f>IF(N490="základní",J490,0)</f>
        <v>0</v>
      </c>
      <c r="BF490" s="139">
        <f>IF(N490="snížená",J490,0)</f>
        <v>0</v>
      </c>
      <c r="BG490" s="139">
        <f>IF(N490="zákl. přenesená",J490,0)</f>
        <v>0</v>
      </c>
      <c r="BH490" s="139">
        <f>IF(N490="sníž. přenesená",J490,0)</f>
        <v>0</v>
      </c>
      <c r="BI490" s="139">
        <f>IF(N490="nulová",J490,0)</f>
        <v>0</v>
      </c>
      <c r="BJ490" s="15" t="s">
        <v>78</v>
      </c>
      <c r="BK490" s="139">
        <f>ROUND(I490*H490,2)</f>
        <v>0</v>
      </c>
      <c r="BL490" s="15" t="s">
        <v>208</v>
      </c>
      <c r="BM490" s="138" t="s">
        <v>867</v>
      </c>
    </row>
    <row r="491" spans="2:65" s="12" customFormat="1" ht="11.25">
      <c r="B491" s="144"/>
      <c r="D491" s="145" t="s">
        <v>135</v>
      </c>
      <c r="E491" s="146" t="s">
        <v>3</v>
      </c>
      <c r="F491" s="147" t="s">
        <v>251</v>
      </c>
      <c r="H491" s="148">
        <v>23</v>
      </c>
      <c r="I491" s="149"/>
      <c r="L491" s="144"/>
      <c r="M491" s="150"/>
      <c r="T491" s="151"/>
      <c r="AT491" s="146" t="s">
        <v>135</v>
      </c>
      <c r="AU491" s="146" t="s">
        <v>80</v>
      </c>
      <c r="AV491" s="12" t="s">
        <v>80</v>
      </c>
      <c r="AW491" s="12" t="s">
        <v>33</v>
      </c>
      <c r="AX491" s="12" t="s">
        <v>78</v>
      </c>
      <c r="AY491" s="146" t="s">
        <v>124</v>
      </c>
    </row>
    <row r="492" spans="2:65" s="1" customFormat="1" ht="16.5" customHeight="1">
      <c r="B492" s="126"/>
      <c r="C492" s="152">
        <v>146</v>
      </c>
      <c r="D492" s="152" t="s">
        <v>174</v>
      </c>
      <c r="E492" s="153" t="s">
        <v>868</v>
      </c>
      <c r="F492" s="154" t="s">
        <v>869</v>
      </c>
      <c r="G492" s="155" t="s">
        <v>192</v>
      </c>
      <c r="H492" s="156">
        <v>12</v>
      </c>
      <c r="I492" s="157"/>
      <c r="J492" s="158">
        <f>ROUND(I492*H492,2)</f>
        <v>0</v>
      </c>
      <c r="K492" s="154" t="s">
        <v>130</v>
      </c>
      <c r="L492" s="159"/>
      <c r="M492" s="160" t="s">
        <v>3</v>
      </c>
      <c r="N492" s="161" t="s">
        <v>43</v>
      </c>
      <c r="P492" s="136">
        <f>O492*H492</f>
        <v>0</v>
      </c>
      <c r="Q492" s="136">
        <v>7.1999999999999998E-3</v>
      </c>
      <c r="R492" s="136">
        <f>Q492*H492</f>
        <v>8.6400000000000005E-2</v>
      </c>
      <c r="S492" s="136">
        <v>0</v>
      </c>
      <c r="T492" s="137">
        <f>S492*H492</f>
        <v>0</v>
      </c>
      <c r="AR492" s="138" t="s">
        <v>295</v>
      </c>
      <c r="AT492" s="138" t="s">
        <v>174</v>
      </c>
      <c r="AU492" s="138" t="s">
        <v>80</v>
      </c>
      <c r="AY492" s="15" t="s">
        <v>124</v>
      </c>
      <c r="BE492" s="139">
        <f>IF(N492="základní",J492,0)</f>
        <v>0</v>
      </c>
      <c r="BF492" s="139">
        <f>IF(N492="snížená",J492,0)</f>
        <v>0</v>
      </c>
      <c r="BG492" s="139">
        <f>IF(N492="zákl. přenesená",J492,0)</f>
        <v>0</v>
      </c>
      <c r="BH492" s="139">
        <f>IF(N492="sníž. přenesená",J492,0)</f>
        <v>0</v>
      </c>
      <c r="BI492" s="139">
        <f>IF(N492="nulová",J492,0)</f>
        <v>0</v>
      </c>
      <c r="BJ492" s="15" t="s">
        <v>78</v>
      </c>
      <c r="BK492" s="139">
        <f>ROUND(I492*H492,2)</f>
        <v>0</v>
      </c>
      <c r="BL492" s="15" t="s">
        <v>208</v>
      </c>
      <c r="BM492" s="138" t="s">
        <v>870</v>
      </c>
    </row>
    <row r="493" spans="2:65" s="12" customFormat="1" ht="11.25">
      <c r="B493" s="144"/>
      <c r="D493" s="145" t="s">
        <v>135</v>
      </c>
      <c r="E493" s="146" t="s">
        <v>3</v>
      </c>
      <c r="F493" s="147" t="s">
        <v>189</v>
      </c>
      <c r="H493" s="148">
        <v>12</v>
      </c>
      <c r="I493" s="149"/>
      <c r="L493" s="144"/>
      <c r="M493" s="150"/>
      <c r="T493" s="151"/>
      <c r="AT493" s="146" t="s">
        <v>135</v>
      </c>
      <c r="AU493" s="146" t="s">
        <v>80</v>
      </c>
      <c r="AV493" s="12" t="s">
        <v>80</v>
      </c>
      <c r="AW493" s="12" t="s">
        <v>33</v>
      </c>
      <c r="AX493" s="12" t="s">
        <v>78</v>
      </c>
      <c r="AY493" s="146" t="s">
        <v>124</v>
      </c>
    </row>
    <row r="494" spans="2:65" s="1" customFormat="1" ht="16.5" customHeight="1">
      <c r="B494" s="126"/>
      <c r="C494" s="152">
        <v>147</v>
      </c>
      <c r="D494" s="152" t="s">
        <v>174</v>
      </c>
      <c r="E494" s="153" t="s">
        <v>871</v>
      </c>
      <c r="F494" s="154" t="s">
        <v>872</v>
      </c>
      <c r="G494" s="155" t="s">
        <v>192</v>
      </c>
      <c r="H494" s="156">
        <v>6</v>
      </c>
      <c r="I494" s="157"/>
      <c r="J494" s="158">
        <f>ROUND(I494*H494,2)</f>
        <v>0</v>
      </c>
      <c r="K494" s="154" t="s">
        <v>130</v>
      </c>
      <c r="L494" s="159"/>
      <c r="M494" s="160" t="s">
        <v>3</v>
      </c>
      <c r="N494" s="161" t="s">
        <v>43</v>
      </c>
      <c r="P494" s="136">
        <f>O494*H494</f>
        <v>0</v>
      </c>
      <c r="Q494" s="136">
        <v>1.2E-2</v>
      </c>
      <c r="R494" s="136">
        <f>Q494*H494</f>
        <v>7.2000000000000008E-2</v>
      </c>
      <c r="S494" s="136">
        <v>0</v>
      </c>
      <c r="T494" s="137">
        <f>S494*H494</f>
        <v>0</v>
      </c>
      <c r="AR494" s="138" t="s">
        <v>295</v>
      </c>
      <c r="AT494" s="138" t="s">
        <v>174</v>
      </c>
      <c r="AU494" s="138" t="s">
        <v>80</v>
      </c>
      <c r="AY494" s="15" t="s">
        <v>124</v>
      </c>
      <c r="BE494" s="139">
        <f>IF(N494="základní",J494,0)</f>
        <v>0</v>
      </c>
      <c r="BF494" s="139">
        <f>IF(N494="snížená",J494,0)</f>
        <v>0</v>
      </c>
      <c r="BG494" s="139">
        <f>IF(N494="zákl. přenesená",J494,0)</f>
        <v>0</v>
      </c>
      <c r="BH494" s="139">
        <f>IF(N494="sníž. přenesená",J494,0)</f>
        <v>0</v>
      </c>
      <c r="BI494" s="139">
        <f>IF(N494="nulová",J494,0)</f>
        <v>0</v>
      </c>
      <c r="BJ494" s="15" t="s">
        <v>78</v>
      </c>
      <c r="BK494" s="139">
        <f>ROUND(I494*H494,2)</f>
        <v>0</v>
      </c>
      <c r="BL494" s="15" t="s">
        <v>208</v>
      </c>
      <c r="BM494" s="138" t="s">
        <v>873</v>
      </c>
    </row>
    <row r="495" spans="2:65" s="12" customFormat="1" ht="11.25">
      <c r="B495" s="144"/>
      <c r="D495" s="145" t="s">
        <v>135</v>
      </c>
      <c r="E495" s="146" t="s">
        <v>3</v>
      </c>
      <c r="F495" s="147" t="s">
        <v>155</v>
      </c>
      <c r="H495" s="148">
        <v>6</v>
      </c>
      <c r="I495" s="149"/>
      <c r="L495" s="144"/>
      <c r="M495" s="150"/>
      <c r="T495" s="151"/>
      <c r="AT495" s="146" t="s">
        <v>135</v>
      </c>
      <c r="AU495" s="146" t="s">
        <v>80</v>
      </c>
      <c r="AV495" s="12" t="s">
        <v>80</v>
      </c>
      <c r="AW495" s="12" t="s">
        <v>33</v>
      </c>
      <c r="AX495" s="12" t="s">
        <v>78</v>
      </c>
      <c r="AY495" s="146" t="s">
        <v>124</v>
      </c>
    </row>
    <row r="496" spans="2:65" s="1" customFormat="1" ht="16.5" customHeight="1">
      <c r="B496" s="126"/>
      <c r="C496" s="152">
        <v>148</v>
      </c>
      <c r="D496" s="152" t="s">
        <v>174</v>
      </c>
      <c r="E496" s="153" t="s">
        <v>874</v>
      </c>
      <c r="F496" s="154" t="s">
        <v>875</v>
      </c>
      <c r="G496" s="155" t="s">
        <v>192</v>
      </c>
      <c r="H496" s="156">
        <v>1</v>
      </c>
      <c r="I496" s="157"/>
      <c r="J496" s="158">
        <f>ROUND(I496*H496,2)</f>
        <v>0</v>
      </c>
      <c r="K496" s="154" t="s">
        <v>130</v>
      </c>
      <c r="L496" s="159"/>
      <c r="M496" s="160" t="s">
        <v>3</v>
      </c>
      <c r="N496" s="161" t="s">
        <v>43</v>
      </c>
      <c r="P496" s="136">
        <f>O496*H496</f>
        <v>0</v>
      </c>
      <c r="Q496" s="136">
        <v>1.7600000000000001E-2</v>
      </c>
      <c r="R496" s="136">
        <f>Q496*H496</f>
        <v>1.7600000000000001E-2</v>
      </c>
      <c r="S496" s="136">
        <v>0</v>
      </c>
      <c r="T496" s="137">
        <f>S496*H496</f>
        <v>0</v>
      </c>
      <c r="AR496" s="138" t="s">
        <v>295</v>
      </c>
      <c r="AT496" s="138" t="s">
        <v>174</v>
      </c>
      <c r="AU496" s="138" t="s">
        <v>80</v>
      </c>
      <c r="AY496" s="15" t="s">
        <v>124</v>
      </c>
      <c r="BE496" s="139">
        <f>IF(N496="základní",J496,0)</f>
        <v>0</v>
      </c>
      <c r="BF496" s="139">
        <f>IF(N496="snížená",J496,0)</f>
        <v>0</v>
      </c>
      <c r="BG496" s="139">
        <f>IF(N496="zákl. přenesená",J496,0)</f>
        <v>0</v>
      </c>
      <c r="BH496" s="139">
        <f>IF(N496="sníž. přenesená",J496,0)</f>
        <v>0</v>
      </c>
      <c r="BI496" s="139">
        <f>IF(N496="nulová",J496,0)</f>
        <v>0</v>
      </c>
      <c r="BJ496" s="15" t="s">
        <v>78</v>
      </c>
      <c r="BK496" s="139">
        <f>ROUND(I496*H496,2)</f>
        <v>0</v>
      </c>
      <c r="BL496" s="15" t="s">
        <v>208</v>
      </c>
      <c r="BM496" s="138" t="s">
        <v>876</v>
      </c>
    </row>
    <row r="497" spans="2:65" s="12" customFormat="1" ht="11.25">
      <c r="B497" s="144"/>
      <c r="D497" s="145" t="s">
        <v>135</v>
      </c>
      <c r="E497" s="146" t="s">
        <v>3</v>
      </c>
      <c r="F497" s="147" t="s">
        <v>78</v>
      </c>
      <c r="H497" s="148">
        <v>1</v>
      </c>
      <c r="I497" s="149"/>
      <c r="L497" s="144"/>
      <c r="M497" s="150"/>
      <c r="T497" s="151"/>
      <c r="AT497" s="146" t="s">
        <v>135</v>
      </c>
      <c r="AU497" s="146" t="s">
        <v>80</v>
      </c>
      <c r="AV497" s="12" t="s">
        <v>80</v>
      </c>
      <c r="AW497" s="12" t="s">
        <v>33</v>
      </c>
      <c r="AX497" s="12" t="s">
        <v>78</v>
      </c>
      <c r="AY497" s="146" t="s">
        <v>124</v>
      </c>
    </row>
    <row r="498" spans="2:65" s="1" customFormat="1" ht="16.5" customHeight="1">
      <c r="B498" s="126"/>
      <c r="C498" s="127">
        <v>149</v>
      </c>
      <c r="D498" s="127" t="s">
        <v>126</v>
      </c>
      <c r="E498" s="128" t="s">
        <v>877</v>
      </c>
      <c r="F498" s="129" t="s">
        <v>878</v>
      </c>
      <c r="G498" s="130" t="s">
        <v>192</v>
      </c>
      <c r="H498" s="131">
        <v>167</v>
      </c>
      <c r="I498" s="132"/>
      <c r="J498" s="133">
        <f>ROUND(I498*H498,2)</f>
        <v>0</v>
      </c>
      <c r="K498" s="129" t="s">
        <v>130</v>
      </c>
      <c r="L498" s="30"/>
      <c r="M498" s="134" t="s">
        <v>3</v>
      </c>
      <c r="N498" s="135" t="s">
        <v>43</v>
      </c>
      <c r="P498" s="136">
        <f>O498*H498</f>
        <v>0</v>
      </c>
      <c r="Q498" s="136">
        <v>4.0000000000000003E-5</v>
      </c>
      <c r="R498" s="136">
        <f>Q498*H498</f>
        <v>6.6800000000000002E-3</v>
      </c>
      <c r="S498" s="136">
        <v>0</v>
      </c>
      <c r="T498" s="137">
        <f>S498*H498</f>
        <v>0</v>
      </c>
      <c r="AR498" s="138" t="s">
        <v>208</v>
      </c>
      <c r="AT498" s="138" t="s">
        <v>126</v>
      </c>
      <c r="AU498" s="138" t="s">
        <v>80</v>
      </c>
      <c r="AY498" s="15" t="s">
        <v>124</v>
      </c>
      <c r="BE498" s="139">
        <f>IF(N498="základní",J498,0)</f>
        <v>0</v>
      </c>
      <c r="BF498" s="139">
        <f>IF(N498="snížená",J498,0)</f>
        <v>0</v>
      </c>
      <c r="BG498" s="139">
        <f>IF(N498="zákl. přenesená",J498,0)</f>
        <v>0</v>
      </c>
      <c r="BH498" s="139">
        <f>IF(N498="sníž. přenesená",J498,0)</f>
        <v>0</v>
      </c>
      <c r="BI498" s="139">
        <f>IF(N498="nulová",J498,0)</f>
        <v>0</v>
      </c>
      <c r="BJ498" s="15" t="s">
        <v>78</v>
      </c>
      <c r="BK498" s="139">
        <f>ROUND(I498*H498,2)</f>
        <v>0</v>
      </c>
      <c r="BL498" s="15" t="s">
        <v>208</v>
      </c>
      <c r="BM498" s="138" t="s">
        <v>879</v>
      </c>
    </row>
    <row r="499" spans="2:65" s="1" customFormat="1" ht="11.25">
      <c r="B499" s="30"/>
      <c r="D499" s="140" t="s">
        <v>133</v>
      </c>
      <c r="F499" s="141" t="s">
        <v>880</v>
      </c>
      <c r="I499" s="142"/>
      <c r="L499" s="30"/>
      <c r="M499" s="143"/>
      <c r="T499" s="51"/>
      <c r="AT499" s="15" t="s">
        <v>133</v>
      </c>
      <c r="AU499" s="15" t="s">
        <v>80</v>
      </c>
    </row>
    <row r="500" spans="2:65" s="12" customFormat="1" ht="11.25">
      <c r="B500" s="144"/>
      <c r="D500" s="145" t="s">
        <v>135</v>
      </c>
      <c r="E500" s="146" t="s">
        <v>3</v>
      </c>
      <c r="F500" s="147" t="s">
        <v>881</v>
      </c>
      <c r="H500" s="148">
        <v>167</v>
      </c>
      <c r="I500" s="149"/>
      <c r="L500" s="144"/>
      <c r="M500" s="150"/>
      <c r="T500" s="151"/>
      <c r="AT500" s="146" t="s">
        <v>135</v>
      </c>
      <c r="AU500" s="146" t="s">
        <v>80</v>
      </c>
      <c r="AV500" s="12" t="s">
        <v>80</v>
      </c>
      <c r="AW500" s="12" t="s">
        <v>33</v>
      </c>
      <c r="AX500" s="12" t="s">
        <v>78</v>
      </c>
      <c r="AY500" s="146" t="s">
        <v>124</v>
      </c>
    </row>
    <row r="501" spans="2:65" s="1" customFormat="1" ht="16.5" customHeight="1">
      <c r="B501" s="126"/>
      <c r="C501" s="152">
        <v>150</v>
      </c>
      <c r="D501" s="152" t="s">
        <v>174</v>
      </c>
      <c r="E501" s="153" t="s">
        <v>882</v>
      </c>
      <c r="F501" s="154" t="s">
        <v>883</v>
      </c>
      <c r="G501" s="155" t="s">
        <v>192</v>
      </c>
      <c r="H501" s="156">
        <v>41</v>
      </c>
      <c r="I501" s="157"/>
      <c r="J501" s="158">
        <f>ROUND(I501*H501,2)</f>
        <v>0</v>
      </c>
      <c r="K501" s="154" t="s">
        <v>130</v>
      </c>
      <c r="L501" s="159"/>
      <c r="M501" s="160" t="s">
        <v>3</v>
      </c>
      <c r="N501" s="161" t="s">
        <v>43</v>
      </c>
      <c r="P501" s="136">
        <f>O501*H501</f>
        <v>0</v>
      </c>
      <c r="Q501" s="136">
        <v>1.8E-3</v>
      </c>
      <c r="R501" s="136">
        <f>Q501*H501</f>
        <v>7.3800000000000004E-2</v>
      </c>
      <c r="S501" s="136">
        <v>0</v>
      </c>
      <c r="T501" s="137">
        <f>S501*H501</f>
        <v>0</v>
      </c>
      <c r="AR501" s="138" t="s">
        <v>295</v>
      </c>
      <c r="AT501" s="138" t="s">
        <v>174</v>
      </c>
      <c r="AU501" s="138" t="s">
        <v>80</v>
      </c>
      <c r="AY501" s="15" t="s">
        <v>124</v>
      </c>
      <c r="BE501" s="139">
        <f>IF(N501="základní",J501,0)</f>
        <v>0</v>
      </c>
      <c r="BF501" s="139">
        <f>IF(N501="snížená",J501,0)</f>
        <v>0</v>
      </c>
      <c r="BG501" s="139">
        <f>IF(N501="zákl. přenesená",J501,0)</f>
        <v>0</v>
      </c>
      <c r="BH501" s="139">
        <f>IF(N501="sníž. přenesená",J501,0)</f>
        <v>0</v>
      </c>
      <c r="BI501" s="139">
        <f>IF(N501="nulová",J501,0)</f>
        <v>0</v>
      </c>
      <c r="BJ501" s="15" t="s">
        <v>78</v>
      </c>
      <c r="BK501" s="139">
        <f>ROUND(I501*H501,2)</f>
        <v>0</v>
      </c>
      <c r="BL501" s="15" t="s">
        <v>208</v>
      </c>
      <c r="BM501" s="138" t="s">
        <v>884</v>
      </c>
    </row>
    <row r="502" spans="2:65" s="12" customFormat="1" ht="11.25">
      <c r="B502" s="144"/>
      <c r="D502" s="145" t="s">
        <v>135</v>
      </c>
      <c r="E502" s="146" t="s">
        <v>3</v>
      </c>
      <c r="F502" s="147" t="s">
        <v>885</v>
      </c>
      <c r="H502" s="148">
        <v>41</v>
      </c>
      <c r="I502" s="149"/>
      <c r="L502" s="144"/>
      <c r="M502" s="150"/>
      <c r="T502" s="151"/>
      <c r="AT502" s="146" t="s">
        <v>135</v>
      </c>
      <c r="AU502" s="146" t="s">
        <v>80</v>
      </c>
      <c r="AV502" s="12" t="s">
        <v>80</v>
      </c>
      <c r="AW502" s="12" t="s">
        <v>33</v>
      </c>
      <c r="AX502" s="12" t="s">
        <v>78</v>
      </c>
      <c r="AY502" s="146" t="s">
        <v>124</v>
      </c>
    </row>
    <row r="503" spans="2:65" s="1" customFormat="1" ht="16.5" customHeight="1">
      <c r="B503" s="126"/>
      <c r="C503" s="152">
        <v>151</v>
      </c>
      <c r="D503" s="152" t="s">
        <v>174</v>
      </c>
      <c r="E503" s="153" t="s">
        <v>886</v>
      </c>
      <c r="F503" s="154" t="s">
        <v>887</v>
      </c>
      <c r="G503" s="155" t="s">
        <v>192</v>
      </c>
      <c r="H503" s="156">
        <v>1</v>
      </c>
      <c r="I503" s="157"/>
      <c r="J503" s="158">
        <f>ROUND(I503*H503,2)</f>
        <v>0</v>
      </c>
      <c r="K503" s="154" t="s">
        <v>130</v>
      </c>
      <c r="L503" s="159"/>
      <c r="M503" s="160" t="s">
        <v>3</v>
      </c>
      <c r="N503" s="161" t="s">
        <v>43</v>
      </c>
      <c r="P503" s="136">
        <f>O503*H503</f>
        <v>0</v>
      </c>
      <c r="Q503" s="136">
        <v>1.8E-3</v>
      </c>
      <c r="R503" s="136">
        <f>Q503*H503</f>
        <v>1.8E-3</v>
      </c>
      <c r="S503" s="136">
        <v>0</v>
      </c>
      <c r="T503" s="137">
        <f>S503*H503</f>
        <v>0</v>
      </c>
      <c r="AR503" s="138" t="s">
        <v>295</v>
      </c>
      <c r="AT503" s="138" t="s">
        <v>174</v>
      </c>
      <c r="AU503" s="138" t="s">
        <v>80</v>
      </c>
      <c r="AY503" s="15" t="s">
        <v>124</v>
      </c>
      <c r="BE503" s="139">
        <f>IF(N503="základní",J503,0)</f>
        <v>0</v>
      </c>
      <c r="BF503" s="139">
        <f>IF(N503="snížená",J503,0)</f>
        <v>0</v>
      </c>
      <c r="BG503" s="139">
        <f>IF(N503="zákl. přenesená",J503,0)</f>
        <v>0</v>
      </c>
      <c r="BH503" s="139">
        <f>IF(N503="sníž. přenesená",J503,0)</f>
        <v>0</v>
      </c>
      <c r="BI503" s="139">
        <f>IF(N503="nulová",J503,0)</f>
        <v>0</v>
      </c>
      <c r="BJ503" s="15" t="s">
        <v>78</v>
      </c>
      <c r="BK503" s="139">
        <f>ROUND(I503*H503,2)</f>
        <v>0</v>
      </c>
      <c r="BL503" s="15" t="s">
        <v>208</v>
      </c>
      <c r="BM503" s="138" t="s">
        <v>888</v>
      </c>
    </row>
    <row r="504" spans="2:65" s="12" customFormat="1" ht="11.25">
      <c r="B504" s="144"/>
      <c r="D504" s="145" t="s">
        <v>135</v>
      </c>
      <c r="E504" s="146" t="s">
        <v>3</v>
      </c>
      <c r="F504" s="147" t="s">
        <v>78</v>
      </c>
      <c r="H504" s="148">
        <v>1</v>
      </c>
      <c r="I504" s="149"/>
      <c r="L504" s="144"/>
      <c r="M504" s="150"/>
      <c r="T504" s="151"/>
      <c r="AT504" s="146" t="s">
        <v>135</v>
      </c>
      <c r="AU504" s="146" t="s">
        <v>80</v>
      </c>
      <c r="AV504" s="12" t="s">
        <v>80</v>
      </c>
      <c r="AW504" s="12" t="s">
        <v>33</v>
      </c>
      <c r="AX504" s="12" t="s">
        <v>78</v>
      </c>
      <c r="AY504" s="146" t="s">
        <v>124</v>
      </c>
    </row>
    <row r="505" spans="2:65" s="1" customFormat="1" ht="16.5" customHeight="1">
      <c r="B505" s="126"/>
      <c r="C505" s="127">
        <v>152</v>
      </c>
      <c r="D505" s="127" t="s">
        <v>126</v>
      </c>
      <c r="E505" s="128" t="s">
        <v>889</v>
      </c>
      <c r="F505" s="129" t="s">
        <v>890</v>
      </c>
      <c r="G505" s="130" t="s">
        <v>192</v>
      </c>
      <c r="H505" s="131">
        <v>42</v>
      </c>
      <c r="I505" s="132"/>
      <c r="J505" s="133">
        <f>ROUND(I505*H505,2)</f>
        <v>0</v>
      </c>
      <c r="K505" s="129" t="s">
        <v>130</v>
      </c>
      <c r="L505" s="30"/>
      <c r="M505" s="134" t="s">
        <v>3</v>
      </c>
      <c r="N505" s="135" t="s">
        <v>43</v>
      </c>
      <c r="P505" s="136">
        <f>O505*H505</f>
        <v>0</v>
      </c>
      <c r="Q505" s="136">
        <v>2.4000000000000001E-4</v>
      </c>
      <c r="R505" s="136">
        <f>Q505*H505</f>
        <v>1.008E-2</v>
      </c>
      <c r="S505" s="136">
        <v>0</v>
      </c>
      <c r="T505" s="137">
        <f>S505*H505</f>
        <v>0</v>
      </c>
      <c r="AR505" s="138" t="s">
        <v>208</v>
      </c>
      <c r="AT505" s="138" t="s">
        <v>126</v>
      </c>
      <c r="AU505" s="138" t="s">
        <v>80</v>
      </c>
      <c r="AY505" s="15" t="s">
        <v>124</v>
      </c>
      <c r="BE505" s="139">
        <f>IF(N505="základní",J505,0)</f>
        <v>0</v>
      </c>
      <c r="BF505" s="139">
        <f>IF(N505="snížená",J505,0)</f>
        <v>0</v>
      </c>
      <c r="BG505" s="139">
        <f>IF(N505="zákl. přenesená",J505,0)</f>
        <v>0</v>
      </c>
      <c r="BH505" s="139">
        <f>IF(N505="sníž. přenesená",J505,0)</f>
        <v>0</v>
      </c>
      <c r="BI505" s="139">
        <f>IF(N505="nulová",J505,0)</f>
        <v>0</v>
      </c>
      <c r="BJ505" s="15" t="s">
        <v>78</v>
      </c>
      <c r="BK505" s="139">
        <f>ROUND(I505*H505,2)</f>
        <v>0</v>
      </c>
      <c r="BL505" s="15" t="s">
        <v>208</v>
      </c>
      <c r="BM505" s="138" t="s">
        <v>891</v>
      </c>
    </row>
    <row r="506" spans="2:65" s="1" customFormat="1" ht="11.25">
      <c r="B506" s="30"/>
      <c r="D506" s="140" t="s">
        <v>133</v>
      </c>
      <c r="F506" s="141" t="s">
        <v>892</v>
      </c>
      <c r="I506" s="142"/>
      <c r="L506" s="30"/>
      <c r="M506" s="143"/>
      <c r="T506" s="51"/>
      <c r="AT506" s="15" t="s">
        <v>133</v>
      </c>
      <c r="AU506" s="15" t="s">
        <v>80</v>
      </c>
    </row>
    <row r="507" spans="2:65" s="12" customFormat="1" ht="11.25">
      <c r="B507" s="144"/>
      <c r="D507" s="145" t="s">
        <v>135</v>
      </c>
      <c r="E507" s="146" t="s">
        <v>3</v>
      </c>
      <c r="F507" s="147" t="s">
        <v>893</v>
      </c>
      <c r="H507" s="148">
        <v>42</v>
      </c>
      <c r="I507" s="149"/>
      <c r="L507" s="144"/>
      <c r="M507" s="150"/>
      <c r="T507" s="151"/>
      <c r="AT507" s="146" t="s">
        <v>135</v>
      </c>
      <c r="AU507" s="146" t="s">
        <v>80</v>
      </c>
      <c r="AV507" s="12" t="s">
        <v>80</v>
      </c>
      <c r="AW507" s="12" t="s">
        <v>33</v>
      </c>
      <c r="AX507" s="12" t="s">
        <v>78</v>
      </c>
      <c r="AY507" s="146" t="s">
        <v>124</v>
      </c>
    </row>
    <row r="508" spans="2:65" s="1" customFormat="1" ht="16.5" customHeight="1">
      <c r="B508" s="126"/>
      <c r="C508" s="152">
        <v>153</v>
      </c>
      <c r="D508" s="152" t="s">
        <v>174</v>
      </c>
      <c r="E508" s="153" t="s">
        <v>894</v>
      </c>
      <c r="F508" s="154" t="s">
        <v>895</v>
      </c>
      <c r="G508" s="155" t="s">
        <v>192</v>
      </c>
      <c r="H508" s="156">
        <v>2</v>
      </c>
      <c r="I508" s="157"/>
      <c r="J508" s="158">
        <f>ROUND(I508*H508,2)</f>
        <v>0</v>
      </c>
      <c r="K508" s="154" t="s">
        <v>130</v>
      </c>
      <c r="L508" s="159"/>
      <c r="M508" s="160" t="s">
        <v>3</v>
      </c>
      <c r="N508" s="161" t="s">
        <v>43</v>
      </c>
      <c r="P508" s="136">
        <f>O508*H508</f>
        <v>0</v>
      </c>
      <c r="Q508" s="136">
        <v>7.5000000000000002E-4</v>
      </c>
      <c r="R508" s="136">
        <f>Q508*H508</f>
        <v>1.5E-3</v>
      </c>
      <c r="S508" s="136">
        <v>0</v>
      </c>
      <c r="T508" s="137">
        <f>S508*H508</f>
        <v>0</v>
      </c>
      <c r="AR508" s="138" t="s">
        <v>295</v>
      </c>
      <c r="AT508" s="138" t="s">
        <v>174</v>
      </c>
      <c r="AU508" s="138" t="s">
        <v>80</v>
      </c>
      <c r="AY508" s="15" t="s">
        <v>124</v>
      </c>
      <c r="BE508" s="139">
        <f>IF(N508="základní",J508,0)</f>
        <v>0</v>
      </c>
      <c r="BF508" s="139">
        <f>IF(N508="snížená",J508,0)</f>
        <v>0</v>
      </c>
      <c r="BG508" s="139">
        <f>IF(N508="zákl. přenesená",J508,0)</f>
        <v>0</v>
      </c>
      <c r="BH508" s="139">
        <f>IF(N508="sníž. přenesená",J508,0)</f>
        <v>0</v>
      </c>
      <c r="BI508" s="139">
        <f>IF(N508="nulová",J508,0)</f>
        <v>0</v>
      </c>
      <c r="BJ508" s="15" t="s">
        <v>78</v>
      </c>
      <c r="BK508" s="139">
        <f>ROUND(I508*H508,2)</f>
        <v>0</v>
      </c>
      <c r="BL508" s="15" t="s">
        <v>208</v>
      </c>
      <c r="BM508" s="138" t="s">
        <v>896</v>
      </c>
    </row>
    <row r="509" spans="2:65" s="12" customFormat="1" ht="11.25">
      <c r="B509" s="144"/>
      <c r="D509" s="145" t="s">
        <v>135</v>
      </c>
      <c r="E509" s="146" t="s">
        <v>3</v>
      </c>
      <c r="F509" s="147" t="s">
        <v>80</v>
      </c>
      <c r="H509" s="148">
        <v>2</v>
      </c>
      <c r="I509" s="149"/>
      <c r="L509" s="144"/>
      <c r="M509" s="150"/>
      <c r="T509" s="151"/>
      <c r="AT509" s="146" t="s">
        <v>135</v>
      </c>
      <c r="AU509" s="146" t="s">
        <v>80</v>
      </c>
      <c r="AV509" s="12" t="s">
        <v>80</v>
      </c>
      <c r="AW509" s="12" t="s">
        <v>33</v>
      </c>
      <c r="AX509" s="12" t="s">
        <v>78</v>
      </c>
      <c r="AY509" s="146" t="s">
        <v>124</v>
      </c>
    </row>
    <row r="510" spans="2:65" s="1" customFormat="1" ht="16.5" customHeight="1">
      <c r="B510" s="126"/>
      <c r="C510" s="152">
        <v>154</v>
      </c>
      <c r="D510" s="152" t="s">
        <v>174</v>
      </c>
      <c r="E510" s="153" t="s">
        <v>897</v>
      </c>
      <c r="F510" s="154" t="s">
        <v>898</v>
      </c>
      <c r="G510" s="155" t="s">
        <v>192</v>
      </c>
      <c r="H510" s="156">
        <v>42</v>
      </c>
      <c r="I510" s="157"/>
      <c r="J510" s="158">
        <f>ROUND(I510*H510,2)</f>
        <v>0</v>
      </c>
      <c r="K510" s="154" t="s">
        <v>130</v>
      </c>
      <c r="L510" s="159"/>
      <c r="M510" s="160" t="s">
        <v>3</v>
      </c>
      <c r="N510" s="161" t="s">
        <v>43</v>
      </c>
      <c r="P510" s="136">
        <f>O510*H510</f>
        <v>0</v>
      </c>
      <c r="Q510" s="136">
        <v>5.0000000000000001E-4</v>
      </c>
      <c r="R510" s="136">
        <f>Q510*H510</f>
        <v>2.1000000000000001E-2</v>
      </c>
      <c r="S510" s="136">
        <v>0</v>
      </c>
      <c r="T510" s="137">
        <f>S510*H510</f>
        <v>0</v>
      </c>
      <c r="AR510" s="138" t="s">
        <v>295</v>
      </c>
      <c r="AT510" s="138" t="s">
        <v>174</v>
      </c>
      <c r="AU510" s="138" t="s">
        <v>80</v>
      </c>
      <c r="AY510" s="15" t="s">
        <v>124</v>
      </c>
      <c r="BE510" s="139">
        <f>IF(N510="základní",J510,0)</f>
        <v>0</v>
      </c>
      <c r="BF510" s="139">
        <f>IF(N510="snížená",J510,0)</f>
        <v>0</v>
      </c>
      <c r="BG510" s="139">
        <f>IF(N510="zákl. přenesená",J510,0)</f>
        <v>0</v>
      </c>
      <c r="BH510" s="139">
        <f>IF(N510="sníž. přenesená",J510,0)</f>
        <v>0</v>
      </c>
      <c r="BI510" s="139">
        <f>IF(N510="nulová",J510,0)</f>
        <v>0</v>
      </c>
      <c r="BJ510" s="15" t="s">
        <v>78</v>
      </c>
      <c r="BK510" s="139">
        <f>ROUND(I510*H510,2)</f>
        <v>0</v>
      </c>
      <c r="BL510" s="15" t="s">
        <v>208</v>
      </c>
      <c r="BM510" s="138" t="s">
        <v>899</v>
      </c>
    </row>
    <row r="511" spans="2:65" s="12" customFormat="1" ht="11.25">
      <c r="B511" s="144"/>
      <c r="D511" s="145" t="s">
        <v>135</v>
      </c>
      <c r="E511" s="146" t="s">
        <v>3</v>
      </c>
      <c r="F511" s="147" t="s">
        <v>861</v>
      </c>
      <c r="H511" s="148">
        <v>42</v>
      </c>
      <c r="I511" s="149"/>
      <c r="L511" s="144"/>
      <c r="M511" s="150"/>
      <c r="T511" s="151"/>
      <c r="AT511" s="146" t="s">
        <v>135</v>
      </c>
      <c r="AU511" s="146" t="s">
        <v>80</v>
      </c>
      <c r="AV511" s="12" t="s">
        <v>80</v>
      </c>
      <c r="AW511" s="12" t="s">
        <v>33</v>
      </c>
      <c r="AX511" s="12" t="s">
        <v>78</v>
      </c>
      <c r="AY511" s="146" t="s">
        <v>124</v>
      </c>
    </row>
    <row r="512" spans="2:65" s="1" customFormat="1" ht="16.5" customHeight="1">
      <c r="B512" s="126"/>
      <c r="C512" s="152">
        <v>155</v>
      </c>
      <c r="D512" s="152" t="s">
        <v>174</v>
      </c>
      <c r="E512" s="153" t="s">
        <v>900</v>
      </c>
      <c r="F512" s="154" t="s">
        <v>901</v>
      </c>
      <c r="G512" s="155" t="s">
        <v>192</v>
      </c>
      <c r="H512" s="156">
        <v>42</v>
      </c>
      <c r="I512" s="157"/>
      <c r="J512" s="158">
        <f>ROUND(I512*H512,2)</f>
        <v>0</v>
      </c>
      <c r="K512" s="154" t="s">
        <v>130</v>
      </c>
      <c r="L512" s="159"/>
      <c r="M512" s="160" t="s">
        <v>3</v>
      </c>
      <c r="N512" s="161" t="s">
        <v>43</v>
      </c>
      <c r="P512" s="136">
        <f>O512*H512</f>
        <v>0</v>
      </c>
      <c r="Q512" s="136">
        <v>5.0000000000000001E-4</v>
      </c>
      <c r="R512" s="136">
        <f>Q512*H512</f>
        <v>2.1000000000000001E-2</v>
      </c>
      <c r="S512" s="136">
        <v>0</v>
      </c>
      <c r="T512" s="137">
        <f>S512*H512</f>
        <v>0</v>
      </c>
      <c r="AR512" s="138" t="s">
        <v>295</v>
      </c>
      <c r="AT512" s="138" t="s">
        <v>174</v>
      </c>
      <c r="AU512" s="138" t="s">
        <v>80</v>
      </c>
      <c r="AY512" s="15" t="s">
        <v>124</v>
      </c>
      <c r="BE512" s="139">
        <f>IF(N512="základní",J512,0)</f>
        <v>0</v>
      </c>
      <c r="BF512" s="139">
        <f>IF(N512="snížená",J512,0)</f>
        <v>0</v>
      </c>
      <c r="BG512" s="139">
        <f>IF(N512="zákl. přenesená",J512,0)</f>
        <v>0</v>
      </c>
      <c r="BH512" s="139">
        <f>IF(N512="sníž. přenesená",J512,0)</f>
        <v>0</v>
      </c>
      <c r="BI512" s="139">
        <f>IF(N512="nulová",J512,0)</f>
        <v>0</v>
      </c>
      <c r="BJ512" s="15" t="s">
        <v>78</v>
      </c>
      <c r="BK512" s="139">
        <f>ROUND(I512*H512,2)</f>
        <v>0</v>
      </c>
      <c r="BL512" s="15" t="s">
        <v>208</v>
      </c>
      <c r="BM512" s="138" t="s">
        <v>902</v>
      </c>
    </row>
    <row r="513" spans="2:65" s="12" customFormat="1" ht="11.25">
      <c r="B513" s="144"/>
      <c r="D513" s="145" t="s">
        <v>135</v>
      </c>
      <c r="E513" s="146" t="s">
        <v>3</v>
      </c>
      <c r="F513" s="147" t="s">
        <v>861</v>
      </c>
      <c r="H513" s="148">
        <v>42</v>
      </c>
      <c r="I513" s="149"/>
      <c r="L513" s="144"/>
      <c r="M513" s="150"/>
      <c r="T513" s="151"/>
      <c r="AT513" s="146" t="s">
        <v>135</v>
      </c>
      <c r="AU513" s="146" t="s">
        <v>80</v>
      </c>
      <c r="AV513" s="12" t="s">
        <v>80</v>
      </c>
      <c r="AW513" s="12" t="s">
        <v>33</v>
      </c>
      <c r="AX513" s="12" t="s">
        <v>78</v>
      </c>
      <c r="AY513" s="146" t="s">
        <v>124</v>
      </c>
    </row>
    <row r="514" spans="2:65" s="1" customFormat="1" ht="16.5" customHeight="1">
      <c r="B514" s="126"/>
      <c r="C514" s="152">
        <v>156</v>
      </c>
      <c r="D514" s="152" t="s">
        <v>174</v>
      </c>
      <c r="E514" s="153" t="s">
        <v>903</v>
      </c>
      <c r="F514" s="154" t="s">
        <v>904</v>
      </c>
      <c r="G514" s="155" t="s">
        <v>192</v>
      </c>
      <c r="H514" s="156">
        <v>42</v>
      </c>
      <c r="I514" s="157"/>
      <c r="J514" s="158">
        <f>ROUND(I514*H514,2)</f>
        <v>0</v>
      </c>
      <c r="K514" s="154" t="s">
        <v>130</v>
      </c>
      <c r="L514" s="159"/>
      <c r="M514" s="160" t="s">
        <v>3</v>
      </c>
      <c r="N514" s="161" t="s">
        <v>43</v>
      </c>
      <c r="P514" s="136">
        <f>O514*H514</f>
        <v>0</v>
      </c>
      <c r="Q514" s="136">
        <v>8.0000000000000004E-4</v>
      </c>
      <c r="R514" s="136">
        <f>Q514*H514</f>
        <v>3.3600000000000005E-2</v>
      </c>
      <c r="S514" s="136">
        <v>0</v>
      </c>
      <c r="T514" s="137">
        <f>S514*H514</f>
        <v>0</v>
      </c>
      <c r="AR514" s="138" t="s">
        <v>295</v>
      </c>
      <c r="AT514" s="138" t="s">
        <v>174</v>
      </c>
      <c r="AU514" s="138" t="s">
        <v>80</v>
      </c>
      <c r="AY514" s="15" t="s">
        <v>124</v>
      </c>
      <c r="BE514" s="139">
        <f>IF(N514="základní",J514,0)</f>
        <v>0</v>
      </c>
      <c r="BF514" s="139">
        <f>IF(N514="snížená",J514,0)</f>
        <v>0</v>
      </c>
      <c r="BG514" s="139">
        <f>IF(N514="zákl. přenesená",J514,0)</f>
        <v>0</v>
      </c>
      <c r="BH514" s="139">
        <f>IF(N514="sníž. přenesená",J514,0)</f>
        <v>0</v>
      </c>
      <c r="BI514" s="139">
        <f>IF(N514="nulová",J514,0)</f>
        <v>0</v>
      </c>
      <c r="BJ514" s="15" t="s">
        <v>78</v>
      </c>
      <c r="BK514" s="139">
        <f>ROUND(I514*H514,2)</f>
        <v>0</v>
      </c>
      <c r="BL514" s="15" t="s">
        <v>208</v>
      </c>
      <c r="BM514" s="138" t="s">
        <v>905</v>
      </c>
    </row>
    <row r="515" spans="2:65" s="12" customFormat="1" ht="11.25">
      <c r="B515" s="144"/>
      <c r="D515" s="145" t="s">
        <v>135</v>
      </c>
      <c r="E515" s="146" t="s">
        <v>3</v>
      </c>
      <c r="F515" s="147" t="s">
        <v>861</v>
      </c>
      <c r="H515" s="148">
        <v>42</v>
      </c>
      <c r="I515" s="149"/>
      <c r="L515" s="144"/>
      <c r="M515" s="150"/>
      <c r="T515" s="151"/>
      <c r="AT515" s="146" t="s">
        <v>135</v>
      </c>
      <c r="AU515" s="146" t="s">
        <v>80</v>
      </c>
      <c r="AV515" s="12" t="s">
        <v>80</v>
      </c>
      <c r="AW515" s="12" t="s">
        <v>33</v>
      </c>
      <c r="AX515" s="12" t="s">
        <v>78</v>
      </c>
      <c r="AY515" s="146" t="s">
        <v>124</v>
      </c>
    </row>
    <row r="516" spans="2:65" s="1" customFormat="1" ht="16.5" customHeight="1">
      <c r="B516" s="126"/>
      <c r="C516" s="152">
        <v>157</v>
      </c>
      <c r="D516" s="152" t="s">
        <v>174</v>
      </c>
      <c r="E516" s="153" t="s">
        <v>906</v>
      </c>
      <c r="F516" s="154" t="s">
        <v>907</v>
      </c>
      <c r="G516" s="155" t="s">
        <v>236</v>
      </c>
      <c r="H516" s="156">
        <v>16.399999999999999</v>
      </c>
      <c r="I516" s="157"/>
      <c r="J516" s="158">
        <f>ROUND(I516*H516,2)</f>
        <v>0</v>
      </c>
      <c r="K516" s="154" t="s">
        <v>130</v>
      </c>
      <c r="L516" s="159"/>
      <c r="M516" s="160" t="s">
        <v>3</v>
      </c>
      <c r="N516" s="161" t="s">
        <v>43</v>
      </c>
      <c r="P516" s="136">
        <f>O516*H516</f>
        <v>0</v>
      </c>
      <c r="Q516" s="136">
        <v>0.01</v>
      </c>
      <c r="R516" s="136">
        <f>Q516*H516</f>
        <v>0.16399999999999998</v>
      </c>
      <c r="S516" s="136">
        <v>0</v>
      </c>
      <c r="T516" s="137">
        <f>S516*H516</f>
        <v>0</v>
      </c>
      <c r="AR516" s="138" t="s">
        <v>295</v>
      </c>
      <c r="AT516" s="138" t="s">
        <v>174</v>
      </c>
      <c r="AU516" s="138" t="s">
        <v>80</v>
      </c>
      <c r="AY516" s="15" t="s">
        <v>124</v>
      </c>
      <c r="BE516" s="139">
        <f>IF(N516="základní",J516,0)</f>
        <v>0</v>
      </c>
      <c r="BF516" s="139">
        <f>IF(N516="snížená",J516,0)</f>
        <v>0</v>
      </c>
      <c r="BG516" s="139">
        <f>IF(N516="zákl. přenesená",J516,0)</f>
        <v>0</v>
      </c>
      <c r="BH516" s="139">
        <f>IF(N516="sníž. přenesená",J516,0)</f>
        <v>0</v>
      </c>
      <c r="BI516" s="139">
        <f>IF(N516="nulová",J516,0)</f>
        <v>0</v>
      </c>
      <c r="BJ516" s="15" t="s">
        <v>78</v>
      </c>
      <c r="BK516" s="139">
        <f>ROUND(I516*H516,2)</f>
        <v>0</v>
      </c>
      <c r="BL516" s="15" t="s">
        <v>208</v>
      </c>
      <c r="BM516" s="138" t="s">
        <v>908</v>
      </c>
    </row>
    <row r="517" spans="2:65" s="12" customFormat="1" ht="11.25">
      <c r="B517" s="144"/>
      <c r="D517" s="145" t="s">
        <v>135</v>
      </c>
      <c r="E517" s="146" t="s">
        <v>3</v>
      </c>
      <c r="F517" s="147" t="s">
        <v>909</v>
      </c>
      <c r="H517" s="148">
        <v>16.399999999999999</v>
      </c>
      <c r="I517" s="149"/>
      <c r="L517" s="144"/>
      <c r="M517" s="150"/>
      <c r="T517" s="151"/>
      <c r="AT517" s="146" t="s">
        <v>135</v>
      </c>
      <c r="AU517" s="146" t="s">
        <v>80</v>
      </c>
      <c r="AV517" s="12" t="s">
        <v>80</v>
      </c>
      <c r="AW517" s="12" t="s">
        <v>33</v>
      </c>
      <c r="AX517" s="12" t="s">
        <v>78</v>
      </c>
      <c r="AY517" s="146" t="s">
        <v>124</v>
      </c>
    </row>
    <row r="518" spans="2:65" s="1" customFormat="1" ht="16.5" customHeight="1">
      <c r="B518" s="126"/>
      <c r="C518" s="152">
        <v>158</v>
      </c>
      <c r="D518" s="152" t="s">
        <v>174</v>
      </c>
      <c r="E518" s="153" t="s">
        <v>910</v>
      </c>
      <c r="F518" s="154" t="s">
        <v>911</v>
      </c>
      <c r="G518" s="155" t="s">
        <v>912</v>
      </c>
      <c r="H518" s="156">
        <v>1</v>
      </c>
      <c r="I518" s="157"/>
      <c r="J518" s="158">
        <f>ROUND(I518*H518,2)</f>
        <v>0</v>
      </c>
      <c r="K518" s="154" t="s">
        <v>130</v>
      </c>
      <c r="L518" s="159"/>
      <c r="M518" s="160" t="s">
        <v>3</v>
      </c>
      <c r="N518" s="161" t="s">
        <v>43</v>
      </c>
      <c r="P518" s="136">
        <f>O518*H518</f>
        <v>0</v>
      </c>
      <c r="Q518" s="136">
        <v>7.4999999999999997E-3</v>
      </c>
      <c r="R518" s="136">
        <f>Q518*H518</f>
        <v>7.4999999999999997E-3</v>
      </c>
      <c r="S518" s="136">
        <v>0</v>
      </c>
      <c r="T518" s="137">
        <f>S518*H518</f>
        <v>0</v>
      </c>
      <c r="AR518" s="138" t="s">
        <v>295</v>
      </c>
      <c r="AT518" s="138" t="s">
        <v>174</v>
      </c>
      <c r="AU518" s="138" t="s">
        <v>80</v>
      </c>
      <c r="AY518" s="15" t="s">
        <v>124</v>
      </c>
      <c r="BE518" s="139">
        <f>IF(N518="základní",J518,0)</f>
        <v>0</v>
      </c>
      <c r="BF518" s="139">
        <f>IF(N518="snížená",J518,0)</f>
        <v>0</v>
      </c>
      <c r="BG518" s="139">
        <f>IF(N518="zákl. přenesená",J518,0)</f>
        <v>0</v>
      </c>
      <c r="BH518" s="139">
        <f>IF(N518="sníž. přenesená",J518,0)</f>
        <v>0</v>
      </c>
      <c r="BI518" s="139">
        <f>IF(N518="nulová",J518,0)</f>
        <v>0</v>
      </c>
      <c r="BJ518" s="15" t="s">
        <v>78</v>
      </c>
      <c r="BK518" s="139">
        <f>ROUND(I518*H518,2)</f>
        <v>0</v>
      </c>
      <c r="BL518" s="15" t="s">
        <v>208</v>
      </c>
      <c r="BM518" s="138" t="s">
        <v>913</v>
      </c>
    </row>
    <row r="519" spans="2:65" s="12" customFormat="1" ht="11.25">
      <c r="B519" s="144"/>
      <c r="D519" s="145" t="s">
        <v>135</v>
      </c>
      <c r="E519" s="146" t="s">
        <v>3</v>
      </c>
      <c r="F519" s="147" t="s">
        <v>78</v>
      </c>
      <c r="H519" s="148">
        <v>1</v>
      </c>
      <c r="I519" s="149"/>
      <c r="L519" s="144"/>
      <c r="M519" s="150"/>
      <c r="T519" s="151"/>
      <c r="AT519" s="146" t="s">
        <v>135</v>
      </c>
      <c r="AU519" s="146" t="s">
        <v>80</v>
      </c>
      <c r="AV519" s="12" t="s">
        <v>80</v>
      </c>
      <c r="AW519" s="12" t="s">
        <v>33</v>
      </c>
      <c r="AX519" s="12" t="s">
        <v>78</v>
      </c>
      <c r="AY519" s="146" t="s">
        <v>124</v>
      </c>
    </row>
    <row r="520" spans="2:65" s="1" customFormat="1" ht="16.5" customHeight="1">
      <c r="B520" s="126"/>
      <c r="C520" s="127">
        <v>159</v>
      </c>
      <c r="D520" s="127" t="s">
        <v>126</v>
      </c>
      <c r="E520" s="128" t="s">
        <v>914</v>
      </c>
      <c r="F520" s="129" t="s">
        <v>915</v>
      </c>
      <c r="G520" s="130" t="s">
        <v>768</v>
      </c>
      <c r="H520" s="131">
        <v>12</v>
      </c>
      <c r="I520" s="132"/>
      <c r="J520" s="133">
        <f>ROUND(I520*H520,2)</f>
        <v>0</v>
      </c>
      <c r="K520" s="129" t="s">
        <v>130</v>
      </c>
      <c r="L520" s="30"/>
      <c r="M520" s="134" t="s">
        <v>3</v>
      </c>
      <c r="N520" s="135" t="s">
        <v>43</v>
      </c>
      <c r="P520" s="136">
        <f>O520*H520</f>
        <v>0</v>
      </c>
      <c r="Q520" s="136">
        <v>3.5029999999999999E-2</v>
      </c>
      <c r="R520" s="136">
        <f>Q520*H520</f>
        <v>0.42035999999999996</v>
      </c>
      <c r="S520" s="136">
        <v>0</v>
      </c>
      <c r="T520" s="137">
        <f>S520*H520</f>
        <v>0</v>
      </c>
      <c r="AR520" s="138" t="s">
        <v>208</v>
      </c>
      <c r="AT520" s="138" t="s">
        <v>126</v>
      </c>
      <c r="AU520" s="138" t="s">
        <v>80</v>
      </c>
      <c r="AY520" s="15" t="s">
        <v>124</v>
      </c>
      <c r="BE520" s="139">
        <f>IF(N520="základní",J520,0)</f>
        <v>0</v>
      </c>
      <c r="BF520" s="139">
        <f>IF(N520="snížená",J520,0)</f>
        <v>0</v>
      </c>
      <c r="BG520" s="139">
        <f>IF(N520="zákl. přenesená",J520,0)</f>
        <v>0</v>
      </c>
      <c r="BH520" s="139">
        <f>IF(N520="sníž. přenesená",J520,0)</f>
        <v>0</v>
      </c>
      <c r="BI520" s="139">
        <f>IF(N520="nulová",J520,0)</f>
        <v>0</v>
      </c>
      <c r="BJ520" s="15" t="s">
        <v>78</v>
      </c>
      <c r="BK520" s="139">
        <f>ROUND(I520*H520,2)</f>
        <v>0</v>
      </c>
      <c r="BL520" s="15" t="s">
        <v>208</v>
      </c>
      <c r="BM520" s="138" t="s">
        <v>916</v>
      </c>
    </row>
    <row r="521" spans="2:65" s="1" customFormat="1" ht="11.25">
      <c r="B521" s="30"/>
      <c r="D521" s="140" t="s">
        <v>133</v>
      </c>
      <c r="F521" s="141" t="s">
        <v>917</v>
      </c>
      <c r="I521" s="142"/>
      <c r="L521" s="30"/>
      <c r="M521" s="143"/>
      <c r="T521" s="51"/>
      <c r="AT521" s="15" t="s">
        <v>133</v>
      </c>
      <c r="AU521" s="15" t="s">
        <v>80</v>
      </c>
    </row>
    <row r="522" spans="2:65" s="12" customFormat="1" ht="11.25">
      <c r="B522" s="144"/>
      <c r="D522" s="145" t="s">
        <v>135</v>
      </c>
      <c r="E522" s="146" t="s">
        <v>3</v>
      </c>
      <c r="F522" s="147" t="s">
        <v>189</v>
      </c>
      <c r="H522" s="148">
        <v>12</v>
      </c>
      <c r="I522" s="149"/>
      <c r="L522" s="144"/>
      <c r="M522" s="150"/>
      <c r="T522" s="151"/>
      <c r="AT522" s="146" t="s">
        <v>135</v>
      </c>
      <c r="AU522" s="146" t="s">
        <v>80</v>
      </c>
      <c r="AV522" s="12" t="s">
        <v>80</v>
      </c>
      <c r="AW522" s="12" t="s">
        <v>33</v>
      </c>
      <c r="AX522" s="12" t="s">
        <v>78</v>
      </c>
      <c r="AY522" s="146" t="s">
        <v>124</v>
      </c>
    </row>
    <row r="523" spans="2:65" s="1" customFormat="1" ht="21.75" customHeight="1">
      <c r="B523" s="126"/>
      <c r="C523" s="127">
        <v>160</v>
      </c>
      <c r="D523" s="127" t="s">
        <v>126</v>
      </c>
      <c r="E523" s="128" t="s">
        <v>918</v>
      </c>
      <c r="F523" s="129" t="s">
        <v>919</v>
      </c>
      <c r="G523" s="130" t="s">
        <v>768</v>
      </c>
      <c r="H523" s="131">
        <v>10</v>
      </c>
      <c r="I523" s="132"/>
      <c r="J523" s="133">
        <f>ROUND(I523*H523,2)</f>
        <v>0</v>
      </c>
      <c r="K523" s="129" t="s">
        <v>130</v>
      </c>
      <c r="L523" s="30"/>
      <c r="M523" s="134" t="s">
        <v>3</v>
      </c>
      <c r="N523" s="135" t="s">
        <v>43</v>
      </c>
      <c r="P523" s="136">
        <f>O523*H523</f>
        <v>0</v>
      </c>
      <c r="Q523" s="136">
        <v>5.1409999999999997E-2</v>
      </c>
      <c r="R523" s="136">
        <f>Q523*H523</f>
        <v>0.5141</v>
      </c>
      <c r="S523" s="136">
        <v>0</v>
      </c>
      <c r="T523" s="137">
        <f>S523*H523</f>
        <v>0</v>
      </c>
      <c r="AR523" s="138" t="s">
        <v>208</v>
      </c>
      <c r="AT523" s="138" t="s">
        <v>126</v>
      </c>
      <c r="AU523" s="138" t="s">
        <v>80</v>
      </c>
      <c r="AY523" s="15" t="s">
        <v>124</v>
      </c>
      <c r="BE523" s="139">
        <f>IF(N523="základní",J523,0)</f>
        <v>0</v>
      </c>
      <c r="BF523" s="139">
        <f>IF(N523="snížená",J523,0)</f>
        <v>0</v>
      </c>
      <c r="BG523" s="139">
        <f>IF(N523="zákl. přenesená",J523,0)</f>
        <v>0</v>
      </c>
      <c r="BH523" s="139">
        <f>IF(N523="sníž. přenesená",J523,0)</f>
        <v>0</v>
      </c>
      <c r="BI523" s="139">
        <f>IF(N523="nulová",J523,0)</f>
        <v>0</v>
      </c>
      <c r="BJ523" s="15" t="s">
        <v>78</v>
      </c>
      <c r="BK523" s="139">
        <f>ROUND(I523*H523,2)</f>
        <v>0</v>
      </c>
      <c r="BL523" s="15" t="s">
        <v>208</v>
      </c>
      <c r="BM523" s="138" t="s">
        <v>920</v>
      </c>
    </row>
    <row r="524" spans="2:65" s="1" customFormat="1" ht="11.25">
      <c r="B524" s="30"/>
      <c r="D524" s="140" t="s">
        <v>133</v>
      </c>
      <c r="F524" s="141" t="s">
        <v>921</v>
      </c>
      <c r="I524" s="142"/>
      <c r="L524" s="30"/>
      <c r="M524" s="143"/>
      <c r="T524" s="51"/>
      <c r="AT524" s="15" t="s">
        <v>133</v>
      </c>
      <c r="AU524" s="15" t="s">
        <v>80</v>
      </c>
    </row>
    <row r="525" spans="2:65" s="12" customFormat="1" ht="11.25">
      <c r="B525" s="144"/>
      <c r="D525" s="145" t="s">
        <v>135</v>
      </c>
      <c r="E525" s="146" t="s">
        <v>3</v>
      </c>
      <c r="F525" s="147" t="s">
        <v>179</v>
      </c>
      <c r="H525" s="148">
        <v>10</v>
      </c>
      <c r="I525" s="149"/>
      <c r="L525" s="144"/>
      <c r="M525" s="150"/>
      <c r="T525" s="151"/>
      <c r="AT525" s="146" t="s">
        <v>135</v>
      </c>
      <c r="AU525" s="146" t="s">
        <v>80</v>
      </c>
      <c r="AV525" s="12" t="s">
        <v>80</v>
      </c>
      <c r="AW525" s="12" t="s">
        <v>33</v>
      </c>
      <c r="AX525" s="12" t="s">
        <v>78</v>
      </c>
      <c r="AY525" s="146" t="s">
        <v>124</v>
      </c>
    </row>
    <row r="526" spans="2:65" s="1" customFormat="1" ht="24.2" customHeight="1">
      <c r="B526" s="126"/>
      <c r="C526" s="127">
        <v>161</v>
      </c>
      <c r="D526" s="127" t="s">
        <v>126</v>
      </c>
      <c r="E526" s="128" t="s">
        <v>922</v>
      </c>
      <c r="F526" s="129" t="s">
        <v>923</v>
      </c>
      <c r="G526" s="130" t="s">
        <v>768</v>
      </c>
      <c r="H526" s="131">
        <v>12</v>
      </c>
      <c r="I526" s="132"/>
      <c r="J526" s="133">
        <f>ROUND(I526*H526,2)</f>
        <v>0</v>
      </c>
      <c r="K526" s="129" t="s">
        <v>130</v>
      </c>
      <c r="L526" s="30"/>
      <c r="M526" s="134" t="s">
        <v>3</v>
      </c>
      <c r="N526" s="135" t="s">
        <v>43</v>
      </c>
      <c r="P526" s="136">
        <f>O526*H526</f>
        <v>0</v>
      </c>
      <c r="Q526" s="136">
        <v>3.3369999999999997E-2</v>
      </c>
      <c r="R526" s="136">
        <f>Q526*H526</f>
        <v>0.40043999999999996</v>
      </c>
      <c r="S526" s="136">
        <v>0</v>
      </c>
      <c r="T526" s="137">
        <f>S526*H526</f>
        <v>0</v>
      </c>
      <c r="AR526" s="138" t="s">
        <v>208</v>
      </c>
      <c r="AT526" s="138" t="s">
        <v>126</v>
      </c>
      <c r="AU526" s="138" t="s">
        <v>80</v>
      </c>
      <c r="AY526" s="15" t="s">
        <v>124</v>
      </c>
      <c r="BE526" s="139">
        <f>IF(N526="základní",J526,0)</f>
        <v>0</v>
      </c>
      <c r="BF526" s="139">
        <f>IF(N526="snížená",J526,0)</f>
        <v>0</v>
      </c>
      <c r="BG526" s="139">
        <f>IF(N526="zákl. přenesená",J526,0)</f>
        <v>0</v>
      </c>
      <c r="BH526" s="139">
        <f>IF(N526="sníž. přenesená",J526,0)</f>
        <v>0</v>
      </c>
      <c r="BI526" s="139">
        <f>IF(N526="nulová",J526,0)</f>
        <v>0</v>
      </c>
      <c r="BJ526" s="15" t="s">
        <v>78</v>
      </c>
      <c r="BK526" s="139">
        <f>ROUND(I526*H526,2)</f>
        <v>0</v>
      </c>
      <c r="BL526" s="15" t="s">
        <v>208</v>
      </c>
      <c r="BM526" s="138" t="s">
        <v>924</v>
      </c>
    </row>
    <row r="527" spans="2:65" s="1" customFormat="1" ht="11.25">
      <c r="B527" s="30"/>
      <c r="D527" s="140" t="s">
        <v>133</v>
      </c>
      <c r="F527" s="141" t="s">
        <v>925</v>
      </c>
      <c r="I527" s="142"/>
      <c r="L527" s="30"/>
      <c r="M527" s="143"/>
      <c r="T527" s="51"/>
      <c r="AT527" s="15" t="s">
        <v>133</v>
      </c>
      <c r="AU527" s="15" t="s">
        <v>80</v>
      </c>
    </row>
    <row r="528" spans="2:65" s="12" customFormat="1" ht="11.25">
      <c r="B528" s="144"/>
      <c r="D528" s="145" t="s">
        <v>135</v>
      </c>
      <c r="E528" s="146" t="s">
        <v>3</v>
      </c>
      <c r="F528" s="147" t="s">
        <v>189</v>
      </c>
      <c r="H528" s="148">
        <v>12</v>
      </c>
      <c r="I528" s="149"/>
      <c r="L528" s="144"/>
      <c r="M528" s="150"/>
      <c r="T528" s="151"/>
      <c r="AT528" s="146" t="s">
        <v>135</v>
      </c>
      <c r="AU528" s="146" t="s">
        <v>80</v>
      </c>
      <c r="AV528" s="12" t="s">
        <v>80</v>
      </c>
      <c r="AW528" s="12" t="s">
        <v>33</v>
      </c>
      <c r="AX528" s="12" t="s">
        <v>78</v>
      </c>
      <c r="AY528" s="146" t="s">
        <v>124</v>
      </c>
    </row>
    <row r="529" spans="2:65" s="1" customFormat="1" ht="24.2" customHeight="1">
      <c r="B529" s="126"/>
      <c r="C529" s="127">
        <v>162</v>
      </c>
      <c r="D529" s="127" t="s">
        <v>126</v>
      </c>
      <c r="E529" s="128" t="s">
        <v>926</v>
      </c>
      <c r="F529" s="129" t="s">
        <v>927</v>
      </c>
      <c r="G529" s="130" t="s">
        <v>768</v>
      </c>
      <c r="H529" s="131">
        <v>10</v>
      </c>
      <c r="I529" s="132"/>
      <c r="J529" s="133">
        <f>ROUND(I529*H529,2)</f>
        <v>0</v>
      </c>
      <c r="K529" s="129" t="s">
        <v>130</v>
      </c>
      <c r="L529" s="30"/>
      <c r="M529" s="134" t="s">
        <v>3</v>
      </c>
      <c r="N529" s="135" t="s">
        <v>43</v>
      </c>
      <c r="P529" s="136">
        <f>O529*H529</f>
        <v>0</v>
      </c>
      <c r="Q529" s="136">
        <v>4.2389999999999997E-2</v>
      </c>
      <c r="R529" s="136">
        <f>Q529*H529</f>
        <v>0.42389999999999994</v>
      </c>
      <c r="S529" s="136">
        <v>0</v>
      </c>
      <c r="T529" s="137">
        <f>S529*H529</f>
        <v>0</v>
      </c>
      <c r="AR529" s="138" t="s">
        <v>208</v>
      </c>
      <c r="AT529" s="138" t="s">
        <v>126</v>
      </c>
      <c r="AU529" s="138" t="s">
        <v>80</v>
      </c>
      <c r="AY529" s="15" t="s">
        <v>124</v>
      </c>
      <c r="BE529" s="139">
        <f>IF(N529="základní",J529,0)</f>
        <v>0</v>
      </c>
      <c r="BF529" s="139">
        <f>IF(N529="snížená",J529,0)</f>
        <v>0</v>
      </c>
      <c r="BG529" s="139">
        <f>IF(N529="zákl. přenesená",J529,0)</f>
        <v>0</v>
      </c>
      <c r="BH529" s="139">
        <f>IF(N529="sníž. přenesená",J529,0)</f>
        <v>0</v>
      </c>
      <c r="BI529" s="139">
        <f>IF(N529="nulová",J529,0)</f>
        <v>0</v>
      </c>
      <c r="BJ529" s="15" t="s">
        <v>78</v>
      </c>
      <c r="BK529" s="139">
        <f>ROUND(I529*H529,2)</f>
        <v>0</v>
      </c>
      <c r="BL529" s="15" t="s">
        <v>208</v>
      </c>
      <c r="BM529" s="138" t="s">
        <v>928</v>
      </c>
    </row>
    <row r="530" spans="2:65" s="1" customFormat="1" ht="11.25">
      <c r="B530" s="30"/>
      <c r="D530" s="140" t="s">
        <v>133</v>
      </c>
      <c r="F530" s="141" t="s">
        <v>929</v>
      </c>
      <c r="I530" s="142"/>
      <c r="L530" s="30"/>
      <c r="M530" s="143"/>
      <c r="T530" s="51"/>
      <c r="AT530" s="15" t="s">
        <v>133</v>
      </c>
      <c r="AU530" s="15" t="s">
        <v>80</v>
      </c>
    </row>
    <row r="531" spans="2:65" s="12" customFormat="1" ht="11.25">
      <c r="B531" s="144"/>
      <c r="D531" s="145" t="s">
        <v>135</v>
      </c>
      <c r="E531" s="146" t="s">
        <v>3</v>
      </c>
      <c r="F531" s="147" t="s">
        <v>179</v>
      </c>
      <c r="H531" s="148">
        <v>10</v>
      </c>
      <c r="I531" s="149"/>
      <c r="L531" s="144"/>
      <c r="M531" s="150"/>
      <c r="T531" s="151"/>
      <c r="AT531" s="146" t="s">
        <v>135</v>
      </c>
      <c r="AU531" s="146" t="s">
        <v>80</v>
      </c>
      <c r="AV531" s="12" t="s">
        <v>80</v>
      </c>
      <c r="AW531" s="12" t="s">
        <v>33</v>
      </c>
      <c r="AX531" s="12" t="s">
        <v>78</v>
      </c>
      <c r="AY531" s="146" t="s">
        <v>124</v>
      </c>
    </row>
    <row r="532" spans="2:65" s="1" customFormat="1" ht="16.5" customHeight="1">
      <c r="B532" s="126"/>
      <c r="C532" s="127">
        <v>163</v>
      </c>
      <c r="D532" s="127" t="s">
        <v>126</v>
      </c>
      <c r="E532" s="128" t="s">
        <v>930</v>
      </c>
      <c r="F532" s="129" t="s">
        <v>931</v>
      </c>
      <c r="G532" s="130" t="s">
        <v>768</v>
      </c>
      <c r="H532" s="131">
        <v>22</v>
      </c>
      <c r="I532" s="132"/>
      <c r="J532" s="133">
        <f>ROUND(I532*H532,2)</f>
        <v>0</v>
      </c>
      <c r="K532" s="129" t="s">
        <v>130</v>
      </c>
      <c r="L532" s="30"/>
      <c r="M532" s="134" t="s">
        <v>3</v>
      </c>
      <c r="N532" s="135" t="s">
        <v>43</v>
      </c>
      <c r="P532" s="136">
        <f>O532*H532</f>
        <v>0</v>
      </c>
      <c r="Q532" s="136">
        <v>1.8400000000000001E-3</v>
      </c>
      <c r="R532" s="136">
        <f>Q532*H532</f>
        <v>4.0480000000000002E-2</v>
      </c>
      <c r="S532" s="136">
        <v>0</v>
      </c>
      <c r="T532" s="137">
        <f>S532*H532</f>
        <v>0</v>
      </c>
      <c r="AR532" s="138" t="s">
        <v>208</v>
      </c>
      <c r="AT532" s="138" t="s">
        <v>126</v>
      </c>
      <c r="AU532" s="138" t="s">
        <v>80</v>
      </c>
      <c r="AY532" s="15" t="s">
        <v>124</v>
      </c>
      <c r="BE532" s="139">
        <f>IF(N532="základní",J532,0)</f>
        <v>0</v>
      </c>
      <c r="BF532" s="139">
        <f>IF(N532="snížená",J532,0)</f>
        <v>0</v>
      </c>
      <c r="BG532" s="139">
        <f>IF(N532="zákl. přenesená",J532,0)</f>
        <v>0</v>
      </c>
      <c r="BH532" s="139">
        <f>IF(N532="sníž. přenesená",J532,0)</f>
        <v>0</v>
      </c>
      <c r="BI532" s="139">
        <f>IF(N532="nulová",J532,0)</f>
        <v>0</v>
      </c>
      <c r="BJ532" s="15" t="s">
        <v>78</v>
      </c>
      <c r="BK532" s="139">
        <f>ROUND(I532*H532,2)</f>
        <v>0</v>
      </c>
      <c r="BL532" s="15" t="s">
        <v>208</v>
      </c>
      <c r="BM532" s="138" t="s">
        <v>932</v>
      </c>
    </row>
    <row r="533" spans="2:65" s="1" customFormat="1" ht="11.25">
      <c r="B533" s="30"/>
      <c r="D533" s="140" t="s">
        <v>133</v>
      </c>
      <c r="F533" s="141" t="s">
        <v>933</v>
      </c>
      <c r="I533" s="142"/>
      <c r="L533" s="30"/>
      <c r="M533" s="143"/>
      <c r="T533" s="51"/>
      <c r="AT533" s="15" t="s">
        <v>133</v>
      </c>
      <c r="AU533" s="15" t="s">
        <v>80</v>
      </c>
    </row>
    <row r="534" spans="2:65" s="12" customFormat="1" ht="11.25">
      <c r="B534" s="144"/>
      <c r="D534" s="145" t="s">
        <v>135</v>
      </c>
      <c r="E534" s="146" t="s">
        <v>3</v>
      </c>
      <c r="F534" s="147" t="s">
        <v>934</v>
      </c>
      <c r="H534" s="148">
        <v>22</v>
      </c>
      <c r="I534" s="149"/>
      <c r="L534" s="144"/>
      <c r="M534" s="150"/>
      <c r="T534" s="151"/>
      <c r="AT534" s="146" t="s">
        <v>135</v>
      </c>
      <c r="AU534" s="146" t="s">
        <v>80</v>
      </c>
      <c r="AV534" s="12" t="s">
        <v>80</v>
      </c>
      <c r="AW534" s="12" t="s">
        <v>33</v>
      </c>
      <c r="AX534" s="12" t="s">
        <v>78</v>
      </c>
      <c r="AY534" s="146" t="s">
        <v>124</v>
      </c>
    </row>
    <row r="535" spans="2:65" s="1" customFormat="1" ht="16.5" customHeight="1">
      <c r="B535" s="126"/>
      <c r="C535" s="152">
        <v>164</v>
      </c>
      <c r="D535" s="152" t="s">
        <v>174</v>
      </c>
      <c r="E535" s="153" t="s">
        <v>935</v>
      </c>
      <c r="F535" s="154" t="s">
        <v>936</v>
      </c>
      <c r="G535" s="155" t="s">
        <v>843</v>
      </c>
      <c r="H535" s="156">
        <v>22</v>
      </c>
      <c r="I535" s="157"/>
      <c r="J535" s="158">
        <f>ROUND(I535*H535,2)</f>
        <v>0</v>
      </c>
      <c r="K535" s="154" t="s">
        <v>130</v>
      </c>
      <c r="L535" s="159"/>
      <c r="M535" s="160" t="s">
        <v>3</v>
      </c>
      <c r="N535" s="161" t="s">
        <v>43</v>
      </c>
      <c r="P535" s="136">
        <f>O535*H535</f>
        <v>0</v>
      </c>
      <c r="Q535" s="136">
        <v>2.0999999999999999E-3</v>
      </c>
      <c r="R535" s="136">
        <f>Q535*H535</f>
        <v>4.6199999999999998E-2</v>
      </c>
      <c r="S535" s="136">
        <v>0</v>
      </c>
      <c r="T535" s="137">
        <f>S535*H535</f>
        <v>0</v>
      </c>
      <c r="AR535" s="138" t="s">
        <v>295</v>
      </c>
      <c r="AT535" s="138" t="s">
        <v>174</v>
      </c>
      <c r="AU535" s="138" t="s">
        <v>80</v>
      </c>
      <c r="AY535" s="15" t="s">
        <v>124</v>
      </c>
      <c r="BE535" s="139">
        <f>IF(N535="základní",J535,0)</f>
        <v>0</v>
      </c>
      <c r="BF535" s="139">
        <f>IF(N535="snížená",J535,0)</f>
        <v>0</v>
      </c>
      <c r="BG535" s="139">
        <f>IF(N535="zákl. přenesená",J535,0)</f>
        <v>0</v>
      </c>
      <c r="BH535" s="139">
        <f>IF(N535="sníž. přenesená",J535,0)</f>
        <v>0</v>
      </c>
      <c r="BI535" s="139">
        <f>IF(N535="nulová",J535,0)</f>
        <v>0</v>
      </c>
      <c r="BJ535" s="15" t="s">
        <v>78</v>
      </c>
      <c r="BK535" s="139">
        <f>ROUND(I535*H535,2)</f>
        <v>0</v>
      </c>
      <c r="BL535" s="15" t="s">
        <v>208</v>
      </c>
      <c r="BM535" s="138" t="s">
        <v>937</v>
      </c>
    </row>
    <row r="536" spans="2:65" s="12" customFormat="1" ht="11.25">
      <c r="B536" s="144"/>
      <c r="D536" s="145" t="s">
        <v>135</v>
      </c>
      <c r="E536" s="146" t="s">
        <v>3</v>
      </c>
      <c r="F536" s="147" t="s">
        <v>934</v>
      </c>
      <c r="H536" s="148">
        <v>22</v>
      </c>
      <c r="I536" s="149"/>
      <c r="L536" s="144"/>
      <c r="M536" s="150"/>
      <c r="T536" s="151"/>
      <c r="AT536" s="146" t="s">
        <v>135</v>
      </c>
      <c r="AU536" s="146" t="s">
        <v>80</v>
      </c>
      <c r="AV536" s="12" t="s">
        <v>80</v>
      </c>
      <c r="AW536" s="12" t="s">
        <v>33</v>
      </c>
      <c r="AX536" s="12" t="s">
        <v>78</v>
      </c>
      <c r="AY536" s="146" t="s">
        <v>124</v>
      </c>
    </row>
    <row r="537" spans="2:65" s="1" customFormat="1" ht="21.75" customHeight="1">
      <c r="B537" s="126"/>
      <c r="C537" s="127">
        <v>165</v>
      </c>
      <c r="D537" s="127" t="s">
        <v>126</v>
      </c>
      <c r="E537" s="128" t="s">
        <v>938</v>
      </c>
      <c r="F537" s="129" t="s">
        <v>939</v>
      </c>
      <c r="G537" s="130" t="s">
        <v>192</v>
      </c>
      <c r="H537" s="131">
        <v>22</v>
      </c>
      <c r="I537" s="132"/>
      <c r="J537" s="133">
        <f>ROUND(I537*H537,2)</f>
        <v>0</v>
      </c>
      <c r="K537" s="129" t="s">
        <v>130</v>
      </c>
      <c r="L537" s="30"/>
      <c r="M537" s="134" t="s">
        <v>3</v>
      </c>
      <c r="N537" s="135" t="s">
        <v>43</v>
      </c>
      <c r="P537" s="136">
        <f>O537*H537</f>
        <v>0</v>
      </c>
      <c r="Q537" s="136">
        <v>7.5000000000000002E-4</v>
      </c>
      <c r="R537" s="136">
        <f>Q537*H537</f>
        <v>1.6500000000000001E-2</v>
      </c>
      <c r="S537" s="136">
        <v>0</v>
      </c>
      <c r="T537" s="137">
        <f>S537*H537</f>
        <v>0</v>
      </c>
      <c r="AR537" s="138" t="s">
        <v>208</v>
      </c>
      <c r="AT537" s="138" t="s">
        <v>126</v>
      </c>
      <c r="AU537" s="138" t="s">
        <v>80</v>
      </c>
      <c r="AY537" s="15" t="s">
        <v>124</v>
      </c>
      <c r="BE537" s="139">
        <f>IF(N537="základní",J537,0)</f>
        <v>0</v>
      </c>
      <c r="BF537" s="139">
        <f>IF(N537="snížená",J537,0)</f>
        <v>0</v>
      </c>
      <c r="BG537" s="139">
        <f>IF(N537="zákl. přenesená",J537,0)</f>
        <v>0</v>
      </c>
      <c r="BH537" s="139">
        <f>IF(N537="sníž. přenesená",J537,0)</f>
        <v>0</v>
      </c>
      <c r="BI537" s="139">
        <f>IF(N537="nulová",J537,0)</f>
        <v>0</v>
      </c>
      <c r="BJ537" s="15" t="s">
        <v>78</v>
      </c>
      <c r="BK537" s="139">
        <f>ROUND(I537*H537,2)</f>
        <v>0</v>
      </c>
      <c r="BL537" s="15" t="s">
        <v>208</v>
      </c>
      <c r="BM537" s="138" t="s">
        <v>940</v>
      </c>
    </row>
    <row r="538" spans="2:65" s="1" customFormat="1" ht="11.25">
      <c r="B538" s="30"/>
      <c r="D538" s="140" t="s">
        <v>133</v>
      </c>
      <c r="F538" s="141" t="s">
        <v>941</v>
      </c>
      <c r="I538" s="142"/>
      <c r="L538" s="30"/>
      <c r="M538" s="143"/>
      <c r="T538" s="51"/>
      <c r="AT538" s="15" t="s">
        <v>133</v>
      </c>
      <c r="AU538" s="15" t="s">
        <v>80</v>
      </c>
    </row>
    <row r="539" spans="2:65" s="12" customFormat="1" ht="11.25">
      <c r="B539" s="144"/>
      <c r="D539" s="145" t="s">
        <v>135</v>
      </c>
      <c r="E539" s="146" t="s">
        <v>3</v>
      </c>
      <c r="F539" s="147" t="s">
        <v>934</v>
      </c>
      <c r="H539" s="148">
        <v>22</v>
      </c>
      <c r="I539" s="149"/>
      <c r="L539" s="144"/>
      <c r="M539" s="150"/>
      <c r="T539" s="151"/>
      <c r="AT539" s="146" t="s">
        <v>135</v>
      </c>
      <c r="AU539" s="146" t="s">
        <v>80</v>
      </c>
      <c r="AV539" s="12" t="s">
        <v>80</v>
      </c>
      <c r="AW539" s="12" t="s">
        <v>33</v>
      </c>
      <c r="AX539" s="12" t="s">
        <v>78</v>
      </c>
      <c r="AY539" s="146" t="s">
        <v>124</v>
      </c>
    </row>
    <row r="540" spans="2:65" s="1" customFormat="1" ht="16.5" customHeight="1">
      <c r="B540" s="126"/>
      <c r="C540" s="127">
        <v>166</v>
      </c>
      <c r="D540" s="127" t="s">
        <v>126</v>
      </c>
      <c r="E540" s="128" t="s">
        <v>942</v>
      </c>
      <c r="F540" s="129" t="s">
        <v>943</v>
      </c>
      <c r="G540" s="130" t="s">
        <v>192</v>
      </c>
      <c r="H540" s="131">
        <v>6</v>
      </c>
      <c r="I540" s="132"/>
      <c r="J540" s="133">
        <f>ROUND(I540*H540,2)</f>
        <v>0</v>
      </c>
      <c r="K540" s="129" t="s">
        <v>130</v>
      </c>
      <c r="L540" s="30"/>
      <c r="M540" s="134" t="s">
        <v>3</v>
      </c>
      <c r="N540" s="135" t="s">
        <v>43</v>
      </c>
      <c r="P540" s="136">
        <f>O540*H540</f>
        <v>0</v>
      </c>
      <c r="Q540" s="136">
        <v>6.4000000000000005E-4</v>
      </c>
      <c r="R540" s="136">
        <f>Q540*H540</f>
        <v>3.8400000000000005E-3</v>
      </c>
      <c r="S540" s="136">
        <v>0</v>
      </c>
      <c r="T540" s="137">
        <f>S540*H540</f>
        <v>0</v>
      </c>
      <c r="AR540" s="138" t="s">
        <v>208</v>
      </c>
      <c r="AT540" s="138" t="s">
        <v>126</v>
      </c>
      <c r="AU540" s="138" t="s">
        <v>80</v>
      </c>
      <c r="AY540" s="15" t="s">
        <v>124</v>
      </c>
      <c r="BE540" s="139">
        <f>IF(N540="základní",J540,0)</f>
        <v>0</v>
      </c>
      <c r="BF540" s="139">
        <f>IF(N540="snížená",J540,0)</f>
        <v>0</v>
      </c>
      <c r="BG540" s="139">
        <f>IF(N540="zákl. přenesená",J540,0)</f>
        <v>0</v>
      </c>
      <c r="BH540" s="139">
        <f>IF(N540="sníž. přenesená",J540,0)</f>
        <v>0</v>
      </c>
      <c r="BI540" s="139">
        <f>IF(N540="nulová",J540,0)</f>
        <v>0</v>
      </c>
      <c r="BJ540" s="15" t="s">
        <v>78</v>
      </c>
      <c r="BK540" s="139">
        <f>ROUND(I540*H540,2)</f>
        <v>0</v>
      </c>
      <c r="BL540" s="15" t="s">
        <v>208</v>
      </c>
      <c r="BM540" s="138" t="s">
        <v>944</v>
      </c>
    </row>
    <row r="541" spans="2:65" s="1" customFormat="1" ht="11.25">
      <c r="B541" s="30"/>
      <c r="D541" s="140" t="s">
        <v>133</v>
      </c>
      <c r="F541" s="141" t="s">
        <v>945</v>
      </c>
      <c r="I541" s="142"/>
      <c r="L541" s="30"/>
      <c r="M541" s="143"/>
      <c r="T541" s="51"/>
      <c r="AT541" s="15" t="s">
        <v>133</v>
      </c>
      <c r="AU541" s="15" t="s">
        <v>80</v>
      </c>
    </row>
    <row r="542" spans="2:65" s="12" customFormat="1" ht="11.25">
      <c r="B542" s="144"/>
      <c r="D542" s="145" t="s">
        <v>135</v>
      </c>
      <c r="E542" s="146" t="s">
        <v>3</v>
      </c>
      <c r="F542" s="147" t="s">
        <v>155</v>
      </c>
      <c r="H542" s="148">
        <v>6</v>
      </c>
      <c r="I542" s="149"/>
      <c r="L542" s="144"/>
      <c r="M542" s="150"/>
      <c r="T542" s="151"/>
      <c r="AT542" s="146" t="s">
        <v>135</v>
      </c>
      <c r="AU542" s="146" t="s">
        <v>80</v>
      </c>
      <c r="AV542" s="12" t="s">
        <v>80</v>
      </c>
      <c r="AW542" s="12" t="s">
        <v>33</v>
      </c>
      <c r="AX542" s="12" t="s">
        <v>78</v>
      </c>
      <c r="AY542" s="146" t="s">
        <v>124</v>
      </c>
    </row>
    <row r="543" spans="2:65" s="1" customFormat="1" ht="16.5" customHeight="1">
      <c r="B543" s="126"/>
      <c r="C543" s="152">
        <v>167</v>
      </c>
      <c r="D543" s="152" t="s">
        <v>174</v>
      </c>
      <c r="E543" s="153" t="s">
        <v>946</v>
      </c>
      <c r="F543" s="154" t="s">
        <v>947</v>
      </c>
      <c r="G543" s="155" t="s">
        <v>192</v>
      </c>
      <c r="H543" s="156">
        <v>6</v>
      </c>
      <c r="I543" s="157"/>
      <c r="J543" s="158">
        <f>ROUND(I543*H543,2)</f>
        <v>0</v>
      </c>
      <c r="K543" s="154" t="s">
        <v>130</v>
      </c>
      <c r="L543" s="159"/>
      <c r="M543" s="160" t="s">
        <v>3</v>
      </c>
      <c r="N543" s="161" t="s">
        <v>43</v>
      </c>
      <c r="P543" s="136">
        <f>O543*H543</f>
        <v>0</v>
      </c>
      <c r="Q543" s="136">
        <v>1.9E-2</v>
      </c>
      <c r="R543" s="136">
        <f>Q543*H543</f>
        <v>0.11399999999999999</v>
      </c>
      <c r="S543" s="136">
        <v>0</v>
      </c>
      <c r="T543" s="137">
        <f>S543*H543</f>
        <v>0</v>
      </c>
      <c r="AR543" s="138" t="s">
        <v>295</v>
      </c>
      <c r="AT543" s="138" t="s">
        <v>174</v>
      </c>
      <c r="AU543" s="138" t="s">
        <v>80</v>
      </c>
      <c r="AY543" s="15" t="s">
        <v>124</v>
      </c>
      <c r="BE543" s="139">
        <f>IF(N543="základní",J543,0)</f>
        <v>0</v>
      </c>
      <c r="BF543" s="139">
        <f>IF(N543="snížená",J543,0)</f>
        <v>0</v>
      </c>
      <c r="BG543" s="139">
        <f>IF(N543="zákl. přenesená",J543,0)</f>
        <v>0</v>
      </c>
      <c r="BH543" s="139">
        <f>IF(N543="sníž. přenesená",J543,0)</f>
        <v>0</v>
      </c>
      <c r="BI543" s="139">
        <f>IF(N543="nulová",J543,0)</f>
        <v>0</v>
      </c>
      <c r="BJ543" s="15" t="s">
        <v>78</v>
      </c>
      <c r="BK543" s="139">
        <f>ROUND(I543*H543,2)</f>
        <v>0</v>
      </c>
      <c r="BL543" s="15" t="s">
        <v>208</v>
      </c>
      <c r="BM543" s="138" t="s">
        <v>948</v>
      </c>
    </row>
    <row r="544" spans="2:65" s="12" customFormat="1" ht="11.25">
      <c r="B544" s="144"/>
      <c r="D544" s="145" t="s">
        <v>135</v>
      </c>
      <c r="E544" s="146" t="s">
        <v>3</v>
      </c>
      <c r="F544" s="147" t="s">
        <v>155</v>
      </c>
      <c r="H544" s="148">
        <v>6</v>
      </c>
      <c r="I544" s="149"/>
      <c r="L544" s="144"/>
      <c r="M544" s="150"/>
      <c r="T544" s="151"/>
      <c r="AT544" s="146" t="s">
        <v>135</v>
      </c>
      <c r="AU544" s="146" t="s">
        <v>80</v>
      </c>
      <c r="AV544" s="12" t="s">
        <v>80</v>
      </c>
      <c r="AW544" s="12" t="s">
        <v>33</v>
      </c>
      <c r="AX544" s="12" t="s">
        <v>78</v>
      </c>
      <c r="AY544" s="146" t="s">
        <v>124</v>
      </c>
    </row>
    <row r="545" spans="2:65" s="1" customFormat="1" ht="16.5" customHeight="1">
      <c r="B545" s="126"/>
      <c r="C545" s="127">
        <v>168</v>
      </c>
      <c r="D545" s="127" t="s">
        <v>126</v>
      </c>
      <c r="E545" s="128" t="s">
        <v>949</v>
      </c>
      <c r="F545" s="129" t="s">
        <v>950</v>
      </c>
      <c r="G545" s="130" t="s">
        <v>192</v>
      </c>
      <c r="H545" s="131">
        <v>6</v>
      </c>
      <c r="I545" s="132"/>
      <c r="J545" s="133">
        <f>ROUND(I545*H545,2)</f>
        <v>0</v>
      </c>
      <c r="K545" s="129" t="s">
        <v>130</v>
      </c>
      <c r="L545" s="30"/>
      <c r="M545" s="134" t="s">
        <v>3</v>
      </c>
      <c r="N545" s="135" t="s">
        <v>43</v>
      </c>
      <c r="P545" s="136">
        <f>O545*H545</f>
        <v>0</v>
      </c>
      <c r="Q545" s="136">
        <v>2.7999999999999998E-4</v>
      </c>
      <c r="R545" s="136">
        <f>Q545*H545</f>
        <v>1.6799999999999999E-3</v>
      </c>
      <c r="S545" s="136">
        <v>0</v>
      </c>
      <c r="T545" s="137">
        <f>S545*H545</f>
        <v>0</v>
      </c>
      <c r="AR545" s="138" t="s">
        <v>208</v>
      </c>
      <c r="AT545" s="138" t="s">
        <v>126</v>
      </c>
      <c r="AU545" s="138" t="s">
        <v>80</v>
      </c>
      <c r="AY545" s="15" t="s">
        <v>124</v>
      </c>
      <c r="BE545" s="139">
        <f>IF(N545="základní",J545,0)</f>
        <v>0</v>
      </c>
      <c r="BF545" s="139">
        <f>IF(N545="snížená",J545,0)</f>
        <v>0</v>
      </c>
      <c r="BG545" s="139">
        <f>IF(N545="zákl. přenesená",J545,0)</f>
        <v>0</v>
      </c>
      <c r="BH545" s="139">
        <f>IF(N545="sníž. přenesená",J545,0)</f>
        <v>0</v>
      </c>
      <c r="BI545" s="139">
        <f>IF(N545="nulová",J545,0)</f>
        <v>0</v>
      </c>
      <c r="BJ545" s="15" t="s">
        <v>78</v>
      </c>
      <c r="BK545" s="139">
        <f>ROUND(I545*H545,2)</f>
        <v>0</v>
      </c>
      <c r="BL545" s="15" t="s">
        <v>208</v>
      </c>
      <c r="BM545" s="138" t="s">
        <v>951</v>
      </c>
    </row>
    <row r="546" spans="2:65" s="1" customFormat="1" ht="11.25">
      <c r="B546" s="30"/>
      <c r="D546" s="140" t="s">
        <v>133</v>
      </c>
      <c r="F546" s="141" t="s">
        <v>952</v>
      </c>
      <c r="I546" s="142"/>
      <c r="L546" s="30"/>
      <c r="M546" s="143"/>
      <c r="T546" s="51"/>
      <c r="AT546" s="15" t="s">
        <v>133</v>
      </c>
      <c r="AU546" s="15" t="s">
        <v>80</v>
      </c>
    </row>
    <row r="547" spans="2:65" s="12" customFormat="1" ht="11.25">
      <c r="B547" s="144"/>
      <c r="D547" s="145" t="s">
        <v>135</v>
      </c>
      <c r="E547" s="146" t="s">
        <v>3</v>
      </c>
      <c r="F547" s="147" t="s">
        <v>155</v>
      </c>
      <c r="H547" s="148">
        <v>6</v>
      </c>
      <c r="I547" s="149"/>
      <c r="L547" s="144"/>
      <c r="M547" s="150"/>
      <c r="T547" s="151"/>
      <c r="AT547" s="146" t="s">
        <v>135</v>
      </c>
      <c r="AU547" s="146" t="s">
        <v>80</v>
      </c>
      <c r="AV547" s="12" t="s">
        <v>80</v>
      </c>
      <c r="AW547" s="12" t="s">
        <v>33</v>
      </c>
      <c r="AX547" s="12" t="s">
        <v>78</v>
      </c>
      <c r="AY547" s="146" t="s">
        <v>124</v>
      </c>
    </row>
    <row r="548" spans="2:65" s="1" customFormat="1" ht="16.5" customHeight="1">
      <c r="B548" s="126"/>
      <c r="C548" s="127">
        <v>169</v>
      </c>
      <c r="D548" s="127" t="s">
        <v>126</v>
      </c>
      <c r="E548" s="128" t="s">
        <v>953</v>
      </c>
      <c r="F548" s="129" t="s">
        <v>954</v>
      </c>
      <c r="G548" s="130" t="s">
        <v>768</v>
      </c>
      <c r="H548" s="131">
        <v>15</v>
      </c>
      <c r="I548" s="132"/>
      <c r="J548" s="133">
        <f>ROUND(I548*H548,2)</f>
        <v>0</v>
      </c>
      <c r="K548" s="129" t="s">
        <v>130</v>
      </c>
      <c r="L548" s="30"/>
      <c r="M548" s="134" t="s">
        <v>3</v>
      </c>
      <c r="N548" s="135" t="s">
        <v>43</v>
      </c>
      <c r="P548" s="136">
        <f>O548*H548</f>
        <v>0</v>
      </c>
      <c r="Q548" s="136">
        <v>4.9300000000000004E-3</v>
      </c>
      <c r="R548" s="136">
        <f>Q548*H548</f>
        <v>7.3950000000000002E-2</v>
      </c>
      <c r="S548" s="136">
        <v>0</v>
      </c>
      <c r="T548" s="137">
        <f>S548*H548</f>
        <v>0</v>
      </c>
      <c r="AR548" s="138" t="s">
        <v>208</v>
      </c>
      <c r="AT548" s="138" t="s">
        <v>126</v>
      </c>
      <c r="AU548" s="138" t="s">
        <v>80</v>
      </c>
      <c r="AY548" s="15" t="s">
        <v>124</v>
      </c>
      <c r="BE548" s="139">
        <f>IF(N548="základní",J548,0)</f>
        <v>0</v>
      </c>
      <c r="BF548" s="139">
        <f>IF(N548="snížená",J548,0)</f>
        <v>0</v>
      </c>
      <c r="BG548" s="139">
        <f>IF(N548="zákl. přenesená",J548,0)</f>
        <v>0</v>
      </c>
      <c r="BH548" s="139">
        <f>IF(N548="sníž. přenesená",J548,0)</f>
        <v>0</v>
      </c>
      <c r="BI548" s="139">
        <f>IF(N548="nulová",J548,0)</f>
        <v>0</v>
      </c>
      <c r="BJ548" s="15" t="s">
        <v>78</v>
      </c>
      <c r="BK548" s="139">
        <f>ROUND(I548*H548,2)</f>
        <v>0</v>
      </c>
      <c r="BL548" s="15" t="s">
        <v>208</v>
      </c>
      <c r="BM548" s="138" t="s">
        <v>955</v>
      </c>
    </row>
    <row r="549" spans="2:65" s="1" customFormat="1" ht="11.25">
      <c r="B549" s="30"/>
      <c r="D549" s="140" t="s">
        <v>133</v>
      </c>
      <c r="F549" s="141" t="s">
        <v>956</v>
      </c>
      <c r="I549" s="142"/>
      <c r="L549" s="30"/>
      <c r="M549" s="143"/>
      <c r="T549" s="51"/>
      <c r="AT549" s="15" t="s">
        <v>133</v>
      </c>
      <c r="AU549" s="15" t="s">
        <v>80</v>
      </c>
    </row>
    <row r="550" spans="2:65" s="12" customFormat="1" ht="11.25">
      <c r="B550" s="144"/>
      <c r="D550" s="145" t="s">
        <v>135</v>
      </c>
      <c r="E550" s="146" t="s">
        <v>3</v>
      </c>
      <c r="F550" s="147" t="s">
        <v>9</v>
      </c>
      <c r="H550" s="148">
        <v>15</v>
      </c>
      <c r="I550" s="149"/>
      <c r="L550" s="144"/>
      <c r="M550" s="150"/>
      <c r="T550" s="151"/>
      <c r="AT550" s="146" t="s">
        <v>135</v>
      </c>
      <c r="AU550" s="146" t="s">
        <v>80</v>
      </c>
      <c r="AV550" s="12" t="s">
        <v>80</v>
      </c>
      <c r="AW550" s="12" t="s">
        <v>33</v>
      </c>
      <c r="AX550" s="12" t="s">
        <v>78</v>
      </c>
      <c r="AY550" s="146" t="s">
        <v>124</v>
      </c>
    </row>
    <row r="551" spans="2:65" s="1" customFormat="1" ht="16.5" customHeight="1">
      <c r="B551" s="126"/>
      <c r="C551" s="127">
        <v>170</v>
      </c>
      <c r="D551" s="127" t="s">
        <v>126</v>
      </c>
      <c r="E551" s="128" t="s">
        <v>957</v>
      </c>
      <c r="F551" s="129" t="s">
        <v>958</v>
      </c>
      <c r="G551" s="130" t="s">
        <v>768</v>
      </c>
      <c r="H551" s="131">
        <v>3</v>
      </c>
      <c r="I551" s="132"/>
      <c r="J551" s="133">
        <f>ROUND(I551*H551,2)</f>
        <v>0</v>
      </c>
      <c r="K551" s="129" t="s">
        <v>130</v>
      </c>
      <c r="L551" s="30"/>
      <c r="M551" s="134" t="s">
        <v>3</v>
      </c>
      <c r="N551" s="135" t="s">
        <v>43</v>
      </c>
      <c r="P551" s="136">
        <f>O551*H551</f>
        <v>0</v>
      </c>
      <c r="Q551" s="136">
        <v>9.8300000000000002E-3</v>
      </c>
      <c r="R551" s="136">
        <f>Q551*H551</f>
        <v>2.9490000000000002E-2</v>
      </c>
      <c r="S551" s="136">
        <v>0</v>
      </c>
      <c r="T551" s="137">
        <f>S551*H551</f>
        <v>0</v>
      </c>
      <c r="AR551" s="138" t="s">
        <v>208</v>
      </c>
      <c r="AT551" s="138" t="s">
        <v>126</v>
      </c>
      <c r="AU551" s="138" t="s">
        <v>80</v>
      </c>
      <c r="AY551" s="15" t="s">
        <v>124</v>
      </c>
      <c r="BE551" s="139">
        <f>IF(N551="základní",J551,0)</f>
        <v>0</v>
      </c>
      <c r="BF551" s="139">
        <f>IF(N551="snížená",J551,0)</f>
        <v>0</v>
      </c>
      <c r="BG551" s="139">
        <f>IF(N551="zákl. přenesená",J551,0)</f>
        <v>0</v>
      </c>
      <c r="BH551" s="139">
        <f>IF(N551="sníž. přenesená",J551,0)</f>
        <v>0</v>
      </c>
      <c r="BI551" s="139">
        <f>IF(N551="nulová",J551,0)</f>
        <v>0</v>
      </c>
      <c r="BJ551" s="15" t="s">
        <v>78</v>
      </c>
      <c r="BK551" s="139">
        <f>ROUND(I551*H551,2)</f>
        <v>0</v>
      </c>
      <c r="BL551" s="15" t="s">
        <v>208</v>
      </c>
      <c r="BM551" s="138" t="s">
        <v>959</v>
      </c>
    </row>
    <row r="552" spans="2:65" s="1" customFormat="1" ht="11.25">
      <c r="B552" s="30"/>
      <c r="D552" s="140" t="s">
        <v>133</v>
      </c>
      <c r="F552" s="141" t="s">
        <v>960</v>
      </c>
      <c r="I552" s="142"/>
      <c r="L552" s="30"/>
      <c r="M552" s="143"/>
      <c r="T552" s="51"/>
      <c r="AT552" s="15" t="s">
        <v>133</v>
      </c>
      <c r="AU552" s="15" t="s">
        <v>80</v>
      </c>
    </row>
    <row r="553" spans="2:65" s="12" customFormat="1" ht="11.25">
      <c r="B553" s="144"/>
      <c r="D553" s="145" t="s">
        <v>135</v>
      </c>
      <c r="E553" s="146" t="s">
        <v>3</v>
      </c>
      <c r="F553" s="147" t="s">
        <v>141</v>
      </c>
      <c r="H553" s="148">
        <v>3</v>
      </c>
      <c r="I553" s="149"/>
      <c r="L553" s="144"/>
      <c r="M553" s="150"/>
      <c r="T553" s="151"/>
      <c r="AT553" s="146" t="s">
        <v>135</v>
      </c>
      <c r="AU553" s="146" t="s">
        <v>80</v>
      </c>
      <c r="AV553" s="12" t="s">
        <v>80</v>
      </c>
      <c r="AW553" s="12" t="s">
        <v>33</v>
      </c>
      <c r="AX553" s="12" t="s">
        <v>78</v>
      </c>
      <c r="AY553" s="146" t="s">
        <v>124</v>
      </c>
    </row>
    <row r="554" spans="2:65" s="1" customFormat="1" ht="16.5" customHeight="1">
      <c r="B554" s="126"/>
      <c r="C554" s="127">
        <v>171</v>
      </c>
      <c r="D554" s="127" t="s">
        <v>126</v>
      </c>
      <c r="E554" s="128" t="s">
        <v>961</v>
      </c>
      <c r="F554" s="129" t="s">
        <v>962</v>
      </c>
      <c r="G554" s="130" t="s">
        <v>192</v>
      </c>
      <c r="H554" s="131">
        <v>3</v>
      </c>
      <c r="I554" s="132"/>
      <c r="J554" s="133">
        <f>ROUND(I554*H554,2)</f>
        <v>0</v>
      </c>
      <c r="K554" s="129" t="s">
        <v>130</v>
      </c>
      <c r="L554" s="30"/>
      <c r="M554" s="134" t="s">
        <v>3</v>
      </c>
      <c r="N554" s="135" t="s">
        <v>43</v>
      </c>
      <c r="P554" s="136">
        <f>O554*H554</f>
        <v>0</v>
      </c>
      <c r="Q554" s="136">
        <v>1.6000000000000001E-4</v>
      </c>
      <c r="R554" s="136">
        <f>Q554*H554</f>
        <v>4.8000000000000007E-4</v>
      </c>
      <c r="S554" s="136">
        <v>0</v>
      </c>
      <c r="T554" s="137">
        <f>S554*H554</f>
        <v>0</v>
      </c>
      <c r="AR554" s="138" t="s">
        <v>208</v>
      </c>
      <c r="AT554" s="138" t="s">
        <v>126</v>
      </c>
      <c r="AU554" s="138" t="s">
        <v>80</v>
      </c>
      <c r="AY554" s="15" t="s">
        <v>124</v>
      </c>
      <c r="BE554" s="139">
        <f>IF(N554="základní",J554,0)</f>
        <v>0</v>
      </c>
      <c r="BF554" s="139">
        <f>IF(N554="snížená",J554,0)</f>
        <v>0</v>
      </c>
      <c r="BG554" s="139">
        <f>IF(N554="zákl. přenesená",J554,0)</f>
        <v>0</v>
      </c>
      <c r="BH554" s="139">
        <f>IF(N554="sníž. přenesená",J554,0)</f>
        <v>0</v>
      </c>
      <c r="BI554" s="139">
        <f>IF(N554="nulová",J554,0)</f>
        <v>0</v>
      </c>
      <c r="BJ554" s="15" t="s">
        <v>78</v>
      </c>
      <c r="BK554" s="139">
        <f>ROUND(I554*H554,2)</f>
        <v>0</v>
      </c>
      <c r="BL554" s="15" t="s">
        <v>208</v>
      </c>
      <c r="BM554" s="138" t="s">
        <v>963</v>
      </c>
    </row>
    <row r="555" spans="2:65" s="1" customFormat="1" ht="11.25">
      <c r="B555" s="30"/>
      <c r="D555" s="140" t="s">
        <v>133</v>
      </c>
      <c r="F555" s="141" t="s">
        <v>964</v>
      </c>
      <c r="I555" s="142"/>
      <c r="L555" s="30"/>
      <c r="M555" s="143"/>
      <c r="T555" s="51"/>
      <c r="AT555" s="15" t="s">
        <v>133</v>
      </c>
      <c r="AU555" s="15" t="s">
        <v>80</v>
      </c>
    </row>
    <row r="556" spans="2:65" s="12" customFormat="1" ht="11.25">
      <c r="B556" s="144"/>
      <c r="D556" s="145" t="s">
        <v>135</v>
      </c>
      <c r="E556" s="146" t="s">
        <v>3</v>
      </c>
      <c r="F556" s="147" t="s">
        <v>141</v>
      </c>
      <c r="H556" s="148">
        <v>3</v>
      </c>
      <c r="I556" s="149"/>
      <c r="L556" s="144"/>
      <c r="M556" s="150"/>
      <c r="T556" s="151"/>
      <c r="AT556" s="146" t="s">
        <v>135</v>
      </c>
      <c r="AU556" s="146" t="s">
        <v>80</v>
      </c>
      <c r="AV556" s="12" t="s">
        <v>80</v>
      </c>
      <c r="AW556" s="12" t="s">
        <v>33</v>
      </c>
      <c r="AX556" s="12" t="s">
        <v>78</v>
      </c>
      <c r="AY556" s="146" t="s">
        <v>124</v>
      </c>
    </row>
    <row r="557" spans="2:65" s="1" customFormat="1" ht="16.5" customHeight="1">
      <c r="B557" s="126"/>
      <c r="C557" s="152">
        <v>172</v>
      </c>
      <c r="D557" s="152" t="s">
        <v>174</v>
      </c>
      <c r="E557" s="153" t="s">
        <v>965</v>
      </c>
      <c r="F557" s="154" t="s">
        <v>966</v>
      </c>
      <c r="G557" s="155" t="s">
        <v>192</v>
      </c>
      <c r="H557" s="156">
        <v>3</v>
      </c>
      <c r="I557" s="157"/>
      <c r="J557" s="158">
        <f>ROUND(I557*H557,2)</f>
        <v>0</v>
      </c>
      <c r="K557" s="154" t="s">
        <v>130</v>
      </c>
      <c r="L557" s="159"/>
      <c r="M557" s="160" t="s">
        <v>3</v>
      </c>
      <c r="N557" s="161" t="s">
        <v>43</v>
      </c>
      <c r="P557" s="136">
        <f>O557*H557</f>
        <v>0</v>
      </c>
      <c r="Q557" s="136">
        <v>1.8E-3</v>
      </c>
      <c r="R557" s="136">
        <f>Q557*H557</f>
        <v>5.4000000000000003E-3</v>
      </c>
      <c r="S557" s="136">
        <v>0</v>
      </c>
      <c r="T557" s="137">
        <f>S557*H557</f>
        <v>0</v>
      </c>
      <c r="AR557" s="138" t="s">
        <v>295</v>
      </c>
      <c r="AT557" s="138" t="s">
        <v>174</v>
      </c>
      <c r="AU557" s="138" t="s">
        <v>80</v>
      </c>
      <c r="AY557" s="15" t="s">
        <v>124</v>
      </c>
      <c r="BE557" s="139">
        <f>IF(N557="základní",J557,0)</f>
        <v>0</v>
      </c>
      <c r="BF557" s="139">
        <f>IF(N557="snížená",J557,0)</f>
        <v>0</v>
      </c>
      <c r="BG557" s="139">
        <f>IF(N557="zákl. přenesená",J557,0)</f>
        <v>0</v>
      </c>
      <c r="BH557" s="139">
        <f>IF(N557="sníž. přenesená",J557,0)</f>
        <v>0</v>
      </c>
      <c r="BI557" s="139">
        <f>IF(N557="nulová",J557,0)</f>
        <v>0</v>
      </c>
      <c r="BJ557" s="15" t="s">
        <v>78</v>
      </c>
      <c r="BK557" s="139">
        <f>ROUND(I557*H557,2)</f>
        <v>0</v>
      </c>
      <c r="BL557" s="15" t="s">
        <v>208</v>
      </c>
      <c r="BM557" s="138" t="s">
        <v>967</v>
      </c>
    </row>
    <row r="558" spans="2:65" s="12" customFormat="1" ht="11.25">
      <c r="B558" s="144"/>
      <c r="D558" s="145" t="s">
        <v>135</v>
      </c>
      <c r="E558" s="146" t="s">
        <v>3</v>
      </c>
      <c r="F558" s="147" t="s">
        <v>141</v>
      </c>
      <c r="H558" s="148">
        <v>3</v>
      </c>
      <c r="I558" s="149"/>
      <c r="L558" s="144"/>
      <c r="M558" s="150"/>
      <c r="T558" s="151"/>
      <c r="AT558" s="146" t="s">
        <v>135</v>
      </c>
      <c r="AU558" s="146" t="s">
        <v>80</v>
      </c>
      <c r="AV558" s="12" t="s">
        <v>80</v>
      </c>
      <c r="AW558" s="12" t="s">
        <v>33</v>
      </c>
      <c r="AX558" s="12" t="s">
        <v>78</v>
      </c>
      <c r="AY558" s="146" t="s">
        <v>124</v>
      </c>
    </row>
    <row r="559" spans="2:65" s="1" customFormat="1" ht="16.5" customHeight="1">
      <c r="B559" s="126"/>
      <c r="C559" s="127">
        <v>173</v>
      </c>
      <c r="D559" s="127" t="s">
        <v>126</v>
      </c>
      <c r="E559" s="128" t="s">
        <v>968</v>
      </c>
      <c r="F559" s="129" t="s">
        <v>969</v>
      </c>
      <c r="G559" s="130" t="s">
        <v>192</v>
      </c>
      <c r="H559" s="131">
        <v>15</v>
      </c>
      <c r="I559" s="132"/>
      <c r="J559" s="133">
        <f>ROUND(I559*H559,2)</f>
        <v>0</v>
      </c>
      <c r="K559" s="129" t="s">
        <v>130</v>
      </c>
      <c r="L559" s="30"/>
      <c r="M559" s="134" t="s">
        <v>3</v>
      </c>
      <c r="N559" s="135" t="s">
        <v>43</v>
      </c>
      <c r="P559" s="136">
        <f>O559*H559</f>
        <v>0</v>
      </c>
      <c r="Q559" s="136">
        <v>0</v>
      </c>
      <c r="R559" s="136">
        <f>Q559*H559</f>
        <v>0</v>
      </c>
      <c r="S559" s="136">
        <v>0</v>
      </c>
      <c r="T559" s="137">
        <f>S559*H559</f>
        <v>0</v>
      </c>
      <c r="AR559" s="138" t="s">
        <v>208</v>
      </c>
      <c r="AT559" s="138" t="s">
        <v>126</v>
      </c>
      <c r="AU559" s="138" t="s">
        <v>80</v>
      </c>
      <c r="AY559" s="15" t="s">
        <v>124</v>
      </c>
      <c r="BE559" s="139">
        <f>IF(N559="základní",J559,0)</f>
        <v>0</v>
      </c>
      <c r="BF559" s="139">
        <f>IF(N559="snížená",J559,0)</f>
        <v>0</v>
      </c>
      <c r="BG559" s="139">
        <f>IF(N559="zákl. přenesená",J559,0)</f>
        <v>0</v>
      </c>
      <c r="BH559" s="139">
        <f>IF(N559="sníž. přenesená",J559,0)</f>
        <v>0</v>
      </c>
      <c r="BI559" s="139">
        <f>IF(N559="nulová",J559,0)</f>
        <v>0</v>
      </c>
      <c r="BJ559" s="15" t="s">
        <v>78</v>
      </c>
      <c r="BK559" s="139">
        <f>ROUND(I559*H559,2)</f>
        <v>0</v>
      </c>
      <c r="BL559" s="15" t="s">
        <v>208</v>
      </c>
      <c r="BM559" s="138" t="s">
        <v>970</v>
      </c>
    </row>
    <row r="560" spans="2:65" s="1" customFormat="1" ht="11.25">
      <c r="B560" s="30"/>
      <c r="D560" s="140" t="s">
        <v>133</v>
      </c>
      <c r="F560" s="141" t="s">
        <v>971</v>
      </c>
      <c r="I560" s="142"/>
      <c r="L560" s="30"/>
      <c r="M560" s="143"/>
      <c r="T560" s="51"/>
      <c r="AT560" s="15" t="s">
        <v>133</v>
      </c>
      <c r="AU560" s="15" t="s">
        <v>80</v>
      </c>
    </row>
    <row r="561" spans="2:65" s="12" customFormat="1" ht="11.25">
      <c r="B561" s="144"/>
      <c r="D561" s="145" t="s">
        <v>135</v>
      </c>
      <c r="E561" s="146" t="s">
        <v>3</v>
      </c>
      <c r="F561" s="147" t="s">
        <v>9</v>
      </c>
      <c r="H561" s="148">
        <v>15</v>
      </c>
      <c r="I561" s="149"/>
      <c r="L561" s="144"/>
      <c r="M561" s="150"/>
      <c r="T561" s="151"/>
      <c r="AT561" s="146" t="s">
        <v>135</v>
      </c>
      <c r="AU561" s="146" t="s">
        <v>80</v>
      </c>
      <c r="AV561" s="12" t="s">
        <v>80</v>
      </c>
      <c r="AW561" s="12" t="s">
        <v>33</v>
      </c>
      <c r="AX561" s="12" t="s">
        <v>78</v>
      </c>
      <c r="AY561" s="146" t="s">
        <v>124</v>
      </c>
    </row>
    <row r="562" spans="2:65" s="1" customFormat="1" ht="16.5" customHeight="1">
      <c r="B562" s="126"/>
      <c r="C562" s="152">
        <v>174</v>
      </c>
      <c r="D562" s="152" t="s">
        <v>174</v>
      </c>
      <c r="E562" s="153" t="s">
        <v>972</v>
      </c>
      <c r="F562" s="154" t="s">
        <v>973</v>
      </c>
      <c r="G562" s="155" t="s">
        <v>192</v>
      </c>
      <c r="H562" s="156">
        <v>15</v>
      </c>
      <c r="I562" s="157"/>
      <c r="J562" s="158">
        <f>ROUND(I562*H562,2)</f>
        <v>0</v>
      </c>
      <c r="K562" s="154" t="s">
        <v>130</v>
      </c>
      <c r="L562" s="159"/>
      <c r="M562" s="160" t="s">
        <v>3</v>
      </c>
      <c r="N562" s="161" t="s">
        <v>43</v>
      </c>
      <c r="P562" s="136">
        <f>O562*H562</f>
        <v>0</v>
      </c>
      <c r="Q562" s="136">
        <v>1.8E-3</v>
      </c>
      <c r="R562" s="136">
        <f>Q562*H562</f>
        <v>2.7E-2</v>
      </c>
      <c r="S562" s="136">
        <v>0</v>
      </c>
      <c r="T562" s="137">
        <f>S562*H562</f>
        <v>0</v>
      </c>
      <c r="AR562" s="138" t="s">
        <v>295</v>
      </c>
      <c r="AT562" s="138" t="s">
        <v>174</v>
      </c>
      <c r="AU562" s="138" t="s">
        <v>80</v>
      </c>
      <c r="AY562" s="15" t="s">
        <v>124</v>
      </c>
      <c r="BE562" s="139">
        <f>IF(N562="základní",J562,0)</f>
        <v>0</v>
      </c>
      <c r="BF562" s="139">
        <f>IF(N562="snížená",J562,0)</f>
        <v>0</v>
      </c>
      <c r="BG562" s="139">
        <f>IF(N562="zákl. přenesená",J562,0)</f>
        <v>0</v>
      </c>
      <c r="BH562" s="139">
        <f>IF(N562="sníž. přenesená",J562,0)</f>
        <v>0</v>
      </c>
      <c r="BI562" s="139">
        <f>IF(N562="nulová",J562,0)</f>
        <v>0</v>
      </c>
      <c r="BJ562" s="15" t="s">
        <v>78</v>
      </c>
      <c r="BK562" s="139">
        <f>ROUND(I562*H562,2)</f>
        <v>0</v>
      </c>
      <c r="BL562" s="15" t="s">
        <v>208</v>
      </c>
      <c r="BM562" s="138" t="s">
        <v>974</v>
      </c>
    </row>
    <row r="563" spans="2:65" s="12" customFormat="1" ht="11.25">
      <c r="B563" s="144"/>
      <c r="D563" s="145" t="s">
        <v>135</v>
      </c>
      <c r="E563" s="146" t="s">
        <v>3</v>
      </c>
      <c r="F563" s="147" t="s">
        <v>9</v>
      </c>
      <c r="H563" s="148">
        <v>15</v>
      </c>
      <c r="I563" s="149"/>
      <c r="L563" s="144"/>
      <c r="M563" s="150"/>
      <c r="T563" s="151"/>
      <c r="AT563" s="146" t="s">
        <v>135</v>
      </c>
      <c r="AU563" s="146" t="s">
        <v>80</v>
      </c>
      <c r="AV563" s="12" t="s">
        <v>80</v>
      </c>
      <c r="AW563" s="12" t="s">
        <v>33</v>
      </c>
      <c r="AX563" s="12" t="s">
        <v>78</v>
      </c>
      <c r="AY563" s="146" t="s">
        <v>124</v>
      </c>
    </row>
    <row r="564" spans="2:65" s="1" customFormat="1" ht="16.5" customHeight="1">
      <c r="B564" s="126"/>
      <c r="C564" s="127">
        <v>175</v>
      </c>
      <c r="D564" s="127" t="s">
        <v>126</v>
      </c>
      <c r="E564" s="128" t="s">
        <v>975</v>
      </c>
      <c r="F564" s="129" t="s">
        <v>976</v>
      </c>
      <c r="G564" s="130" t="s">
        <v>192</v>
      </c>
      <c r="H564" s="131">
        <v>18</v>
      </c>
      <c r="I564" s="132"/>
      <c r="J564" s="133">
        <f>ROUND(I564*H564,2)</f>
        <v>0</v>
      </c>
      <c r="K564" s="129" t="s">
        <v>130</v>
      </c>
      <c r="L564" s="30"/>
      <c r="M564" s="134" t="s">
        <v>3</v>
      </c>
      <c r="N564" s="135" t="s">
        <v>43</v>
      </c>
      <c r="P564" s="136">
        <f>O564*H564</f>
        <v>0</v>
      </c>
      <c r="Q564" s="136">
        <v>2.7999999999999998E-4</v>
      </c>
      <c r="R564" s="136">
        <f>Q564*H564</f>
        <v>5.0399999999999993E-3</v>
      </c>
      <c r="S564" s="136">
        <v>0</v>
      </c>
      <c r="T564" s="137">
        <f>S564*H564</f>
        <v>0</v>
      </c>
      <c r="AR564" s="138" t="s">
        <v>208</v>
      </c>
      <c r="AT564" s="138" t="s">
        <v>126</v>
      </c>
      <c r="AU564" s="138" t="s">
        <v>80</v>
      </c>
      <c r="AY564" s="15" t="s">
        <v>124</v>
      </c>
      <c r="BE564" s="139">
        <f>IF(N564="základní",J564,0)</f>
        <v>0</v>
      </c>
      <c r="BF564" s="139">
        <f>IF(N564="snížená",J564,0)</f>
        <v>0</v>
      </c>
      <c r="BG564" s="139">
        <f>IF(N564="zákl. přenesená",J564,0)</f>
        <v>0</v>
      </c>
      <c r="BH564" s="139">
        <f>IF(N564="sníž. přenesená",J564,0)</f>
        <v>0</v>
      </c>
      <c r="BI564" s="139">
        <f>IF(N564="nulová",J564,0)</f>
        <v>0</v>
      </c>
      <c r="BJ564" s="15" t="s">
        <v>78</v>
      </c>
      <c r="BK564" s="139">
        <f>ROUND(I564*H564,2)</f>
        <v>0</v>
      </c>
      <c r="BL564" s="15" t="s">
        <v>208</v>
      </c>
      <c r="BM564" s="138" t="s">
        <v>977</v>
      </c>
    </row>
    <row r="565" spans="2:65" s="1" customFormat="1" ht="11.25">
      <c r="B565" s="30"/>
      <c r="D565" s="140" t="s">
        <v>133</v>
      </c>
      <c r="F565" s="141" t="s">
        <v>978</v>
      </c>
      <c r="I565" s="142"/>
      <c r="L565" s="30"/>
      <c r="M565" s="143"/>
      <c r="T565" s="51"/>
      <c r="AT565" s="15" t="s">
        <v>133</v>
      </c>
      <c r="AU565" s="15" t="s">
        <v>80</v>
      </c>
    </row>
    <row r="566" spans="2:65" s="12" customFormat="1" ht="11.25">
      <c r="B566" s="144"/>
      <c r="D566" s="145" t="s">
        <v>135</v>
      </c>
      <c r="E566" s="146" t="s">
        <v>3</v>
      </c>
      <c r="F566" s="147" t="s">
        <v>979</v>
      </c>
      <c r="H566" s="148">
        <v>18</v>
      </c>
      <c r="I566" s="149"/>
      <c r="L566" s="144"/>
      <c r="M566" s="150"/>
      <c r="T566" s="151"/>
      <c r="AT566" s="146" t="s">
        <v>135</v>
      </c>
      <c r="AU566" s="146" t="s">
        <v>80</v>
      </c>
      <c r="AV566" s="12" t="s">
        <v>80</v>
      </c>
      <c r="AW566" s="12" t="s">
        <v>33</v>
      </c>
      <c r="AX566" s="12" t="s">
        <v>78</v>
      </c>
      <c r="AY566" s="146" t="s">
        <v>124</v>
      </c>
    </row>
    <row r="567" spans="2:65" s="1" customFormat="1" ht="24.2" customHeight="1">
      <c r="B567" s="126"/>
      <c r="C567" s="127">
        <v>176</v>
      </c>
      <c r="D567" s="127" t="s">
        <v>126</v>
      </c>
      <c r="E567" s="128" t="s">
        <v>980</v>
      </c>
      <c r="F567" s="129" t="s">
        <v>981</v>
      </c>
      <c r="G567" s="130" t="s">
        <v>768</v>
      </c>
      <c r="H567" s="131">
        <v>6</v>
      </c>
      <c r="I567" s="132"/>
      <c r="J567" s="133">
        <f>ROUND(I567*H567,2)</f>
        <v>0</v>
      </c>
      <c r="K567" s="129" t="s">
        <v>130</v>
      </c>
      <c r="L567" s="30"/>
      <c r="M567" s="134" t="s">
        <v>3</v>
      </c>
      <c r="N567" s="135" t="s">
        <v>43</v>
      </c>
      <c r="P567" s="136">
        <f>O567*H567</f>
        <v>0</v>
      </c>
      <c r="Q567" s="136">
        <v>1.4749999999999999E-2</v>
      </c>
      <c r="R567" s="136">
        <f>Q567*H567</f>
        <v>8.8499999999999995E-2</v>
      </c>
      <c r="S567" s="136">
        <v>0</v>
      </c>
      <c r="T567" s="137">
        <f>S567*H567</f>
        <v>0</v>
      </c>
      <c r="AR567" s="138" t="s">
        <v>208</v>
      </c>
      <c r="AT567" s="138" t="s">
        <v>126</v>
      </c>
      <c r="AU567" s="138" t="s">
        <v>80</v>
      </c>
      <c r="AY567" s="15" t="s">
        <v>124</v>
      </c>
      <c r="BE567" s="139">
        <f>IF(N567="základní",J567,0)</f>
        <v>0</v>
      </c>
      <c r="BF567" s="139">
        <f>IF(N567="snížená",J567,0)</f>
        <v>0</v>
      </c>
      <c r="BG567" s="139">
        <f>IF(N567="zákl. přenesená",J567,0)</f>
        <v>0</v>
      </c>
      <c r="BH567" s="139">
        <f>IF(N567="sníž. přenesená",J567,0)</f>
        <v>0</v>
      </c>
      <c r="BI567" s="139">
        <f>IF(N567="nulová",J567,0)</f>
        <v>0</v>
      </c>
      <c r="BJ567" s="15" t="s">
        <v>78</v>
      </c>
      <c r="BK567" s="139">
        <f>ROUND(I567*H567,2)</f>
        <v>0</v>
      </c>
      <c r="BL567" s="15" t="s">
        <v>208</v>
      </c>
      <c r="BM567" s="138" t="s">
        <v>982</v>
      </c>
    </row>
    <row r="568" spans="2:65" s="1" customFormat="1" ht="11.25">
      <c r="B568" s="30"/>
      <c r="D568" s="140" t="s">
        <v>133</v>
      </c>
      <c r="F568" s="141" t="s">
        <v>983</v>
      </c>
      <c r="I568" s="142"/>
      <c r="L568" s="30"/>
      <c r="M568" s="143"/>
      <c r="T568" s="51"/>
      <c r="AT568" s="15" t="s">
        <v>133</v>
      </c>
      <c r="AU568" s="15" t="s">
        <v>80</v>
      </c>
    </row>
    <row r="569" spans="2:65" s="12" customFormat="1" ht="11.25">
      <c r="B569" s="144"/>
      <c r="D569" s="145" t="s">
        <v>135</v>
      </c>
      <c r="E569" s="146" t="s">
        <v>3</v>
      </c>
      <c r="F569" s="147" t="s">
        <v>155</v>
      </c>
      <c r="H569" s="148">
        <v>6</v>
      </c>
      <c r="I569" s="149"/>
      <c r="L569" s="144"/>
      <c r="M569" s="150"/>
      <c r="T569" s="151"/>
      <c r="AT569" s="146" t="s">
        <v>135</v>
      </c>
      <c r="AU569" s="146" t="s">
        <v>80</v>
      </c>
      <c r="AV569" s="12" t="s">
        <v>80</v>
      </c>
      <c r="AW569" s="12" t="s">
        <v>33</v>
      </c>
      <c r="AX569" s="12" t="s">
        <v>78</v>
      </c>
      <c r="AY569" s="146" t="s">
        <v>124</v>
      </c>
    </row>
    <row r="570" spans="2:65" s="1" customFormat="1" ht="21.75" customHeight="1">
      <c r="B570" s="126"/>
      <c r="C570" s="127">
        <v>177</v>
      </c>
      <c r="D570" s="127" t="s">
        <v>126</v>
      </c>
      <c r="E570" s="128" t="s">
        <v>984</v>
      </c>
      <c r="F570" s="129" t="s">
        <v>985</v>
      </c>
      <c r="G570" s="130" t="s">
        <v>768</v>
      </c>
      <c r="H570" s="131">
        <v>6</v>
      </c>
      <c r="I570" s="132"/>
      <c r="J570" s="133">
        <f>ROUND(I570*H570,2)</f>
        <v>0</v>
      </c>
      <c r="K570" s="129" t="s">
        <v>130</v>
      </c>
      <c r="L570" s="30"/>
      <c r="M570" s="134" t="s">
        <v>3</v>
      </c>
      <c r="N570" s="135" t="s">
        <v>43</v>
      </c>
      <c r="P570" s="136">
        <f>O570*H570</f>
        <v>0</v>
      </c>
      <c r="Q570" s="136">
        <v>1.72E-3</v>
      </c>
      <c r="R570" s="136">
        <f>Q570*H570</f>
        <v>1.0319999999999999E-2</v>
      </c>
      <c r="S570" s="136">
        <v>0</v>
      </c>
      <c r="T570" s="137">
        <f>S570*H570</f>
        <v>0</v>
      </c>
      <c r="AR570" s="138" t="s">
        <v>208</v>
      </c>
      <c r="AT570" s="138" t="s">
        <v>126</v>
      </c>
      <c r="AU570" s="138" t="s">
        <v>80</v>
      </c>
      <c r="AY570" s="15" t="s">
        <v>124</v>
      </c>
      <c r="BE570" s="139">
        <f>IF(N570="základní",J570,0)</f>
        <v>0</v>
      </c>
      <c r="BF570" s="139">
        <f>IF(N570="snížená",J570,0)</f>
        <v>0</v>
      </c>
      <c r="BG570" s="139">
        <f>IF(N570="zákl. přenesená",J570,0)</f>
        <v>0</v>
      </c>
      <c r="BH570" s="139">
        <f>IF(N570="sníž. přenesená",J570,0)</f>
        <v>0</v>
      </c>
      <c r="BI570" s="139">
        <f>IF(N570="nulová",J570,0)</f>
        <v>0</v>
      </c>
      <c r="BJ570" s="15" t="s">
        <v>78</v>
      </c>
      <c r="BK570" s="139">
        <f>ROUND(I570*H570,2)</f>
        <v>0</v>
      </c>
      <c r="BL570" s="15" t="s">
        <v>208</v>
      </c>
      <c r="BM570" s="138" t="s">
        <v>986</v>
      </c>
    </row>
    <row r="571" spans="2:65" s="1" customFormat="1" ht="11.25">
      <c r="B571" s="30"/>
      <c r="D571" s="140" t="s">
        <v>133</v>
      </c>
      <c r="F571" s="141" t="s">
        <v>987</v>
      </c>
      <c r="I571" s="142"/>
      <c r="L571" s="30"/>
      <c r="M571" s="143"/>
      <c r="T571" s="51"/>
      <c r="AT571" s="15" t="s">
        <v>133</v>
      </c>
      <c r="AU571" s="15" t="s">
        <v>80</v>
      </c>
    </row>
    <row r="572" spans="2:65" s="12" customFormat="1" ht="11.25">
      <c r="B572" s="144"/>
      <c r="D572" s="145" t="s">
        <v>135</v>
      </c>
      <c r="E572" s="146" t="s">
        <v>3</v>
      </c>
      <c r="F572" s="147" t="s">
        <v>155</v>
      </c>
      <c r="H572" s="148">
        <v>6</v>
      </c>
      <c r="I572" s="149"/>
      <c r="L572" s="144"/>
      <c r="M572" s="150"/>
      <c r="T572" s="151"/>
      <c r="AT572" s="146" t="s">
        <v>135</v>
      </c>
      <c r="AU572" s="146" t="s">
        <v>80</v>
      </c>
      <c r="AV572" s="12" t="s">
        <v>80</v>
      </c>
      <c r="AW572" s="12" t="s">
        <v>33</v>
      </c>
      <c r="AX572" s="12" t="s">
        <v>78</v>
      </c>
      <c r="AY572" s="146" t="s">
        <v>124</v>
      </c>
    </row>
    <row r="573" spans="2:65" s="1" customFormat="1" ht="16.5" customHeight="1">
      <c r="B573" s="126"/>
      <c r="C573" s="298" t="s">
        <v>1254</v>
      </c>
      <c r="D573" s="127" t="s">
        <v>126</v>
      </c>
      <c r="E573" s="128" t="s">
        <v>988</v>
      </c>
      <c r="F573" s="129" t="s">
        <v>989</v>
      </c>
      <c r="G573" s="130" t="s">
        <v>768</v>
      </c>
      <c r="H573" s="131">
        <v>264</v>
      </c>
      <c r="I573" s="132"/>
      <c r="J573" s="133">
        <f>ROUND(I573*H573,2)</f>
        <v>0</v>
      </c>
      <c r="K573" s="129" t="s">
        <v>130</v>
      </c>
      <c r="L573" s="30"/>
      <c r="M573" s="134" t="s">
        <v>3</v>
      </c>
      <c r="N573" s="135" t="s">
        <v>43</v>
      </c>
      <c r="P573" s="136">
        <f>O573*H573</f>
        <v>0</v>
      </c>
      <c r="Q573" s="136">
        <v>0</v>
      </c>
      <c r="R573" s="136">
        <f>Q573*H573</f>
        <v>0</v>
      </c>
      <c r="S573" s="136">
        <v>0</v>
      </c>
      <c r="T573" s="137">
        <f>S573*H573</f>
        <v>0</v>
      </c>
      <c r="AR573" s="138" t="s">
        <v>208</v>
      </c>
      <c r="AT573" s="138" t="s">
        <v>126</v>
      </c>
      <c r="AU573" s="138" t="s">
        <v>80</v>
      </c>
      <c r="AY573" s="15" t="s">
        <v>124</v>
      </c>
      <c r="BE573" s="139">
        <f>IF(N573="základní",J573,0)</f>
        <v>0</v>
      </c>
      <c r="BF573" s="139">
        <f>IF(N573="snížená",J573,0)</f>
        <v>0</v>
      </c>
      <c r="BG573" s="139">
        <f>IF(N573="zákl. přenesená",J573,0)</f>
        <v>0</v>
      </c>
      <c r="BH573" s="139">
        <f>IF(N573="sníž. přenesená",J573,0)</f>
        <v>0</v>
      </c>
      <c r="BI573" s="139">
        <f>IF(N573="nulová",J573,0)</f>
        <v>0</v>
      </c>
      <c r="BJ573" s="15" t="s">
        <v>78</v>
      </c>
      <c r="BK573" s="139">
        <f>ROUND(I573*H573,2)</f>
        <v>0</v>
      </c>
      <c r="BL573" s="15" t="s">
        <v>208</v>
      </c>
      <c r="BM573" s="138" t="s">
        <v>990</v>
      </c>
    </row>
    <row r="574" spans="2:65" s="1" customFormat="1" ht="11.25">
      <c r="B574" s="30"/>
      <c r="D574" s="140" t="s">
        <v>133</v>
      </c>
      <c r="F574" s="141" t="s">
        <v>991</v>
      </c>
      <c r="I574" s="142"/>
      <c r="L574" s="30"/>
      <c r="M574" s="143"/>
      <c r="T574" s="51"/>
      <c r="AT574" s="15" t="s">
        <v>133</v>
      </c>
      <c r="AU574" s="15" t="s">
        <v>80</v>
      </c>
    </row>
    <row r="575" spans="2:65" s="12" customFormat="1" ht="11.25">
      <c r="B575" s="144"/>
      <c r="D575" s="145" t="s">
        <v>135</v>
      </c>
      <c r="E575" s="146" t="s">
        <v>3</v>
      </c>
      <c r="F575" s="147" t="s">
        <v>992</v>
      </c>
      <c r="H575" s="148">
        <v>264</v>
      </c>
      <c r="I575" s="149"/>
      <c r="L575" s="144"/>
      <c r="M575" s="150"/>
      <c r="T575" s="151"/>
      <c r="AT575" s="146" t="s">
        <v>135</v>
      </c>
      <c r="AU575" s="146" t="s">
        <v>80</v>
      </c>
      <c r="AV575" s="12" t="s">
        <v>80</v>
      </c>
      <c r="AW575" s="12" t="s">
        <v>33</v>
      </c>
      <c r="AX575" s="12" t="s">
        <v>78</v>
      </c>
      <c r="AY575" s="146" t="s">
        <v>124</v>
      </c>
    </row>
    <row r="576" spans="2:65" s="1" customFormat="1" ht="24.2" customHeight="1">
      <c r="B576" s="126"/>
      <c r="C576" s="127">
        <v>178</v>
      </c>
      <c r="D576" s="127" t="s">
        <v>126</v>
      </c>
      <c r="E576" s="128" t="s">
        <v>993</v>
      </c>
      <c r="F576" s="129" t="s">
        <v>994</v>
      </c>
      <c r="G576" s="130" t="s">
        <v>158</v>
      </c>
      <c r="H576" s="131">
        <v>4.6180000000000003</v>
      </c>
      <c r="I576" s="132"/>
      <c r="J576" s="133">
        <f>ROUND(I576*H576,2)</f>
        <v>0</v>
      </c>
      <c r="K576" s="129" t="s">
        <v>130</v>
      </c>
      <c r="L576" s="30"/>
      <c r="M576" s="134" t="s">
        <v>3</v>
      </c>
      <c r="N576" s="135" t="s">
        <v>43</v>
      </c>
      <c r="P576" s="136">
        <f>O576*H576</f>
        <v>0</v>
      </c>
      <c r="Q576" s="136">
        <v>0</v>
      </c>
      <c r="R576" s="136">
        <f>Q576*H576</f>
        <v>0</v>
      </c>
      <c r="S576" s="136">
        <v>0</v>
      </c>
      <c r="T576" s="137">
        <f>S576*H576</f>
        <v>0</v>
      </c>
      <c r="AR576" s="138" t="s">
        <v>208</v>
      </c>
      <c r="AT576" s="138" t="s">
        <v>126</v>
      </c>
      <c r="AU576" s="138" t="s">
        <v>80</v>
      </c>
      <c r="AY576" s="15" t="s">
        <v>124</v>
      </c>
      <c r="BE576" s="139">
        <f>IF(N576="základní",J576,0)</f>
        <v>0</v>
      </c>
      <c r="BF576" s="139">
        <f>IF(N576="snížená",J576,0)</f>
        <v>0</v>
      </c>
      <c r="BG576" s="139">
        <f>IF(N576="zákl. přenesená",J576,0)</f>
        <v>0</v>
      </c>
      <c r="BH576" s="139">
        <f>IF(N576="sníž. přenesená",J576,0)</f>
        <v>0</v>
      </c>
      <c r="BI576" s="139">
        <f>IF(N576="nulová",J576,0)</f>
        <v>0</v>
      </c>
      <c r="BJ576" s="15" t="s">
        <v>78</v>
      </c>
      <c r="BK576" s="139">
        <f>ROUND(I576*H576,2)</f>
        <v>0</v>
      </c>
      <c r="BL576" s="15" t="s">
        <v>208</v>
      </c>
      <c r="BM576" s="138" t="s">
        <v>995</v>
      </c>
    </row>
    <row r="577" spans="2:65" s="1" customFormat="1" ht="11.25">
      <c r="B577" s="30"/>
      <c r="D577" s="140" t="s">
        <v>133</v>
      </c>
      <c r="F577" s="141" t="s">
        <v>996</v>
      </c>
      <c r="I577" s="142"/>
      <c r="L577" s="30"/>
      <c r="M577" s="143"/>
      <c r="T577" s="51"/>
      <c r="AT577" s="15" t="s">
        <v>133</v>
      </c>
      <c r="AU577" s="15" t="s">
        <v>80</v>
      </c>
    </row>
    <row r="578" spans="2:65" s="11" customFormat="1" ht="22.9" customHeight="1">
      <c r="B578" s="114"/>
      <c r="D578" s="115" t="s">
        <v>71</v>
      </c>
      <c r="E578" s="124" t="s">
        <v>997</v>
      </c>
      <c r="F578" s="124" t="s">
        <v>998</v>
      </c>
      <c r="I578" s="117"/>
      <c r="J578" s="125">
        <f>BK578</f>
        <v>0</v>
      </c>
      <c r="L578" s="114"/>
      <c r="M578" s="119"/>
      <c r="P578" s="120">
        <f>SUM(P579:P605)</f>
        <v>0</v>
      </c>
      <c r="R578" s="120">
        <f>SUM(R579:R605)</f>
        <v>1.4236</v>
      </c>
      <c r="T578" s="121">
        <f>SUM(T579:T605)</f>
        <v>0</v>
      </c>
      <c r="AR578" s="115" t="s">
        <v>80</v>
      </c>
      <c r="AT578" s="122" t="s">
        <v>71</v>
      </c>
      <c r="AU578" s="122" t="s">
        <v>78</v>
      </c>
      <c r="AY578" s="115" t="s">
        <v>124</v>
      </c>
      <c r="BK578" s="123">
        <f>SUM(BK579:BK605)</f>
        <v>0</v>
      </c>
    </row>
    <row r="579" spans="2:65" s="1" customFormat="1" ht="24.2" customHeight="1">
      <c r="B579" s="126"/>
      <c r="C579" s="127">
        <v>179</v>
      </c>
      <c r="D579" s="127" t="s">
        <v>126</v>
      </c>
      <c r="E579" s="128" t="s">
        <v>999</v>
      </c>
      <c r="F579" s="129" t="s">
        <v>1000</v>
      </c>
      <c r="G579" s="130" t="s">
        <v>768</v>
      </c>
      <c r="H579" s="131">
        <v>41</v>
      </c>
      <c r="I579" s="132"/>
      <c r="J579" s="133">
        <f>ROUND(I579*H579,2)</f>
        <v>0</v>
      </c>
      <c r="K579" s="129" t="s">
        <v>130</v>
      </c>
      <c r="L579" s="30"/>
      <c r="M579" s="134" t="s">
        <v>3</v>
      </c>
      <c r="N579" s="135" t="s">
        <v>43</v>
      </c>
      <c r="P579" s="136">
        <f>O579*H579</f>
        <v>0</v>
      </c>
      <c r="Q579" s="136">
        <v>1.2E-2</v>
      </c>
      <c r="R579" s="136">
        <f>Q579*H579</f>
        <v>0.49199999999999999</v>
      </c>
      <c r="S579" s="136">
        <v>0</v>
      </c>
      <c r="T579" s="137">
        <f>S579*H579</f>
        <v>0</v>
      </c>
      <c r="AR579" s="138" t="s">
        <v>208</v>
      </c>
      <c r="AT579" s="138" t="s">
        <v>126</v>
      </c>
      <c r="AU579" s="138" t="s">
        <v>80</v>
      </c>
      <c r="AY579" s="15" t="s">
        <v>124</v>
      </c>
      <c r="BE579" s="139">
        <f>IF(N579="základní",J579,0)</f>
        <v>0</v>
      </c>
      <c r="BF579" s="139">
        <f>IF(N579="snížená",J579,0)</f>
        <v>0</v>
      </c>
      <c r="BG579" s="139">
        <f>IF(N579="zákl. přenesená",J579,0)</f>
        <v>0</v>
      </c>
      <c r="BH579" s="139">
        <f>IF(N579="sníž. přenesená",J579,0)</f>
        <v>0</v>
      </c>
      <c r="BI579" s="139">
        <f>IF(N579="nulová",J579,0)</f>
        <v>0</v>
      </c>
      <c r="BJ579" s="15" t="s">
        <v>78</v>
      </c>
      <c r="BK579" s="139">
        <f>ROUND(I579*H579,2)</f>
        <v>0</v>
      </c>
      <c r="BL579" s="15" t="s">
        <v>208</v>
      </c>
      <c r="BM579" s="138" t="s">
        <v>1001</v>
      </c>
    </row>
    <row r="580" spans="2:65" s="1" customFormat="1" ht="11.25">
      <c r="B580" s="30"/>
      <c r="D580" s="140" t="s">
        <v>133</v>
      </c>
      <c r="F580" s="141" t="s">
        <v>1002</v>
      </c>
      <c r="I580" s="142"/>
      <c r="L580" s="30"/>
      <c r="M580" s="143"/>
      <c r="T580" s="51"/>
      <c r="AT580" s="15" t="s">
        <v>133</v>
      </c>
      <c r="AU580" s="15" t="s">
        <v>80</v>
      </c>
    </row>
    <row r="581" spans="2:65" s="12" customFormat="1" ht="11.25">
      <c r="B581" s="144"/>
      <c r="D581" s="145" t="s">
        <v>135</v>
      </c>
      <c r="E581" s="146" t="s">
        <v>3</v>
      </c>
      <c r="F581" s="147" t="s">
        <v>885</v>
      </c>
      <c r="H581" s="148">
        <v>41</v>
      </c>
      <c r="I581" s="149"/>
      <c r="L581" s="144"/>
      <c r="M581" s="150"/>
      <c r="T581" s="151"/>
      <c r="AT581" s="146" t="s">
        <v>135</v>
      </c>
      <c r="AU581" s="146" t="s">
        <v>80</v>
      </c>
      <c r="AV581" s="12" t="s">
        <v>80</v>
      </c>
      <c r="AW581" s="12" t="s">
        <v>33</v>
      </c>
      <c r="AX581" s="12" t="s">
        <v>78</v>
      </c>
      <c r="AY581" s="146" t="s">
        <v>124</v>
      </c>
    </row>
    <row r="582" spans="2:65" s="1" customFormat="1" ht="21.75" customHeight="1">
      <c r="B582" s="126"/>
      <c r="C582" s="127">
        <v>180</v>
      </c>
      <c r="D582" s="127" t="s">
        <v>126</v>
      </c>
      <c r="E582" s="128" t="s">
        <v>1003</v>
      </c>
      <c r="F582" s="129" t="s">
        <v>1004</v>
      </c>
      <c r="G582" s="130" t="s">
        <v>768</v>
      </c>
      <c r="H582" s="131">
        <v>6</v>
      </c>
      <c r="I582" s="132"/>
      <c r="J582" s="133">
        <f>ROUND(I582*H582,2)</f>
        <v>0</v>
      </c>
      <c r="K582" s="129" t="s">
        <v>130</v>
      </c>
      <c r="L582" s="30"/>
      <c r="M582" s="134" t="s">
        <v>3</v>
      </c>
      <c r="N582" s="135" t="s">
        <v>43</v>
      </c>
      <c r="P582" s="136">
        <f>O582*H582</f>
        <v>0</v>
      </c>
      <c r="Q582" s="136">
        <v>1.5599999999999999E-2</v>
      </c>
      <c r="R582" s="136">
        <f>Q582*H582</f>
        <v>9.3599999999999989E-2</v>
      </c>
      <c r="S582" s="136">
        <v>0</v>
      </c>
      <c r="T582" s="137">
        <f>S582*H582</f>
        <v>0</v>
      </c>
      <c r="AR582" s="138" t="s">
        <v>208</v>
      </c>
      <c r="AT582" s="138" t="s">
        <v>126</v>
      </c>
      <c r="AU582" s="138" t="s">
        <v>80</v>
      </c>
      <c r="AY582" s="15" t="s">
        <v>124</v>
      </c>
      <c r="BE582" s="139">
        <f>IF(N582="základní",J582,0)</f>
        <v>0</v>
      </c>
      <c r="BF582" s="139">
        <f>IF(N582="snížená",J582,0)</f>
        <v>0</v>
      </c>
      <c r="BG582" s="139">
        <f>IF(N582="zákl. přenesená",J582,0)</f>
        <v>0</v>
      </c>
      <c r="BH582" s="139">
        <f>IF(N582="sníž. přenesená",J582,0)</f>
        <v>0</v>
      </c>
      <c r="BI582" s="139">
        <f>IF(N582="nulová",J582,0)</f>
        <v>0</v>
      </c>
      <c r="BJ582" s="15" t="s">
        <v>78</v>
      </c>
      <c r="BK582" s="139">
        <f>ROUND(I582*H582,2)</f>
        <v>0</v>
      </c>
      <c r="BL582" s="15" t="s">
        <v>208</v>
      </c>
      <c r="BM582" s="138" t="s">
        <v>1005</v>
      </c>
    </row>
    <row r="583" spans="2:65" s="1" customFormat="1" ht="11.25">
      <c r="B583" s="30"/>
      <c r="D583" s="140" t="s">
        <v>133</v>
      </c>
      <c r="F583" s="141" t="s">
        <v>1006</v>
      </c>
      <c r="I583" s="142"/>
      <c r="L583" s="30"/>
      <c r="M583" s="143"/>
      <c r="T583" s="51"/>
      <c r="AT583" s="15" t="s">
        <v>133</v>
      </c>
      <c r="AU583" s="15" t="s">
        <v>80</v>
      </c>
    </row>
    <row r="584" spans="2:65" s="12" customFormat="1" ht="11.25">
      <c r="B584" s="144"/>
      <c r="D584" s="145" t="s">
        <v>135</v>
      </c>
      <c r="E584" s="146" t="s">
        <v>3</v>
      </c>
      <c r="F584" s="147" t="s">
        <v>155</v>
      </c>
      <c r="H584" s="148">
        <v>6</v>
      </c>
      <c r="I584" s="149"/>
      <c r="L584" s="144"/>
      <c r="M584" s="150"/>
      <c r="T584" s="151"/>
      <c r="AT584" s="146" t="s">
        <v>135</v>
      </c>
      <c r="AU584" s="146" t="s">
        <v>80</v>
      </c>
      <c r="AV584" s="12" t="s">
        <v>80</v>
      </c>
      <c r="AW584" s="12" t="s">
        <v>33</v>
      </c>
      <c r="AX584" s="12" t="s">
        <v>78</v>
      </c>
      <c r="AY584" s="146" t="s">
        <v>124</v>
      </c>
    </row>
    <row r="585" spans="2:65" s="1" customFormat="1" ht="24.2" customHeight="1">
      <c r="B585" s="126"/>
      <c r="C585" s="127">
        <v>181</v>
      </c>
      <c r="D585" s="127" t="s">
        <v>126</v>
      </c>
      <c r="E585" s="128" t="s">
        <v>1007</v>
      </c>
      <c r="F585" s="129" t="s">
        <v>1008</v>
      </c>
      <c r="G585" s="130" t="s">
        <v>768</v>
      </c>
      <c r="H585" s="131">
        <v>4</v>
      </c>
      <c r="I585" s="132"/>
      <c r="J585" s="133">
        <f>ROUND(I585*H585,2)</f>
        <v>0</v>
      </c>
      <c r="K585" s="129" t="s">
        <v>130</v>
      </c>
      <c r="L585" s="30"/>
      <c r="M585" s="134" t="s">
        <v>3</v>
      </c>
      <c r="N585" s="135" t="s">
        <v>43</v>
      </c>
      <c r="P585" s="136">
        <f>O585*H585</f>
        <v>0</v>
      </c>
      <c r="Q585" s="136">
        <v>1.17E-2</v>
      </c>
      <c r="R585" s="136">
        <f>Q585*H585</f>
        <v>4.6800000000000001E-2</v>
      </c>
      <c r="S585" s="136">
        <v>0</v>
      </c>
      <c r="T585" s="137">
        <f>S585*H585</f>
        <v>0</v>
      </c>
      <c r="AR585" s="138" t="s">
        <v>208</v>
      </c>
      <c r="AT585" s="138" t="s">
        <v>126</v>
      </c>
      <c r="AU585" s="138" t="s">
        <v>80</v>
      </c>
      <c r="AY585" s="15" t="s">
        <v>124</v>
      </c>
      <c r="BE585" s="139">
        <f>IF(N585="základní",J585,0)</f>
        <v>0</v>
      </c>
      <c r="BF585" s="139">
        <f>IF(N585="snížená",J585,0)</f>
        <v>0</v>
      </c>
      <c r="BG585" s="139">
        <f>IF(N585="zákl. přenesená",J585,0)</f>
        <v>0</v>
      </c>
      <c r="BH585" s="139">
        <f>IF(N585="sníž. přenesená",J585,0)</f>
        <v>0</v>
      </c>
      <c r="BI585" s="139">
        <f>IF(N585="nulová",J585,0)</f>
        <v>0</v>
      </c>
      <c r="BJ585" s="15" t="s">
        <v>78</v>
      </c>
      <c r="BK585" s="139">
        <f>ROUND(I585*H585,2)</f>
        <v>0</v>
      </c>
      <c r="BL585" s="15" t="s">
        <v>208</v>
      </c>
      <c r="BM585" s="138" t="s">
        <v>1009</v>
      </c>
    </row>
    <row r="586" spans="2:65" s="1" customFormat="1" ht="11.25">
      <c r="B586" s="30"/>
      <c r="D586" s="140" t="s">
        <v>133</v>
      </c>
      <c r="F586" s="141" t="s">
        <v>1010</v>
      </c>
      <c r="I586" s="142"/>
      <c r="L586" s="30"/>
      <c r="M586" s="143"/>
      <c r="T586" s="51"/>
      <c r="AT586" s="15" t="s">
        <v>133</v>
      </c>
      <c r="AU586" s="15" t="s">
        <v>80</v>
      </c>
    </row>
    <row r="587" spans="2:65" s="12" customFormat="1" ht="11.25">
      <c r="B587" s="144"/>
      <c r="D587" s="145" t="s">
        <v>135</v>
      </c>
      <c r="E587" s="146" t="s">
        <v>3</v>
      </c>
      <c r="F587" s="147" t="s">
        <v>1011</v>
      </c>
      <c r="H587" s="148">
        <v>4</v>
      </c>
      <c r="I587" s="149"/>
      <c r="L587" s="144"/>
      <c r="M587" s="150"/>
      <c r="T587" s="151"/>
      <c r="AT587" s="146" t="s">
        <v>135</v>
      </c>
      <c r="AU587" s="146" t="s">
        <v>80</v>
      </c>
      <c r="AV587" s="12" t="s">
        <v>80</v>
      </c>
      <c r="AW587" s="12" t="s">
        <v>33</v>
      </c>
      <c r="AX587" s="12" t="s">
        <v>78</v>
      </c>
      <c r="AY587" s="146" t="s">
        <v>124</v>
      </c>
    </row>
    <row r="588" spans="2:65" s="1" customFormat="1" ht="24.2" customHeight="1">
      <c r="B588" s="126"/>
      <c r="C588" s="127">
        <v>182</v>
      </c>
      <c r="D588" s="127" t="s">
        <v>126</v>
      </c>
      <c r="E588" s="128" t="s">
        <v>1012</v>
      </c>
      <c r="F588" s="129" t="s">
        <v>1013</v>
      </c>
      <c r="G588" s="130" t="s">
        <v>768</v>
      </c>
      <c r="H588" s="131">
        <v>41</v>
      </c>
      <c r="I588" s="132"/>
      <c r="J588" s="133">
        <f>ROUND(I588*H588,2)</f>
        <v>0</v>
      </c>
      <c r="K588" s="129" t="s">
        <v>130</v>
      </c>
      <c r="L588" s="30"/>
      <c r="M588" s="134" t="s">
        <v>3</v>
      </c>
      <c r="N588" s="135" t="s">
        <v>43</v>
      </c>
      <c r="P588" s="136">
        <f>O588*H588</f>
        <v>0</v>
      </c>
      <c r="Q588" s="136">
        <v>1.6650000000000002E-2</v>
      </c>
      <c r="R588" s="136">
        <f>Q588*H588</f>
        <v>0.68265000000000009</v>
      </c>
      <c r="S588" s="136">
        <v>0</v>
      </c>
      <c r="T588" s="137">
        <f>S588*H588</f>
        <v>0</v>
      </c>
      <c r="AR588" s="138" t="s">
        <v>208</v>
      </c>
      <c r="AT588" s="138" t="s">
        <v>126</v>
      </c>
      <c r="AU588" s="138" t="s">
        <v>80</v>
      </c>
      <c r="AY588" s="15" t="s">
        <v>124</v>
      </c>
      <c r="BE588" s="139">
        <f>IF(N588="základní",J588,0)</f>
        <v>0</v>
      </c>
      <c r="BF588" s="139">
        <f>IF(N588="snížená",J588,0)</f>
        <v>0</v>
      </c>
      <c r="BG588" s="139">
        <f>IF(N588="zákl. přenesená",J588,0)</f>
        <v>0</v>
      </c>
      <c r="BH588" s="139">
        <f>IF(N588="sníž. přenesená",J588,0)</f>
        <v>0</v>
      </c>
      <c r="BI588" s="139">
        <f>IF(N588="nulová",J588,0)</f>
        <v>0</v>
      </c>
      <c r="BJ588" s="15" t="s">
        <v>78</v>
      </c>
      <c r="BK588" s="139">
        <f>ROUND(I588*H588,2)</f>
        <v>0</v>
      </c>
      <c r="BL588" s="15" t="s">
        <v>208</v>
      </c>
      <c r="BM588" s="138" t="s">
        <v>1014</v>
      </c>
    </row>
    <row r="589" spans="2:65" s="1" customFormat="1" ht="11.25">
      <c r="B589" s="30"/>
      <c r="D589" s="140" t="s">
        <v>133</v>
      </c>
      <c r="F589" s="141" t="s">
        <v>1015</v>
      </c>
      <c r="I589" s="142"/>
      <c r="L589" s="30"/>
      <c r="M589" s="143"/>
      <c r="T589" s="51"/>
      <c r="AT589" s="15" t="s">
        <v>133</v>
      </c>
      <c r="AU589" s="15" t="s">
        <v>80</v>
      </c>
    </row>
    <row r="590" spans="2:65" s="12" customFormat="1" ht="11.25">
      <c r="B590" s="144"/>
      <c r="D590" s="145" t="s">
        <v>135</v>
      </c>
      <c r="E590" s="146" t="s">
        <v>3</v>
      </c>
      <c r="F590" s="147" t="s">
        <v>350</v>
      </c>
      <c r="H590" s="148">
        <v>41</v>
      </c>
      <c r="I590" s="149"/>
      <c r="L590" s="144"/>
      <c r="M590" s="150"/>
      <c r="T590" s="151"/>
      <c r="AT590" s="146" t="s">
        <v>135</v>
      </c>
      <c r="AU590" s="146" t="s">
        <v>80</v>
      </c>
      <c r="AV590" s="12" t="s">
        <v>80</v>
      </c>
      <c r="AW590" s="12" t="s">
        <v>33</v>
      </c>
      <c r="AX590" s="12" t="s">
        <v>78</v>
      </c>
      <c r="AY590" s="146" t="s">
        <v>124</v>
      </c>
    </row>
    <row r="591" spans="2:65" s="1" customFormat="1" ht="24.2" customHeight="1">
      <c r="B591" s="126"/>
      <c r="C591" s="127">
        <v>183</v>
      </c>
      <c r="D591" s="127" t="s">
        <v>126</v>
      </c>
      <c r="E591" s="128" t="s">
        <v>1016</v>
      </c>
      <c r="F591" s="129" t="s">
        <v>1017</v>
      </c>
      <c r="G591" s="130" t="s">
        <v>768</v>
      </c>
      <c r="H591" s="131">
        <v>3</v>
      </c>
      <c r="I591" s="132"/>
      <c r="J591" s="133">
        <f>ROUND(I591*H591,2)</f>
        <v>0</v>
      </c>
      <c r="K591" s="129" t="s">
        <v>130</v>
      </c>
      <c r="L591" s="30"/>
      <c r="M591" s="134" t="s">
        <v>3</v>
      </c>
      <c r="N591" s="135" t="s">
        <v>43</v>
      </c>
      <c r="P591" s="136">
        <f>O591*H591</f>
        <v>0</v>
      </c>
      <c r="Q591" s="136">
        <v>1.7649999999999999E-2</v>
      </c>
      <c r="R591" s="136">
        <f>Q591*H591</f>
        <v>5.2949999999999997E-2</v>
      </c>
      <c r="S591" s="136">
        <v>0</v>
      </c>
      <c r="T591" s="137">
        <f>S591*H591</f>
        <v>0</v>
      </c>
      <c r="AR591" s="138" t="s">
        <v>208</v>
      </c>
      <c r="AT591" s="138" t="s">
        <v>126</v>
      </c>
      <c r="AU591" s="138" t="s">
        <v>80</v>
      </c>
      <c r="AY591" s="15" t="s">
        <v>124</v>
      </c>
      <c r="BE591" s="139">
        <f>IF(N591="základní",J591,0)</f>
        <v>0</v>
      </c>
      <c r="BF591" s="139">
        <f>IF(N591="snížená",J591,0)</f>
        <v>0</v>
      </c>
      <c r="BG591" s="139">
        <f>IF(N591="zákl. přenesená",J591,0)</f>
        <v>0</v>
      </c>
      <c r="BH591" s="139">
        <f>IF(N591="sníž. přenesená",J591,0)</f>
        <v>0</v>
      </c>
      <c r="BI591" s="139">
        <f>IF(N591="nulová",J591,0)</f>
        <v>0</v>
      </c>
      <c r="BJ591" s="15" t="s">
        <v>78</v>
      </c>
      <c r="BK591" s="139">
        <f>ROUND(I591*H591,2)</f>
        <v>0</v>
      </c>
      <c r="BL591" s="15" t="s">
        <v>208</v>
      </c>
      <c r="BM591" s="138" t="s">
        <v>1018</v>
      </c>
    </row>
    <row r="592" spans="2:65" s="1" customFormat="1" ht="11.25">
      <c r="B592" s="30"/>
      <c r="D592" s="140" t="s">
        <v>133</v>
      </c>
      <c r="F592" s="141" t="s">
        <v>1019</v>
      </c>
      <c r="I592" s="142"/>
      <c r="L592" s="30"/>
      <c r="M592" s="143"/>
      <c r="T592" s="51"/>
      <c r="AT592" s="15" t="s">
        <v>133</v>
      </c>
      <c r="AU592" s="15" t="s">
        <v>80</v>
      </c>
    </row>
    <row r="593" spans="2:65" s="12" customFormat="1" ht="11.25">
      <c r="B593" s="144"/>
      <c r="D593" s="145" t="s">
        <v>135</v>
      </c>
      <c r="E593" s="146" t="s">
        <v>3</v>
      </c>
      <c r="F593" s="147" t="s">
        <v>141</v>
      </c>
      <c r="H593" s="148">
        <v>3</v>
      </c>
      <c r="I593" s="149"/>
      <c r="L593" s="144"/>
      <c r="M593" s="150"/>
      <c r="T593" s="151"/>
      <c r="AT593" s="146" t="s">
        <v>135</v>
      </c>
      <c r="AU593" s="146" t="s">
        <v>80</v>
      </c>
      <c r="AV593" s="12" t="s">
        <v>80</v>
      </c>
      <c r="AW593" s="12" t="s">
        <v>33</v>
      </c>
      <c r="AX593" s="12" t="s">
        <v>78</v>
      </c>
      <c r="AY593" s="146" t="s">
        <v>124</v>
      </c>
    </row>
    <row r="594" spans="2:65" s="1" customFormat="1" ht="16.5" customHeight="1">
      <c r="B594" s="126"/>
      <c r="C594" s="152">
        <v>184</v>
      </c>
      <c r="D594" s="152" t="s">
        <v>174</v>
      </c>
      <c r="E594" s="153" t="s">
        <v>1020</v>
      </c>
      <c r="F594" s="154" t="s">
        <v>1021</v>
      </c>
      <c r="G594" s="155" t="s">
        <v>192</v>
      </c>
      <c r="H594" s="156">
        <v>50</v>
      </c>
      <c r="I594" s="157"/>
      <c r="J594" s="158">
        <f>ROUND(I594*H594,2)</f>
        <v>0</v>
      </c>
      <c r="K594" s="154" t="s">
        <v>130</v>
      </c>
      <c r="L594" s="159"/>
      <c r="M594" s="160" t="s">
        <v>3</v>
      </c>
      <c r="N594" s="161" t="s">
        <v>43</v>
      </c>
      <c r="P594" s="136">
        <f>O594*H594</f>
        <v>0</v>
      </c>
      <c r="Q594" s="136">
        <v>5.0000000000000001E-4</v>
      </c>
      <c r="R594" s="136">
        <f>Q594*H594</f>
        <v>2.5000000000000001E-2</v>
      </c>
      <c r="S594" s="136">
        <v>0</v>
      </c>
      <c r="T594" s="137">
        <f>S594*H594</f>
        <v>0</v>
      </c>
      <c r="AR594" s="138" t="s">
        <v>295</v>
      </c>
      <c r="AT594" s="138" t="s">
        <v>174</v>
      </c>
      <c r="AU594" s="138" t="s">
        <v>80</v>
      </c>
      <c r="AY594" s="15" t="s">
        <v>124</v>
      </c>
      <c r="BE594" s="139">
        <f>IF(N594="základní",J594,0)</f>
        <v>0</v>
      </c>
      <c r="BF594" s="139">
        <f>IF(N594="snížená",J594,0)</f>
        <v>0</v>
      </c>
      <c r="BG594" s="139">
        <f>IF(N594="zákl. přenesená",J594,0)</f>
        <v>0</v>
      </c>
      <c r="BH594" s="139">
        <f>IF(N594="sníž. přenesená",J594,0)</f>
        <v>0</v>
      </c>
      <c r="BI594" s="139">
        <f>IF(N594="nulová",J594,0)</f>
        <v>0</v>
      </c>
      <c r="BJ594" s="15" t="s">
        <v>78</v>
      </c>
      <c r="BK594" s="139">
        <f>ROUND(I594*H594,2)</f>
        <v>0</v>
      </c>
      <c r="BL594" s="15" t="s">
        <v>208</v>
      </c>
      <c r="BM594" s="138" t="s">
        <v>1022</v>
      </c>
    </row>
    <row r="595" spans="2:65" s="12" customFormat="1" ht="11.25">
      <c r="B595" s="144"/>
      <c r="D595" s="145" t="s">
        <v>135</v>
      </c>
      <c r="E595" s="146" t="s">
        <v>3</v>
      </c>
      <c r="F595" s="147" t="s">
        <v>1023</v>
      </c>
      <c r="H595" s="148">
        <v>50</v>
      </c>
      <c r="I595" s="149"/>
      <c r="L595" s="144"/>
      <c r="M595" s="150"/>
      <c r="T595" s="151"/>
      <c r="AT595" s="146" t="s">
        <v>135</v>
      </c>
      <c r="AU595" s="146" t="s">
        <v>80</v>
      </c>
      <c r="AV595" s="12" t="s">
        <v>80</v>
      </c>
      <c r="AW595" s="12" t="s">
        <v>33</v>
      </c>
      <c r="AX595" s="12" t="s">
        <v>78</v>
      </c>
      <c r="AY595" s="146" t="s">
        <v>124</v>
      </c>
    </row>
    <row r="596" spans="2:65" s="1" customFormat="1" ht="16.5" customHeight="1">
      <c r="B596" s="126"/>
      <c r="C596" s="127">
        <v>185</v>
      </c>
      <c r="D596" s="127" t="s">
        <v>126</v>
      </c>
      <c r="E596" s="128" t="s">
        <v>1024</v>
      </c>
      <c r="F596" s="129" t="s">
        <v>1025</v>
      </c>
      <c r="G596" s="130" t="s">
        <v>768</v>
      </c>
      <c r="H596" s="131">
        <v>6</v>
      </c>
      <c r="I596" s="132"/>
      <c r="J596" s="133">
        <f>ROUND(I596*H596,2)</f>
        <v>0</v>
      </c>
      <c r="K596" s="129" t="s">
        <v>130</v>
      </c>
      <c r="L596" s="30"/>
      <c r="M596" s="134" t="s">
        <v>3</v>
      </c>
      <c r="N596" s="135" t="s">
        <v>43</v>
      </c>
      <c r="P596" s="136">
        <f>O596*H596</f>
        <v>0</v>
      </c>
      <c r="Q596" s="136">
        <v>0</v>
      </c>
      <c r="R596" s="136">
        <f>Q596*H596</f>
        <v>0</v>
      </c>
      <c r="S596" s="136">
        <v>0</v>
      </c>
      <c r="T596" s="137">
        <f>S596*H596</f>
        <v>0</v>
      </c>
      <c r="AR596" s="138" t="s">
        <v>208</v>
      </c>
      <c r="AT596" s="138" t="s">
        <v>126</v>
      </c>
      <c r="AU596" s="138" t="s">
        <v>80</v>
      </c>
      <c r="AY596" s="15" t="s">
        <v>124</v>
      </c>
      <c r="BE596" s="139">
        <f>IF(N596="základní",J596,0)</f>
        <v>0</v>
      </c>
      <c r="BF596" s="139">
        <f>IF(N596="snížená",J596,0)</f>
        <v>0</v>
      </c>
      <c r="BG596" s="139">
        <f>IF(N596="zákl. přenesená",J596,0)</f>
        <v>0</v>
      </c>
      <c r="BH596" s="139">
        <f>IF(N596="sníž. přenesená",J596,0)</f>
        <v>0</v>
      </c>
      <c r="BI596" s="139">
        <f>IF(N596="nulová",J596,0)</f>
        <v>0</v>
      </c>
      <c r="BJ596" s="15" t="s">
        <v>78</v>
      </c>
      <c r="BK596" s="139">
        <f>ROUND(I596*H596,2)</f>
        <v>0</v>
      </c>
      <c r="BL596" s="15" t="s">
        <v>208</v>
      </c>
      <c r="BM596" s="138" t="s">
        <v>1026</v>
      </c>
    </row>
    <row r="597" spans="2:65" s="1" customFormat="1" ht="11.25">
      <c r="B597" s="30"/>
      <c r="D597" s="140" t="s">
        <v>133</v>
      </c>
      <c r="F597" s="141" t="s">
        <v>1027</v>
      </c>
      <c r="I597" s="142"/>
      <c r="L597" s="30"/>
      <c r="M597" s="143"/>
      <c r="T597" s="51"/>
      <c r="AT597" s="15" t="s">
        <v>133</v>
      </c>
      <c r="AU597" s="15" t="s">
        <v>80</v>
      </c>
    </row>
    <row r="598" spans="2:65" s="12" customFormat="1" ht="11.25">
      <c r="B598" s="144"/>
      <c r="D598" s="145" t="s">
        <v>135</v>
      </c>
      <c r="E598" s="146" t="s">
        <v>3</v>
      </c>
      <c r="F598" s="147" t="s">
        <v>155</v>
      </c>
      <c r="H598" s="148">
        <v>6</v>
      </c>
      <c r="I598" s="149"/>
      <c r="L598" s="144"/>
      <c r="M598" s="150"/>
      <c r="T598" s="151"/>
      <c r="AT598" s="146" t="s">
        <v>135</v>
      </c>
      <c r="AU598" s="146" t="s">
        <v>80</v>
      </c>
      <c r="AV598" s="12" t="s">
        <v>80</v>
      </c>
      <c r="AW598" s="12" t="s">
        <v>33</v>
      </c>
      <c r="AX598" s="12" t="s">
        <v>78</v>
      </c>
      <c r="AY598" s="146" t="s">
        <v>124</v>
      </c>
    </row>
    <row r="599" spans="2:65" s="1" customFormat="1" ht="16.5" customHeight="1">
      <c r="B599" s="126"/>
      <c r="C599" s="152">
        <v>186</v>
      </c>
      <c r="D599" s="152" t="s">
        <v>174</v>
      </c>
      <c r="E599" s="153" t="s">
        <v>1028</v>
      </c>
      <c r="F599" s="154" t="s">
        <v>1029</v>
      </c>
      <c r="G599" s="155" t="s">
        <v>192</v>
      </c>
      <c r="H599" s="156">
        <v>6</v>
      </c>
      <c r="I599" s="157"/>
      <c r="J599" s="158">
        <f>ROUND(I599*H599,2)</f>
        <v>0</v>
      </c>
      <c r="K599" s="154" t="s">
        <v>130</v>
      </c>
      <c r="L599" s="159"/>
      <c r="M599" s="160" t="s">
        <v>3</v>
      </c>
      <c r="N599" s="161" t="s">
        <v>43</v>
      </c>
      <c r="P599" s="136">
        <f>O599*H599</f>
        <v>0</v>
      </c>
      <c r="Q599" s="136">
        <v>4.0000000000000001E-3</v>
      </c>
      <c r="R599" s="136">
        <f>Q599*H599</f>
        <v>2.4E-2</v>
      </c>
      <c r="S599" s="136">
        <v>0</v>
      </c>
      <c r="T599" s="137">
        <f>S599*H599</f>
        <v>0</v>
      </c>
      <c r="AR599" s="138" t="s">
        <v>295</v>
      </c>
      <c r="AT599" s="138" t="s">
        <v>174</v>
      </c>
      <c r="AU599" s="138" t="s">
        <v>80</v>
      </c>
      <c r="AY599" s="15" t="s">
        <v>124</v>
      </c>
      <c r="BE599" s="139">
        <f>IF(N599="základní",J599,0)</f>
        <v>0</v>
      </c>
      <c r="BF599" s="139">
        <f>IF(N599="snížená",J599,0)</f>
        <v>0</v>
      </c>
      <c r="BG599" s="139">
        <f>IF(N599="zákl. přenesená",J599,0)</f>
        <v>0</v>
      </c>
      <c r="BH599" s="139">
        <f>IF(N599="sníž. přenesená",J599,0)</f>
        <v>0</v>
      </c>
      <c r="BI599" s="139">
        <f>IF(N599="nulová",J599,0)</f>
        <v>0</v>
      </c>
      <c r="BJ599" s="15" t="s">
        <v>78</v>
      </c>
      <c r="BK599" s="139">
        <f>ROUND(I599*H599,2)</f>
        <v>0</v>
      </c>
      <c r="BL599" s="15" t="s">
        <v>208</v>
      </c>
      <c r="BM599" s="138" t="s">
        <v>1030</v>
      </c>
    </row>
    <row r="600" spans="2:65" s="12" customFormat="1" ht="11.25">
      <c r="B600" s="144"/>
      <c r="D600" s="145" t="s">
        <v>135</v>
      </c>
      <c r="E600" s="146" t="s">
        <v>3</v>
      </c>
      <c r="F600" s="147" t="s">
        <v>155</v>
      </c>
      <c r="H600" s="148">
        <v>6</v>
      </c>
      <c r="I600" s="149"/>
      <c r="L600" s="144"/>
      <c r="M600" s="150"/>
      <c r="T600" s="151"/>
      <c r="AT600" s="146" t="s">
        <v>135</v>
      </c>
      <c r="AU600" s="146" t="s">
        <v>80</v>
      </c>
      <c r="AV600" s="12" t="s">
        <v>80</v>
      </c>
      <c r="AW600" s="12" t="s">
        <v>33</v>
      </c>
      <c r="AX600" s="12" t="s">
        <v>78</v>
      </c>
      <c r="AY600" s="146" t="s">
        <v>124</v>
      </c>
    </row>
    <row r="601" spans="2:65" s="1" customFormat="1" ht="16.5" customHeight="1">
      <c r="B601" s="126"/>
      <c r="C601" s="127">
        <v>187</v>
      </c>
      <c r="D601" s="127" t="s">
        <v>126</v>
      </c>
      <c r="E601" s="128" t="s">
        <v>1031</v>
      </c>
      <c r="F601" s="129" t="s">
        <v>1032</v>
      </c>
      <c r="G601" s="130" t="s">
        <v>768</v>
      </c>
      <c r="H601" s="131">
        <v>44</v>
      </c>
      <c r="I601" s="132"/>
      <c r="J601" s="133">
        <f>ROUND(I601*H601,2)</f>
        <v>0</v>
      </c>
      <c r="K601" s="129" t="s">
        <v>130</v>
      </c>
      <c r="L601" s="30"/>
      <c r="M601" s="134" t="s">
        <v>3</v>
      </c>
      <c r="N601" s="135" t="s">
        <v>43</v>
      </c>
      <c r="P601" s="136">
        <f>O601*H601</f>
        <v>0</v>
      </c>
      <c r="Q601" s="136">
        <v>1.4999999999999999E-4</v>
      </c>
      <c r="R601" s="136">
        <f>Q601*H601</f>
        <v>6.5999999999999991E-3</v>
      </c>
      <c r="S601" s="136">
        <v>0</v>
      </c>
      <c r="T601" s="137">
        <f>S601*H601</f>
        <v>0</v>
      </c>
      <c r="AR601" s="138" t="s">
        <v>208</v>
      </c>
      <c r="AT601" s="138" t="s">
        <v>126</v>
      </c>
      <c r="AU601" s="138" t="s">
        <v>80</v>
      </c>
      <c r="AY601" s="15" t="s">
        <v>124</v>
      </c>
      <c r="BE601" s="139">
        <f>IF(N601="základní",J601,0)</f>
        <v>0</v>
      </c>
      <c r="BF601" s="139">
        <f>IF(N601="snížená",J601,0)</f>
        <v>0</v>
      </c>
      <c r="BG601" s="139">
        <f>IF(N601="zákl. přenesená",J601,0)</f>
        <v>0</v>
      </c>
      <c r="BH601" s="139">
        <f>IF(N601="sníž. přenesená",J601,0)</f>
        <v>0</v>
      </c>
      <c r="BI601" s="139">
        <f>IF(N601="nulová",J601,0)</f>
        <v>0</v>
      </c>
      <c r="BJ601" s="15" t="s">
        <v>78</v>
      </c>
      <c r="BK601" s="139">
        <f>ROUND(I601*H601,2)</f>
        <v>0</v>
      </c>
      <c r="BL601" s="15" t="s">
        <v>208</v>
      </c>
      <c r="BM601" s="138" t="s">
        <v>1033</v>
      </c>
    </row>
    <row r="602" spans="2:65" s="1" customFormat="1" ht="11.25">
      <c r="B602" s="30"/>
      <c r="D602" s="140" t="s">
        <v>133</v>
      </c>
      <c r="F602" s="141" t="s">
        <v>1034</v>
      </c>
      <c r="I602" s="142"/>
      <c r="L602" s="30"/>
      <c r="M602" s="143"/>
      <c r="T602" s="51"/>
      <c r="AT602" s="15" t="s">
        <v>133</v>
      </c>
      <c r="AU602" s="15" t="s">
        <v>80</v>
      </c>
    </row>
    <row r="603" spans="2:65" s="12" customFormat="1" ht="11.25">
      <c r="B603" s="144"/>
      <c r="D603" s="145" t="s">
        <v>135</v>
      </c>
      <c r="E603" s="146" t="s">
        <v>3</v>
      </c>
      <c r="F603" s="147" t="s">
        <v>831</v>
      </c>
      <c r="H603" s="148">
        <v>44</v>
      </c>
      <c r="I603" s="149"/>
      <c r="L603" s="144"/>
      <c r="M603" s="150"/>
      <c r="T603" s="151"/>
      <c r="AT603" s="146" t="s">
        <v>135</v>
      </c>
      <c r="AU603" s="146" t="s">
        <v>80</v>
      </c>
      <c r="AV603" s="12" t="s">
        <v>80</v>
      </c>
      <c r="AW603" s="12" t="s">
        <v>33</v>
      </c>
      <c r="AX603" s="12" t="s">
        <v>78</v>
      </c>
      <c r="AY603" s="146" t="s">
        <v>124</v>
      </c>
    </row>
    <row r="604" spans="2:65" s="1" customFormat="1" ht="24.2" customHeight="1">
      <c r="B604" s="126"/>
      <c r="C604" s="127">
        <v>188</v>
      </c>
      <c r="D604" s="127" t="s">
        <v>126</v>
      </c>
      <c r="E604" s="128" t="s">
        <v>1035</v>
      </c>
      <c r="F604" s="129" t="s">
        <v>1036</v>
      </c>
      <c r="G604" s="130" t="s">
        <v>158</v>
      </c>
      <c r="H604" s="131">
        <v>1.4239999999999999</v>
      </c>
      <c r="I604" s="132"/>
      <c r="J604" s="133">
        <f>ROUND(I604*H604,2)</f>
        <v>0</v>
      </c>
      <c r="K604" s="129" t="s">
        <v>130</v>
      </c>
      <c r="L604" s="30"/>
      <c r="M604" s="134" t="s">
        <v>3</v>
      </c>
      <c r="N604" s="135" t="s">
        <v>43</v>
      </c>
      <c r="P604" s="136">
        <f>O604*H604</f>
        <v>0</v>
      </c>
      <c r="Q604" s="136">
        <v>0</v>
      </c>
      <c r="R604" s="136">
        <f>Q604*H604</f>
        <v>0</v>
      </c>
      <c r="S604" s="136">
        <v>0</v>
      </c>
      <c r="T604" s="137">
        <f>S604*H604</f>
        <v>0</v>
      </c>
      <c r="AR604" s="138" t="s">
        <v>208</v>
      </c>
      <c r="AT604" s="138" t="s">
        <v>126</v>
      </c>
      <c r="AU604" s="138" t="s">
        <v>80</v>
      </c>
      <c r="AY604" s="15" t="s">
        <v>124</v>
      </c>
      <c r="BE604" s="139">
        <f>IF(N604="základní",J604,0)</f>
        <v>0</v>
      </c>
      <c r="BF604" s="139">
        <f>IF(N604="snížená",J604,0)</f>
        <v>0</v>
      </c>
      <c r="BG604" s="139">
        <f>IF(N604="zákl. přenesená",J604,0)</f>
        <v>0</v>
      </c>
      <c r="BH604" s="139">
        <f>IF(N604="sníž. přenesená",J604,0)</f>
        <v>0</v>
      </c>
      <c r="BI604" s="139">
        <f>IF(N604="nulová",J604,0)</f>
        <v>0</v>
      </c>
      <c r="BJ604" s="15" t="s">
        <v>78</v>
      </c>
      <c r="BK604" s="139">
        <f>ROUND(I604*H604,2)</f>
        <v>0</v>
      </c>
      <c r="BL604" s="15" t="s">
        <v>208</v>
      </c>
      <c r="BM604" s="138" t="s">
        <v>1037</v>
      </c>
    </row>
    <row r="605" spans="2:65" s="1" customFormat="1" ht="11.25">
      <c r="B605" s="30"/>
      <c r="D605" s="140" t="s">
        <v>133</v>
      </c>
      <c r="F605" s="141" t="s">
        <v>1038</v>
      </c>
      <c r="I605" s="142"/>
      <c r="L605" s="30"/>
      <c r="M605" s="143"/>
      <c r="T605" s="51"/>
      <c r="AT605" s="15" t="s">
        <v>133</v>
      </c>
      <c r="AU605" s="15" t="s">
        <v>80</v>
      </c>
    </row>
    <row r="606" spans="2:65" s="11" customFormat="1" ht="22.9" customHeight="1">
      <c r="B606" s="114"/>
      <c r="D606" s="115" t="s">
        <v>71</v>
      </c>
      <c r="E606" s="124" t="s">
        <v>1039</v>
      </c>
      <c r="F606" s="124" t="s">
        <v>1040</v>
      </c>
      <c r="I606" s="117"/>
      <c r="J606" s="125">
        <f>BK606</f>
        <v>0</v>
      </c>
      <c r="L606" s="114"/>
      <c r="M606" s="119"/>
      <c r="P606" s="120">
        <f>SUM(P607:P627)</f>
        <v>0</v>
      </c>
      <c r="R606" s="120">
        <f>SUM(R607:R627)</f>
        <v>8.3479999999999999E-2</v>
      </c>
      <c r="T606" s="121">
        <f>SUM(T607:T627)</f>
        <v>0</v>
      </c>
      <c r="AR606" s="115" t="s">
        <v>80</v>
      </c>
      <c r="AT606" s="122" t="s">
        <v>71</v>
      </c>
      <c r="AU606" s="122" t="s">
        <v>78</v>
      </c>
      <c r="AY606" s="115" t="s">
        <v>124</v>
      </c>
      <c r="BK606" s="123">
        <f>SUM(BK607:BK627)</f>
        <v>0</v>
      </c>
    </row>
    <row r="607" spans="2:65" s="1" customFormat="1" ht="21.75" customHeight="1">
      <c r="B607" s="126"/>
      <c r="C607" s="127">
        <v>189</v>
      </c>
      <c r="D607" s="127" t="s">
        <v>126</v>
      </c>
      <c r="E607" s="128" t="s">
        <v>1041</v>
      </c>
      <c r="F607" s="129" t="s">
        <v>1042</v>
      </c>
      <c r="G607" s="130" t="s">
        <v>192</v>
      </c>
      <c r="H607" s="131">
        <v>15</v>
      </c>
      <c r="I607" s="132"/>
      <c r="J607" s="133">
        <f>ROUND(I607*H607,2)</f>
        <v>0</v>
      </c>
      <c r="K607" s="129" t="s">
        <v>130</v>
      </c>
      <c r="L607" s="30"/>
      <c r="M607" s="134" t="s">
        <v>3</v>
      </c>
      <c r="N607" s="135" t="s">
        <v>43</v>
      </c>
      <c r="P607" s="136">
        <f>O607*H607</f>
        <v>0</v>
      </c>
      <c r="Q607" s="136">
        <v>1E-4</v>
      </c>
      <c r="R607" s="136">
        <f>Q607*H607</f>
        <v>1.5E-3</v>
      </c>
      <c r="S607" s="136">
        <v>0</v>
      </c>
      <c r="T607" s="137">
        <f>S607*H607</f>
        <v>0</v>
      </c>
      <c r="AR607" s="138" t="s">
        <v>208</v>
      </c>
      <c r="AT607" s="138" t="s">
        <v>126</v>
      </c>
      <c r="AU607" s="138" t="s">
        <v>80</v>
      </c>
      <c r="AY607" s="15" t="s">
        <v>124</v>
      </c>
      <c r="BE607" s="139">
        <f>IF(N607="základní",J607,0)</f>
        <v>0</v>
      </c>
      <c r="BF607" s="139">
        <f>IF(N607="snížená",J607,0)</f>
        <v>0</v>
      </c>
      <c r="BG607" s="139">
        <f>IF(N607="zákl. přenesená",J607,0)</f>
        <v>0</v>
      </c>
      <c r="BH607" s="139">
        <f>IF(N607="sníž. přenesená",J607,0)</f>
        <v>0</v>
      </c>
      <c r="BI607" s="139">
        <f>IF(N607="nulová",J607,0)</f>
        <v>0</v>
      </c>
      <c r="BJ607" s="15" t="s">
        <v>78</v>
      </c>
      <c r="BK607" s="139">
        <f>ROUND(I607*H607,2)</f>
        <v>0</v>
      </c>
      <c r="BL607" s="15" t="s">
        <v>208</v>
      </c>
      <c r="BM607" s="138" t="s">
        <v>1043</v>
      </c>
    </row>
    <row r="608" spans="2:65" s="1" customFormat="1" ht="11.25">
      <c r="B608" s="30"/>
      <c r="D608" s="140" t="s">
        <v>133</v>
      </c>
      <c r="F608" s="141" t="s">
        <v>1044</v>
      </c>
      <c r="I608" s="142"/>
      <c r="L608" s="30"/>
      <c r="M608" s="143"/>
      <c r="T608" s="51"/>
      <c r="AT608" s="15" t="s">
        <v>133</v>
      </c>
      <c r="AU608" s="15" t="s">
        <v>80</v>
      </c>
    </row>
    <row r="609" spans="2:65" s="12" customFormat="1" ht="11.25">
      <c r="B609" s="144"/>
      <c r="D609" s="145" t="s">
        <v>135</v>
      </c>
      <c r="E609" s="146" t="s">
        <v>3</v>
      </c>
      <c r="F609" s="147" t="s">
        <v>9</v>
      </c>
      <c r="H609" s="148">
        <v>15</v>
      </c>
      <c r="I609" s="149"/>
      <c r="L609" s="144"/>
      <c r="M609" s="150"/>
      <c r="T609" s="151"/>
      <c r="AT609" s="146" t="s">
        <v>135</v>
      </c>
      <c r="AU609" s="146" t="s">
        <v>80</v>
      </c>
      <c r="AV609" s="12" t="s">
        <v>80</v>
      </c>
      <c r="AW609" s="12" t="s">
        <v>33</v>
      </c>
      <c r="AX609" s="12" t="s">
        <v>78</v>
      </c>
      <c r="AY609" s="146" t="s">
        <v>124</v>
      </c>
    </row>
    <row r="610" spans="2:65" s="1" customFormat="1" ht="21.75" customHeight="1">
      <c r="B610" s="126"/>
      <c r="C610" s="127">
        <v>190</v>
      </c>
      <c r="D610" s="127" t="s">
        <v>126</v>
      </c>
      <c r="E610" s="128" t="s">
        <v>1045</v>
      </c>
      <c r="F610" s="129" t="s">
        <v>1046</v>
      </c>
      <c r="G610" s="130" t="s">
        <v>192</v>
      </c>
      <c r="H610" s="131">
        <v>18</v>
      </c>
      <c r="I610" s="132"/>
      <c r="J610" s="133">
        <f>ROUND(I610*H610,2)</f>
        <v>0</v>
      </c>
      <c r="K610" s="129" t="s">
        <v>130</v>
      </c>
      <c r="L610" s="30"/>
      <c r="M610" s="134" t="s">
        <v>3</v>
      </c>
      <c r="N610" s="135" t="s">
        <v>43</v>
      </c>
      <c r="P610" s="136">
        <f>O610*H610</f>
        <v>0</v>
      </c>
      <c r="Q610" s="136">
        <v>1.2999999999999999E-4</v>
      </c>
      <c r="R610" s="136">
        <f>Q610*H610</f>
        <v>2.3399999999999996E-3</v>
      </c>
      <c r="S610" s="136">
        <v>0</v>
      </c>
      <c r="T610" s="137">
        <f>S610*H610</f>
        <v>0</v>
      </c>
      <c r="AR610" s="138" t="s">
        <v>208</v>
      </c>
      <c r="AT610" s="138" t="s">
        <v>126</v>
      </c>
      <c r="AU610" s="138" t="s">
        <v>80</v>
      </c>
      <c r="AY610" s="15" t="s">
        <v>124</v>
      </c>
      <c r="BE610" s="139">
        <f>IF(N610="základní",J610,0)</f>
        <v>0</v>
      </c>
      <c r="BF610" s="139">
        <f>IF(N610="snížená",J610,0)</f>
        <v>0</v>
      </c>
      <c r="BG610" s="139">
        <f>IF(N610="zákl. přenesená",J610,0)</f>
        <v>0</v>
      </c>
      <c r="BH610" s="139">
        <f>IF(N610="sníž. přenesená",J610,0)</f>
        <v>0</v>
      </c>
      <c r="BI610" s="139">
        <f>IF(N610="nulová",J610,0)</f>
        <v>0</v>
      </c>
      <c r="BJ610" s="15" t="s">
        <v>78</v>
      </c>
      <c r="BK610" s="139">
        <f>ROUND(I610*H610,2)</f>
        <v>0</v>
      </c>
      <c r="BL610" s="15" t="s">
        <v>208</v>
      </c>
      <c r="BM610" s="138" t="s">
        <v>1047</v>
      </c>
    </row>
    <row r="611" spans="2:65" s="1" customFormat="1" ht="11.25">
      <c r="B611" s="30"/>
      <c r="D611" s="140" t="s">
        <v>133</v>
      </c>
      <c r="F611" s="141" t="s">
        <v>1048</v>
      </c>
      <c r="I611" s="142"/>
      <c r="L611" s="30"/>
      <c r="M611" s="143"/>
      <c r="T611" s="51"/>
      <c r="AT611" s="15" t="s">
        <v>133</v>
      </c>
      <c r="AU611" s="15" t="s">
        <v>80</v>
      </c>
    </row>
    <row r="612" spans="2:65" s="12" customFormat="1" ht="11.25">
      <c r="B612" s="144"/>
      <c r="D612" s="145" t="s">
        <v>135</v>
      </c>
      <c r="E612" s="146" t="s">
        <v>3</v>
      </c>
      <c r="F612" s="147" t="s">
        <v>220</v>
      </c>
      <c r="H612" s="148">
        <v>18</v>
      </c>
      <c r="I612" s="149"/>
      <c r="L612" s="144"/>
      <c r="M612" s="150"/>
      <c r="T612" s="151"/>
      <c r="AT612" s="146" t="s">
        <v>135</v>
      </c>
      <c r="AU612" s="146" t="s">
        <v>80</v>
      </c>
      <c r="AV612" s="12" t="s">
        <v>80</v>
      </c>
      <c r="AW612" s="12" t="s">
        <v>33</v>
      </c>
      <c r="AX612" s="12" t="s">
        <v>78</v>
      </c>
      <c r="AY612" s="146" t="s">
        <v>124</v>
      </c>
    </row>
    <row r="613" spans="2:65" s="1" customFormat="1" ht="21.75" customHeight="1">
      <c r="B613" s="126"/>
      <c r="C613" s="127">
        <v>191</v>
      </c>
      <c r="D613" s="127" t="s">
        <v>126</v>
      </c>
      <c r="E613" s="128" t="s">
        <v>1049</v>
      </c>
      <c r="F613" s="129" t="s">
        <v>1050</v>
      </c>
      <c r="G613" s="130" t="s">
        <v>192</v>
      </c>
      <c r="H613" s="131">
        <v>14</v>
      </c>
      <c r="I613" s="132"/>
      <c r="J613" s="133">
        <f>ROUND(I613*H613,2)</f>
        <v>0</v>
      </c>
      <c r="K613" s="129" t="s">
        <v>130</v>
      </c>
      <c r="L613" s="30"/>
      <c r="M613" s="134" t="s">
        <v>3</v>
      </c>
      <c r="N613" s="135" t="s">
        <v>43</v>
      </c>
      <c r="P613" s="136">
        <f>O613*H613</f>
        <v>0</v>
      </c>
      <c r="Q613" s="136">
        <v>1.4999999999999999E-4</v>
      </c>
      <c r="R613" s="136">
        <f>Q613*H613</f>
        <v>2.0999999999999999E-3</v>
      </c>
      <c r="S613" s="136">
        <v>0</v>
      </c>
      <c r="T613" s="137">
        <f>S613*H613</f>
        <v>0</v>
      </c>
      <c r="AR613" s="138" t="s">
        <v>208</v>
      </c>
      <c r="AT613" s="138" t="s">
        <v>126</v>
      </c>
      <c r="AU613" s="138" t="s">
        <v>80</v>
      </c>
      <c r="AY613" s="15" t="s">
        <v>124</v>
      </c>
      <c r="BE613" s="139">
        <f>IF(N613="základní",J613,0)</f>
        <v>0</v>
      </c>
      <c r="BF613" s="139">
        <f>IF(N613="snížená",J613,0)</f>
        <v>0</v>
      </c>
      <c r="BG613" s="139">
        <f>IF(N613="zákl. přenesená",J613,0)</f>
        <v>0</v>
      </c>
      <c r="BH613" s="139">
        <f>IF(N613="sníž. přenesená",J613,0)</f>
        <v>0</v>
      </c>
      <c r="BI613" s="139">
        <f>IF(N613="nulová",J613,0)</f>
        <v>0</v>
      </c>
      <c r="BJ613" s="15" t="s">
        <v>78</v>
      </c>
      <c r="BK613" s="139">
        <f>ROUND(I613*H613,2)</f>
        <v>0</v>
      </c>
      <c r="BL613" s="15" t="s">
        <v>208</v>
      </c>
      <c r="BM613" s="138" t="s">
        <v>1051</v>
      </c>
    </row>
    <row r="614" spans="2:65" s="1" customFormat="1" ht="11.25">
      <c r="B614" s="30"/>
      <c r="D614" s="140" t="s">
        <v>133</v>
      </c>
      <c r="F614" s="141" t="s">
        <v>1052</v>
      </c>
      <c r="I614" s="142"/>
      <c r="L614" s="30"/>
      <c r="M614" s="143"/>
      <c r="T614" s="51"/>
      <c r="AT614" s="15" t="s">
        <v>133</v>
      </c>
      <c r="AU614" s="15" t="s">
        <v>80</v>
      </c>
    </row>
    <row r="615" spans="2:65" s="12" customFormat="1" ht="11.25">
      <c r="B615" s="144"/>
      <c r="D615" s="145" t="s">
        <v>135</v>
      </c>
      <c r="E615" s="146" t="s">
        <v>3</v>
      </c>
      <c r="F615" s="147" t="s">
        <v>199</v>
      </c>
      <c r="H615" s="148">
        <v>14</v>
      </c>
      <c r="I615" s="149"/>
      <c r="L615" s="144"/>
      <c r="M615" s="150"/>
      <c r="T615" s="151"/>
      <c r="AT615" s="146" t="s">
        <v>135</v>
      </c>
      <c r="AU615" s="146" t="s">
        <v>80</v>
      </c>
      <c r="AV615" s="12" t="s">
        <v>80</v>
      </c>
      <c r="AW615" s="12" t="s">
        <v>33</v>
      </c>
      <c r="AX615" s="12" t="s">
        <v>78</v>
      </c>
      <c r="AY615" s="146" t="s">
        <v>124</v>
      </c>
    </row>
    <row r="616" spans="2:65" s="1" customFormat="1" ht="21.75" customHeight="1">
      <c r="B616" s="126"/>
      <c r="C616" s="127">
        <v>192</v>
      </c>
      <c r="D616" s="127" t="s">
        <v>126</v>
      </c>
      <c r="E616" s="128" t="s">
        <v>1053</v>
      </c>
      <c r="F616" s="129" t="s">
        <v>1054</v>
      </c>
      <c r="G616" s="130" t="s">
        <v>192</v>
      </c>
      <c r="H616" s="131">
        <v>6</v>
      </c>
      <c r="I616" s="132"/>
      <c r="J616" s="133">
        <f>ROUND(I616*H616,2)</f>
        <v>0</v>
      </c>
      <c r="K616" s="129" t="s">
        <v>130</v>
      </c>
      <c r="L616" s="30"/>
      <c r="M616" s="134" t="s">
        <v>3</v>
      </c>
      <c r="N616" s="135" t="s">
        <v>43</v>
      </c>
      <c r="P616" s="136">
        <f>O616*H616</f>
        <v>0</v>
      </c>
      <c r="Q616" s="136">
        <v>1.7000000000000001E-4</v>
      </c>
      <c r="R616" s="136">
        <f>Q616*H616</f>
        <v>1.0200000000000001E-3</v>
      </c>
      <c r="S616" s="136">
        <v>0</v>
      </c>
      <c r="T616" s="137">
        <f>S616*H616</f>
        <v>0</v>
      </c>
      <c r="AR616" s="138" t="s">
        <v>208</v>
      </c>
      <c r="AT616" s="138" t="s">
        <v>126</v>
      </c>
      <c r="AU616" s="138" t="s">
        <v>80</v>
      </c>
      <c r="AY616" s="15" t="s">
        <v>124</v>
      </c>
      <c r="BE616" s="139">
        <f>IF(N616="základní",J616,0)</f>
        <v>0</v>
      </c>
      <c r="BF616" s="139">
        <f>IF(N616="snížená",J616,0)</f>
        <v>0</v>
      </c>
      <c r="BG616" s="139">
        <f>IF(N616="zákl. přenesená",J616,0)</f>
        <v>0</v>
      </c>
      <c r="BH616" s="139">
        <f>IF(N616="sníž. přenesená",J616,0)</f>
        <v>0</v>
      </c>
      <c r="BI616" s="139">
        <f>IF(N616="nulová",J616,0)</f>
        <v>0</v>
      </c>
      <c r="BJ616" s="15" t="s">
        <v>78</v>
      </c>
      <c r="BK616" s="139">
        <f>ROUND(I616*H616,2)</f>
        <v>0</v>
      </c>
      <c r="BL616" s="15" t="s">
        <v>208</v>
      </c>
      <c r="BM616" s="138" t="s">
        <v>1055</v>
      </c>
    </row>
    <row r="617" spans="2:65" s="1" customFormat="1" ht="11.25">
      <c r="B617" s="30"/>
      <c r="D617" s="140" t="s">
        <v>133</v>
      </c>
      <c r="F617" s="141" t="s">
        <v>1056</v>
      </c>
      <c r="I617" s="142"/>
      <c r="L617" s="30"/>
      <c r="M617" s="143"/>
      <c r="T617" s="51"/>
      <c r="AT617" s="15" t="s">
        <v>133</v>
      </c>
      <c r="AU617" s="15" t="s">
        <v>80</v>
      </c>
    </row>
    <row r="618" spans="2:65" s="12" customFormat="1" ht="11.25">
      <c r="B618" s="144"/>
      <c r="D618" s="145" t="s">
        <v>135</v>
      </c>
      <c r="E618" s="146" t="s">
        <v>3</v>
      </c>
      <c r="F618" s="147" t="s">
        <v>155</v>
      </c>
      <c r="H618" s="148">
        <v>6</v>
      </c>
      <c r="I618" s="149"/>
      <c r="L618" s="144"/>
      <c r="M618" s="150"/>
      <c r="T618" s="151"/>
      <c r="AT618" s="146" t="s">
        <v>135</v>
      </c>
      <c r="AU618" s="146" t="s">
        <v>80</v>
      </c>
      <c r="AV618" s="12" t="s">
        <v>80</v>
      </c>
      <c r="AW618" s="12" t="s">
        <v>33</v>
      </c>
      <c r="AX618" s="12" t="s">
        <v>78</v>
      </c>
      <c r="AY618" s="146" t="s">
        <v>124</v>
      </c>
    </row>
    <row r="619" spans="2:65" s="1" customFormat="1" ht="24.2" customHeight="1">
      <c r="B619" s="126"/>
      <c r="C619" s="127">
        <v>193</v>
      </c>
      <c r="D619" s="127" t="s">
        <v>126</v>
      </c>
      <c r="E619" s="128" t="s">
        <v>1057</v>
      </c>
      <c r="F619" s="129" t="s">
        <v>1058</v>
      </c>
      <c r="G619" s="130" t="s">
        <v>192</v>
      </c>
      <c r="H619" s="131">
        <v>8</v>
      </c>
      <c r="I619" s="132"/>
      <c r="J619" s="133">
        <f>ROUND(I619*H619,2)</f>
        <v>0</v>
      </c>
      <c r="K619" s="129" t="s">
        <v>130</v>
      </c>
      <c r="L619" s="30"/>
      <c r="M619" s="134" t="s">
        <v>3</v>
      </c>
      <c r="N619" s="135" t="s">
        <v>43</v>
      </c>
      <c r="P619" s="136">
        <f>O619*H619</f>
        <v>0</v>
      </c>
      <c r="Q619" s="136">
        <v>1E-4</v>
      </c>
      <c r="R619" s="136">
        <f>Q619*H619</f>
        <v>8.0000000000000004E-4</v>
      </c>
      <c r="S619" s="136">
        <v>0</v>
      </c>
      <c r="T619" s="137">
        <f>S619*H619</f>
        <v>0</v>
      </c>
      <c r="AR619" s="138" t="s">
        <v>208</v>
      </c>
      <c r="AT619" s="138" t="s">
        <v>126</v>
      </c>
      <c r="AU619" s="138" t="s">
        <v>80</v>
      </c>
      <c r="AY619" s="15" t="s">
        <v>124</v>
      </c>
      <c r="BE619" s="139">
        <f>IF(N619="základní",J619,0)</f>
        <v>0</v>
      </c>
      <c r="BF619" s="139">
        <f>IF(N619="snížená",J619,0)</f>
        <v>0</v>
      </c>
      <c r="BG619" s="139">
        <f>IF(N619="zákl. přenesená",J619,0)</f>
        <v>0</v>
      </c>
      <c r="BH619" s="139">
        <f>IF(N619="sníž. přenesená",J619,0)</f>
        <v>0</v>
      </c>
      <c r="BI619" s="139">
        <f>IF(N619="nulová",J619,0)</f>
        <v>0</v>
      </c>
      <c r="BJ619" s="15" t="s">
        <v>78</v>
      </c>
      <c r="BK619" s="139">
        <f>ROUND(I619*H619,2)</f>
        <v>0</v>
      </c>
      <c r="BL619" s="15" t="s">
        <v>208</v>
      </c>
      <c r="BM619" s="138" t="s">
        <v>1059</v>
      </c>
    </row>
    <row r="620" spans="2:65" s="1" customFormat="1" ht="11.25">
      <c r="B620" s="30"/>
      <c r="D620" s="140" t="s">
        <v>133</v>
      </c>
      <c r="F620" s="141" t="s">
        <v>1060</v>
      </c>
      <c r="I620" s="142"/>
      <c r="L620" s="30"/>
      <c r="M620" s="143"/>
      <c r="T620" s="51"/>
      <c r="AT620" s="15" t="s">
        <v>133</v>
      </c>
      <c r="AU620" s="15" t="s">
        <v>80</v>
      </c>
    </row>
    <row r="621" spans="2:65" s="12" customFormat="1" ht="11.25">
      <c r="B621" s="144"/>
      <c r="D621" s="145" t="s">
        <v>135</v>
      </c>
      <c r="E621" s="146" t="s">
        <v>3</v>
      </c>
      <c r="F621" s="147" t="s">
        <v>167</v>
      </c>
      <c r="H621" s="148">
        <v>8</v>
      </c>
      <c r="I621" s="149"/>
      <c r="L621" s="144"/>
      <c r="M621" s="150"/>
      <c r="T621" s="151"/>
      <c r="AT621" s="146" t="s">
        <v>135</v>
      </c>
      <c r="AU621" s="146" t="s">
        <v>80</v>
      </c>
      <c r="AV621" s="12" t="s">
        <v>80</v>
      </c>
      <c r="AW621" s="12" t="s">
        <v>33</v>
      </c>
      <c r="AX621" s="12" t="s">
        <v>78</v>
      </c>
      <c r="AY621" s="146" t="s">
        <v>124</v>
      </c>
    </row>
    <row r="622" spans="2:65" s="1" customFormat="1" ht="24.2" customHeight="1">
      <c r="B622" s="126"/>
      <c r="C622" s="127">
        <v>194</v>
      </c>
      <c r="D622" s="127" t="s">
        <v>126</v>
      </c>
      <c r="E622" s="128" t="s">
        <v>1061</v>
      </c>
      <c r="F622" s="129" t="s">
        <v>1062</v>
      </c>
      <c r="G622" s="130" t="s">
        <v>192</v>
      </c>
      <c r="H622" s="131">
        <v>69</v>
      </c>
      <c r="I622" s="132"/>
      <c r="J622" s="133">
        <f>ROUND(I622*H622,2)</f>
        <v>0</v>
      </c>
      <c r="K622" s="129" t="s">
        <v>130</v>
      </c>
      <c r="L622" s="30"/>
      <c r="M622" s="134" t="s">
        <v>3</v>
      </c>
      <c r="N622" s="135" t="s">
        <v>43</v>
      </c>
      <c r="P622" s="136">
        <f>O622*H622</f>
        <v>0</v>
      </c>
      <c r="Q622" s="136">
        <v>2.4000000000000001E-4</v>
      </c>
      <c r="R622" s="136">
        <f>Q622*H622</f>
        <v>1.6560000000000002E-2</v>
      </c>
      <c r="S622" s="136">
        <v>0</v>
      </c>
      <c r="T622" s="137">
        <f>S622*H622</f>
        <v>0</v>
      </c>
      <c r="AR622" s="138" t="s">
        <v>208</v>
      </c>
      <c r="AT622" s="138" t="s">
        <v>126</v>
      </c>
      <c r="AU622" s="138" t="s">
        <v>80</v>
      </c>
      <c r="AY622" s="15" t="s">
        <v>124</v>
      </c>
      <c r="BE622" s="139">
        <f>IF(N622="základní",J622,0)</f>
        <v>0</v>
      </c>
      <c r="BF622" s="139">
        <f>IF(N622="snížená",J622,0)</f>
        <v>0</v>
      </c>
      <c r="BG622" s="139">
        <f>IF(N622="zákl. přenesená",J622,0)</f>
        <v>0</v>
      </c>
      <c r="BH622" s="139">
        <f>IF(N622="sníž. přenesená",J622,0)</f>
        <v>0</v>
      </c>
      <c r="BI622" s="139">
        <f>IF(N622="nulová",J622,0)</f>
        <v>0</v>
      </c>
      <c r="BJ622" s="15" t="s">
        <v>78</v>
      </c>
      <c r="BK622" s="139">
        <f>ROUND(I622*H622,2)</f>
        <v>0</v>
      </c>
      <c r="BL622" s="15" t="s">
        <v>208</v>
      </c>
      <c r="BM622" s="138" t="s">
        <v>1063</v>
      </c>
    </row>
    <row r="623" spans="2:65" s="1" customFormat="1" ht="11.25">
      <c r="B623" s="30"/>
      <c r="D623" s="140" t="s">
        <v>133</v>
      </c>
      <c r="F623" s="141" t="s">
        <v>1064</v>
      </c>
      <c r="I623" s="142"/>
      <c r="L623" s="30"/>
      <c r="M623" s="143"/>
      <c r="T623" s="51"/>
      <c r="AT623" s="15" t="s">
        <v>133</v>
      </c>
      <c r="AU623" s="15" t="s">
        <v>80</v>
      </c>
    </row>
    <row r="624" spans="2:65" s="12" customFormat="1" ht="11.25">
      <c r="B624" s="144"/>
      <c r="D624" s="145" t="s">
        <v>135</v>
      </c>
      <c r="E624" s="146" t="s">
        <v>3</v>
      </c>
      <c r="F624" s="147" t="s">
        <v>499</v>
      </c>
      <c r="H624" s="148">
        <v>69</v>
      </c>
      <c r="I624" s="149"/>
      <c r="L624" s="144"/>
      <c r="M624" s="150"/>
      <c r="T624" s="151"/>
      <c r="AT624" s="146" t="s">
        <v>135</v>
      </c>
      <c r="AU624" s="146" t="s">
        <v>80</v>
      </c>
      <c r="AV624" s="12" t="s">
        <v>80</v>
      </c>
      <c r="AW624" s="12" t="s">
        <v>33</v>
      </c>
      <c r="AX624" s="12" t="s">
        <v>78</v>
      </c>
      <c r="AY624" s="146" t="s">
        <v>124</v>
      </c>
    </row>
    <row r="625" spans="2:65" s="1" customFormat="1" ht="24.2" customHeight="1">
      <c r="B625" s="126"/>
      <c r="C625" s="127">
        <v>195</v>
      </c>
      <c r="D625" s="127" t="s">
        <v>126</v>
      </c>
      <c r="E625" s="128" t="s">
        <v>1065</v>
      </c>
      <c r="F625" s="129" t="s">
        <v>1066</v>
      </c>
      <c r="G625" s="130" t="s">
        <v>192</v>
      </c>
      <c r="H625" s="131">
        <v>116</v>
      </c>
      <c r="I625" s="132"/>
      <c r="J625" s="133">
        <f>ROUND(I625*H625,2)</f>
        <v>0</v>
      </c>
      <c r="K625" s="129" t="s">
        <v>130</v>
      </c>
      <c r="L625" s="30"/>
      <c r="M625" s="134" t="s">
        <v>3</v>
      </c>
      <c r="N625" s="135" t="s">
        <v>43</v>
      </c>
      <c r="P625" s="136">
        <f>O625*H625</f>
        <v>0</v>
      </c>
      <c r="Q625" s="136">
        <v>5.1000000000000004E-4</v>
      </c>
      <c r="R625" s="136">
        <f>Q625*H625</f>
        <v>5.9160000000000004E-2</v>
      </c>
      <c r="S625" s="136">
        <v>0</v>
      </c>
      <c r="T625" s="137">
        <f>S625*H625</f>
        <v>0</v>
      </c>
      <c r="AR625" s="138" t="s">
        <v>208</v>
      </c>
      <c r="AT625" s="138" t="s">
        <v>126</v>
      </c>
      <c r="AU625" s="138" t="s">
        <v>80</v>
      </c>
      <c r="AY625" s="15" t="s">
        <v>124</v>
      </c>
      <c r="BE625" s="139">
        <f>IF(N625="základní",J625,0)</f>
        <v>0</v>
      </c>
      <c r="BF625" s="139">
        <f>IF(N625="snížená",J625,0)</f>
        <v>0</v>
      </c>
      <c r="BG625" s="139">
        <f>IF(N625="zákl. přenesená",J625,0)</f>
        <v>0</v>
      </c>
      <c r="BH625" s="139">
        <f>IF(N625="sníž. přenesená",J625,0)</f>
        <v>0</v>
      </c>
      <c r="BI625" s="139">
        <f>IF(N625="nulová",J625,0)</f>
        <v>0</v>
      </c>
      <c r="BJ625" s="15" t="s">
        <v>78</v>
      </c>
      <c r="BK625" s="139">
        <f>ROUND(I625*H625,2)</f>
        <v>0</v>
      </c>
      <c r="BL625" s="15" t="s">
        <v>208</v>
      </c>
      <c r="BM625" s="138" t="s">
        <v>1067</v>
      </c>
    </row>
    <row r="626" spans="2:65" s="1" customFormat="1" ht="11.25">
      <c r="B626" s="30"/>
      <c r="D626" s="140" t="s">
        <v>133</v>
      </c>
      <c r="F626" s="141" t="s">
        <v>1068</v>
      </c>
      <c r="I626" s="142"/>
      <c r="L626" s="30"/>
      <c r="M626" s="143"/>
      <c r="T626" s="51"/>
      <c r="AT626" s="15" t="s">
        <v>133</v>
      </c>
      <c r="AU626" s="15" t="s">
        <v>80</v>
      </c>
    </row>
    <row r="627" spans="2:65" s="12" customFormat="1" ht="11.25">
      <c r="B627" s="144"/>
      <c r="D627" s="145" t="s">
        <v>135</v>
      </c>
      <c r="E627" s="146" t="s">
        <v>3</v>
      </c>
      <c r="F627" s="147" t="s">
        <v>733</v>
      </c>
      <c r="H627" s="148">
        <v>116</v>
      </c>
      <c r="I627" s="149"/>
      <c r="L627" s="144"/>
      <c r="M627" s="162"/>
      <c r="N627" s="163"/>
      <c r="O627" s="163"/>
      <c r="P627" s="163"/>
      <c r="Q627" s="163"/>
      <c r="R627" s="163"/>
      <c r="S627" s="163"/>
      <c r="T627" s="164"/>
      <c r="AT627" s="146" t="s">
        <v>135</v>
      </c>
      <c r="AU627" s="146" t="s">
        <v>80</v>
      </c>
      <c r="AV627" s="12" t="s">
        <v>80</v>
      </c>
      <c r="AW627" s="12" t="s">
        <v>33</v>
      </c>
      <c r="AX627" s="12" t="s">
        <v>78</v>
      </c>
      <c r="AY627" s="146" t="s">
        <v>124</v>
      </c>
    </row>
    <row r="628" spans="2:65" s="1" customFormat="1" ht="6.95" customHeight="1">
      <c r="B628" s="39"/>
      <c r="C628" s="40"/>
      <c r="D628" s="40"/>
      <c r="E628" s="40"/>
      <c r="F628" s="40"/>
      <c r="G628" s="40"/>
      <c r="H628" s="40"/>
      <c r="I628" s="40"/>
      <c r="J628" s="40"/>
      <c r="K628" s="40"/>
      <c r="L628" s="30"/>
    </row>
  </sheetData>
  <sheetProtection algorithmName="SHA-512" hashValue="H5MYVyHb0cEix2W7y8h/c4sfs5dVRsYza0l6VS23GSnEsajSLMjxXpO7QoHfAKgJHTQYKcR6xLy0aD8vCumEiQ==" saltValue="feEFJ5H9ZC4SthKsUaI94Q==" spinCount="100000" sheet="1" formatRows="0"/>
  <autoFilter ref="C99:K627" xr:uid="{00000000-0009-0000-0000-000001000000}"/>
  <mergeCells count="12">
    <mergeCell ref="E92:H92"/>
    <mergeCell ref="L2:V2"/>
    <mergeCell ref="E50:H50"/>
    <mergeCell ref="E52:H52"/>
    <mergeCell ref="E54:H54"/>
    <mergeCell ref="E88:H88"/>
    <mergeCell ref="E90:H90"/>
    <mergeCell ref="E7:H7"/>
    <mergeCell ref="E9:H9"/>
    <mergeCell ref="E11:H11"/>
    <mergeCell ref="E20:H20"/>
    <mergeCell ref="E29:H29"/>
  </mergeCells>
  <hyperlinks>
    <hyperlink ref="F104" r:id="rId1" xr:uid="{00000000-0004-0000-0100-000000000000}"/>
    <hyperlink ref="F107" r:id="rId2" xr:uid="{00000000-0004-0000-0100-000001000000}"/>
    <hyperlink ref="F110" r:id="rId3" xr:uid="{00000000-0004-0000-0100-000002000000}"/>
    <hyperlink ref="F113" r:id="rId4" xr:uid="{00000000-0004-0000-0100-000003000000}"/>
    <hyperlink ref="F116" r:id="rId5" xr:uid="{00000000-0004-0000-0100-000004000000}"/>
    <hyperlink ref="F119" r:id="rId6" xr:uid="{00000000-0004-0000-0100-000005000000}"/>
    <hyperlink ref="F122" r:id="rId7" xr:uid="{00000000-0004-0000-0100-000006000000}"/>
    <hyperlink ref="F125" r:id="rId8" xr:uid="{00000000-0004-0000-0100-000007000000}"/>
    <hyperlink ref="F130" r:id="rId9" xr:uid="{00000000-0004-0000-0100-000008000000}"/>
    <hyperlink ref="F136" r:id="rId10" xr:uid="{00000000-0004-0000-0100-000009000000}"/>
    <hyperlink ref="F141" r:id="rId11" xr:uid="{00000000-0004-0000-0100-00000A000000}"/>
    <hyperlink ref="F147" r:id="rId12" xr:uid="{00000000-0004-0000-0100-00000B000000}"/>
    <hyperlink ref="F150" r:id="rId13" xr:uid="{00000000-0004-0000-0100-00000C000000}"/>
    <hyperlink ref="F153" r:id="rId14" xr:uid="{00000000-0004-0000-0100-00000D000000}"/>
    <hyperlink ref="F156" r:id="rId15" xr:uid="{00000000-0004-0000-0100-00000E000000}"/>
    <hyperlink ref="F160" r:id="rId16" xr:uid="{00000000-0004-0000-0100-00000F000000}"/>
    <hyperlink ref="F164" r:id="rId17" xr:uid="{00000000-0004-0000-0100-000010000000}"/>
    <hyperlink ref="F183" r:id="rId18" xr:uid="{00000000-0004-0000-0100-000011000000}"/>
    <hyperlink ref="F186" r:id="rId19" xr:uid="{00000000-0004-0000-0100-000012000000}"/>
    <hyperlink ref="F189" r:id="rId20" xr:uid="{00000000-0004-0000-0100-000013000000}"/>
    <hyperlink ref="F192" r:id="rId21" xr:uid="{00000000-0004-0000-0100-000014000000}"/>
    <hyperlink ref="F196" r:id="rId22" xr:uid="{00000000-0004-0000-0100-000015000000}"/>
    <hyperlink ref="F198" r:id="rId23" xr:uid="{00000000-0004-0000-0100-000016000000}"/>
    <hyperlink ref="F200" r:id="rId24" xr:uid="{00000000-0004-0000-0100-000017000000}"/>
    <hyperlink ref="F202" r:id="rId25" xr:uid="{00000000-0004-0000-0100-000018000000}"/>
    <hyperlink ref="F207" r:id="rId26" xr:uid="{00000000-0004-0000-0100-000019000000}"/>
    <hyperlink ref="F221" r:id="rId27" xr:uid="{00000000-0004-0000-0100-00001A000000}"/>
    <hyperlink ref="F224" r:id="rId28" xr:uid="{00000000-0004-0000-0100-00001B000000}"/>
    <hyperlink ref="F227" r:id="rId29" xr:uid="{00000000-0004-0000-0100-00001C000000}"/>
    <hyperlink ref="F230" r:id="rId30" xr:uid="{00000000-0004-0000-0100-00001D000000}"/>
    <hyperlink ref="F233" r:id="rId31" xr:uid="{00000000-0004-0000-0100-00001E000000}"/>
    <hyperlink ref="F236" r:id="rId32" xr:uid="{00000000-0004-0000-0100-00001F000000}"/>
    <hyperlink ref="F239" r:id="rId33" xr:uid="{00000000-0004-0000-0100-000020000000}"/>
    <hyperlink ref="F242" r:id="rId34" xr:uid="{00000000-0004-0000-0100-000021000000}"/>
    <hyperlink ref="F245" r:id="rId35" xr:uid="{00000000-0004-0000-0100-000022000000}"/>
    <hyperlink ref="F248" r:id="rId36" xr:uid="{00000000-0004-0000-0100-000023000000}"/>
    <hyperlink ref="F251" r:id="rId37" xr:uid="{00000000-0004-0000-0100-000024000000}"/>
    <hyperlink ref="F254" r:id="rId38" xr:uid="{00000000-0004-0000-0100-000025000000}"/>
    <hyperlink ref="F257" r:id="rId39" xr:uid="{00000000-0004-0000-0100-000026000000}"/>
    <hyperlink ref="F260" r:id="rId40" xr:uid="{00000000-0004-0000-0100-000027000000}"/>
    <hyperlink ref="F263" r:id="rId41" xr:uid="{00000000-0004-0000-0100-000028000000}"/>
    <hyperlink ref="F266" r:id="rId42" xr:uid="{00000000-0004-0000-0100-000029000000}"/>
    <hyperlink ref="F269" r:id="rId43" xr:uid="{00000000-0004-0000-0100-00002A000000}"/>
    <hyperlink ref="F272" r:id="rId44" xr:uid="{00000000-0004-0000-0100-00002B000000}"/>
    <hyperlink ref="F275" r:id="rId45" xr:uid="{00000000-0004-0000-0100-00002C000000}"/>
    <hyperlink ref="F278" r:id="rId46" xr:uid="{00000000-0004-0000-0100-00002D000000}"/>
    <hyperlink ref="F281" r:id="rId47" xr:uid="{00000000-0004-0000-0100-00002E000000}"/>
    <hyperlink ref="F284" r:id="rId48" xr:uid="{00000000-0004-0000-0100-00002F000000}"/>
    <hyperlink ref="F291" r:id="rId49" xr:uid="{00000000-0004-0000-0100-000030000000}"/>
    <hyperlink ref="F296" r:id="rId50" xr:uid="{00000000-0004-0000-0100-000031000000}"/>
    <hyperlink ref="F301" r:id="rId51" xr:uid="{00000000-0004-0000-0100-000032000000}"/>
    <hyperlink ref="F312" r:id="rId52" xr:uid="{00000000-0004-0000-0100-000033000000}"/>
    <hyperlink ref="F315" r:id="rId53" xr:uid="{00000000-0004-0000-0100-000034000000}"/>
    <hyperlink ref="F318" r:id="rId54" xr:uid="{00000000-0004-0000-0100-000035000000}"/>
    <hyperlink ref="F323" r:id="rId55" xr:uid="{00000000-0004-0000-0100-000036000000}"/>
    <hyperlink ref="F326" r:id="rId56" xr:uid="{00000000-0004-0000-0100-000037000000}"/>
    <hyperlink ref="F329" r:id="rId57" xr:uid="{00000000-0004-0000-0100-000038000000}"/>
    <hyperlink ref="F332" r:id="rId58" xr:uid="{00000000-0004-0000-0100-000039000000}"/>
    <hyperlink ref="F335" r:id="rId59" xr:uid="{00000000-0004-0000-0100-00003A000000}"/>
    <hyperlink ref="F338" r:id="rId60" xr:uid="{00000000-0004-0000-0100-00003B000000}"/>
    <hyperlink ref="F343" r:id="rId61" xr:uid="{00000000-0004-0000-0100-00003C000000}"/>
    <hyperlink ref="F348" r:id="rId62" xr:uid="{00000000-0004-0000-0100-00003D000000}"/>
    <hyperlink ref="F353" r:id="rId63" xr:uid="{00000000-0004-0000-0100-00003E000000}"/>
    <hyperlink ref="F358" r:id="rId64" xr:uid="{00000000-0004-0000-0100-00003F000000}"/>
    <hyperlink ref="F363" r:id="rId65" xr:uid="{00000000-0004-0000-0100-000040000000}"/>
    <hyperlink ref="F368" r:id="rId66" xr:uid="{00000000-0004-0000-0100-000041000000}"/>
    <hyperlink ref="F371" r:id="rId67" xr:uid="{00000000-0004-0000-0100-000042000000}"/>
    <hyperlink ref="F374" r:id="rId68" xr:uid="{00000000-0004-0000-0100-000043000000}"/>
    <hyperlink ref="F377" r:id="rId69" xr:uid="{00000000-0004-0000-0100-000044000000}"/>
    <hyperlink ref="F380" r:id="rId70" xr:uid="{00000000-0004-0000-0100-000045000000}"/>
    <hyperlink ref="F383" r:id="rId71" xr:uid="{00000000-0004-0000-0100-000046000000}"/>
    <hyperlink ref="F388" r:id="rId72" xr:uid="{00000000-0004-0000-0100-000047000000}"/>
    <hyperlink ref="F391" r:id="rId73" xr:uid="{00000000-0004-0000-0100-000048000000}"/>
    <hyperlink ref="F394" r:id="rId74" xr:uid="{00000000-0004-0000-0100-000049000000}"/>
    <hyperlink ref="F397" r:id="rId75" xr:uid="{00000000-0004-0000-0100-00004A000000}"/>
    <hyperlink ref="F400" r:id="rId76" xr:uid="{00000000-0004-0000-0100-00004B000000}"/>
    <hyperlink ref="F403" r:id="rId77" xr:uid="{00000000-0004-0000-0100-00004C000000}"/>
    <hyperlink ref="F410" r:id="rId78" xr:uid="{00000000-0004-0000-0100-00004D000000}"/>
    <hyperlink ref="F417" r:id="rId79" xr:uid="{00000000-0004-0000-0100-00004E000000}"/>
    <hyperlink ref="F422" r:id="rId80" xr:uid="{00000000-0004-0000-0100-00004F000000}"/>
    <hyperlink ref="F427" r:id="rId81" xr:uid="{00000000-0004-0000-0100-000050000000}"/>
    <hyperlink ref="F434" r:id="rId82" xr:uid="{00000000-0004-0000-0100-000051000000}"/>
    <hyperlink ref="F437" r:id="rId83" xr:uid="{00000000-0004-0000-0100-000052000000}"/>
    <hyperlink ref="F440" r:id="rId84" xr:uid="{00000000-0004-0000-0100-000053000000}"/>
    <hyperlink ref="F443" r:id="rId85" xr:uid="{00000000-0004-0000-0100-000054000000}"/>
    <hyperlink ref="F446" r:id="rId86" xr:uid="{00000000-0004-0000-0100-000055000000}"/>
    <hyperlink ref="F451" r:id="rId87" xr:uid="{00000000-0004-0000-0100-000056000000}"/>
    <hyperlink ref="F456" r:id="rId88" xr:uid="{00000000-0004-0000-0100-000057000000}"/>
    <hyperlink ref="F464" r:id="rId89" xr:uid="{00000000-0004-0000-0100-000058000000}"/>
    <hyperlink ref="F467" r:id="rId90" xr:uid="{00000000-0004-0000-0100-000059000000}"/>
    <hyperlink ref="F486" r:id="rId91" xr:uid="{00000000-0004-0000-0100-00005A000000}"/>
    <hyperlink ref="F499" r:id="rId92" xr:uid="{00000000-0004-0000-0100-00005B000000}"/>
    <hyperlink ref="F506" r:id="rId93" xr:uid="{00000000-0004-0000-0100-00005C000000}"/>
    <hyperlink ref="F521" r:id="rId94" xr:uid="{00000000-0004-0000-0100-00005D000000}"/>
    <hyperlink ref="F524" r:id="rId95" xr:uid="{00000000-0004-0000-0100-00005E000000}"/>
    <hyperlink ref="F527" r:id="rId96" xr:uid="{00000000-0004-0000-0100-00005F000000}"/>
    <hyperlink ref="F530" r:id="rId97" xr:uid="{00000000-0004-0000-0100-000060000000}"/>
    <hyperlink ref="F533" r:id="rId98" xr:uid="{00000000-0004-0000-0100-000061000000}"/>
    <hyperlink ref="F538" r:id="rId99" xr:uid="{00000000-0004-0000-0100-000062000000}"/>
    <hyperlink ref="F541" r:id="rId100" xr:uid="{00000000-0004-0000-0100-000063000000}"/>
    <hyperlink ref="F546" r:id="rId101" xr:uid="{00000000-0004-0000-0100-000064000000}"/>
    <hyperlink ref="F549" r:id="rId102" xr:uid="{00000000-0004-0000-0100-000065000000}"/>
    <hyperlink ref="F552" r:id="rId103" xr:uid="{00000000-0004-0000-0100-000066000000}"/>
    <hyperlink ref="F555" r:id="rId104" xr:uid="{00000000-0004-0000-0100-000067000000}"/>
    <hyperlink ref="F560" r:id="rId105" xr:uid="{00000000-0004-0000-0100-000068000000}"/>
    <hyperlink ref="F565" r:id="rId106" xr:uid="{00000000-0004-0000-0100-000069000000}"/>
    <hyperlink ref="F568" r:id="rId107" xr:uid="{00000000-0004-0000-0100-00006A000000}"/>
    <hyperlink ref="F571" r:id="rId108" xr:uid="{00000000-0004-0000-0100-00006B000000}"/>
    <hyperlink ref="F574" r:id="rId109" xr:uid="{00000000-0004-0000-0100-00006C000000}"/>
    <hyperlink ref="F577" r:id="rId110" xr:uid="{00000000-0004-0000-0100-00006D000000}"/>
    <hyperlink ref="F580" r:id="rId111" xr:uid="{00000000-0004-0000-0100-00006E000000}"/>
    <hyperlink ref="F583" r:id="rId112" xr:uid="{00000000-0004-0000-0100-00006F000000}"/>
    <hyperlink ref="F586" r:id="rId113" xr:uid="{00000000-0004-0000-0100-000070000000}"/>
    <hyperlink ref="F589" r:id="rId114" xr:uid="{00000000-0004-0000-0100-000071000000}"/>
    <hyperlink ref="F592" r:id="rId115" xr:uid="{00000000-0004-0000-0100-000072000000}"/>
    <hyperlink ref="F597" r:id="rId116" xr:uid="{00000000-0004-0000-0100-000073000000}"/>
    <hyperlink ref="F602" r:id="rId117" xr:uid="{00000000-0004-0000-0100-000074000000}"/>
    <hyperlink ref="F605" r:id="rId118" xr:uid="{00000000-0004-0000-0100-000075000000}"/>
    <hyperlink ref="F608" r:id="rId119" xr:uid="{00000000-0004-0000-0100-000076000000}"/>
    <hyperlink ref="F611" r:id="rId120" xr:uid="{00000000-0004-0000-0100-000077000000}"/>
    <hyperlink ref="F614" r:id="rId121" xr:uid="{00000000-0004-0000-0100-000078000000}"/>
    <hyperlink ref="F617" r:id="rId122" xr:uid="{00000000-0004-0000-0100-000079000000}"/>
    <hyperlink ref="F620" r:id="rId123" xr:uid="{00000000-0004-0000-0100-00007A000000}"/>
    <hyperlink ref="F623" r:id="rId124" xr:uid="{00000000-0004-0000-0100-00007B000000}"/>
    <hyperlink ref="F626" r:id="rId125" xr:uid="{00000000-0004-0000-0100-00007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165" customWidth="1"/>
    <col min="2" max="2" width="1.6640625" style="165" customWidth="1"/>
    <col min="3" max="4" width="5" style="165" customWidth="1"/>
    <col min="5" max="5" width="11.6640625" style="165" customWidth="1"/>
    <col min="6" max="6" width="9.1640625" style="165" customWidth="1"/>
    <col min="7" max="7" width="5" style="165" customWidth="1"/>
    <col min="8" max="8" width="77.83203125" style="165" customWidth="1"/>
    <col min="9" max="10" width="20" style="165" customWidth="1"/>
    <col min="11" max="11" width="1.6640625" style="165" customWidth="1"/>
  </cols>
  <sheetData>
    <row r="1" spans="2:11" customFormat="1" ht="37.5" customHeight="1"/>
    <row r="2" spans="2:11" customFormat="1" ht="7.5" customHeight="1">
      <c r="B2" s="166"/>
      <c r="C2" s="167"/>
      <c r="D2" s="167"/>
      <c r="E2" s="167"/>
      <c r="F2" s="167"/>
      <c r="G2" s="167"/>
      <c r="H2" s="167"/>
      <c r="I2" s="167"/>
      <c r="J2" s="167"/>
      <c r="K2" s="168"/>
    </row>
    <row r="3" spans="2:11" s="13" customFormat="1" ht="45" customHeight="1">
      <c r="B3" s="169"/>
      <c r="C3" s="291" t="s">
        <v>1069</v>
      </c>
      <c r="D3" s="291"/>
      <c r="E3" s="291"/>
      <c r="F3" s="291"/>
      <c r="G3" s="291"/>
      <c r="H3" s="291"/>
      <c r="I3" s="291"/>
      <c r="J3" s="291"/>
      <c r="K3" s="170"/>
    </row>
    <row r="4" spans="2:11" customFormat="1" ht="25.5" customHeight="1">
      <c r="B4" s="171"/>
      <c r="C4" s="296" t="s">
        <v>1070</v>
      </c>
      <c r="D4" s="296"/>
      <c r="E4" s="296"/>
      <c r="F4" s="296"/>
      <c r="G4" s="296"/>
      <c r="H4" s="296"/>
      <c r="I4" s="296"/>
      <c r="J4" s="296"/>
      <c r="K4" s="172"/>
    </row>
    <row r="5" spans="2:11" customFormat="1" ht="5.25" customHeight="1">
      <c r="B5" s="171"/>
      <c r="C5" s="173"/>
      <c r="D5" s="173"/>
      <c r="E5" s="173"/>
      <c r="F5" s="173"/>
      <c r="G5" s="173"/>
      <c r="H5" s="173"/>
      <c r="I5" s="173"/>
      <c r="J5" s="173"/>
      <c r="K5" s="172"/>
    </row>
    <row r="6" spans="2:11" customFormat="1" ht="15" customHeight="1">
      <c r="B6" s="171"/>
      <c r="C6" s="295" t="s">
        <v>1071</v>
      </c>
      <c r="D6" s="295"/>
      <c r="E6" s="295"/>
      <c r="F6" s="295"/>
      <c r="G6" s="295"/>
      <c r="H6" s="295"/>
      <c r="I6" s="295"/>
      <c r="J6" s="295"/>
      <c r="K6" s="172"/>
    </row>
    <row r="7" spans="2:11" customFormat="1" ht="15" customHeight="1">
      <c r="B7" s="175"/>
      <c r="C7" s="295" t="s">
        <v>1072</v>
      </c>
      <c r="D7" s="295"/>
      <c r="E7" s="295"/>
      <c r="F7" s="295"/>
      <c r="G7" s="295"/>
      <c r="H7" s="295"/>
      <c r="I7" s="295"/>
      <c r="J7" s="295"/>
      <c r="K7" s="172"/>
    </row>
    <row r="8" spans="2:11" customFormat="1" ht="12.75" customHeight="1">
      <c r="B8" s="175"/>
      <c r="C8" s="174"/>
      <c r="D8" s="174"/>
      <c r="E8" s="174"/>
      <c r="F8" s="174"/>
      <c r="G8" s="174"/>
      <c r="H8" s="174"/>
      <c r="I8" s="174"/>
      <c r="J8" s="174"/>
      <c r="K8" s="172"/>
    </row>
    <row r="9" spans="2:11" customFormat="1" ht="15" customHeight="1">
      <c r="B9" s="175"/>
      <c r="C9" s="295" t="s">
        <v>1073</v>
      </c>
      <c r="D9" s="295"/>
      <c r="E9" s="295"/>
      <c r="F9" s="295"/>
      <c r="G9" s="295"/>
      <c r="H9" s="295"/>
      <c r="I9" s="295"/>
      <c r="J9" s="295"/>
      <c r="K9" s="172"/>
    </row>
    <row r="10" spans="2:11" customFormat="1" ht="15" customHeight="1">
      <c r="B10" s="175"/>
      <c r="C10" s="174"/>
      <c r="D10" s="295" t="s">
        <v>1074</v>
      </c>
      <c r="E10" s="295"/>
      <c r="F10" s="295"/>
      <c r="G10" s="295"/>
      <c r="H10" s="295"/>
      <c r="I10" s="295"/>
      <c r="J10" s="295"/>
      <c r="K10" s="172"/>
    </row>
    <row r="11" spans="2:11" customFormat="1" ht="15" customHeight="1">
      <c r="B11" s="175"/>
      <c r="C11" s="176"/>
      <c r="D11" s="295" t="s">
        <v>1075</v>
      </c>
      <c r="E11" s="295"/>
      <c r="F11" s="295"/>
      <c r="G11" s="295"/>
      <c r="H11" s="295"/>
      <c r="I11" s="295"/>
      <c r="J11" s="295"/>
      <c r="K11" s="172"/>
    </row>
    <row r="12" spans="2:11" customFormat="1" ht="15" customHeight="1">
      <c r="B12" s="175"/>
      <c r="C12" s="176"/>
      <c r="D12" s="174"/>
      <c r="E12" s="174"/>
      <c r="F12" s="174"/>
      <c r="G12" s="174"/>
      <c r="H12" s="174"/>
      <c r="I12" s="174"/>
      <c r="J12" s="174"/>
      <c r="K12" s="172"/>
    </row>
    <row r="13" spans="2:11" customFormat="1" ht="15" customHeight="1">
      <c r="B13" s="175"/>
      <c r="C13" s="176"/>
      <c r="D13" s="177" t="s">
        <v>1076</v>
      </c>
      <c r="E13" s="174"/>
      <c r="F13" s="174"/>
      <c r="G13" s="174"/>
      <c r="H13" s="174"/>
      <c r="I13" s="174"/>
      <c r="J13" s="174"/>
      <c r="K13" s="172"/>
    </row>
    <row r="14" spans="2:11" customFormat="1" ht="12.75" customHeight="1">
      <c r="B14" s="175"/>
      <c r="C14" s="176"/>
      <c r="D14" s="176"/>
      <c r="E14" s="176"/>
      <c r="F14" s="176"/>
      <c r="G14" s="176"/>
      <c r="H14" s="176"/>
      <c r="I14" s="176"/>
      <c r="J14" s="176"/>
      <c r="K14" s="172"/>
    </row>
    <row r="15" spans="2:11" customFormat="1" ht="15" customHeight="1">
      <c r="B15" s="175"/>
      <c r="C15" s="176"/>
      <c r="D15" s="295" t="s">
        <v>1077</v>
      </c>
      <c r="E15" s="295"/>
      <c r="F15" s="295"/>
      <c r="G15" s="295"/>
      <c r="H15" s="295"/>
      <c r="I15" s="295"/>
      <c r="J15" s="295"/>
      <c r="K15" s="172"/>
    </row>
    <row r="16" spans="2:11" customFormat="1" ht="15" customHeight="1">
      <c r="B16" s="175"/>
      <c r="C16" s="176"/>
      <c r="D16" s="295" t="s">
        <v>1078</v>
      </c>
      <c r="E16" s="295"/>
      <c r="F16" s="295"/>
      <c r="G16" s="295"/>
      <c r="H16" s="295"/>
      <c r="I16" s="295"/>
      <c r="J16" s="295"/>
      <c r="K16" s="172"/>
    </row>
    <row r="17" spans="2:11" customFormat="1" ht="15" customHeight="1">
      <c r="B17" s="175"/>
      <c r="C17" s="176"/>
      <c r="D17" s="295" t="s">
        <v>1079</v>
      </c>
      <c r="E17" s="295"/>
      <c r="F17" s="295"/>
      <c r="G17" s="295"/>
      <c r="H17" s="295"/>
      <c r="I17" s="295"/>
      <c r="J17" s="295"/>
      <c r="K17" s="172"/>
    </row>
    <row r="18" spans="2:11" customFormat="1" ht="15" customHeight="1">
      <c r="B18" s="175"/>
      <c r="C18" s="176"/>
      <c r="D18" s="176"/>
      <c r="E18" s="178" t="s">
        <v>77</v>
      </c>
      <c r="F18" s="295" t="s">
        <v>1080</v>
      </c>
      <c r="G18" s="295"/>
      <c r="H18" s="295"/>
      <c r="I18" s="295"/>
      <c r="J18" s="295"/>
      <c r="K18" s="172"/>
    </row>
    <row r="19" spans="2:11" customFormat="1" ht="15" customHeight="1">
      <c r="B19" s="175"/>
      <c r="C19" s="176"/>
      <c r="D19" s="176"/>
      <c r="E19" s="178" t="s">
        <v>1081</v>
      </c>
      <c r="F19" s="295" t="s">
        <v>1082</v>
      </c>
      <c r="G19" s="295"/>
      <c r="H19" s="295"/>
      <c r="I19" s="295"/>
      <c r="J19" s="295"/>
      <c r="K19" s="172"/>
    </row>
    <row r="20" spans="2:11" customFormat="1" ht="15" customHeight="1">
      <c r="B20" s="175"/>
      <c r="C20" s="176"/>
      <c r="D20" s="176"/>
      <c r="E20" s="178" t="s">
        <v>1083</v>
      </c>
      <c r="F20" s="295" t="s">
        <v>1084</v>
      </c>
      <c r="G20" s="295"/>
      <c r="H20" s="295"/>
      <c r="I20" s="295"/>
      <c r="J20" s="295"/>
      <c r="K20" s="172"/>
    </row>
    <row r="21" spans="2:11" customFormat="1" ht="15" customHeight="1">
      <c r="B21" s="175"/>
      <c r="C21" s="176"/>
      <c r="D21" s="176"/>
      <c r="E21" s="178" t="s">
        <v>1085</v>
      </c>
      <c r="F21" s="295" t="s">
        <v>1086</v>
      </c>
      <c r="G21" s="295"/>
      <c r="H21" s="295"/>
      <c r="I21" s="295"/>
      <c r="J21" s="295"/>
      <c r="K21" s="172"/>
    </row>
    <row r="22" spans="2:11" customFormat="1" ht="15" customHeight="1">
      <c r="B22" s="175"/>
      <c r="C22" s="176"/>
      <c r="D22" s="176"/>
      <c r="E22" s="178" t="s">
        <v>1087</v>
      </c>
      <c r="F22" s="295" t="s">
        <v>1088</v>
      </c>
      <c r="G22" s="295"/>
      <c r="H22" s="295"/>
      <c r="I22" s="295"/>
      <c r="J22" s="295"/>
      <c r="K22" s="172"/>
    </row>
    <row r="23" spans="2:11" customFormat="1" ht="15" customHeight="1">
      <c r="B23" s="175"/>
      <c r="C23" s="176"/>
      <c r="D23" s="176"/>
      <c r="E23" s="178" t="s">
        <v>83</v>
      </c>
      <c r="F23" s="295" t="s">
        <v>1089</v>
      </c>
      <c r="G23" s="295"/>
      <c r="H23" s="295"/>
      <c r="I23" s="295"/>
      <c r="J23" s="295"/>
      <c r="K23" s="172"/>
    </row>
    <row r="24" spans="2:11" customFormat="1" ht="12.75" customHeight="1">
      <c r="B24" s="175"/>
      <c r="C24" s="176"/>
      <c r="D24" s="176"/>
      <c r="E24" s="176"/>
      <c r="F24" s="176"/>
      <c r="G24" s="176"/>
      <c r="H24" s="176"/>
      <c r="I24" s="176"/>
      <c r="J24" s="176"/>
      <c r="K24" s="172"/>
    </row>
    <row r="25" spans="2:11" customFormat="1" ht="15" customHeight="1">
      <c r="B25" s="175"/>
      <c r="C25" s="295" t="s">
        <v>1090</v>
      </c>
      <c r="D25" s="295"/>
      <c r="E25" s="295"/>
      <c r="F25" s="295"/>
      <c r="G25" s="295"/>
      <c r="H25" s="295"/>
      <c r="I25" s="295"/>
      <c r="J25" s="295"/>
      <c r="K25" s="172"/>
    </row>
    <row r="26" spans="2:11" customFormat="1" ht="15" customHeight="1">
      <c r="B26" s="175"/>
      <c r="C26" s="295" t="s">
        <v>1091</v>
      </c>
      <c r="D26" s="295"/>
      <c r="E26" s="295"/>
      <c r="F26" s="295"/>
      <c r="G26" s="295"/>
      <c r="H26" s="295"/>
      <c r="I26" s="295"/>
      <c r="J26" s="295"/>
      <c r="K26" s="172"/>
    </row>
    <row r="27" spans="2:11" customFormat="1" ht="15" customHeight="1">
      <c r="B27" s="175"/>
      <c r="C27" s="174"/>
      <c r="D27" s="295" t="s">
        <v>1092</v>
      </c>
      <c r="E27" s="295"/>
      <c r="F27" s="295"/>
      <c r="G27" s="295"/>
      <c r="H27" s="295"/>
      <c r="I27" s="295"/>
      <c r="J27" s="295"/>
      <c r="K27" s="172"/>
    </row>
    <row r="28" spans="2:11" customFormat="1" ht="15" customHeight="1">
      <c r="B28" s="175"/>
      <c r="C28" s="176"/>
      <c r="D28" s="295" t="s">
        <v>1093</v>
      </c>
      <c r="E28" s="295"/>
      <c r="F28" s="295"/>
      <c r="G28" s="295"/>
      <c r="H28" s="295"/>
      <c r="I28" s="295"/>
      <c r="J28" s="295"/>
      <c r="K28" s="172"/>
    </row>
    <row r="29" spans="2:11" customFormat="1" ht="12.75" customHeight="1">
      <c r="B29" s="175"/>
      <c r="C29" s="176"/>
      <c r="D29" s="176"/>
      <c r="E29" s="176"/>
      <c r="F29" s="176"/>
      <c r="G29" s="176"/>
      <c r="H29" s="176"/>
      <c r="I29" s="176"/>
      <c r="J29" s="176"/>
      <c r="K29" s="172"/>
    </row>
    <row r="30" spans="2:11" customFormat="1" ht="15" customHeight="1">
      <c r="B30" s="175"/>
      <c r="C30" s="176"/>
      <c r="D30" s="295" t="s">
        <v>1094</v>
      </c>
      <c r="E30" s="295"/>
      <c r="F30" s="295"/>
      <c r="G30" s="295"/>
      <c r="H30" s="295"/>
      <c r="I30" s="295"/>
      <c r="J30" s="295"/>
      <c r="K30" s="172"/>
    </row>
    <row r="31" spans="2:11" customFormat="1" ht="15" customHeight="1">
      <c r="B31" s="175"/>
      <c r="C31" s="176"/>
      <c r="D31" s="295" t="s">
        <v>1095</v>
      </c>
      <c r="E31" s="295"/>
      <c r="F31" s="295"/>
      <c r="G31" s="295"/>
      <c r="H31" s="295"/>
      <c r="I31" s="295"/>
      <c r="J31" s="295"/>
      <c r="K31" s="172"/>
    </row>
    <row r="32" spans="2:11" customFormat="1" ht="12.75" customHeight="1">
      <c r="B32" s="175"/>
      <c r="C32" s="176"/>
      <c r="D32" s="176"/>
      <c r="E32" s="176"/>
      <c r="F32" s="176"/>
      <c r="G32" s="176"/>
      <c r="H32" s="176"/>
      <c r="I32" s="176"/>
      <c r="J32" s="176"/>
      <c r="K32" s="172"/>
    </row>
    <row r="33" spans="2:11" customFormat="1" ht="15" customHeight="1">
      <c r="B33" s="175"/>
      <c r="C33" s="176"/>
      <c r="D33" s="295" t="s">
        <v>1096</v>
      </c>
      <c r="E33" s="295"/>
      <c r="F33" s="295"/>
      <c r="G33" s="295"/>
      <c r="H33" s="295"/>
      <c r="I33" s="295"/>
      <c r="J33" s="295"/>
      <c r="K33" s="172"/>
    </row>
    <row r="34" spans="2:11" customFormat="1" ht="15" customHeight="1">
      <c r="B34" s="175"/>
      <c r="C34" s="176"/>
      <c r="D34" s="295" t="s">
        <v>1097</v>
      </c>
      <c r="E34" s="295"/>
      <c r="F34" s="295"/>
      <c r="G34" s="295"/>
      <c r="H34" s="295"/>
      <c r="I34" s="295"/>
      <c r="J34" s="295"/>
      <c r="K34" s="172"/>
    </row>
    <row r="35" spans="2:11" customFormat="1" ht="15" customHeight="1">
      <c r="B35" s="175"/>
      <c r="C35" s="176"/>
      <c r="D35" s="295" t="s">
        <v>1098</v>
      </c>
      <c r="E35" s="295"/>
      <c r="F35" s="295"/>
      <c r="G35" s="295"/>
      <c r="H35" s="295"/>
      <c r="I35" s="295"/>
      <c r="J35" s="295"/>
      <c r="K35" s="172"/>
    </row>
    <row r="36" spans="2:11" customFormat="1" ht="15" customHeight="1">
      <c r="B36" s="175"/>
      <c r="C36" s="176"/>
      <c r="D36" s="174"/>
      <c r="E36" s="177" t="s">
        <v>110</v>
      </c>
      <c r="F36" s="174"/>
      <c r="G36" s="295" t="s">
        <v>1099</v>
      </c>
      <c r="H36" s="295"/>
      <c r="I36" s="295"/>
      <c r="J36" s="295"/>
      <c r="K36" s="172"/>
    </row>
    <row r="37" spans="2:11" customFormat="1" ht="30.75" customHeight="1">
      <c r="B37" s="175"/>
      <c r="C37" s="176"/>
      <c r="D37" s="174"/>
      <c r="E37" s="177" t="s">
        <v>1100</v>
      </c>
      <c r="F37" s="174"/>
      <c r="G37" s="295" t="s">
        <v>1101</v>
      </c>
      <c r="H37" s="295"/>
      <c r="I37" s="295"/>
      <c r="J37" s="295"/>
      <c r="K37" s="172"/>
    </row>
    <row r="38" spans="2:11" customFormat="1" ht="15" customHeight="1">
      <c r="B38" s="175"/>
      <c r="C38" s="176"/>
      <c r="D38" s="174"/>
      <c r="E38" s="177" t="s">
        <v>53</v>
      </c>
      <c r="F38" s="174"/>
      <c r="G38" s="295" t="s">
        <v>1102</v>
      </c>
      <c r="H38" s="295"/>
      <c r="I38" s="295"/>
      <c r="J38" s="295"/>
      <c r="K38" s="172"/>
    </row>
    <row r="39" spans="2:11" customFormat="1" ht="15" customHeight="1">
      <c r="B39" s="175"/>
      <c r="C39" s="176"/>
      <c r="D39" s="174"/>
      <c r="E39" s="177" t="s">
        <v>54</v>
      </c>
      <c r="F39" s="174"/>
      <c r="G39" s="295" t="s">
        <v>1103</v>
      </c>
      <c r="H39" s="295"/>
      <c r="I39" s="295"/>
      <c r="J39" s="295"/>
      <c r="K39" s="172"/>
    </row>
    <row r="40" spans="2:11" customFormat="1" ht="15" customHeight="1">
      <c r="B40" s="175"/>
      <c r="C40" s="176"/>
      <c r="D40" s="174"/>
      <c r="E40" s="177" t="s">
        <v>111</v>
      </c>
      <c r="F40" s="174"/>
      <c r="G40" s="295" t="s">
        <v>1104</v>
      </c>
      <c r="H40" s="295"/>
      <c r="I40" s="295"/>
      <c r="J40" s="295"/>
      <c r="K40" s="172"/>
    </row>
    <row r="41" spans="2:11" customFormat="1" ht="15" customHeight="1">
      <c r="B41" s="175"/>
      <c r="C41" s="176"/>
      <c r="D41" s="174"/>
      <c r="E41" s="177" t="s">
        <v>112</v>
      </c>
      <c r="F41" s="174"/>
      <c r="G41" s="295" t="s">
        <v>1105</v>
      </c>
      <c r="H41" s="295"/>
      <c r="I41" s="295"/>
      <c r="J41" s="295"/>
      <c r="K41" s="172"/>
    </row>
    <row r="42" spans="2:11" customFormat="1" ht="15" customHeight="1">
      <c r="B42" s="175"/>
      <c r="C42" s="176"/>
      <c r="D42" s="174"/>
      <c r="E42" s="177" t="s">
        <v>1106</v>
      </c>
      <c r="F42" s="174"/>
      <c r="G42" s="295" t="s">
        <v>1107</v>
      </c>
      <c r="H42" s="295"/>
      <c r="I42" s="295"/>
      <c r="J42" s="295"/>
      <c r="K42" s="172"/>
    </row>
    <row r="43" spans="2:11" customFormat="1" ht="15" customHeight="1">
      <c r="B43" s="175"/>
      <c r="C43" s="176"/>
      <c r="D43" s="174"/>
      <c r="E43" s="177"/>
      <c r="F43" s="174"/>
      <c r="G43" s="295" t="s">
        <v>1108</v>
      </c>
      <c r="H43" s="295"/>
      <c r="I43" s="295"/>
      <c r="J43" s="295"/>
      <c r="K43" s="172"/>
    </row>
    <row r="44" spans="2:11" customFormat="1" ht="15" customHeight="1">
      <c r="B44" s="175"/>
      <c r="C44" s="176"/>
      <c r="D44" s="174"/>
      <c r="E44" s="177" t="s">
        <v>1109</v>
      </c>
      <c r="F44" s="174"/>
      <c r="G44" s="295" t="s">
        <v>1110</v>
      </c>
      <c r="H44" s="295"/>
      <c r="I44" s="295"/>
      <c r="J44" s="295"/>
      <c r="K44" s="172"/>
    </row>
    <row r="45" spans="2:11" customFormat="1" ht="15" customHeight="1">
      <c r="B45" s="175"/>
      <c r="C45" s="176"/>
      <c r="D45" s="174"/>
      <c r="E45" s="177" t="s">
        <v>114</v>
      </c>
      <c r="F45" s="174"/>
      <c r="G45" s="295" t="s">
        <v>1111</v>
      </c>
      <c r="H45" s="295"/>
      <c r="I45" s="295"/>
      <c r="J45" s="295"/>
      <c r="K45" s="172"/>
    </row>
    <row r="46" spans="2:11" customFormat="1" ht="12.75" customHeight="1">
      <c r="B46" s="175"/>
      <c r="C46" s="176"/>
      <c r="D46" s="174"/>
      <c r="E46" s="174"/>
      <c r="F46" s="174"/>
      <c r="G46" s="174"/>
      <c r="H46" s="174"/>
      <c r="I46" s="174"/>
      <c r="J46" s="174"/>
      <c r="K46" s="172"/>
    </row>
    <row r="47" spans="2:11" customFormat="1" ht="15" customHeight="1">
      <c r="B47" s="175"/>
      <c r="C47" s="176"/>
      <c r="D47" s="295" t="s">
        <v>1112</v>
      </c>
      <c r="E47" s="295"/>
      <c r="F47" s="295"/>
      <c r="G47" s="295"/>
      <c r="H47" s="295"/>
      <c r="I47" s="295"/>
      <c r="J47" s="295"/>
      <c r="K47" s="172"/>
    </row>
    <row r="48" spans="2:11" customFormat="1" ht="15" customHeight="1">
      <c r="B48" s="175"/>
      <c r="C48" s="176"/>
      <c r="D48" s="176"/>
      <c r="E48" s="295" t="s">
        <v>1113</v>
      </c>
      <c r="F48" s="295"/>
      <c r="G48" s="295"/>
      <c r="H48" s="295"/>
      <c r="I48" s="295"/>
      <c r="J48" s="295"/>
      <c r="K48" s="172"/>
    </row>
    <row r="49" spans="2:11" customFormat="1" ht="15" customHeight="1">
      <c r="B49" s="175"/>
      <c r="C49" s="176"/>
      <c r="D49" s="176"/>
      <c r="E49" s="295" t="s">
        <v>1114</v>
      </c>
      <c r="F49" s="295"/>
      <c r="G49" s="295"/>
      <c r="H49" s="295"/>
      <c r="I49" s="295"/>
      <c r="J49" s="295"/>
      <c r="K49" s="172"/>
    </row>
    <row r="50" spans="2:11" customFormat="1" ht="15" customHeight="1">
      <c r="B50" s="175"/>
      <c r="C50" s="176"/>
      <c r="D50" s="176"/>
      <c r="E50" s="295" t="s">
        <v>1115</v>
      </c>
      <c r="F50" s="295"/>
      <c r="G50" s="295"/>
      <c r="H50" s="295"/>
      <c r="I50" s="295"/>
      <c r="J50" s="295"/>
      <c r="K50" s="172"/>
    </row>
    <row r="51" spans="2:11" customFormat="1" ht="15" customHeight="1">
      <c r="B51" s="175"/>
      <c r="C51" s="176"/>
      <c r="D51" s="295" t="s">
        <v>1116</v>
      </c>
      <c r="E51" s="295"/>
      <c r="F51" s="295"/>
      <c r="G51" s="295"/>
      <c r="H51" s="295"/>
      <c r="I51" s="295"/>
      <c r="J51" s="295"/>
      <c r="K51" s="172"/>
    </row>
    <row r="52" spans="2:11" customFormat="1" ht="25.5" customHeight="1">
      <c r="B52" s="171"/>
      <c r="C52" s="296" t="s">
        <v>1117</v>
      </c>
      <c r="D52" s="296"/>
      <c r="E52" s="296"/>
      <c r="F52" s="296"/>
      <c r="G52" s="296"/>
      <c r="H52" s="296"/>
      <c r="I52" s="296"/>
      <c r="J52" s="296"/>
      <c r="K52" s="172"/>
    </row>
    <row r="53" spans="2:11" customFormat="1" ht="5.25" customHeight="1">
      <c r="B53" s="171"/>
      <c r="C53" s="173"/>
      <c r="D53" s="173"/>
      <c r="E53" s="173"/>
      <c r="F53" s="173"/>
      <c r="G53" s="173"/>
      <c r="H53" s="173"/>
      <c r="I53" s="173"/>
      <c r="J53" s="173"/>
      <c r="K53" s="172"/>
    </row>
    <row r="54" spans="2:11" customFormat="1" ht="15" customHeight="1">
      <c r="B54" s="171"/>
      <c r="C54" s="295" t="s">
        <v>1118</v>
      </c>
      <c r="D54" s="295"/>
      <c r="E54" s="295"/>
      <c r="F54" s="295"/>
      <c r="G54" s="295"/>
      <c r="H54" s="295"/>
      <c r="I54" s="295"/>
      <c r="J54" s="295"/>
      <c r="K54" s="172"/>
    </row>
    <row r="55" spans="2:11" customFormat="1" ht="15" customHeight="1">
      <c r="B55" s="171"/>
      <c r="C55" s="295" t="s">
        <v>1119</v>
      </c>
      <c r="D55" s="295"/>
      <c r="E55" s="295"/>
      <c r="F55" s="295"/>
      <c r="G55" s="295"/>
      <c r="H55" s="295"/>
      <c r="I55" s="295"/>
      <c r="J55" s="295"/>
      <c r="K55" s="172"/>
    </row>
    <row r="56" spans="2:11" customFormat="1" ht="12.75" customHeight="1">
      <c r="B56" s="171"/>
      <c r="C56" s="174"/>
      <c r="D56" s="174"/>
      <c r="E56" s="174"/>
      <c r="F56" s="174"/>
      <c r="G56" s="174"/>
      <c r="H56" s="174"/>
      <c r="I56" s="174"/>
      <c r="J56" s="174"/>
      <c r="K56" s="172"/>
    </row>
    <row r="57" spans="2:11" customFormat="1" ht="15" customHeight="1">
      <c r="B57" s="171"/>
      <c r="C57" s="295" t="s">
        <v>1120</v>
      </c>
      <c r="D57" s="295"/>
      <c r="E57" s="295"/>
      <c r="F57" s="295"/>
      <c r="G57" s="295"/>
      <c r="H57" s="295"/>
      <c r="I57" s="295"/>
      <c r="J57" s="295"/>
      <c r="K57" s="172"/>
    </row>
    <row r="58" spans="2:11" customFormat="1" ht="15" customHeight="1">
      <c r="B58" s="171"/>
      <c r="C58" s="176"/>
      <c r="D58" s="295" t="s">
        <v>1121</v>
      </c>
      <c r="E58" s="295"/>
      <c r="F58" s="295"/>
      <c r="G58" s="295"/>
      <c r="H58" s="295"/>
      <c r="I58" s="295"/>
      <c r="J58" s="295"/>
      <c r="K58" s="172"/>
    </row>
    <row r="59" spans="2:11" customFormat="1" ht="15" customHeight="1">
      <c r="B59" s="171"/>
      <c r="C59" s="176"/>
      <c r="D59" s="295" t="s">
        <v>1122</v>
      </c>
      <c r="E59" s="295"/>
      <c r="F59" s="295"/>
      <c r="G59" s="295"/>
      <c r="H59" s="295"/>
      <c r="I59" s="295"/>
      <c r="J59" s="295"/>
      <c r="K59" s="172"/>
    </row>
    <row r="60" spans="2:11" customFormat="1" ht="15" customHeight="1">
      <c r="B60" s="171"/>
      <c r="C60" s="176"/>
      <c r="D60" s="295" t="s">
        <v>1123</v>
      </c>
      <c r="E60" s="295"/>
      <c r="F60" s="295"/>
      <c r="G60" s="295"/>
      <c r="H60" s="295"/>
      <c r="I60" s="295"/>
      <c r="J60" s="295"/>
      <c r="K60" s="172"/>
    </row>
    <row r="61" spans="2:11" customFormat="1" ht="15" customHeight="1">
      <c r="B61" s="171"/>
      <c r="C61" s="176"/>
      <c r="D61" s="295" t="s">
        <v>1124</v>
      </c>
      <c r="E61" s="295"/>
      <c r="F61" s="295"/>
      <c r="G61" s="295"/>
      <c r="H61" s="295"/>
      <c r="I61" s="295"/>
      <c r="J61" s="295"/>
      <c r="K61" s="172"/>
    </row>
    <row r="62" spans="2:11" customFormat="1" ht="15" customHeight="1">
      <c r="B62" s="171"/>
      <c r="C62" s="176"/>
      <c r="D62" s="297" t="s">
        <v>1125</v>
      </c>
      <c r="E62" s="297"/>
      <c r="F62" s="297"/>
      <c r="G62" s="297"/>
      <c r="H62" s="297"/>
      <c r="I62" s="297"/>
      <c r="J62" s="297"/>
      <c r="K62" s="172"/>
    </row>
    <row r="63" spans="2:11" customFormat="1" ht="15" customHeight="1">
      <c r="B63" s="171"/>
      <c r="C63" s="176"/>
      <c r="D63" s="295" t="s">
        <v>1126</v>
      </c>
      <c r="E63" s="295"/>
      <c r="F63" s="295"/>
      <c r="G63" s="295"/>
      <c r="H63" s="295"/>
      <c r="I63" s="295"/>
      <c r="J63" s="295"/>
      <c r="K63" s="172"/>
    </row>
    <row r="64" spans="2:11" customFormat="1" ht="12.75" customHeight="1">
      <c r="B64" s="171"/>
      <c r="C64" s="176"/>
      <c r="D64" s="176"/>
      <c r="E64" s="179"/>
      <c r="F64" s="176"/>
      <c r="G64" s="176"/>
      <c r="H64" s="176"/>
      <c r="I64" s="176"/>
      <c r="J64" s="176"/>
      <c r="K64" s="172"/>
    </row>
    <row r="65" spans="2:11" customFormat="1" ht="15" customHeight="1">
      <c r="B65" s="171"/>
      <c r="C65" s="176"/>
      <c r="D65" s="295" t="s">
        <v>1127</v>
      </c>
      <c r="E65" s="295"/>
      <c r="F65" s="295"/>
      <c r="G65" s="295"/>
      <c r="H65" s="295"/>
      <c r="I65" s="295"/>
      <c r="J65" s="295"/>
      <c r="K65" s="172"/>
    </row>
    <row r="66" spans="2:11" customFormat="1" ht="15" customHeight="1">
      <c r="B66" s="171"/>
      <c r="C66" s="176"/>
      <c r="D66" s="297" t="s">
        <v>1128</v>
      </c>
      <c r="E66" s="297"/>
      <c r="F66" s="297"/>
      <c r="G66" s="297"/>
      <c r="H66" s="297"/>
      <c r="I66" s="297"/>
      <c r="J66" s="297"/>
      <c r="K66" s="172"/>
    </row>
    <row r="67" spans="2:11" customFormat="1" ht="15" customHeight="1">
      <c r="B67" s="171"/>
      <c r="C67" s="176"/>
      <c r="D67" s="295" t="s">
        <v>1129</v>
      </c>
      <c r="E67" s="295"/>
      <c r="F67" s="295"/>
      <c r="G67" s="295"/>
      <c r="H67" s="295"/>
      <c r="I67" s="295"/>
      <c r="J67" s="295"/>
      <c r="K67" s="172"/>
    </row>
    <row r="68" spans="2:11" customFormat="1" ht="15" customHeight="1">
      <c r="B68" s="171"/>
      <c r="C68" s="176"/>
      <c r="D68" s="295" t="s">
        <v>1130</v>
      </c>
      <c r="E68" s="295"/>
      <c r="F68" s="295"/>
      <c r="G68" s="295"/>
      <c r="H68" s="295"/>
      <c r="I68" s="295"/>
      <c r="J68" s="295"/>
      <c r="K68" s="172"/>
    </row>
    <row r="69" spans="2:11" customFormat="1" ht="15" customHeight="1">
      <c r="B69" s="171"/>
      <c r="C69" s="176"/>
      <c r="D69" s="295" t="s">
        <v>1131</v>
      </c>
      <c r="E69" s="295"/>
      <c r="F69" s="295"/>
      <c r="G69" s="295"/>
      <c r="H69" s="295"/>
      <c r="I69" s="295"/>
      <c r="J69" s="295"/>
      <c r="K69" s="172"/>
    </row>
    <row r="70" spans="2:11" customFormat="1" ht="15" customHeight="1">
      <c r="B70" s="171"/>
      <c r="C70" s="176"/>
      <c r="D70" s="295" t="s">
        <v>1132</v>
      </c>
      <c r="E70" s="295"/>
      <c r="F70" s="295"/>
      <c r="G70" s="295"/>
      <c r="H70" s="295"/>
      <c r="I70" s="295"/>
      <c r="J70" s="295"/>
      <c r="K70" s="172"/>
    </row>
    <row r="71" spans="2:11" customFormat="1" ht="12.75" customHeight="1">
      <c r="B71" s="180"/>
      <c r="C71" s="181"/>
      <c r="D71" s="181"/>
      <c r="E71" s="181"/>
      <c r="F71" s="181"/>
      <c r="G71" s="181"/>
      <c r="H71" s="181"/>
      <c r="I71" s="181"/>
      <c r="J71" s="181"/>
      <c r="K71" s="182"/>
    </row>
    <row r="72" spans="2:11" customFormat="1" ht="18.75" customHeight="1">
      <c r="B72" s="183"/>
      <c r="C72" s="183"/>
      <c r="D72" s="183"/>
      <c r="E72" s="183"/>
      <c r="F72" s="183"/>
      <c r="G72" s="183"/>
      <c r="H72" s="183"/>
      <c r="I72" s="183"/>
      <c r="J72" s="183"/>
      <c r="K72" s="184"/>
    </row>
    <row r="73" spans="2:11" customFormat="1" ht="18.75" customHeight="1">
      <c r="B73" s="184"/>
      <c r="C73" s="184"/>
      <c r="D73" s="184"/>
      <c r="E73" s="184"/>
      <c r="F73" s="184"/>
      <c r="G73" s="184"/>
      <c r="H73" s="184"/>
      <c r="I73" s="184"/>
      <c r="J73" s="184"/>
      <c r="K73" s="184"/>
    </row>
    <row r="74" spans="2:11" customFormat="1" ht="7.5" customHeight="1">
      <c r="B74" s="185"/>
      <c r="C74" s="186"/>
      <c r="D74" s="186"/>
      <c r="E74" s="186"/>
      <c r="F74" s="186"/>
      <c r="G74" s="186"/>
      <c r="H74" s="186"/>
      <c r="I74" s="186"/>
      <c r="J74" s="186"/>
      <c r="K74" s="187"/>
    </row>
    <row r="75" spans="2:11" customFormat="1" ht="45" customHeight="1">
      <c r="B75" s="188"/>
      <c r="C75" s="290" t="s">
        <v>1133</v>
      </c>
      <c r="D75" s="290"/>
      <c r="E75" s="290"/>
      <c r="F75" s="290"/>
      <c r="G75" s="290"/>
      <c r="H75" s="290"/>
      <c r="I75" s="290"/>
      <c r="J75" s="290"/>
      <c r="K75" s="189"/>
    </row>
    <row r="76" spans="2:11" customFormat="1" ht="17.25" customHeight="1">
      <c r="B76" s="188"/>
      <c r="C76" s="190" t="s">
        <v>1134</v>
      </c>
      <c r="D76" s="190"/>
      <c r="E76" s="190"/>
      <c r="F76" s="190" t="s">
        <v>1135</v>
      </c>
      <c r="G76" s="191"/>
      <c r="H76" s="190" t="s">
        <v>54</v>
      </c>
      <c r="I76" s="190" t="s">
        <v>57</v>
      </c>
      <c r="J76" s="190" t="s">
        <v>1136</v>
      </c>
      <c r="K76" s="189"/>
    </row>
    <row r="77" spans="2:11" customFormat="1" ht="17.25" customHeight="1">
      <c r="B77" s="188"/>
      <c r="C77" s="192" t="s">
        <v>1137</v>
      </c>
      <c r="D77" s="192"/>
      <c r="E77" s="192"/>
      <c r="F77" s="193" t="s">
        <v>1138</v>
      </c>
      <c r="G77" s="194"/>
      <c r="H77" s="192"/>
      <c r="I77" s="192"/>
      <c r="J77" s="192" t="s">
        <v>1139</v>
      </c>
      <c r="K77" s="189"/>
    </row>
    <row r="78" spans="2:11" customFormat="1" ht="5.25" customHeight="1">
      <c r="B78" s="188"/>
      <c r="C78" s="195"/>
      <c r="D78" s="195"/>
      <c r="E78" s="195"/>
      <c r="F78" s="195"/>
      <c r="G78" s="196"/>
      <c r="H78" s="195"/>
      <c r="I78" s="195"/>
      <c r="J78" s="195"/>
      <c r="K78" s="189"/>
    </row>
    <row r="79" spans="2:11" customFormat="1" ht="15" customHeight="1">
      <c r="B79" s="188"/>
      <c r="C79" s="177" t="s">
        <v>53</v>
      </c>
      <c r="D79" s="197"/>
      <c r="E79" s="197"/>
      <c r="F79" s="198" t="s">
        <v>1140</v>
      </c>
      <c r="G79" s="199"/>
      <c r="H79" s="177" t="s">
        <v>1141</v>
      </c>
      <c r="I79" s="177" t="s">
        <v>1142</v>
      </c>
      <c r="J79" s="177">
        <v>20</v>
      </c>
      <c r="K79" s="189"/>
    </row>
    <row r="80" spans="2:11" customFormat="1" ht="15" customHeight="1">
      <c r="B80" s="188"/>
      <c r="C80" s="177" t="s">
        <v>1143</v>
      </c>
      <c r="D80" s="177"/>
      <c r="E80" s="177"/>
      <c r="F80" s="198" t="s">
        <v>1140</v>
      </c>
      <c r="G80" s="199"/>
      <c r="H80" s="177" t="s">
        <v>1144</v>
      </c>
      <c r="I80" s="177" t="s">
        <v>1142</v>
      </c>
      <c r="J80" s="177">
        <v>120</v>
      </c>
      <c r="K80" s="189"/>
    </row>
    <row r="81" spans="2:11" customFormat="1" ht="15" customHeight="1">
      <c r="B81" s="200"/>
      <c r="C81" s="177" t="s">
        <v>1145</v>
      </c>
      <c r="D81" s="177"/>
      <c r="E81" s="177"/>
      <c r="F81" s="198" t="s">
        <v>1146</v>
      </c>
      <c r="G81" s="199"/>
      <c r="H81" s="177" t="s">
        <v>1147</v>
      </c>
      <c r="I81" s="177" t="s">
        <v>1142</v>
      </c>
      <c r="J81" s="177">
        <v>50</v>
      </c>
      <c r="K81" s="189"/>
    </row>
    <row r="82" spans="2:11" customFormat="1" ht="15" customHeight="1">
      <c r="B82" s="200"/>
      <c r="C82" s="177" t="s">
        <v>1148</v>
      </c>
      <c r="D82" s="177"/>
      <c r="E82" s="177"/>
      <c r="F82" s="198" t="s">
        <v>1140</v>
      </c>
      <c r="G82" s="199"/>
      <c r="H82" s="177" t="s">
        <v>1149</v>
      </c>
      <c r="I82" s="177" t="s">
        <v>1150</v>
      </c>
      <c r="J82" s="177"/>
      <c r="K82" s="189"/>
    </row>
    <row r="83" spans="2:11" customFormat="1" ht="15" customHeight="1">
      <c r="B83" s="200"/>
      <c r="C83" s="177" t="s">
        <v>1151</v>
      </c>
      <c r="D83" s="177"/>
      <c r="E83" s="177"/>
      <c r="F83" s="198" t="s">
        <v>1146</v>
      </c>
      <c r="G83" s="177"/>
      <c r="H83" s="177" t="s">
        <v>1152</v>
      </c>
      <c r="I83" s="177" t="s">
        <v>1142</v>
      </c>
      <c r="J83" s="177">
        <v>15</v>
      </c>
      <c r="K83" s="189"/>
    </row>
    <row r="84" spans="2:11" customFormat="1" ht="15" customHeight="1">
      <c r="B84" s="200"/>
      <c r="C84" s="177" t="s">
        <v>1153</v>
      </c>
      <c r="D84" s="177"/>
      <c r="E84" s="177"/>
      <c r="F84" s="198" t="s">
        <v>1146</v>
      </c>
      <c r="G84" s="177"/>
      <c r="H84" s="177" t="s">
        <v>1154</v>
      </c>
      <c r="I84" s="177" t="s">
        <v>1142</v>
      </c>
      <c r="J84" s="177">
        <v>15</v>
      </c>
      <c r="K84" s="189"/>
    </row>
    <row r="85" spans="2:11" customFormat="1" ht="15" customHeight="1">
      <c r="B85" s="200"/>
      <c r="C85" s="177" t="s">
        <v>1155</v>
      </c>
      <c r="D85" s="177"/>
      <c r="E85" s="177"/>
      <c r="F85" s="198" t="s">
        <v>1146</v>
      </c>
      <c r="G85" s="177"/>
      <c r="H85" s="177" t="s">
        <v>1156</v>
      </c>
      <c r="I85" s="177" t="s">
        <v>1142</v>
      </c>
      <c r="J85" s="177">
        <v>20</v>
      </c>
      <c r="K85" s="189"/>
    </row>
    <row r="86" spans="2:11" customFormat="1" ht="15" customHeight="1">
      <c r="B86" s="200"/>
      <c r="C86" s="177" t="s">
        <v>1157</v>
      </c>
      <c r="D86" s="177"/>
      <c r="E86" s="177"/>
      <c r="F86" s="198" t="s">
        <v>1146</v>
      </c>
      <c r="G86" s="177"/>
      <c r="H86" s="177" t="s">
        <v>1158</v>
      </c>
      <c r="I86" s="177" t="s">
        <v>1142</v>
      </c>
      <c r="J86" s="177">
        <v>20</v>
      </c>
      <c r="K86" s="189"/>
    </row>
    <row r="87" spans="2:11" customFormat="1" ht="15" customHeight="1">
      <c r="B87" s="200"/>
      <c r="C87" s="177" t="s">
        <v>1159</v>
      </c>
      <c r="D87" s="177"/>
      <c r="E87" s="177"/>
      <c r="F87" s="198" t="s">
        <v>1146</v>
      </c>
      <c r="G87" s="199"/>
      <c r="H87" s="177" t="s">
        <v>1160</v>
      </c>
      <c r="I87" s="177" t="s">
        <v>1142</v>
      </c>
      <c r="J87" s="177">
        <v>50</v>
      </c>
      <c r="K87" s="189"/>
    </row>
    <row r="88" spans="2:11" customFormat="1" ht="15" customHeight="1">
      <c r="B88" s="200"/>
      <c r="C88" s="177" t="s">
        <v>1161</v>
      </c>
      <c r="D88" s="177"/>
      <c r="E88" s="177"/>
      <c r="F88" s="198" t="s">
        <v>1146</v>
      </c>
      <c r="G88" s="199"/>
      <c r="H88" s="177" t="s">
        <v>1162</v>
      </c>
      <c r="I88" s="177" t="s">
        <v>1142</v>
      </c>
      <c r="J88" s="177">
        <v>20</v>
      </c>
      <c r="K88" s="189"/>
    </row>
    <row r="89" spans="2:11" customFormat="1" ht="15" customHeight="1">
      <c r="B89" s="200"/>
      <c r="C89" s="177" t="s">
        <v>1163</v>
      </c>
      <c r="D89" s="177"/>
      <c r="E89" s="177"/>
      <c r="F89" s="198" t="s">
        <v>1146</v>
      </c>
      <c r="G89" s="199"/>
      <c r="H89" s="177" t="s">
        <v>1164</v>
      </c>
      <c r="I89" s="177" t="s">
        <v>1142</v>
      </c>
      <c r="J89" s="177">
        <v>20</v>
      </c>
      <c r="K89" s="189"/>
    </row>
    <row r="90" spans="2:11" customFormat="1" ht="15" customHeight="1">
      <c r="B90" s="200"/>
      <c r="C90" s="177" t="s">
        <v>1165</v>
      </c>
      <c r="D90" s="177"/>
      <c r="E90" s="177"/>
      <c r="F90" s="198" t="s">
        <v>1146</v>
      </c>
      <c r="G90" s="199"/>
      <c r="H90" s="177" t="s">
        <v>1166</v>
      </c>
      <c r="I90" s="177" t="s">
        <v>1142</v>
      </c>
      <c r="J90" s="177">
        <v>50</v>
      </c>
      <c r="K90" s="189"/>
    </row>
    <row r="91" spans="2:11" customFormat="1" ht="15" customHeight="1">
      <c r="B91" s="200"/>
      <c r="C91" s="177" t="s">
        <v>1167</v>
      </c>
      <c r="D91" s="177"/>
      <c r="E91" s="177"/>
      <c r="F91" s="198" t="s">
        <v>1146</v>
      </c>
      <c r="G91" s="199"/>
      <c r="H91" s="177" t="s">
        <v>1167</v>
      </c>
      <c r="I91" s="177" t="s">
        <v>1142</v>
      </c>
      <c r="J91" s="177">
        <v>50</v>
      </c>
      <c r="K91" s="189"/>
    </row>
    <row r="92" spans="2:11" customFormat="1" ht="15" customHeight="1">
      <c r="B92" s="200"/>
      <c r="C92" s="177" t="s">
        <v>1168</v>
      </c>
      <c r="D92" s="177"/>
      <c r="E92" s="177"/>
      <c r="F92" s="198" t="s">
        <v>1146</v>
      </c>
      <c r="G92" s="199"/>
      <c r="H92" s="177" t="s">
        <v>1169</v>
      </c>
      <c r="I92" s="177" t="s">
        <v>1142</v>
      </c>
      <c r="J92" s="177">
        <v>255</v>
      </c>
      <c r="K92" s="189"/>
    </row>
    <row r="93" spans="2:11" customFormat="1" ht="15" customHeight="1">
      <c r="B93" s="200"/>
      <c r="C93" s="177" t="s">
        <v>1170</v>
      </c>
      <c r="D93" s="177"/>
      <c r="E93" s="177"/>
      <c r="F93" s="198" t="s">
        <v>1140</v>
      </c>
      <c r="G93" s="199"/>
      <c r="H93" s="177" t="s">
        <v>1171</v>
      </c>
      <c r="I93" s="177" t="s">
        <v>1172</v>
      </c>
      <c r="J93" s="177"/>
      <c r="K93" s="189"/>
    </row>
    <row r="94" spans="2:11" customFormat="1" ht="15" customHeight="1">
      <c r="B94" s="200"/>
      <c r="C94" s="177" t="s">
        <v>1173</v>
      </c>
      <c r="D94" s="177"/>
      <c r="E94" s="177"/>
      <c r="F94" s="198" t="s">
        <v>1140</v>
      </c>
      <c r="G94" s="199"/>
      <c r="H94" s="177" t="s">
        <v>1174</v>
      </c>
      <c r="I94" s="177" t="s">
        <v>1175</v>
      </c>
      <c r="J94" s="177"/>
      <c r="K94" s="189"/>
    </row>
    <row r="95" spans="2:11" customFormat="1" ht="15" customHeight="1">
      <c r="B95" s="200"/>
      <c r="C95" s="177" t="s">
        <v>1176</v>
      </c>
      <c r="D95" s="177"/>
      <c r="E95" s="177"/>
      <c r="F95" s="198" t="s">
        <v>1140</v>
      </c>
      <c r="G95" s="199"/>
      <c r="H95" s="177" t="s">
        <v>1176</v>
      </c>
      <c r="I95" s="177" t="s">
        <v>1175</v>
      </c>
      <c r="J95" s="177"/>
      <c r="K95" s="189"/>
    </row>
    <row r="96" spans="2:11" customFormat="1" ht="15" customHeight="1">
      <c r="B96" s="200"/>
      <c r="C96" s="177" t="s">
        <v>38</v>
      </c>
      <c r="D96" s="177"/>
      <c r="E96" s="177"/>
      <c r="F96" s="198" t="s">
        <v>1140</v>
      </c>
      <c r="G96" s="199"/>
      <c r="H96" s="177" t="s">
        <v>1177</v>
      </c>
      <c r="I96" s="177" t="s">
        <v>1175</v>
      </c>
      <c r="J96" s="177"/>
      <c r="K96" s="189"/>
    </row>
    <row r="97" spans="2:11" customFormat="1" ht="15" customHeight="1">
      <c r="B97" s="200"/>
      <c r="C97" s="177" t="s">
        <v>48</v>
      </c>
      <c r="D97" s="177"/>
      <c r="E97" s="177"/>
      <c r="F97" s="198" t="s">
        <v>1140</v>
      </c>
      <c r="G97" s="199"/>
      <c r="H97" s="177" t="s">
        <v>1178</v>
      </c>
      <c r="I97" s="177" t="s">
        <v>1175</v>
      </c>
      <c r="J97" s="177"/>
      <c r="K97" s="189"/>
    </row>
    <row r="98" spans="2:11" customFormat="1" ht="15" customHeight="1">
      <c r="B98" s="201"/>
      <c r="C98" s="202"/>
      <c r="D98" s="202"/>
      <c r="E98" s="202"/>
      <c r="F98" s="202"/>
      <c r="G98" s="202"/>
      <c r="H98" s="202"/>
      <c r="I98" s="202"/>
      <c r="J98" s="202"/>
      <c r="K98" s="203"/>
    </row>
    <row r="99" spans="2:11" customFormat="1" ht="18.75" customHeight="1">
      <c r="B99" s="204"/>
      <c r="C99" s="205"/>
      <c r="D99" s="205"/>
      <c r="E99" s="205"/>
      <c r="F99" s="205"/>
      <c r="G99" s="205"/>
      <c r="H99" s="205"/>
      <c r="I99" s="205"/>
      <c r="J99" s="205"/>
      <c r="K99" s="204"/>
    </row>
    <row r="100" spans="2:11" customFormat="1" ht="18.75" customHeight="1"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</row>
    <row r="101" spans="2:11" customFormat="1" ht="7.5" customHeight="1">
      <c r="B101" s="185"/>
      <c r="C101" s="186"/>
      <c r="D101" s="186"/>
      <c r="E101" s="186"/>
      <c r="F101" s="186"/>
      <c r="G101" s="186"/>
      <c r="H101" s="186"/>
      <c r="I101" s="186"/>
      <c r="J101" s="186"/>
      <c r="K101" s="187"/>
    </row>
    <row r="102" spans="2:11" customFormat="1" ht="45" customHeight="1">
      <c r="B102" s="188"/>
      <c r="C102" s="290" t="s">
        <v>1179</v>
      </c>
      <c r="D102" s="290"/>
      <c r="E102" s="290"/>
      <c r="F102" s="290"/>
      <c r="G102" s="290"/>
      <c r="H102" s="290"/>
      <c r="I102" s="290"/>
      <c r="J102" s="290"/>
      <c r="K102" s="189"/>
    </row>
    <row r="103" spans="2:11" customFormat="1" ht="17.25" customHeight="1">
      <c r="B103" s="188"/>
      <c r="C103" s="190" t="s">
        <v>1134</v>
      </c>
      <c r="D103" s="190"/>
      <c r="E103" s="190"/>
      <c r="F103" s="190" t="s">
        <v>1135</v>
      </c>
      <c r="G103" s="191"/>
      <c r="H103" s="190" t="s">
        <v>54</v>
      </c>
      <c r="I103" s="190" t="s">
        <v>57</v>
      </c>
      <c r="J103" s="190" t="s">
        <v>1136</v>
      </c>
      <c r="K103" s="189"/>
    </row>
    <row r="104" spans="2:11" customFormat="1" ht="17.25" customHeight="1">
      <c r="B104" s="188"/>
      <c r="C104" s="192" t="s">
        <v>1137</v>
      </c>
      <c r="D104" s="192"/>
      <c r="E104" s="192"/>
      <c r="F104" s="193" t="s">
        <v>1138</v>
      </c>
      <c r="G104" s="194"/>
      <c r="H104" s="192"/>
      <c r="I104" s="192"/>
      <c r="J104" s="192" t="s">
        <v>1139</v>
      </c>
      <c r="K104" s="189"/>
    </row>
    <row r="105" spans="2:11" customFormat="1" ht="5.25" customHeight="1">
      <c r="B105" s="188"/>
      <c r="C105" s="190"/>
      <c r="D105" s="190"/>
      <c r="E105" s="190"/>
      <c r="F105" s="190"/>
      <c r="G105" s="206"/>
      <c r="H105" s="190"/>
      <c r="I105" s="190"/>
      <c r="J105" s="190"/>
      <c r="K105" s="189"/>
    </row>
    <row r="106" spans="2:11" customFormat="1" ht="15" customHeight="1">
      <c r="B106" s="188"/>
      <c r="C106" s="177" t="s">
        <v>53</v>
      </c>
      <c r="D106" s="197"/>
      <c r="E106" s="197"/>
      <c r="F106" s="198" t="s">
        <v>1140</v>
      </c>
      <c r="G106" s="177"/>
      <c r="H106" s="177" t="s">
        <v>1180</v>
      </c>
      <c r="I106" s="177" t="s">
        <v>1142</v>
      </c>
      <c r="J106" s="177">
        <v>20</v>
      </c>
      <c r="K106" s="189"/>
    </row>
    <row r="107" spans="2:11" customFormat="1" ht="15" customHeight="1">
      <c r="B107" s="188"/>
      <c r="C107" s="177" t="s">
        <v>1143</v>
      </c>
      <c r="D107" s="177"/>
      <c r="E107" s="177"/>
      <c r="F107" s="198" t="s">
        <v>1140</v>
      </c>
      <c r="G107" s="177"/>
      <c r="H107" s="177" t="s">
        <v>1180</v>
      </c>
      <c r="I107" s="177" t="s">
        <v>1142</v>
      </c>
      <c r="J107" s="177">
        <v>120</v>
      </c>
      <c r="K107" s="189"/>
    </row>
    <row r="108" spans="2:11" customFormat="1" ht="15" customHeight="1">
      <c r="B108" s="200"/>
      <c r="C108" s="177" t="s">
        <v>1145</v>
      </c>
      <c r="D108" s="177"/>
      <c r="E108" s="177"/>
      <c r="F108" s="198" t="s">
        <v>1146</v>
      </c>
      <c r="G108" s="177"/>
      <c r="H108" s="177" t="s">
        <v>1180</v>
      </c>
      <c r="I108" s="177" t="s">
        <v>1142</v>
      </c>
      <c r="J108" s="177">
        <v>50</v>
      </c>
      <c r="K108" s="189"/>
    </row>
    <row r="109" spans="2:11" customFormat="1" ht="15" customHeight="1">
      <c r="B109" s="200"/>
      <c r="C109" s="177" t="s">
        <v>1148</v>
      </c>
      <c r="D109" s="177"/>
      <c r="E109" s="177"/>
      <c r="F109" s="198" t="s">
        <v>1140</v>
      </c>
      <c r="G109" s="177"/>
      <c r="H109" s="177" t="s">
        <v>1180</v>
      </c>
      <c r="I109" s="177" t="s">
        <v>1150</v>
      </c>
      <c r="J109" s="177"/>
      <c r="K109" s="189"/>
    </row>
    <row r="110" spans="2:11" customFormat="1" ht="15" customHeight="1">
      <c r="B110" s="200"/>
      <c r="C110" s="177" t="s">
        <v>1159</v>
      </c>
      <c r="D110" s="177"/>
      <c r="E110" s="177"/>
      <c r="F110" s="198" t="s">
        <v>1146</v>
      </c>
      <c r="G110" s="177"/>
      <c r="H110" s="177" t="s">
        <v>1180</v>
      </c>
      <c r="I110" s="177" t="s">
        <v>1142</v>
      </c>
      <c r="J110" s="177">
        <v>50</v>
      </c>
      <c r="K110" s="189"/>
    </row>
    <row r="111" spans="2:11" customFormat="1" ht="15" customHeight="1">
      <c r="B111" s="200"/>
      <c r="C111" s="177" t="s">
        <v>1167</v>
      </c>
      <c r="D111" s="177"/>
      <c r="E111" s="177"/>
      <c r="F111" s="198" t="s">
        <v>1146</v>
      </c>
      <c r="G111" s="177"/>
      <c r="H111" s="177" t="s">
        <v>1180</v>
      </c>
      <c r="I111" s="177" t="s">
        <v>1142</v>
      </c>
      <c r="J111" s="177">
        <v>50</v>
      </c>
      <c r="K111" s="189"/>
    </row>
    <row r="112" spans="2:11" customFormat="1" ht="15" customHeight="1">
      <c r="B112" s="200"/>
      <c r="C112" s="177" t="s">
        <v>1165</v>
      </c>
      <c r="D112" s="177"/>
      <c r="E112" s="177"/>
      <c r="F112" s="198" t="s">
        <v>1146</v>
      </c>
      <c r="G112" s="177"/>
      <c r="H112" s="177" t="s">
        <v>1180</v>
      </c>
      <c r="I112" s="177" t="s">
        <v>1142</v>
      </c>
      <c r="J112" s="177">
        <v>50</v>
      </c>
      <c r="K112" s="189"/>
    </row>
    <row r="113" spans="2:11" customFormat="1" ht="15" customHeight="1">
      <c r="B113" s="200"/>
      <c r="C113" s="177" t="s">
        <v>53</v>
      </c>
      <c r="D113" s="177"/>
      <c r="E113" s="177"/>
      <c r="F113" s="198" t="s">
        <v>1140</v>
      </c>
      <c r="G113" s="177"/>
      <c r="H113" s="177" t="s">
        <v>1181</v>
      </c>
      <c r="I113" s="177" t="s">
        <v>1142</v>
      </c>
      <c r="J113" s="177">
        <v>20</v>
      </c>
      <c r="K113" s="189"/>
    </row>
    <row r="114" spans="2:11" customFormat="1" ht="15" customHeight="1">
      <c r="B114" s="200"/>
      <c r="C114" s="177" t="s">
        <v>1182</v>
      </c>
      <c r="D114" s="177"/>
      <c r="E114" s="177"/>
      <c r="F114" s="198" t="s">
        <v>1140</v>
      </c>
      <c r="G114" s="177"/>
      <c r="H114" s="177" t="s">
        <v>1183</v>
      </c>
      <c r="I114" s="177" t="s">
        <v>1142</v>
      </c>
      <c r="J114" s="177">
        <v>120</v>
      </c>
      <c r="K114" s="189"/>
    </row>
    <row r="115" spans="2:11" customFormat="1" ht="15" customHeight="1">
      <c r="B115" s="200"/>
      <c r="C115" s="177" t="s">
        <v>38</v>
      </c>
      <c r="D115" s="177"/>
      <c r="E115" s="177"/>
      <c r="F115" s="198" t="s">
        <v>1140</v>
      </c>
      <c r="G115" s="177"/>
      <c r="H115" s="177" t="s">
        <v>1184</v>
      </c>
      <c r="I115" s="177" t="s">
        <v>1175</v>
      </c>
      <c r="J115" s="177"/>
      <c r="K115" s="189"/>
    </row>
    <row r="116" spans="2:11" customFormat="1" ht="15" customHeight="1">
      <c r="B116" s="200"/>
      <c r="C116" s="177" t="s">
        <v>48</v>
      </c>
      <c r="D116" s="177"/>
      <c r="E116" s="177"/>
      <c r="F116" s="198" t="s">
        <v>1140</v>
      </c>
      <c r="G116" s="177"/>
      <c r="H116" s="177" t="s">
        <v>1185</v>
      </c>
      <c r="I116" s="177" t="s">
        <v>1175</v>
      </c>
      <c r="J116" s="177"/>
      <c r="K116" s="189"/>
    </row>
    <row r="117" spans="2:11" customFormat="1" ht="15" customHeight="1">
      <c r="B117" s="200"/>
      <c r="C117" s="177" t="s">
        <v>57</v>
      </c>
      <c r="D117" s="177"/>
      <c r="E117" s="177"/>
      <c r="F117" s="198" t="s">
        <v>1140</v>
      </c>
      <c r="G117" s="177"/>
      <c r="H117" s="177" t="s">
        <v>1186</v>
      </c>
      <c r="I117" s="177" t="s">
        <v>1187</v>
      </c>
      <c r="J117" s="177"/>
      <c r="K117" s="189"/>
    </row>
    <row r="118" spans="2:11" customFormat="1" ht="15" customHeight="1">
      <c r="B118" s="201"/>
      <c r="C118" s="207"/>
      <c r="D118" s="207"/>
      <c r="E118" s="207"/>
      <c r="F118" s="207"/>
      <c r="G118" s="207"/>
      <c r="H118" s="207"/>
      <c r="I118" s="207"/>
      <c r="J118" s="207"/>
      <c r="K118" s="203"/>
    </row>
    <row r="119" spans="2:11" customFormat="1" ht="18.75" customHeight="1">
      <c r="B119" s="208"/>
      <c r="C119" s="209"/>
      <c r="D119" s="209"/>
      <c r="E119" s="209"/>
      <c r="F119" s="210"/>
      <c r="G119" s="209"/>
      <c r="H119" s="209"/>
      <c r="I119" s="209"/>
      <c r="J119" s="209"/>
      <c r="K119" s="208"/>
    </row>
    <row r="120" spans="2:11" customFormat="1" ht="18.75" customHeight="1"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</row>
    <row r="121" spans="2:11" customFormat="1" ht="7.5" customHeight="1">
      <c r="B121" s="211"/>
      <c r="C121" s="212"/>
      <c r="D121" s="212"/>
      <c r="E121" s="212"/>
      <c r="F121" s="212"/>
      <c r="G121" s="212"/>
      <c r="H121" s="212"/>
      <c r="I121" s="212"/>
      <c r="J121" s="212"/>
      <c r="K121" s="213"/>
    </row>
    <row r="122" spans="2:11" customFormat="1" ht="45" customHeight="1">
      <c r="B122" s="214"/>
      <c r="C122" s="291" t="s">
        <v>1188</v>
      </c>
      <c r="D122" s="291"/>
      <c r="E122" s="291"/>
      <c r="F122" s="291"/>
      <c r="G122" s="291"/>
      <c r="H122" s="291"/>
      <c r="I122" s="291"/>
      <c r="J122" s="291"/>
      <c r="K122" s="215"/>
    </row>
    <row r="123" spans="2:11" customFormat="1" ht="17.25" customHeight="1">
      <c r="B123" s="216"/>
      <c r="C123" s="190" t="s">
        <v>1134</v>
      </c>
      <c r="D123" s="190"/>
      <c r="E123" s="190"/>
      <c r="F123" s="190" t="s">
        <v>1135</v>
      </c>
      <c r="G123" s="191"/>
      <c r="H123" s="190" t="s">
        <v>54</v>
      </c>
      <c r="I123" s="190" t="s">
        <v>57</v>
      </c>
      <c r="J123" s="190" t="s">
        <v>1136</v>
      </c>
      <c r="K123" s="217"/>
    </row>
    <row r="124" spans="2:11" customFormat="1" ht="17.25" customHeight="1">
      <c r="B124" s="216"/>
      <c r="C124" s="192" t="s">
        <v>1137</v>
      </c>
      <c r="D124" s="192"/>
      <c r="E124" s="192"/>
      <c r="F124" s="193" t="s">
        <v>1138</v>
      </c>
      <c r="G124" s="194"/>
      <c r="H124" s="192"/>
      <c r="I124" s="192"/>
      <c r="J124" s="192" t="s">
        <v>1139</v>
      </c>
      <c r="K124" s="217"/>
    </row>
    <row r="125" spans="2:11" customFormat="1" ht="5.25" customHeight="1">
      <c r="B125" s="218"/>
      <c r="C125" s="195"/>
      <c r="D125" s="195"/>
      <c r="E125" s="195"/>
      <c r="F125" s="195"/>
      <c r="G125" s="219"/>
      <c r="H125" s="195"/>
      <c r="I125" s="195"/>
      <c r="J125" s="195"/>
      <c r="K125" s="220"/>
    </row>
    <row r="126" spans="2:11" customFormat="1" ht="15" customHeight="1">
      <c r="B126" s="218"/>
      <c r="C126" s="177" t="s">
        <v>1143</v>
      </c>
      <c r="D126" s="197"/>
      <c r="E126" s="197"/>
      <c r="F126" s="198" t="s">
        <v>1140</v>
      </c>
      <c r="G126" s="177"/>
      <c r="H126" s="177" t="s">
        <v>1180</v>
      </c>
      <c r="I126" s="177" t="s">
        <v>1142</v>
      </c>
      <c r="J126" s="177">
        <v>120</v>
      </c>
      <c r="K126" s="221"/>
    </row>
    <row r="127" spans="2:11" customFormat="1" ht="15" customHeight="1">
      <c r="B127" s="218"/>
      <c r="C127" s="177" t="s">
        <v>1189</v>
      </c>
      <c r="D127" s="177"/>
      <c r="E127" s="177"/>
      <c r="F127" s="198" t="s">
        <v>1140</v>
      </c>
      <c r="G127" s="177"/>
      <c r="H127" s="177" t="s">
        <v>1190</v>
      </c>
      <c r="I127" s="177" t="s">
        <v>1142</v>
      </c>
      <c r="J127" s="177" t="s">
        <v>1191</v>
      </c>
      <c r="K127" s="221"/>
    </row>
    <row r="128" spans="2:11" customFormat="1" ht="15" customHeight="1">
      <c r="B128" s="218"/>
      <c r="C128" s="177" t="s">
        <v>83</v>
      </c>
      <c r="D128" s="177"/>
      <c r="E128" s="177"/>
      <c r="F128" s="198" t="s">
        <v>1140</v>
      </c>
      <c r="G128" s="177"/>
      <c r="H128" s="177" t="s">
        <v>1192</v>
      </c>
      <c r="I128" s="177" t="s">
        <v>1142</v>
      </c>
      <c r="J128" s="177" t="s">
        <v>1191</v>
      </c>
      <c r="K128" s="221"/>
    </row>
    <row r="129" spans="2:11" customFormat="1" ht="15" customHeight="1">
      <c r="B129" s="218"/>
      <c r="C129" s="177" t="s">
        <v>1151</v>
      </c>
      <c r="D129" s="177"/>
      <c r="E129" s="177"/>
      <c r="F129" s="198" t="s">
        <v>1146</v>
      </c>
      <c r="G129" s="177"/>
      <c r="H129" s="177" t="s">
        <v>1152</v>
      </c>
      <c r="I129" s="177" t="s">
        <v>1142</v>
      </c>
      <c r="J129" s="177">
        <v>15</v>
      </c>
      <c r="K129" s="221"/>
    </row>
    <row r="130" spans="2:11" customFormat="1" ht="15" customHeight="1">
      <c r="B130" s="218"/>
      <c r="C130" s="177" t="s">
        <v>1153</v>
      </c>
      <c r="D130" s="177"/>
      <c r="E130" s="177"/>
      <c r="F130" s="198" t="s">
        <v>1146</v>
      </c>
      <c r="G130" s="177"/>
      <c r="H130" s="177" t="s">
        <v>1154</v>
      </c>
      <c r="I130" s="177" t="s">
        <v>1142</v>
      </c>
      <c r="J130" s="177">
        <v>15</v>
      </c>
      <c r="K130" s="221"/>
    </row>
    <row r="131" spans="2:11" customFormat="1" ht="15" customHeight="1">
      <c r="B131" s="218"/>
      <c r="C131" s="177" t="s">
        <v>1155</v>
      </c>
      <c r="D131" s="177"/>
      <c r="E131" s="177"/>
      <c r="F131" s="198" t="s">
        <v>1146</v>
      </c>
      <c r="G131" s="177"/>
      <c r="H131" s="177" t="s">
        <v>1156</v>
      </c>
      <c r="I131" s="177" t="s">
        <v>1142</v>
      </c>
      <c r="J131" s="177">
        <v>20</v>
      </c>
      <c r="K131" s="221"/>
    </row>
    <row r="132" spans="2:11" customFormat="1" ht="15" customHeight="1">
      <c r="B132" s="218"/>
      <c r="C132" s="177" t="s">
        <v>1157</v>
      </c>
      <c r="D132" s="177"/>
      <c r="E132" s="177"/>
      <c r="F132" s="198" t="s">
        <v>1146</v>
      </c>
      <c r="G132" s="177"/>
      <c r="H132" s="177" t="s">
        <v>1158</v>
      </c>
      <c r="I132" s="177" t="s">
        <v>1142</v>
      </c>
      <c r="J132" s="177">
        <v>20</v>
      </c>
      <c r="K132" s="221"/>
    </row>
    <row r="133" spans="2:11" customFormat="1" ht="15" customHeight="1">
      <c r="B133" s="218"/>
      <c r="C133" s="177" t="s">
        <v>1145</v>
      </c>
      <c r="D133" s="177"/>
      <c r="E133" s="177"/>
      <c r="F133" s="198" t="s">
        <v>1146</v>
      </c>
      <c r="G133" s="177"/>
      <c r="H133" s="177" t="s">
        <v>1180</v>
      </c>
      <c r="I133" s="177" t="s">
        <v>1142</v>
      </c>
      <c r="J133" s="177">
        <v>50</v>
      </c>
      <c r="K133" s="221"/>
    </row>
    <row r="134" spans="2:11" customFormat="1" ht="15" customHeight="1">
      <c r="B134" s="218"/>
      <c r="C134" s="177" t="s">
        <v>1159</v>
      </c>
      <c r="D134" s="177"/>
      <c r="E134" s="177"/>
      <c r="F134" s="198" t="s">
        <v>1146</v>
      </c>
      <c r="G134" s="177"/>
      <c r="H134" s="177" t="s">
        <v>1180</v>
      </c>
      <c r="I134" s="177" t="s">
        <v>1142</v>
      </c>
      <c r="J134" s="177">
        <v>50</v>
      </c>
      <c r="K134" s="221"/>
    </row>
    <row r="135" spans="2:11" customFormat="1" ht="15" customHeight="1">
      <c r="B135" s="218"/>
      <c r="C135" s="177" t="s">
        <v>1165</v>
      </c>
      <c r="D135" s="177"/>
      <c r="E135" s="177"/>
      <c r="F135" s="198" t="s">
        <v>1146</v>
      </c>
      <c r="G135" s="177"/>
      <c r="H135" s="177" t="s">
        <v>1180</v>
      </c>
      <c r="I135" s="177" t="s">
        <v>1142</v>
      </c>
      <c r="J135" s="177">
        <v>50</v>
      </c>
      <c r="K135" s="221"/>
    </row>
    <row r="136" spans="2:11" customFormat="1" ht="15" customHeight="1">
      <c r="B136" s="218"/>
      <c r="C136" s="177" t="s">
        <v>1167</v>
      </c>
      <c r="D136" s="177"/>
      <c r="E136" s="177"/>
      <c r="F136" s="198" t="s">
        <v>1146</v>
      </c>
      <c r="G136" s="177"/>
      <c r="H136" s="177" t="s">
        <v>1180</v>
      </c>
      <c r="I136" s="177" t="s">
        <v>1142</v>
      </c>
      <c r="J136" s="177">
        <v>50</v>
      </c>
      <c r="K136" s="221"/>
    </row>
    <row r="137" spans="2:11" customFormat="1" ht="15" customHeight="1">
      <c r="B137" s="218"/>
      <c r="C137" s="177" t="s">
        <v>1168</v>
      </c>
      <c r="D137" s="177"/>
      <c r="E137" s="177"/>
      <c r="F137" s="198" t="s">
        <v>1146</v>
      </c>
      <c r="G137" s="177"/>
      <c r="H137" s="177" t="s">
        <v>1193</v>
      </c>
      <c r="I137" s="177" t="s">
        <v>1142</v>
      </c>
      <c r="J137" s="177">
        <v>255</v>
      </c>
      <c r="K137" s="221"/>
    </row>
    <row r="138" spans="2:11" customFormat="1" ht="15" customHeight="1">
      <c r="B138" s="218"/>
      <c r="C138" s="177" t="s">
        <v>1170</v>
      </c>
      <c r="D138" s="177"/>
      <c r="E138" s="177"/>
      <c r="F138" s="198" t="s">
        <v>1140</v>
      </c>
      <c r="G138" s="177"/>
      <c r="H138" s="177" t="s">
        <v>1194</v>
      </c>
      <c r="I138" s="177" t="s">
        <v>1172</v>
      </c>
      <c r="J138" s="177"/>
      <c r="K138" s="221"/>
    </row>
    <row r="139" spans="2:11" customFormat="1" ht="15" customHeight="1">
      <c r="B139" s="218"/>
      <c r="C139" s="177" t="s">
        <v>1173</v>
      </c>
      <c r="D139" s="177"/>
      <c r="E139" s="177"/>
      <c r="F139" s="198" t="s">
        <v>1140</v>
      </c>
      <c r="G139" s="177"/>
      <c r="H139" s="177" t="s">
        <v>1195</v>
      </c>
      <c r="I139" s="177" t="s">
        <v>1175</v>
      </c>
      <c r="J139" s="177"/>
      <c r="K139" s="221"/>
    </row>
    <row r="140" spans="2:11" customFormat="1" ht="15" customHeight="1">
      <c r="B140" s="218"/>
      <c r="C140" s="177" t="s">
        <v>1176</v>
      </c>
      <c r="D140" s="177"/>
      <c r="E140" s="177"/>
      <c r="F140" s="198" t="s">
        <v>1140</v>
      </c>
      <c r="G140" s="177"/>
      <c r="H140" s="177" t="s">
        <v>1176</v>
      </c>
      <c r="I140" s="177" t="s">
        <v>1175</v>
      </c>
      <c r="J140" s="177"/>
      <c r="K140" s="221"/>
    </row>
    <row r="141" spans="2:11" customFormat="1" ht="15" customHeight="1">
      <c r="B141" s="218"/>
      <c r="C141" s="177" t="s">
        <v>38</v>
      </c>
      <c r="D141" s="177"/>
      <c r="E141" s="177"/>
      <c r="F141" s="198" t="s">
        <v>1140</v>
      </c>
      <c r="G141" s="177"/>
      <c r="H141" s="177" t="s">
        <v>1196</v>
      </c>
      <c r="I141" s="177" t="s">
        <v>1175</v>
      </c>
      <c r="J141" s="177"/>
      <c r="K141" s="221"/>
    </row>
    <row r="142" spans="2:11" customFormat="1" ht="15" customHeight="1">
      <c r="B142" s="218"/>
      <c r="C142" s="177" t="s">
        <v>1197</v>
      </c>
      <c r="D142" s="177"/>
      <c r="E142" s="177"/>
      <c r="F142" s="198" t="s">
        <v>1140</v>
      </c>
      <c r="G142" s="177"/>
      <c r="H142" s="177" t="s">
        <v>1198</v>
      </c>
      <c r="I142" s="177" t="s">
        <v>1175</v>
      </c>
      <c r="J142" s="177"/>
      <c r="K142" s="221"/>
    </row>
    <row r="143" spans="2:11" customFormat="1" ht="15" customHeight="1">
      <c r="B143" s="222"/>
      <c r="C143" s="223"/>
      <c r="D143" s="223"/>
      <c r="E143" s="223"/>
      <c r="F143" s="223"/>
      <c r="G143" s="223"/>
      <c r="H143" s="223"/>
      <c r="I143" s="223"/>
      <c r="J143" s="223"/>
      <c r="K143" s="224"/>
    </row>
    <row r="144" spans="2:11" customFormat="1" ht="18.75" customHeight="1">
      <c r="B144" s="209"/>
      <c r="C144" s="209"/>
      <c r="D144" s="209"/>
      <c r="E144" s="209"/>
      <c r="F144" s="210"/>
      <c r="G144" s="209"/>
      <c r="H144" s="209"/>
      <c r="I144" s="209"/>
      <c r="J144" s="209"/>
      <c r="K144" s="209"/>
    </row>
    <row r="145" spans="2:11" customFormat="1" ht="18.75" customHeight="1"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</row>
    <row r="146" spans="2:11" customFormat="1" ht="7.5" customHeight="1">
      <c r="B146" s="185"/>
      <c r="C146" s="186"/>
      <c r="D146" s="186"/>
      <c r="E146" s="186"/>
      <c r="F146" s="186"/>
      <c r="G146" s="186"/>
      <c r="H146" s="186"/>
      <c r="I146" s="186"/>
      <c r="J146" s="186"/>
      <c r="K146" s="187"/>
    </row>
    <row r="147" spans="2:11" customFormat="1" ht="45" customHeight="1">
      <c r="B147" s="188"/>
      <c r="C147" s="290" t="s">
        <v>1199</v>
      </c>
      <c r="D147" s="290"/>
      <c r="E147" s="290"/>
      <c r="F147" s="290"/>
      <c r="G147" s="290"/>
      <c r="H147" s="290"/>
      <c r="I147" s="290"/>
      <c r="J147" s="290"/>
      <c r="K147" s="189"/>
    </row>
    <row r="148" spans="2:11" customFormat="1" ht="17.25" customHeight="1">
      <c r="B148" s="188"/>
      <c r="C148" s="190" t="s">
        <v>1134</v>
      </c>
      <c r="D148" s="190"/>
      <c r="E148" s="190"/>
      <c r="F148" s="190" t="s">
        <v>1135</v>
      </c>
      <c r="G148" s="191"/>
      <c r="H148" s="190" t="s">
        <v>54</v>
      </c>
      <c r="I148" s="190" t="s">
        <v>57</v>
      </c>
      <c r="J148" s="190" t="s">
        <v>1136</v>
      </c>
      <c r="K148" s="189"/>
    </row>
    <row r="149" spans="2:11" customFormat="1" ht="17.25" customHeight="1">
      <c r="B149" s="188"/>
      <c r="C149" s="192" t="s">
        <v>1137</v>
      </c>
      <c r="D149" s="192"/>
      <c r="E149" s="192"/>
      <c r="F149" s="193" t="s">
        <v>1138</v>
      </c>
      <c r="G149" s="194"/>
      <c r="H149" s="192"/>
      <c r="I149" s="192"/>
      <c r="J149" s="192" t="s">
        <v>1139</v>
      </c>
      <c r="K149" s="189"/>
    </row>
    <row r="150" spans="2:11" customFormat="1" ht="5.25" customHeight="1">
      <c r="B150" s="200"/>
      <c r="C150" s="195"/>
      <c r="D150" s="195"/>
      <c r="E150" s="195"/>
      <c r="F150" s="195"/>
      <c r="G150" s="196"/>
      <c r="H150" s="195"/>
      <c r="I150" s="195"/>
      <c r="J150" s="195"/>
      <c r="K150" s="221"/>
    </row>
    <row r="151" spans="2:11" customFormat="1" ht="15" customHeight="1">
      <c r="B151" s="200"/>
      <c r="C151" s="225" t="s">
        <v>1143</v>
      </c>
      <c r="D151" s="177"/>
      <c r="E151" s="177"/>
      <c r="F151" s="226" t="s">
        <v>1140</v>
      </c>
      <c r="G151" s="177"/>
      <c r="H151" s="225" t="s">
        <v>1180</v>
      </c>
      <c r="I151" s="225" t="s">
        <v>1142</v>
      </c>
      <c r="J151" s="225">
        <v>120</v>
      </c>
      <c r="K151" s="221"/>
    </row>
    <row r="152" spans="2:11" customFormat="1" ht="15" customHeight="1">
      <c r="B152" s="200"/>
      <c r="C152" s="225" t="s">
        <v>1189</v>
      </c>
      <c r="D152" s="177"/>
      <c r="E152" s="177"/>
      <c r="F152" s="226" t="s">
        <v>1140</v>
      </c>
      <c r="G152" s="177"/>
      <c r="H152" s="225" t="s">
        <v>1200</v>
      </c>
      <c r="I152" s="225" t="s">
        <v>1142</v>
      </c>
      <c r="J152" s="225" t="s">
        <v>1191</v>
      </c>
      <c r="K152" s="221"/>
    </row>
    <row r="153" spans="2:11" customFormat="1" ht="15" customHeight="1">
      <c r="B153" s="200"/>
      <c r="C153" s="225" t="s">
        <v>83</v>
      </c>
      <c r="D153" s="177"/>
      <c r="E153" s="177"/>
      <c r="F153" s="226" t="s">
        <v>1140</v>
      </c>
      <c r="G153" s="177"/>
      <c r="H153" s="225" t="s">
        <v>1201</v>
      </c>
      <c r="I153" s="225" t="s">
        <v>1142</v>
      </c>
      <c r="J153" s="225" t="s">
        <v>1191</v>
      </c>
      <c r="K153" s="221"/>
    </row>
    <row r="154" spans="2:11" customFormat="1" ht="15" customHeight="1">
      <c r="B154" s="200"/>
      <c r="C154" s="225" t="s">
        <v>1145</v>
      </c>
      <c r="D154" s="177"/>
      <c r="E154" s="177"/>
      <c r="F154" s="226" t="s">
        <v>1146</v>
      </c>
      <c r="G154" s="177"/>
      <c r="H154" s="225" t="s">
        <v>1180</v>
      </c>
      <c r="I154" s="225" t="s">
        <v>1142</v>
      </c>
      <c r="J154" s="225">
        <v>50</v>
      </c>
      <c r="K154" s="221"/>
    </row>
    <row r="155" spans="2:11" customFormat="1" ht="15" customHeight="1">
      <c r="B155" s="200"/>
      <c r="C155" s="225" t="s">
        <v>1148</v>
      </c>
      <c r="D155" s="177"/>
      <c r="E155" s="177"/>
      <c r="F155" s="226" t="s">
        <v>1140</v>
      </c>
      <c r="G155" s="177"/>
      <c r="H155" s="225" t="s">
        <v>1180</v>
      </c>
      <c r="I155" s="225" t="s">
        <v>1150</v>
      </c>
      <c r="J155" s="225"/>
      <c r="K155" s="221"/>
    </row>
    <row r="156" spans="2:11" customFormat="1" ht="15" customHeight="1">
      <c r="B156" s="200"/>
      <c r="C156" s="225" t="s">
        <v>1159</v>
      </c>
      <c r="D156" s="177"/>
      <c r="E156" s="177"/>
      <c r="F156" s="226" t="s">
        <v>1146</v>
      </c>
      <c r="G156" s="177"/>
      <c r="H156" s="225" t="s">
        <v>1180</v>
      </c>
      <c r="I156" s="225" t="s">
        <v>1142</v>
      </c>
      <c r="J156" s="225">
        <v>50</v>
      </c>
      <c r="K156" s="221"/>
    </row>
    <row r="157" spans="2:11" customFormat="1" ht="15" customHeight="1">
      <c r="B157" s="200"/>
      <c r="C157" s="225" t="s">
        <v>1167</v>
      </c>
      <c r="D157" s="177"/>
      <c r="E157" s="177"/>
      <c r="F157" s="226" t="s">
        <v>1146</v>
      </c>
      <c r="G157" s="177"/>
      <c r="H157" s="225" t="s">
        <v>1180</v>
      </c>
      <c r="I157" s="225" t="s">
        <v>1142</v>
      </c>
      <c r="J157" s="225">
        <v>50</v>
      </c>
      <c r="K157" s="221"/>
    </row>
    <row r="158" spans="2:11" customFormat="1" ht="15" customHeight="1">
      <c r="B158" s="200"/>
      <c r="C158" s="225" t="s">
        <v>1165</v>
      </c>
      <c r="D158" s="177"/>
      <c r="E158" s="177"/>
      <c r="F158" s="226" t="s">
        <v>1146</v>
      </c>
      <c r="G158" s="177"/>
      <c r="H158" s="225" t="s">
        <v>1180</v>
      </c>
      <c r="I158" s="225" t="s">
        <v>1142</v>
      </c>
      <c r="J158" s="225">
        <v>50</v>
      </c>
      <c r="K158" s="221"/>
    </row>
    <row r="159" spans="2:11" customFormat="1" ht="15" customHeight="1">
      <c r="B159" s="200"/>
      <c r="C159" s="225" t="s">
        <v>91</v>
      </c>
      <c r="D159" s="177"/>
      <c r="E159" s="177"/>
      <c r="F159" s="226" t="s">
        <v>1140</v>
      </c>
      <c r="G159" s="177"/>
      <c r="H159" s="225" t="s">
        <v>1202</v>
      </c>
      <c r="I159" s="225" t="s">
        <v>1142</v>
      </c>
      <c r="J159" s="225" t="s">
        <v>1203</v>
      </c>
      <c r="K159" s="221"/>
    </row>
    <row r="160" spans="2:11" customFormat="1" ht="15" customHeight="1">
      <c r="B160" s="200"/>
      <c r="C160" s="225" t="s">
        <v>1204</v>
      </c>
      <c r="D160" s="177"/>
      <c r="E160" s="177"/>
      <c r="F160" s="226" t="s">
        <v>1140</v>
      </c>
      <c r="G160" s="177"/>
      <c r="H160" s="225" t="s">
        <v>1205</v>
      </c>
      <c r="I160" s="225" t="s">
        <v>1175</v>
      </c>
      <c r="J160" s="225"/>
      <c r="K160" s="221"/>
    </row>
    <row r="161" spans="2:11" customFormat="1" ht="15" customHeight="1">
      <c r="B161" s="227"/>
      <c r="C161" s="207"/>
      <c r="D161" s="207"/>
      <c r="E161" s="207"/>
      <c r="F161" s="207"/>
      <c r="G161" s="207"/>
      <c r="H161" s="207"/>
      <c r="I161" s="207"/>
      <c r="J161" s="207"/>
      <c r="K161" s="228"/>
    </row>
    <row r="162" spans="2:11" customFormat="1" ht="18.75" customHeight="1">
      <c r="B162" s="209"/>
      <c r="C162" s="219"/>
      <c r="D162" s="219"/>
      <c r="E162" s="219"/>
      <c r="F162" s="229"/>
      <c r="G162" s="219"/>
      <c r="H162" s="219"/>
      <c r="I162" s="219"/>
      <c r="J162" s="219"/>
      <c r="K162" s="209"/>
    </row>
    <row r="163" spans="2:11" customFormat="1" ht="18.75" customHeight="1"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</row>
    <row r="164" spans="2:11" customFormat="1" ht="7.5" customHeight="1">
      <c r="B164" s="166"/>
      <c r="C164" s="167"/>
      <c r="D164" s="167"/>
      <c r="E164" s="167"/>
      <c r="F164" s="167"/>
      <c r="G164" s="167"/>
      <c r="H164" s="167"/>
      <c r="I164" s="167"/>
      <c r="J164" s="167"/>
      <c r="K164" s="168"/>
    </row>
    <row r="165" spans="2:11" customFormat="1" ht="45" customHeight="1">
      <c r="B165" s="169"/>
      <c r="C165" s="291" t="s">
        <v>1206</v>
      </c>
      <c r="D165" s="291"/>
      <c r="E165" s="291"/>
      <c r="F165" s="291"/>
      <c r="G165" s="291"/>
      <c r="H165" s="291"/>
      <c r="I165" s="291"/>
      <c r="J165" s="291"/>
      <c r="K165" s="170"/>
    </row>
    <row r="166" spans="2:11" customFormat="1" ht="17.25" customHeight="1">
      <c r="B166" s="169"/>
      <c r="C166" s="190" t="s">
        <v>1134</v>
      </c>
      <c r="D166" s="190"/>
      <c r="E166" s="190"/>
      <c r="F166" s="190" t="s">
        <v>1135</v>
      </c>
      <c r="G166" s="230"/>
      <c r="H166" s="231" t="s">
        <v>54</v>
      </c>
      <c r="I166" s="231" t="s">
        <v>57</v>
      </c>
      <c r="J166" s="190" t="s">
        <v>1136</v>
      </c>
      <c r="K166" s="170"/>
    </row>
    <row r="167" spans="2:11" customFormat="1" ht="17.25" customHeight="1">
      <c r="B167" s="171"/>
      <c r="C167" s="192" t="s">
        <v>1137</v>
      </c>
      <c r="D167" s="192"/>
      <c r="E167" s="192"/>
      <c r="F167" s="193" t="s">
        <v>1138</v>
      </c>
      <c r="G167" s="232"/>
      <c r="H167" s="233"/>
      <c r="I167" s="233"/>
      <c r="J167" s="192" t="s">
        <v>1139</v>
      </c>
      <c r="K167" s="172"/>
    </row>
    <row r="168" spans="2:11" customFormat="1" ht="5.25" customHeight="1">
      <c r="B168" s="200"/>
      <c r="C168" s="195"/>
      <c r="D168" s="195"/>
      <c r="E168" s="195"/>
      <c r="F168" s="195"/>
      <c r="G168" s="196"/>
      <c r="H168" s="195"/>
      <c r="I168" s="195"/>
      <c r="J168" s="195"/>
      <c r="K168" s="221"/>
    </row>
    <row r="169" spans="2:11" customFormat="1" ht="15" customHeight="1">
      <c r="B169" s="200"/>
      <c r="C169" s="177" t="s">
        <v>1143</v>
      </c>
      <c r="D169" s="177"/>
      <c r="E169" s="177"/>
      <c r="F169" s="198" t="s">
        <v>1140</v>
      </c>
      <c r="G169" s="177"/>
      <c r="H169" s="177" t="s">
        <v>1180</v>
      </c>
      <c r="I169" s="177" t="s">
        <v>1142</v>
      </c>
      <c r="J169" s="177">
        <v>120</v>
      </c>
      <c r="K169" s="221"/>
    </row>
    <row r="170" spans="2:11" customFormat="1" ht="15" customHeight="1">
      <c r="B170" s="200"/>
      <c r="C170" s="177" t="s">
        <v>1189</v>
      </c>
      <c r="D170" s="177"/>
      <c r="E170" s="177"/>
      <c r="F170" s="198" t="s">
        <v>1140</v>
      </c>
      <c r="G170" s="177"/>
      <c r="H170" s="177" t="s">
        <v>1190</v>
      </c>
      <c r="I170" s="177" t="s">
        <v>1142</v>
      </c>
      <c r="J170" s="177" t="s">
        <v>1191</v>
      </c>
      <c r="K170" s="221"/>
    </row>
    <row r="171" spans="2:11" customFormat="1" ht="15" customHeight="1">
      <c r="B171" s="200"/>
      <c r="C171" s="177" t="s">
        <v>83</v>
      </c>
      <c r="D171" s="177"/>
      <c r="E171" s="177"/>
      <c r="F171" s="198" t="s">
        <v>1140</v>
      </c>
      <c r="G171" s="177"/>
      <c r="H171" s="177" t="s">
        <v>1207</v>
      </c>
      <c r="I171" s="177" t="s">
        <v>1142</v>
      </c>
      <c r="J171" s="177" t="s">
        <v>1191</v>
      </c>
      <c r="K171" s="221"/>
    </row>
    <row r="172" spans="2:11" customFormat="1" ht="15" customHeight="1">
      <c r="B172" s="200"/>
      <c r="C172" s="177" t="s">
        <v>1145</v>
      </c>
      <c r="D172" s="177"/>
      <c r="E172" s="177"/>
      <c r="F172" s="198" t="s">
        <v>1146</v>
      </c>
      <c r="G172" s="177"/>
      <c r="H172" s="177" t="s">
        <v>1207</v>
      </c>
      <c r="I172" s="177" t="s">
        <v>1142</v>
      </c>
      <c r="J172" s="177">
        <v>50</v>
      </c>
      <c r="K172" s="221"/>
    </row>
    <row r="173" spans="2:11" customFormat="1" ht="15" customHeight="1">
      <c r="B173" s="200"/>
      <c r="C173" s="177" t="s">
        <v>1148</v>
      </c>
      <c r="D173" s="177"/>
      <c r="E173" s="177"/>
      <c r="F173" s="198" t="s">
        <v>1140</v>
      </c>
      <c r="G173" s="177"/>
      <c r="H173" s="177" t="s">
        <v>1207</v>
      </c>
      <c r="I173" s="177" t="s">
        <v>1150</v>
      </c>
      <c r="J173" s="177"/>
      <c r="K173" s="221"/>
    </row>
    <row r="174" spans="2:11" customFormat="1" ht="15" customHeight="1">
      <c r="B174" s="200"/>
      <c r="C174" s="177" t="s">
        <v>1159</v>
      </c>
      <c r="D174" s="177"/>
      <c r="E174" s="177"/>
      <c r="F174" s="198" t="s">
        <v>1146</v>
      </c>
      <c r="G174" s="177"/>
      <c r="H174" s="177" t="s">
        <v>1207</v>
      </c>
      <c r="I174" s="177" t="s">
        <v>1142</v>
      </c>
      <c r="J174" s="177">
        <v>50</v>
      </c>
      <c r="K174" s="221"/>
    </row>
    <row r="175" spans="2:11" customFormat="1" ht="15" customHeight="1">
      <c r="B175" s="200"/>
      <c r="C175" s="177" t="s">
        <v>1167</v>
      </c>
      <c r="D175" s="177"/>
      <c r="E175" s="177"/>
      <c r="F175" s="198" t="s">
        <v>1146</v>
      </c>
      <c r="G175" s="177"/>
      <c r="H175" s="177" t="s">
        <v>1207</v>
      </c>
      <c r="I175" s="177" t="s">
        <v>1142</v>
      </c>
      <c r="J175" s="177">
        <v>50</v>
      </c>
      <c r="K175" s="221"/>
    </row>
    <row r="176" spans="2:11" customFormat="1" ht="15" customHeight="1">
      <c r="B176" s="200"/>
      <c r="C176" s="177" t="s">
        <v>1165</v>
      </c>
      <c r="D176" s="177"/>
      <c r="E176" s="177"/>
      <c r="F176" s="198" t="s">
        <v>1146</v>
      </c>
      <c r="G176" s="177"/>
      <c r="H176" s="177" t="s">
        <v>1207</v>
      </c>
      <c r="I176" s="177" t="s">
        <v>1142</v>
      </c>
      <c r="J176" s="177">
        <v>50</v>
      </c>
      <c r="K176" s="221"/>
    </row>
    <row r="177" spans="2:11" customFormat="1" ht="15" customHeight="1">
      <c r="B177" s="200"/>
      <c r="C177" s="177" t="s">
        <v>110</v>
      </c>
      <c r="D177" s="177"/>
      <c r="E177" s="177"/>
      <c r="F177" s="198" t="s">
        <v>1140</v>
      </c>
      <c r="G177" s="177"/>
      <c r="H177" s="177" t="s">
        <v>1208</v>
      </c>
      <c r="I177" s="177" t="s">
        <v>1209</v>
      </c>
      <c r="J177" s="177"/>
      <c r="K177" s="221"/>
    </row>
    <row r="178" spans="2:11" customFormat="1" ht="15" customHeight="1">
      <c r="B178" s="200"/>
      <c r="C178" s="177" t="s">
        <v>57</v>
      </c>
      <c r="D178" s="177"/>
      <c r="E178" s="177"/>
      <c r="F178" s="198" t="s">
        <v>1140</v>
      </c>
      <c r="G178" s="177"/>
      <c r="H178" s="177" t="s">
        <v>1210</v>
      </c>
      <c r="I178" s="177" t="s">
        <v>1211</v>
      </c>
      <c r="J178" s="177">
        <v>1</v>
      </c>
      <c r="K178" s="221"/>
    </row>
    <row r="179" spans="2:11" customFormat="1" ht="15" customHeight="1">
      <c r="B179" s="200"/>
      <c r="C179" s="177" t="s">
        <v>53</v>
      </c>
      <c r="D179" s="177"/>
      <c r="E179" s="177"/>
      <c r="F179" s="198" t="s">
        <v>1140</v>
      </c>
      <c r="G179" s="177"/>
      <c r="H179" s="177" t="s">
        <v>1212</v>
      </c>
      <c r="I179" s="177" t="s">
        <v>1142</v>
      </c>
      <c r="J179" s="177">
        <v>20</v>
      </c>
      <c r="K179" s="221"/>
    </row>
    <row r="180" spans="2:11" customFormat="1" ht="15" customHeight="1">
      <c r="B180" s="200"/>
      <c r="C180" s="177" t="s">
        <v>54</v>
      </c>
      <c r="D180" s="177"/>
      <c r="E180" s="177"/>
      <c r="F180" s="198" t="s">
        <v>1140</v>
      </c>
      <c r="G180" s="177"/>
      <c r="H180" s="177" t="s">
        <v>1213</v>
      </c>
      <c r="I180" s="177" t="s">
        <v>1142</v>
      </c>
      <c r="J180" s="177">
        <v>255</v>
      </c>
      <c r="K180" s="221"/>
    </row>
    <row r="181" spans="2:11" customFormat="1" ht="15" customHeight="1">
      <c r="B181" s="200"/>
      <c r="C181" s="177" t="s">
        <v>111</v>
      </c>
      <c r="D181" s="177"/>
      <c r="E181" s="177"/>
      <c r="F181" s="198" t="s">
        <v>1140</v>
      </c>
      <c r="G181" s="177"/>
      <c r="H181" s="177" t="s">
        <v>1104</v>
      </c>
      <c r="I181" s="177" t="s">
        <v>1142</v>
      </c>
      <c r="J181" s="177">
        <v>10</v>
      </c>
      <c r="K181" s="221"/>
    </row>
    <row r="182" spans="2:11" customFormat="1" ht="15" customHeight="1">
      <c r="B182" s="200"/>
      <c r="C182" s="177" t="s">
        <v>112</v>
      </c>
      <c r="D182" s="177"/>
      <c r="E182" s="177"/>
      <c r="F182" s="198" t="s">
        <v>1140</v>
      </c>
      <c r="G182" s="177"/>
      <c r="H182" s="177" t="s">
        <v>1214</v>
      </c>
      <c r="I182" s="177" t="s">
        <v>1175</v>
      </c>
      <c r="J182" s="177"/>
      <c r="K182" s="221"/>
    </row>
    <row r="183" spans="2:11" customFormat="1" ht="15" customHeight="1">
      <c r="B183" s="200"/>
      <c r="C183" s="177" t="s">
        <v>1215</v>
      </c>
      <c r="D183" s="177"/>
      <c r="E183" s="177"/>
      <c r="F183" s="198" t="s">
        <v>1140</v>
      </c>
      <c r="G183" s="177"/>
      <c r="H183" s="177" t="s">
        <v>1216</v>
      </c>
      <c r="I183" s="177" t="s">
        <v>1175</v>
      </c>
      <c r="J183" s="177"/>
      <c r="K183" s="221"/>
    </row>
    <row r="184" spans="2:11" customFormat="1" ht="15" customHeight="1">
      <c r="B184" s="200"/>
      <c r="C184" s="177" t="s">
        <v>1204</v>
      </c>
      <c r="D184" s="177"/>
      <c r="E184" s="177"/>
      <c r="F184" s="198" t="s">
        <v>1140</v>
      </c>
      <c r="G184" s="177"/>
      <c r="H184" s="177" t="s">
        <v>1217</v>
      </c>
      <c r="I184" s="177" t="s">
        <v>1175</v>
      </c>
      <c r="J184" s="177"/>
      <c r="K184" s="221"/>
    </row>
    <row r="185" spans="2:11" customFormat="1" ht="15" customHeight="1">
      <c r="B185" s="200"/>
      <c r="C185" s="177" t="s">
        <v>114</v>
      </c>
      <c r="D185" s="177"/>
      <c r="E185" s="177"/>
      <c r="F185" s="198" t="s">
        <v>1146</v>
      </c>
      <c r="G185" s="177"/>
      <c r="H185" s="177" t="s">
        <v>1218</v>
      </c>
      <c r="I185" s="177" t="s">
        <v>1142</v>
      </c>
      <c r="J185" s="177">
        <v>50</v>
      </c>
      <c r="K185" s="221"/>
    </row>
    <row r="186" spans="2:11" customFormat="1" ht="15" customHeight="1">
      <c r="B186" s="200"/>
      <c r="C186" s="177" t="s">
        <v>1219</v>
      </c>
      <c r="D186" s="177"/>
      <c r="E186" s="177"/>
      <c r="F186" s="198" t="s">
        <v>1146</v>
      </c>
      <c r="G186" s="177"/>
      <c r="H186" s="177" t="s">
        <v>1220</v>
      </c>
      <c r="I186" s="177" t="s">
        <v>1221</v>
      </c>
      <c r="J186" s="177"/>
      <c r="K186" s="221"/>
    </row>
    <row r="187" spans="2:11" customFormat="1" ht="15" customHeight="1">
      <c r="B187" s="200"/>
      <c r="C187" s="177" t="s">
        <v>1222</v>
      </c>
      <c r="D187" s="177"/>
      <c r="E187" s="177"/>
      <c r="F187" s="198" t="s">
        <v>1146</v>
      </c>
      <c r="G187" s="177"/>
      <c r="H187" s="177" t="s">
        <v>1223</v>
      </c>
      <c r="I187" s="177" t="s">
        <v>1221</v>
      </c>
      <c r="J187" s="177"/>
      <c r="K187" s="221"/>
    </row>
    <row r="188" spans="2:11" customFormat="1" ht="15" customHeight="1">
      <c r="B188" s="200"/>
      <c r="C188" s="177" t="s">
        <v>1224</v>
      </c>
      <c r="D188" s="177"/>
      <c r="E188" s="177"/>
      <c r="F188" s="198" t="s">
        <v>1146</v>
      </c>
      <c r="G188" s="177"/>
      <c r="H188" s="177" t="s">
        <v>1225</v>
      </c>
      <c r="I188" s="177" t="s">
        <v>1221</v>
      </c>
      <c r="J188" s="177"/>
      <c r="K188" s="221"/>
    </row>
    <row r="189" spans="2:11" customFormat="1" ht="15" customHeight="1">
      <c r="B189" s="200"/>
      <c r="C189" s="234" t="s">
        <v>1226</v>
      </c>
      <c r="D189" s="177"/>
      <c r="E189" s="177"/>
      <c r="F189" s="198" t="s">
        <v>1146</v>
      </c>
      <c r="G189" s="177"/>
      <c r="H189" s="177" t="s">
        <v>1227</v>
      </c>
      <c r="I189" s="177" t="s">
        <v>1228</v>
      </c>
      <c r="J189" s="235" t="s">
        <v>1229</v>
      </c>
      <c r="K189" s="221"/>
    </row>
    <row r="190" spans="2:11" customFormat="1" ht="15" customHeight="1">
      <c r="B190" s="200"/>
      <c r="C190" s="234" t="s">
        <v>42</v>
      </c>
      <c r="D190" s="177"/>
      <c r="E190" s="177"/>
      <c r="F190" s="198" t="s">
        <v>1140</v>
      </c>
      <c r="G190" s="177"/>
      <c r="H190" s="174" t="s">
        <v>1230</v>
      </c>
      <c r="I190" s="177" t="s">
        <v>1231</v>
      </c>
      <c r="J190" s="177"/>
      <c r="K190" s="221"/>
    </row>
    <row r="191" spans="2:11" customFormat="1" ht="15" customHeight="1">
      <c r="B191" s="200"/>
      <c r="C191" s="234" t="s">
        <v>1232</v>
      </c>
      <c r="D191" s="177"/>
      <c r="E191" s="177"/>
      <c r="F191" s="198" t="s">
        <v>1140</v>
      </c>
      <c r="G191" s="177"/>
      <c r="H191" s="177" t="s">
        <v>1233</v>
      </c>
      <c r="I191" s="177" t="s">
        <v>1175</v>
      </c>
      <c r="J191" s="177"/>
      <c r="K191" s="221"/>
    </row>
    <row r="192" spans="2:11" customFormat="1" ht="15" customHeight="1">
      <c r="B192" s="200"/>
      <c r="C192" s="234" t="s">
        <v>1234</v>
      </c>
      <c r="D192" s="177"/>
      <c r="E192" s="177"/>
      <c r="F192" s="198" t="s">
        <v>1140</v>
      </c>
      <c r="G192" s="177"/>
      <c r="H192" s="177" t="s">
        <v>1235</v>
      </c>
      <c r="I192" s="177" t="s">
        <v>1175</v>
      </c>
      <c r="J192" s="177"/>
      <c r="K192" s="221"/>
    </row>
    <row r="193" spans="2:11" customFormat="1" ht="15" customHeight="1">
      <c r="B193" s="200"/>
      <c r="C193" s="234" t="s">
        <v>1236</v>
      </c>
      <c r="D193" s="177"/>
      <c r="E193" s="177"/>
      <c r="F193" s="198" t="s">
        <v>1146</v>
      </c>
      <c r="G193" s="177"/>
      <c r="H193" s="177" t="s">
        <v>1237</v>
      </c>
      <c r="I193" s="177" t="s">
        <v>1175</v>
      </c>
      <c r="J193" s="177"/>
      <c r="K193" s="221"/>
    </row>
    <row r="194" spans="2:11" customFormat="1" ht="15" customHeight="1">
      <c r="B194" s="227"/>
      <c r="C194" s="236"/>
      <c r="D194" s="207"/>
      <c r="E194" s="207"/>
      <c r="F194" s="207"/>
      <c r="G194" s="207"/>
      <c r="H194" s="207"/>
      <c r="I194" s="207"/>
      <c r="J194" s="207"/>
      <c r="K194" s="228"/>
    </row>
    <row r="195" spans="2:11" customFormat="1" ht="18.75" customHeight="1">
      <c r="B195" s="209"/>
      <c r="C195" s="219"/>
      <c r="D195" s="219"/>
      <c r="E195" s="219"/>
      <c r="F195" s="229"/>
      <c r="G195" s="219"/>
      <c r="H195" s="219"/>
      <c r="I195" s="219"/>
      <c r="J195" s="219"/>
      <c r="K195" s="209"/>
    </row>
    <row r="196" spans="2:11" customFormat="1" ht="18.75" customHeight="1">
      <c r="B196" s="209"/>
      <c r="C196" s="219"/>
      <c r="D196" s="219"/>
      <c r="E196" s="219"/>
      <c r="F196" s="229"/>
      <c r="G196" s="219"/>
      <c r="H196" s="219"/>
      <c r="I196" s="219"/>
      <c r="J196" s="219"/>
      <c r="K196" s="209"/>
    </row>
    <row r="197" spans="2:11" customFormat="1" ht="18.75" customHeight="1">
      <c r="B197" s="184"/>
      <c r="C197" s="184"/>
      <c r="D197" s="184"/>
      <c r="E197" s="184"/>
      <c r="F197" s="184"/>
      <c r="G197" s="184"/>
      <c r="H197" s="184"/>
      <c r="I197" s="184"/>
      <c r="J197" s="184"/>
      <c r="K197" s="184"/>
    </row>
    <row r="198" spans="2:11" customFormat="1" ht="13.5">
      <c r="B198" s="166"/>
      <c r="C198" s="167"/>
      <c r="D198" s="167"/>
      <c r="E198" s="167"/>
      <c r="F198" s="167"/>
      <c r="G198" s="167"/>
      <c r="H198" s="167"/>
      <c r="I198" s="167"/>
      <c r="J198" s="167"/>
      <c r="K198" s="168"/>
    </row>
    <row r="199" spans="2:11" customFormat="1" ht="21">
      <c r="B199" s="169"/>
      <c r="C199" s="291" t="s">
        <v>1238</v>
      </c>
      <c r="D199" s="291"/>
      <c r="E199" s="291"/>
      <c r="F199" s="291"/>
      <c r="G199" s="291"/>
      <c r="H199" s="291"/>
      <c r="I199" s="291"/>
      <c r="J199" s="291"/>
      <c r="K199" s="170"/>
    </row>
    <row r="200" spans="2:11" customFormat="1" ht="25.5" customHeight="1">
      <c r="B200" s="169"/>
      <c r="C200" s="237" t="s">
        <v>1239</v>
      </c>
      <c r="D200" s="237"/>
      <c r="E200" s="237"/>
      <c r="F200" s="237" t="s">
        <v>1240</v>
      </c>
      <c r="G200" s="238"/>
      <c r="H200" s="292" t="s">
        <v>1241</v>
      </c>
      <c r="I200" s="292"/>
      <c r="J200" s="292"/>
      <c r="K200" s="170"/>
    </row>
    <row r="201" spans="2:11" customFormat="1" ht="5.25" customHeight="1">
      <c r="B201" s="200"/>
      <c r="C201" s="195"/>
      <c r="D201" s="195"/>
      <c r="E201" s="195"/>
      <c r="F201" s="195"/>
      <c r="G201" s="219"/>
      <c r="H201" s="195"/>
      <c r="I201" s="195"/>
      <c r="J201" s="195"/>
      <c r="K201" s="221"/>
    </row>
    <row r="202" spans="2:11" customFormat="1" ht="15" customHeight="1">
      <c r="B202" s="200"/>
      <c r="C202" s="177" t="s">
        <v>1231</v>
      </c>
      <c r="D202" s="177"/>
      <c r="E202" s="177"/>
      <c r="F202" s="198" t="s">
        <v>43</v>
      </c>
      <c r="G202" s="177"/>
      <c r="H202" s="293" t="s">
        <v>1242</v>
      </c>
      <c r="I202" s="293"/>
      <c r="J202" s="293"/>
      <c r="K202" s="221"/>
    </row>
    <row r="203" spans="2:11" customFormat="1" ht="15" customHeight="1">
      <c r="B203" s="200"/>
      <c r="C203" s="177"/>
      <c r="D203" s="177"/>
      <c r="E203" s="177"/>
      <c r="F203" s="198" t="s">
        <v>44</v>
      </c>
      <c r="G203" s="177"/>
      <c r="H203" s="293" t="s">
        <v>1243</v>
      </c>
      <c r="I203" s="293"/>
      <c r="J203" s="293"/>
      <c r="K203" s="221"/>
    </row>
    <row r="204" spans="2:11" customFormat="1" ht="15" customHeight="1">
      <c r="B204" s="200"/>
      <c r="C204" s="177"/>
      <c r="D204" s="177"/>
      <c r="E204" s="177"/>
      <c r="F204" s="198" t="s">
        <v>47</v>
      </c>
      <c r="G204" s="177"/>
      <c r="H204" s="293" t="s">
        <v>1244</v>
      </c>
      <c r="I204" s="293"/>
      <c r="J204" s="293"/>
      <c r="K204" s="221"/>
    </row>
    <row r="205" spans="2:11" customFormat="1" ht="15" customHeight="1">
      <c r="B205" s="200"/>
      <c r="C205" s="177"/>
      <c r="D205" s="177"/>
      <c r="E205" s="177"/>
      <c r="F205" s="198" t="s">
        <v>45</v>
      </c>
      <c r="G205" s="177"/>
      <c r="H205" s="293" t="s">
        <v>1245</v>
      </c>
      <c r="I205" s="293"/>
      <c r="J205" s="293"/>
      <c r="K205" s="221"/>
    </row>
    <row r="206" spans="2:11" customFormat="1" ht="15" customHeight="1">
      <c r="B206" s="200"/>
      <c r="C206" s="177"/>
      <c r="D206" s="177"/>
      <c r="E206" s="177"/>
      <c r="F206" s="198" t="s">
        <v>46</v>
      </c>
      <c r="G206" s="177"/>
      <c r="H206" s="293" t="s">
        <v>1246</v>
      </c>
      <c r="I206" s="293"/>
      <c r="J206" s="293"/>
      <c r="K206" s="221"/>
    </row>
    <row r="207" spans="2:11" customFormat="1" ht="15" customHeight="1">
      <c r="B207" s="200"/>
      <c r="C207" s="177"/>
      <c r="D207" s="177"/>
      <c r="E207" s="177"/>
      <c r="F207" s="198"/>
      <c r="G207" s="177"/>
      <c r="H207" s="177"/>
      <c r="I207" s="177"/>
      <c r="J207" s="177"/>
      <c r="K207" s="221"/>
    </row>
    <row r="208" spans="2:11" customFormat="1" ht="15" customHeight="1">
      <c r="B208" s="200"/>
      <c r="C208" s="177" t="s">
        <v>1187</v>
      </c>
      <c r="D208" s="177"/>
      <c r="E208" s="177"/>
      <c r="F208" s="198" t="s">
        <v>77</v>
      </c>
      <c r="G208" s="177"/>
      <c r="H208" s="293" t="s">
        <v>1247</v>
      </c>
      <c r="I208" s="293"/>
      <c r="J208" s="293"/>
      <c r="K208" s="221"/>
    </row>
    <row r="209" spans="2:11" customFormat="1" ht="15" customHeight="1">
      <c r="B209" s="200"/>
      <c r="C209" s="177"/>
      <c r="D209" s="177"/>
      <c r="E209" s="177"/>
      <c r="F209" s="198" t="s">
        <v>1083</v>
      </c>
      <c r="G209" s="177"/>
      <c r="H209" s="293" t="s">
        <v>1084</v>
      </c>
      <c r="I209" s="293"/>
      <c r="J209" s="293"/>
      <c r="K209" s="221"/>
    </row>
    <row r="210" spans="2:11" customFormat="1" ht="15" customHeight="1">
      <c r="B210" s="200"/>
      <c r="C210" s="177"/>
      <c r="D210" s="177"/>
      <c r="E210" s="177"/>
      <c r="F210" s="198" t="s">
        <v>1081</v>
      </c>
      <c r="G210" s="177"/>
      <c r="H210" s="293" t="s">
        <v>1248</v>
      </c>
      <c r="I210" s="293"/>
      <c r="J210" s="293"/>
      <c r="K210" s="221"/>
    </row>
    <row r="211" spans="2:11" customFormat="1" ht="15" customHeight="1">
      <c r="B211" s="239"/>
      <c r="C211" s="177"/>
      <c r="D211" s="177"/>
      <c r="E211" s="177"/>
      <c r="F211" s="198" t="s">
        <v>1085</v>
      </c>
      <c r="G211" s="234"/>
      <c r="H211" s="294" t="s">
        <v>1086</v>
      </c>
      <c r="I211" s="294"/>
      <c r="J211" s="294"/>
      <c r="K211" s="240"/>
    </row>
    <row r="212" spans="2:11" customFormat="1" ht="15" customHeight="1">
      <c r="B212" s="239"/>
      <c r="C212" s="177"/>
      <c r="D212" s="177"/>
      <c r="E212" s="177"/>
      <c r="F212" s="198" t="s">
        <v>1087</v>
      </c>
      <c r="G212" s="234"/>
      <c r="H212" s="294" t="s">
        <v>1249</v>
      </c>
      <c r="I212" s="294"/>
      <c r="J212" s="294"/>
      <c r="K212" s="240"/>
    </row>
    <row r="213" spans="2:11" customFormat="1" ht="15" customHeight="1">
      <c r="B213" s="239"/>
      <c r="C213" s="177"/>
      <c r="D213" s="177"/>
      <c r="E213" s="177"/>
      <c r="F213" s="198"/>
      <c r="G213" s="234"/>
      <c r="H213" s="225"/>
      <c r="I213" s="225"/>
      <c r="J213" s="225"/>
      <c r="K213" s="240"/>
    </row>
    <row r="214" spans="2:11" customFormat="1" ht="15" customHeight="1">
      <c r="B214" s="239"/>
      <c r="C214" s="177" t="s">
        <v>1211</v>
      </c>
      <c r="D214" s="177"/>
      <c r="E214" s="177"/>
      <c r="F214" s="198">
        <v>1</v>
      </c>
      <c r="G214" s="234"/>
      <c r="H214" s="294" t="s">
        <v>1250</v>
      </c>
      <c r="I214" s="294"/>
      <c r="J214" s="294"/>
      <c r="K214" s="240"/>
    </row>
    <row r="215" spans="2:11" customFormat="1" ht="15" customHeight="1">
      <c r="B215" s="239"/>
      <c r="C215" s="177"/>
      <c r="D215" s="177"/>
      <c r="E215" s="177"/>
      <c r="F215" s="198">
        <v>2</v>
      </c>
      <c r="G215" s="234"/>
      <c r="H215" s="294" t="s">
        <v>1251</v>
      </c>
      <c r="I215" s="294"/>
      <c r="J215" s="294"/>
      <c r="K215" s="240"/>
    </row>
    <row r="216" spans="2:11" customFormat="1" ht="15" customHeight="1">
      <c r="B216" s="239"/>
      <c r="C216" s="177"/>
      <c r="D216" s="177"/>
      <c r="E216" s="177"/>
      <c r="F216" s="198">
        <v>3</v>
      </c>
      <c r="G216" s="234"/>
      <c r="H216" s="294" t="s">
        <v>1252</v>
      </c>
      <c r="I216" s="294"/>
      <c r="J216" s="294"/>
      <c r="K216" s="240"/>
    </row>
    <row r="217" spans="2:11" customFormat="1" ht="15" customHeight="1">
      <c r="B217" s="239"/>
      <c r="C217" s="177"/>
      <c r="D217" s="177"/>
      <c r="E217" s="177"/>
      <c r="F217" s="198">
        <v>4</v>
      </c>
      <c r="G217" s="234"/>
      <c r="H217" s="294" t="s">
        <v>1253</v>
      </c>
      <c r="I217" s="294"/>
      <c r="J217" s="294"/>
      <c r="K217" s="240"/>
    </row>
    <row r="218" spans="2:11" customFormat="1" ht="12.75" customHeight="1">
      <c r="B218" s="241"/>
      <c r="C218" s="242"/>
      <c r="D218" s="242"/>
      <c r="E218" s="242"/>
      <c r="F218" s="242"/>
      <c r="G218" s="242"/>
      <c r="H218" s="242"/>
      <c r="I218" s="242"/>
      <c r="J218" s="242"/>
      <c r="K218" s="243"/>
    </row>
  </sheetData>
  <sheetProtection algorithmName="SHA-512" hashValue="yQtHF/6fAM63u2/HXFBUkY39odHKjS+JBrj/GW+1ftZ8g0digNqaj4THK4gmCKFkw2NlIa81Rusqg5gre/LyJA==" saltValue="/UbcUjoKgVoRiTOuUhU3Iw==" spinCount="100000" sheet="1"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10_2023 - ZDRAVOTNĚ TECHN...</vt:lpstr>
      <vt:lpstr>Pokyny pro vyplnění</vt:lpstr>
      <vt:lpstr>'10_2023 - ZDRAVOTNĚ TECHN...'!Názvy_tisku</vt:lpstr>
      <vt:lpstr>'Rekapitulace stavby'!Názvy_tisku</vt:lpstr>
      <vt:lpstr>'10_2023 - ZDRAVOTNĚ TECHN...'!Oblast_tisku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Ochodnický</dc:creator>
  <cp:lastModifiedBy>Miroslav Pantůček</cp:lastModifiedBy>
  <dcterms:created xsi:type="dcterms:W3CDTF">2023-12-28T09:55:56Z</dcterms:created>
  <dcterms:modified xsi:type="dcterms:W3CDTF">2023-12-28T10:48:12Z</dcterms:modified>
</cp:coreProperties>
</file>