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Usek_Sprava_Majetku\odbor_investice_ a_strategicke_projekty\oddeleni_TRI\Uzivatele\Navratil\Rozšíření odstavné plochy pro autobusy\"/>
    </mc:Choice>
  </mc:AlternateContent>
  <bookViews>
    <workbookView xWindow="0" yWindow="0" windowWidth="28800" windowHeight="12000" activeTab="5"/>
  </bookViews>
  <sheets>
    <sheet name="Rekapitulace stavby" sheetId="1" r:id="rId1"/>
    <sheet name="IO 01 - Venkovní osvětlení" sheetId="2" r:id="rId2"/>
    <sheet name="SO 01 - Příprava území" sheetId="3" r:id="rId3"/>
    <sheet name="SO 02 - Zpevněné plochy" sheetId="4" r:id="rId4"/>
    <sheet name="SO 03 - Odvodnění zpevněn..." sheetId="5" r:id="rId5"/>
    <sheet name="VRN - VRN" sheetId="6" r:id="rId6"/>
  </sheets>
  <definedNames>
    <definedName name="_xlnm._FilterDatabase" localSheetId="1" hidden="1">'IO 01 - Venkovní osvětlení'!$C$120:$K$189</definedName>
    <definedName name="_xlnm._FilterDatabase" localSheetId="2" hidden="1">'SO 01 - Příprava území'!$C$119:$K$179</definedName>
    <definedName name="_xlnm._FilterDatabase" localSheetId="3" hidden="1">'SO 02 - Zpevněné plochy'!$C$123:$K$199</definedName>
    <definedName name="_xlnm._FilterDatabase" localSheetId="4" hidden="1">'SO 03 - Odvodnění zpevněn...'!$C$123:$K$240</definedName>
    <definedName name="_xlnm._FilterDatabase" localSheetId="5" hidden="1">'VRN - VRN'!$C$119:$K$132</definedName>
    <definedName name="_xlnm.Print_Titles" localSheetId="1">'IO 01 - Venkovní osvětlení'!$120:$120</definedName>
    <definedName name="_xlnm.Print_Titles" localSheetId="0">'Rekapitulace stavby'!$92:$92</definedName>
    <definedName name="_xlnm.Print_Titles" localSheetId="2">'SO 01 - Příprava území'!$119:$119</definedName>
    <definedName name="_xlnm.Print_Titles" localSheetId="3">'SO 02 - Zpevněné plochy'!$123:$123</definedName>
    <definedName name="_xlnm.Print_Titles" localSheetId="4">'SO 03 - Odvodnění zpevněn...'!$123:$123</definedName>
    <definedName name="_xlnm.Print_Titles" localSheetId="5">'VRN - VRN'!$119:$119</definedName>
    <definedName name="_xlnm.Print_Area" localSheetId="1">'IO 01 - Venkovní osvětlení'!$C$4:$J$76,'IO 01 - Venkovní osvětlení'!$C$82:$J$102,'IO 01 - Venkovní osvětlení'!$C$108:$J$189</definedName>
    <definedName name="_xlnm.Print_Area" localSheetId="0">'Rekapitulace stavby'!$D$4:$AO$76,'Rekapitulace stavby'!$C$82:$AQ$100</definedName>
    <definedName name="_xlnm.Print_Area" localSheetId="2">'SO 01 - Příprava území'!$C$4:$J$76,'SO 01 - Příprava území'!$C$82:$J$101,'SO 01 - Příprava území'!$C$107:$J$179</definedName>
    <definedName name="_xlnm.Print_Area" localSheetId="3">'SO 02 - Zpevněné plochy'!$C$4:$J$76,'SO 02 - Zpevněné plochy'!$C$82:$J$105,'SO 02 - Zpevněné plochy'!$C$111:$J$199</definedName>
    <definedName name="_xlnm.Print_Area" localSheetId="4">'SO 03 - Odvodnění zpevněn...'!$C$4:$J$76,'SO 03 - Odvodnění zpevněn...'!$C$82:$J$105,'SO 03 - Odvodnění zpevněn...'!$C$111:$J$240</definedName>
    <definedName name="_xlnm.Print_Area" localSheetId="5">'VRN - VRN'!$C$4:$J$76,'VRN - VRN'!$C$82:$J$101,'VRN - VRN'!$C$107:$J$132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J117" i="6"/>
  <c r="J116" i="6"/>
  <c r="F116" i="6"/>
  <c r="F114" i="6"/>
  <c r="E112" i="6"/>
  <c r="J92" i="6"/>
  <c r="J91" i="6"/>
  <c r="F91" i="6"/>
  <c r="F89" i="6"/>
  <c r="E87" i="6"/>
  <c r="J18" i="6"/>
  <c r="E18" i="6"/>
  <c r="F117" i="6" s="1"/>
  <c r="J17" i="6"/>
  <c r="J12" i="6"/>
  <c r="J114" i="6" s="1"/>
  <c r="E7" i="6"/>
  <c r="E85" i="6" s="1"/>
  <c r="J37" i="5"/>
  <c r="J36" i="5"/>
  <c r="AY98" i="1"/>
  <c r="J35" i="5"/>
  <c r="AX98" i="1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3" i="5"/>
  <c r="BH233" i="5"/>
  <c r="BG233" i="5"/>
  <c r="BF233" i="5"/>
  <c r="T233" i="5"/>
  <c r="T232" i="5" s="1"/>
  <c r="R233" i="5"/>
  <c r="R232" i="5"/>
  <c r="P233" i="5"/>
  <c r="P232" i="5" s="1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66" i="5"/>
  <c r="BH166" i="5"/>
  <c r="BG166" i="5"/>
  <c r="BF166" i="5"/>
  <c r="T166" i="5"/>
  <c r="R166" i="5"/>
  <c r="P166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J121" i="5"/>
  <c r="J120" i="5"/>
  <c r="F120" i="5"/>
  <c r="F118" i="5"/>
  <c r="E116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114" i="5"/>
  <c r="J37" i="4"/>
  <c r="J36" i="4"/>
  <c r="AY97" i="1"/>
  <c r="J35" i="4"/>
  <c r="AX97" i="1"/>
  <c r="BI199" i="4"/>
  <c r="BH199" i="4"/>
  <c r="BG199" i="4"/>
  <c r="BF199" i="4"/>
  <c r="T199" i="4"/>
  <c r="T198" i="4"/>
  <c r="R199" i="4"/>
  <c r="R198" i="4"/>
  <c r="P199" i="4"/>
  <c r="P198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 s="1"/>
  <c r="J17" i="4"/>
  <c r="J12" i="4"/>
  <c r="J89" i="4" s="1"/>
  <c r="E7" i="4"/>
  <c r="E114" i="4" s="1"/>
  <c r="J37" i="3"/>
  <c r="J36" i="3"/>
  <c r="AY96" i="1"/>
  <c r="J35" i="3"/>
  <c r="AX96" i="1" s="1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T164" i="3" s="1"/>
  <c r="R165" i="3"/>
  <c r="R164" i="3" s="1"/>
  <c r="P165" i="3"/>
  <c r="P164" i="3" s="1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/>
  <c r="J17" i="3"/>
  <c r="J12" i="3"/>
  <c r="J114" i="3" s="1"/>
  <c r="E7" i="3"/>
  <c r="E85" i="3"/>
  <c r="J37" i="2"/>
  <c r="J36" i="2"/>
  <c r="AY95" i="1"/>
  <c r="J35" i="2"/>
  <c r="AX95" i="1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F36" i="2" s="1"/>
  <c r="BG134" i="2"/>
  <c r="BF134" i="2"/>
  <c r="T134" i="2"/>
  <c r="R134" i="2"/>
  <c r="P134" i="2"/>
  <c r="BI133" i="2"/>
  <c r="BH133" i="2"/>
  <c r="BG133" i="2"/>
  <c r="F35" i="2" s="1"/>
  <c r="BF133" i="2"/>
  <c r="T133" i="2"/>
  <c r="R133" i="2"/>
  <c r="P133" i="2"/>
  <c r="BI132" i="2"/>
  <c r="BH132" i="2"/>
  <c r="BG132" i="2"/>
  <c r="BF132" i="2"/>
  <c r="J34" i="2" s="1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F37" i="2" s="1"/>
  <c r="BH124" i="2"/>
  <c r="BG124" i="2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/>
  <c r="J17" i="2"/>
  <c r="J12" i="2"/>
  <c r="J115" i="2" s="1"/>
  <c r="E7" i="2"/>
  <c r="E111" i="2"/>
  <c r="L90" i="1"/>
  <c r="AM90" i="1"/>
  <c r="AM89" i="1"/>
  <c r="L89" i="1"/>
  <c r="AM87" i="1"/>
  <c r="L87" i="1"/>
  <c r="L85" i="1"/>
  <c r="L84" i="1"/>
  <c r="BK188" i="2"/>
  <c r="J187" i="2"/>
  <c r="BK184" i="2"/>
  <c r="J182" i="2"/>
  <c r="J179" i="2"/>
  <c r="J177" i="2"/>
  <c r="J174" i="2"/>
  <c r="J172" i="2"/>
  <c r="BK170" i="2"/>
  <c r="BK167" i="2"/>
  <c r="J165" i="2"/>
  <c r="J159" i="2"/>
  <c r="J155" i="2"/>
  <c r="BK150" i="2"/>
  <c r="BK147" i="2"/>
  <c r="J145" i="2"/>
  <c r="J139" i="2"/>
  <c r="J135" i="2"/>
  <c r="J131" i="2"/>
  <c r="BK126" i="2"/>
  <c r="BK167" i="3"/>
  <c r="BK134" i="3"/>
  <c r="BK149" i="3"/>
  <c r="BK166" i="3"/>
  <c r="J141" i="3"/>
  <c r="BK142" i="3"/>
  <c r="BK142" i="4"/>
  <c r="J196" i="4"/>
  <c r="BK169" i="4"/>
  <c r="J144" i="4"/>
  <c r="BK176" i="4"/>
  <c r="J142" i="4"/>
  <c r="BK178" i="4"/>
  <c r="BK164" i="4"/>
  <c r="J193" i="4"/>
  <c r="BK165" i="4"/>
  <c r="J233" i="5"/>
  <c r="BK210" i="5"/>
  <c r="BK215" i="5"/>
  <c r="BK240" i="5"/>
  <c r="BK212" i="5"/>
  <c r="J206" i="5"/>
  <c r="BK194" i="5"/>
  <c r="BK141" i="5"/>
  <c r="BK213" i="5"/>
  <c r="BK166" i="5"/>
  <c r="J213" i="5"/>
  <c r="BK178" i="5"/>
  <c r="J141" i="5"/>
  <c r="J210" i="5"/>
  <c r="J131" i="5"/>
  <c r="BK199" i="5"/>
  <c r="J131" i="6"/>
  <c r="BK128" i="6"/>
  <c r="BK140" i="2"/>
  <c r="BK132" i="2"/>
  <c r="J128" i="2"/>
  <c r="J139" i="3"/>
  <c r="J130" i="3"/>
  <c r="BK174" i="3"/>
  <c r="BK161" i="3"/>
  <c r="J151" i="3"/>
  <c r="BK138" i="3"/>
  <c r="J131" i="3"/>
  <c r="BK123" i="3"/>
  <c r="J157" i="3"/>
  <c r="BK141" i="3"/>
  <c r="BK165" i="3"/>
  <c r="J168" i="3"/>
  <c r="J125" i="3"/>
  <c r="J134" i="3"/>
  <c r="BK196" i="4"/>
  <c r="J152" i="4"/>
  <c r="J181" i="4"/>
  <c r="J161" i="4"/>
  <c r="BK179" i="4"/>
  <c r="BK161" i="4"/>
  <c r="J199" i="4"/>
  <c r="BK180" i="4"/>
  <c r="BK144" i="4"/>
  <c r="BK185" i="4"/>
  <c r="BK160" i="4"/>
  <c r="J189" i="4"/>
  <c r="BK146" i="4"/>
  <c r="BK149" i="4"/>
  <c r="J219" i="5"/>
  <c r="J212" i="5"/>
  <c r="BK127" i="5"/>
  <c r="BK188" i="5"/>
  <c r="J225" i="5"/>
  <c r="J236" i="5"/>
  <c r="J201" i="5"/>
  <c r="J153" i="5"/>
  <c r="J224" i="5"/>
  <c r="J203" i="5"/>
  <c r="J175" i="5"/>
  <c r="BK214" i="5"/>
  <c r="BK203" i="5"/>
  <c r="J166" i="5"/>
  <c r="J230" i="5"/>
  <c r="BK218" i="5"/>
  <c r="J204" i="5"/>
  <c r="J154" i="5"/>
  <c r="BK226" i="5"/>
  <c r="BK191" i="5"/>
  <c r="J129" i="6"/>
  <c r="J124" i="6"/>
  <c r="BK132" i="6"/>
  <c r="J123" i="6"/>
  <c r="BK125" i="6"/>
  <c r="BK166" i="2"/>
  <c r="J162" i="2"/>
  <c r="BK160" i="2"/>
  <c r="BK157" i="2"/>
  <c r="J156" i="2"/>
  <c r="BK153" i="2"/>
  <c r="J152" i="2"/>
  <c r="J149" i="2"/>
  <c r="BK145" i="2"/>
  <c r="J142" i="2"/>
  <c r="BK139" i="2"/>
  <c r="BK136" i="2"/>
  <c r="BK133" i="2"/>
  <c r="J132" i="2"/>
  <c r="J130" i="2"/>
  <c r="BK124" i="2"/>
  <c r="BK151" i="3"/>
  <c r="BK124" i="3"/>
  <c r="J136" i="3"/>
  <c r="BK125" i="3"/>
  <c r="BK139" i="3"/>
  <c r="J149" i="3"/>
  <c r="BK130" i="3"/>
  <c r="J161" i="3"/>
  <c r="J172" i="4"/>
  <c r="J179" i="4"/>
  <c r="BK190" i="4"/>
  <c r="BK172" i="4"/>
  <c r="J154" i="4"/>
  <c r="J185" i="4"/>
  <c r="BK166" i="4"/>
  <c r="BK193" i="4"/>
  <c r="J169" i="4"/>
  <c r="BK154" i="4"/>
  <c r="J166" i="4"/>
  <c r="J138" i="4"/>
  <c r="J238" i="5"/>
  <c r="J217" i="5"/>
  <c r="BK206" i="5"/>
  <c r="J211" i="5"/>
  <c r="J140" i="5"/>
  <c r="BK223" i="5"/>
  <c r="J231" i="5"/>
  <c r="J197" i="5"/>
  <c r="J156" i="5"/>
  <c r="J223" i="5"/>
  <c r="BK180" i="5"/>
  <c r="BK224" i="5"/>
  <c r="J191" i="5"/>
  <c r="BK154" i="5"/>
  <c r="J216" i="5"/>
  <c r="J158" i="5"/>
  <c r="BK217" i="5"/>
  <c r="BK158" i="5"/>
  <c r="J189" i="2"/>
  <c r="BK187" i="2"/>
  <c r="BK185" i="2"/>
  <c r="BK183" i="2"/>
  <c r="BK181" i="2"/>
  <c r="BK180" i="2"/>
  <c r="BK178" i="2"/>
  <c r="BK176" i="2"/>
  <c r="J173" i="2"/>
  <c r="BK171" i="2"/>
  <c r="J169" i="2"/>
  <c r="BK165" i="2"/>
  <c r="BK161" i="2"/>
  <c r="J160" i="2"/>
  <c r="J158" i="2"/>
  <c r="BK156" i="2"/>
  <c r="J154" i="2"/>
  <c r="J150" i="2"/>
  <c r="BK146" i="2"/>
  <c r="BK141" i="2"/>
  <c r="BK138" i="2"/>
  <c r="BK135" i="2"/>
  <c r="J134" i="2"/>
  <c r="BK131" i="2"/>
  <c r="J126" i="2"/>
  <c r="BK132" i="3"/>
  <c r="J159" i="3"/>
  <c r="J174" i="3"/>
  <c r="BK146" i="3"/>
  <c r="J155" i="3"/>
  <c r="BK135" i="3"/>
  <c r="J165" i="3"/>
  <c r="J190" i="4"/>
  <c r="BK140" i="4"/>
  <c r="J178" i="4"/>
  <c r="J182" i="4"/>
  <c r="J164" i="4"/>
  <c r="BK189" i="4"/>
  <c r="BK171" i="4"/>
  <c r="J140" i="4"/>
  <c r="J171" i="4"/>
  <c r="J165" i="4"/>
  <c r="BK199" i="4"/>
  <c r="BK197" i="5"/>
  <c r="BK131" i="5"/>
  <c r="BK216" i="5"/>
  <c r="BK230" i="5"/>
  <c r="J178" i="5"/>
  <c r="BK236" i="5"/>
  <c r="BK201" i="5"/>
  <c r="BK225" i="5"/>
  <c r="BK209" i="5"/>
  <c r="BK156" i="5"/>
  <c r="BK221" i="5"/>
  <c r="BK185" i="5"/>
  <c r="J240" i="5"/>
  <c r="J209" i="5"/>
  <c r="BK140" i="5"/>
  <c r="BK124" i="6"/>
  <c r="BK126" i="6"/>
  <c r="J125" i="6"/>
  <c r="J132" i="6"/>
  <c r="BK131" i="6"/>
  <c r="BK123" i="6"/>
  <c r="J126" i="6"/>
  <c r="J128" i="6"/>
  <c r="BK189" i="2"/>
  <c r="BK186" i="2"/>
  <c r="J185" i="2"/>
  <c r="BK182" i="2"/>
  <c r="J181" i="2"/>
  <c r="BK179" i="2"/>
  <c r="BK177" i="2"/>
  <c r="BK174" i="2"/>
  <c r="BK172" i="2"/>
  <c r="J171" i="2"/>
  <c r="BK169" i="2"/>
  <c r="J166" i="2"/>
  <c r="BK162" i="2"/>
  <c r="J161" i="2"/>
  <c r="BK158" i="2"/>
  <c r="J157" i="2"/>
  <c r="BK154" i="2"/>
  <c r="BK152" i="2"/>
  <c r="J147" i="2"/>
  <c r="BK142" i="2"/>
  <c r="J140" i="2"/>
  <c r="J136" i="2"/>
  <c r="BK134" i="2"/>
  <c r="BK130" i="2"/>
  <c r="AS94" i="1"/>
  <c r="J162" i="3"/>
  <c r="BK155" i="3"/>
  <c r="J142" i="3"/>
  <c r="J132" i="3"/>
  <c r="J124" i="3"/>
  <c r="BK159" i="3"/>
  <c r="J148" i="3"/>
  <c r="BK168" i="3"/>
  <c r="J135" i="3"/>
  <c r="J167" i="3"/>
  <c r="J128" i="3"/>
  <c r="BK152" i="3"/>
  <c r="BK131" i="3"/>
  <c r="J163" i="3"/>
  <c r="BK177" i="4"/>
  <c r="J127" i="4"/>
  <c r="J177" i="4"/>
  <c r="J158" i="4"/>
  <c r="BK173" i="4"/>
  <c r="J146" i="4"/>
  <c r="BK183" i="4"/>
  <c r="J156" i="4"/>
  <c r="BK182" i="4"/>
  <c r="BK158" i="4"/>
  <c r="J173" i="4"/>
  <c r="BK127" i="4"/>
  <c r="J181" i="5"/>
  <c r="BK231" i="5"/>
  <c r="BK153" i="5"/>
  <c r="BK204" i="5"/>
  <c r="BK181" i="5"/>
  <c r="J127" i="5"/>
  <c r="J218" i="5"/>
  <c r="J185" i="5"/>
  <c r="J215" i="5"/>
  <c r="J194" i="5"/>
  <c r="BK172" i="5"/>
  <c r="J226" i="5"/>
  <c r="BK211" i="5"/>
  <c r="J180" i="5"/>
  <c r="BK233" i="5"/>
  <c r="BK219" i="5"/>
  <c r="BK175" i="5"/>
  <c r="J188" i="2"/>
  <c r="J186" i="2"/>
  <c r="J184" i="2"/>
  <c r="J183" i="2"/>
  <c r="J180" i="2"/>
  <c r="J178" i="2"/>
  <c r="J176" i="2"/>
  <c r="BK173" i="2"/>
  <c r="J170" i="2"/>
  <c r="J167" i="2"/>
  <c r="BK163" i="2"/>
  <c r="BK155" i="2"/>
  <c r="J153" i="2"/>
  <c r="BK149" i="2"/>
  <c r="J146" i="2"/>
  <c r="J141" i="2"/>
  <c r="J138" i="2"/>
  <c r="J133" i="2"/>
  <c r="BK128" i="2"/>
  <c r="J124" i="2"/>
  <c r="J138" i="3"/>
  <c r="BK128" i="3"/>
  <c r="J166" i="3"/>
  <c r="BK157" i="3"/>
  <c r="J146" i="3"/>
  <c r="BK136" i="3"/>
  <c r="J129" i="3"/>
  <c r="BK162" i="3"/>
  <c r="J152" i="3"/>
  <c r="BK129" i="3"/>
  <c r="J140" i="3"/>
  <c r="J126" i="3"/>
  <c r="BK163" i="3"/>
  <c r="BK126" i="3"/>
  <c r="BK148" i="3"/>
  <c r="J123" i="3"/>
  <c r="BK140" i="3"/>
  <c r="BK168" i="4"/>
  <c r="J183" i="4"/>
  <c r="J176" i="4"/>
  <c r="J180" i="4"/>
  <c r="J160" i="4"/>
  <c r="BK181" i="4"/>
  <c r="BK138" i="4"/>
  <c r="J168" i="4"/>
  <c r="BK152" i="4"/>
  <c r="J149" i="4"/>
  <c r="BK156" i="4"/>
  <c r="J214" i="5"/>
  <c r="J172" i="5"/>
  <c r="J199" i="5"/>
  <c r="BK238" i="5"/>
  <c r="J221" i="5"/>
  <c r="BK208" i="5"/>
  <c r="J188" i="5"/>
  <c r="J208" i="5"/>
  <c r="BK129" i="6"/>
  <c r="J163" i="2"/>
  <c r="BK159" i="2"/>
  <c r="F34" i="2" l="1"/>
  <c r="T126" i="4"/>
  <c r="BK163" i="4"/>
  <c r="J163" i="4"/>
  <c r="J100" i="4" s="1"/>
  <c r="R184" i="4"/>
  <c r="BK123" i="2"/>
  <c r="J123" i="2"/>
  <c r="J98" i="2" s="1"/>
  <c r="R151" i="2"/>
  <c r="R122" i="3"/>
  <c r="P158" i="3"/>
  <c r="P151" i="4"/>
  <c r="T170" i="4"/>
  <c r="P192" i="4"/>
  <c r="T126" i="5"/>
  <c r="R174" i="5"/>
  <c r="BK190" i="5"/>
  <c r="J190" i="5" s="1"/>
  <c r="J100" i="5" s="1"/>
  <c r="T190" i="5"/>
  <c r="P235" i="5"/>
  <c r="P234" i="5" s="1"/>
  <c r="BK151" i="2"/>
  <c r="J151" i="2" s="1"/>
  <c r="J101" i="2" s="1"/>
  <c r="BK158" i="3"/>
  <c r="J158" i="3" s="1"/>
  <c r="J99" i="3" s="1"/>
  <c r="T158" i="3"/>
  <c r="T121" i="3" s="1"/>
  <c r="T120" i="3" s="1"/>
  <c r="R126" i="4"/>
  <c r="R163" i="4"/>
  <c r="T184" i="4"/>
  <c r="BK126" i="5"/>
  <c r="J126" i="5" s="1"/>
  <c r="J98" i="5" s="1"/>
  <c r="T196" i="5"/>
  <c r="T151" i="2"/>
  <c r="BK126" i="4"/>
  <c r="BK170" i="4"/>
  <c r="J170" i="4" s="1"/>
  <c r="J101" i="4" s="1"/>
  <c r="T192" i="4"/>
  <c r="P174" i="5"/>
  <c r="P190" i="5"/>
  <c r="T235" i="5"/>
  <c r="T234" i="5" s="1"/>
  <c r="R123" i="2"/>
  <c r="BK144" i="2"/>
  <c r="J144" i="2"/>
  <c r="J99" i="2" s="1"/>
  <c r="T144" i="2"/>
  <c r="P148" i="2"/>
  <c r="R148" i="2"/>
  <c r="T122" i="3"/>
  <c r="BK151" i="4"/>
  <c r="J151" i="4" s="1"/>
  <c r="J99" i="4" s="1"/>
  <c r="P163" i="4"/>
  <c r="BK184" i="4"/>
  <c r="J184" i="4" s="1"/>
  <c r="J102" i="4" s="1"/>
  <c r="P196" i="5"/>
  <c r="R127" i="6"/>
  <c r="P123" i="2"/>
  <c r="P151" i="2"/>
  <c r="R151" i="4"/>
  <c r="R170" i="4"/>
  <c r="BK192" i="4"/>
  <c r="J192" i="4"/>
  <c r="J103" i="4" s="1"/>
  <c r="R126" i="5"/>
  <c r="R196" i="5"/>
  <c r="R122" i="6"/>
  <c r="P130" i="6"/>
  <c r="T123" i="2"/>
  <c r="T122" i="2" s="1"/>
  <c r="T121" i="2" s="1"/>
  <c r="P144" i="2"/>
  <c r="R144" i="2"/>
  <c r="BK148" i="2"/>
  <c r="J148" i="2" s="1"/>
  <c r="J100" i="2" s="1"/>
  <c r="T148" i="2"/>
  <c r="P122" i="3"/>
  <c r="P121" i="3"/>
  <c r="P120" i="3" s="1"/>
  <c r="AU96" i="1" s="1"/>
  <c r="R158" i="3"/>
  <c r="P126" i="4"/>
  <c r="P170" i="4"/>
  <c r="R192" i="4"/>
  <c r="P126" i="5"/>
  <c r="P125" i="5"/>
  <c r="P124" i="5" s="1"/>
  <c r="AU98" i="1" s="1"/>
  <c r="BK196" i="5"/>
  <c r="J196" i="5" s="1"/>
  <c r="J101" i="5" s="1"/>
  <c r="R235" i="5"/>
  <c r="R234" i="5" s="1"/>
  <c r="BK122" i="6"/>
  <c r="J122" i="6" s="1"/>
  <c r="J98" i="6" s="1"/>
  <c r="P122" i="6"/>
  <c r="BK127" i="6"/>
  <c r="J127" i="6" s="1"/>
  <c r="J99" i="6" s="1"/>
  <c r="P127" i="6"/>
  <c r="BK130" i="6"/>
  <c r="J130" i="6" s="1"/>
  <c r="J100" i="6" s="1"/>
  <c r="R130" i="6"/>
  <c r="BK122" i="3"/>
  <c r="J122" i="3" s="1"/>
  <c r="J98" i="3" s="1"/>
  <c r="T151" i="4"/>
  <c r="T163" i="4"/>
  <c r="P184" i="4"/>
  <c r="BK174" i="5"/>
  <c r="J174" i="5" s="1"/>
  <c r="J99" i="5" s="1"/>
  <c r="T174" i="5"/>
  <c r="R190" i="5"/>
  <c r="BK235" i="5"/>
  <c r="J235" i="5"/>
  <c r="J104" i="5" s="1"/>
  <c r="T122" i="6"/>
  <c r="T127" i="6"/>
  <c r="T130" i="6"/>
  <c r="BK198" i="4"/>
  <c r="J198" i="4"/>
  <c r="J104" i="4" s="1"/>
  <c r="BK232" i="5"/>
  <c r="J232" i="5" s="1"/>
  <c r="J102" i="5" s="1"/>
  <c r="BK164" i="3"/>
  <c r="J164" i="3" s="1"/>
  <c r="J100" i="3" s="1"/>
  <c r="J89" i="6"/>
  <c r="BK234" i="5"/>
  <c r="J234" i="5"/>
  <c r="J103" i="5" s="1"/>
  <c r="E110" i="6"/>
  <c r="BE132" i="6"/>
  <c r="BE125" i="6"/>
  <c r="BE126" i="6"/>
  <c r="BE128" i="6"/>
  <c r="BE129" i="6"/>
  <c r="F92" i="6"/>
  <c r="BE123" i="6"/>
  <c r="BE124" i="6"/>
  <c r="BE131" i="6"/>
  <c r="BE127" i="5"/>
  <c r="BE153" i="5"/>
  <c r="BE185" i="5"/>
  <c r="BE201" i="5"/>
  <c r="BE211" i="5"/>
  <c r="BE212" i="5"/>
  <c r="BE224" i="5"/>
  <c r="BE230" i="5"/>
  <c r="J126" i="4"/>
  <c r="J98" i="4" s="1"/>
  <c r="BE140" i="5"/>
  <c r="BE141" i="5"/>
  <c r="BE172" i="5"/>
  <c r="BE197" i="5"/>
  <c r="BE213" i="5"/>
  <c r="BE215" i="5"/>
  <c r="BE223" i="5"/>
  <c r="BE231" i="5"/>
  <c r="BE233" i="5"/>
  <c r="F121" i="5"/>
  <c r="BE131" i="5"/>
  <c r="BE181" i="5"/>
  <c r="BE219" i="5"/>
  <c r="BE221" i="5"/>
  <c r="BE240" i="5"/>
  <c r="J118" i="5"/>
  <c r="BE154" i="5"/>
  <c r="BE156" i="5"/>
  <c r="BE158" i="5"/>
  <c r="BE199" i="5"/>
  <c r="BE214" i="5"/>
  <c r="BE216" i="5"/>
  <c r="BE166" i="5"/>
  <c r="BE225" i="5"/>
  <c r="BE226" i="5"/>
  <c r="BE206" i="5"/>
  <c r="BE209" i="5"/>
  <c r="BE210" i="5"/>
  <c r="BE217" i="5"/>
  <c r="BE218" i="5"/>
  <c r="E85" i="5"/>
  <c r="BE194" i="5"/>
  <c r="BE204" i="5"/>
  <c r="BE208" i="5"/>
  <c r="BE236" i="5"/>
  <c r="BE238" i="5"/>
  <c r="BE175" i="5"/>
  <c r="BE178" i="5"/>
  <c r="BE180" i="5"/>
  <c r="BE188" i="5"/>
  <c r="BE191" i="5"/>
  <c r="BE203" i="5"/>
  <c r="BE138" i="4"/>
  <c r="BE144" i="4"/>
  <c r="BE146" i="4"/>
  <c r="BE161" i="4"/>
  <c r="BK121" i="3"/>
  <c r="J121" i="3" s="1"/>
  <c r="J97" i="3" s="1"/>
  <c r="E85" i="4"/>
  <c r="BE158" i="4"/>
  <c r="BE160" i="4"/>
  <c r="BE176" i="4"/>
  <c r="BE190" i="4"/>
  <c r="BE196" i="4"/>
  <c r="BE127" i="4"/>
  <c r="BE169" i="4"/>
  <c r="BE177" i="4"/>
  <c r="BE179" i="4"/>
  <c r="BE182" i="4"/>
  <c r="BE193" i="4"/>
  <c r="BE199" i="4"/>
  <c r="J118" i="4"/>
  <c r="BE140" i="4"/>
  <c r="BE149" i="4"/>
  <c r="BE178" i="4"/>
  <c r="BE181" i="4"/>
  <c r="BE185" i="4"/>
  <c r="BE189" i="4"/>
  <c r="F92" i="4"/>
  <c r="BE142" i="4"/>
  <c r="BE152" i="4"/>
  <c r="BE154" i="4"/>
  <c r="BE156" i="4"/>
  <c r="BE168" i="4"/>
  <c r="BE171" i="4"/>
  <c r="BE172" i="4"/>
  <c r="BE173" i="4"/>
  <c r="BE164" i="4"/>
  <c r="BE165" i="4"/>
  <c r="BE166" i="4"/>
  <c r="BE180" i="4"/>
  <c r="BE183" i="4"/>
  <c r="J89" i="3"/>
  <c r="E110" i="3"/>
  <c r="BE129" i="3"/>
  <c r="BE146" i="3"/>
  <c r="BE167" i="3"/>
  <c r="BE157" i="3"/>
  <c r="BE159" i="3"/>
  <c r="BE161" i="3"/>
  <c r="BE131" i="3"/>
  <c r="BE132" i="3"/>
  <c r="BE142" i="3"/>
  <c r="BE149" i="3"/>
  <c r="BE151" i="3"/>
  <c r="BE155" i="3"/>
  <c r="BE163" i="3"/>
  <c r="F92" i="3"/>
  <c r="BE139" i="3"/>
  <c r="BE174" i="3"/>
  <c r="BE123" i="3"/>
  <c r="BE124" i="3"/>
  <c r="BE125" i="3"/>
  <c r="BE126" i="3"/>
  <c r="BE128" i="3"/>
  <c r="BE130" i="3"/>
  <c r="BE134" i="3"/>
  <c r="BE136" i="3"/>
  <c r="BE138" i="3"/>
  <c r="BE135" i="3"/>
  <c r="BE140" i="3"/>
  <c r="BE141" i="3"/>
  <c r="BE148" i="3"/>
  <c r="BE152" i="3"/>
  <c r="BE162" i="3"/>
  <c r="BE165" i="3"/>
  <c r="BE166" i="3"/>
  <c r="BE168" i="3"/>
  <c r="BC95" i="1"/>
  <c r="E85" i="2"/>
  <c r="J89" i="2"/>
  <c r="F92" i="2"/>
  <c r="BE124" i="2"/>
  <c r="BE126" i="2"/>
  <c r="BE128" i="2"/>
  <c r="BE130" i="2"/>
  <c r="BE131" i="2"/>
  <c r="BE132" i="2"/>
  <c r="BE133" i="2"/>
  <c r="BE134" i="2"/>
  <c r="BE135" i="2"/>
  <c r="BE136" i="2"/>
  <c r="BE138" i="2"/>
  <c r="BE139" i="2"/>
  <c r="BE140" i="2"/>
  <c r="BE141" i="2"/>
  <c r="BE142" i="2"/>
  <c r="BE145" i="2"/>
  <c r="BE146" i="2"/>
  <c r="BE147" i="2"/>
  <c r="BE149" i="2"/>
  <c r="BE150" i="2"/>
  <c r="BE152" i="2"/>
  <c r="BE153" i="2"/>
  <c r="BE154" i="2"/>
  <c r="BE155" i="2"/>
  <c r="BE156" i="2"/>
  <c r="BE157" i="2"/>
  <c r="BE158" i="2"/>
  <c r="BE159" i="2"/>
  <c r="BE160" i="2"/>
  <c r="BE161" i="2"/>
  <c r="BE162" i="2"/>
  <c r="BE163" i="2"/>
  <c r="BE165" i="2"/>
  <c r="BE166" i="2"/>
  <c r="BE167" i="2"/>
  <c r="BE169" i="2"/>
  <c r="BE170" i="2"/>
  <c r="BE171" i="2"/>
  <c r="BE172" i="2"/>
  <c r="BE173" i="2"/>
  <c r="BE174" i="2"/>
  <c r="BE176" i="2"/>
  <c r="BE177" i="2"/>
  <c r="BE178" i="2"/>
  <c r="BE179" i="2"/>
  <c r="BE180" i="2"/>
  <c r="BE181" i="2"/>
  <c r="BE182" i="2"/>
  <c r="BE183" i="2"/>
  <c r="BE184" i="2"/>
  <c r="BE185" i="2"/>
  <c r="BE186" i="2"/>
  <c r="BE187" i="2"/>
  <c r="BE188" i="2"/>
  <c r="BE189" i="2"/>
  <c r="AW95" i="1"/>
  <c r="BA95" i="1"/>
  <c r="BB95" i="1"/>
  <c r="BD95" i="1"/>
  <c r="F35" i="3"/>
  <c r="BB96" i="1" s="1"/>
  <c r="F34" i="5"/>
  <c r="BA98" i="1" s="1"/>
  <c r="J34" i="4"/>
  <c r="AW97" i="1" s="1"/>
  <c r="F34" i="6"/>
  <c r="BA99" i="1" s="1"/>
  <c r="F37" i="6"/>
  <c r="BD99" i="1" s="1"/>
  <c r="F35" i="4"/>
  <c r="BB97" i="1" s="1"/>
  <c r="J34" i="5"/>
  <c r="AW98" i="1" s="1"/>
  <c r="F34" i="4"/>
  <c r="BA97" i="1" s="1"/>
  <c r="F37" i="5"/>
  <c r="BD98" i="1" s="1"/>
  <c r="F37" i="3"/>
  <c r="BD96" i="1" s="1"/>
  <c r="F36" i="5"/>
  <c r="BC98" i="1" s="1"/>
  <c r="F34" i="3"/>
  <c r="BA96" i="1" s="1"/>
  <c r="F37" i="4"/>
  <c r="BD97" i="1" s="1"/>
  <c r="J34" i="6"/>
  <c r="AW99" i="1" s="1"/>
  <c r="F36" i="6"/>
  <c r="BC99" i="1" s="1"/>
  <c r="F36" i="3"/>
  <c r="BC96" i="1" s="1"/>
  <c r="F36" i="4"/>
  <c r="BC97" i="1" s="1"/>
  <c r="F35" i="6"/>
  <c r="BB99" i="1" s="1"/>
  <c r="J34" i="3"/>
  <c r="AW96" i="1" s="1"/>
  <c r="F35" i="5"/>
  <c r="BB98" i="1" s="1"/>
  <c r="BK122" i="2" l="1"/>
  <c r="BK121" i="2" s="1"/>
  <c r="J121" i="2" s="1"/>
  <c r="J96" i="2" s="1"/>
  <c r="P121" i="6"/>
  <c r="P120" i="6" s="1"/>
  <c r="AU99" i="1" s="1"/>
  <c r="R125" i="5"/>
  <c r="R124" i="5" s="1"/>
  <c r="BK125" i="4"/>
  <c r="BK124" i="4"/>
  <c r="J124" i="4" s="1"/>
  <c r="J96" i="4" s="1"/>
  <c r="T125" i="5"/>
  <c r="T124" i="5"/>
  <c r="R125" i="4"/>
  <c r="R124" i="4" s="1"/>
  <c r="T121" i="6"/>
  <c r="T120" i="6"/>
  <c r="R122" i="2"/>
  <c r="R121" i="2" s="1"/>
  <c r="P122" i="2"/>
  <c r="P121" i="2"/>
  <c r="AU95" i="1"/>
  <c r="R121" i="3"/>
  <c r="R120" i="3"/>
  <c r="P125" i="4"/>
  <c r="P124" i="4" s="1"/>
  <c r="AU97" i="1" s="1"/>
  <c r="R121" i="6"/>
  <c r="R120" i="6" s="1"/>
  <c r="T125" i="4"/>
  <c r="T124" i="4" s="1"/>
  <c r="BK125" i="5"/>
  <c r="J125" i="5" s="1"/>
  <c r="J97" i="5" s="1"/>
  <c r="BK124" i="5"/>
  <c r="J124" i="5" s="1"/>
  <c r="J96" i="5" s="1"/>
  <c r="BK121" i="6"/>
  <c r="J121" i="6" s="1"/>
  <c r="J97" i="6" s="1"/>
  <c r="BK120" i="3"/>
  <c r="J120" i="3" s="1"/>
  <c r="J30" i="3" s="1"/>
  <c r="AG96" i="1" s="1"/>
  <c r="F33" i="3"/>
  <c r="AZ96" i="1"/>
  <c r="BC94" i="1"/>
  <c r="W32" i="1" s="1"/>
  <c r="J33" i="3"/>
  <c r="AV96" i="1" s="1"/>
  <c r="AT96" i="1" s="1"/>
  <c r="J33" i="6"/>
  <c r="AV99" i="1" s="1"/>
  <c r="AT99" i="1" s="1"/>
  <c r="F33" i="4"/>
  <c r="AZ97" i="1" s="1"/>
  <c r="F33" i="5"/>
  <c r="AZ98" i="1"/>
  <c r="F33" i="2"/>
  <c r="AZ95" i="1"/>
  <c r="BB94" i="1"/>
  <c r="W31" i="1" s="1"/>
  <c r="J33" i="2"/>
  <c r="AV95" i="1" s="1"/>
  <c r="AT95" i="1" s="1"/>
  <c r="BA94" i="1"/>
  <c r="W30" i="1" s="1"/>
  <c r="J33" i="4"/>
  <c r="AV97" i="1" s="1"/>
  <c r="AT97" i="1" s="1"/>
  <c r="BD94" i="1"/>
  <c r="W33" i="1" s="1"/>
  <c r="J33" i="5"/>
  <c r="AV98" i="1"/>
  <c r="AT98" i="1" s="1"/>
  <c r="F33" i="6"/>
  <c r="AZ99" i="1"/>
  <c r="J30" i="2" l="1"/>
  <c r="AG95" i="1" s="1"/>
  <c r="J122" i="2"/>
  <c r="J97" i="2" s="1"/>
  <c r="BK120" i="6"/>
  <c r="J120" i="6"/>
  <c r="J125" i="4"/>
  <c r="J97" i="4" s="1"/>
  <c r="AN96" i="1"/>
  <c r="J96" i="3"/>
  <c r="AN95" i="1"/>
  <c r="J39" i="3"/>
  <c r="J39" i="2"/>
  <c r="AU94" i="1"/>
  <c r="J30" i="6"/>
  <c r="AG99" i="1"/>
  <c r="AZ94" i="1"/>
  <c r="W29" i="1" s="1"/>
  <c r="J30" i="4"/>
  <c r="AG97" i="1" s="1"/>
  <c r="J30" i="5"/>
  <c r="AG98" i="1"/>
  <c r="AN98" i="1" s="1"/>
  <c r="AY94" i="1"/>
  <c r="AW94" i="1"/>
  <c r="AK30" i="1" s="1"/>
  <c r="AX94" i="1"/>
  <c r="J39" i="6" l="1"/>
  <c r="J39" i="4"/>
  <c r="J96" i="6"/>
  <c r="J39" i="5"/>
  <c r="AN99" i="1"/>
  <c r="AN97" i="1"/>
  <c r="AV94" i="1"/>
  <c r="AK29" i="1" s="1"/>
  <c r="AG94" i="1"/>
  <c r="AK26" i="1" s="1"/>
  <c r="AK35" i="1" l="1"/>
  <c r="AT94" i="1"/>
  <c r="AN94" i="1" s="1"/>
</calcChain>
</file>

<file path=xl/sharedStrings.xml><?xml version="1.0" encoding="utf-8"?>
<sst xmlns="http://schemas.openxmlformats.org/spreadsheetml/2006/main" count="4522" uniqueCount="877">
  <si>
    <t>Export Komplet</t>
  </si>
  <si>
    <t/>
  </si>
  <si>
    <t>2.0</t>
  </si>
  <si>
    <t>False</t>
  </si>
  <si>
    <t>{15d3cbc5-7a1c-492b-b75e-14fd4e8f2640}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</si>
  <si>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</si>
  <si>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</si>
  <si>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</si>
  <si>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</si>
  <si>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</si>
  <si>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</si>
  <si>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</si>
  <si>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</si>
  <si>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</si>
  <si>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1139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</si>
  <si>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</si>
  <si>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</si>
  <si>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odstavných ploch pro autobusy</t>
  </si>
  <si>
    <t>KSO:</t>
  </si>
  <si>
    <t>CC-CZ:</t>
  </si>
  <si>
    <t>Místo:</t>
  </si>
  <si>
    <t>Ostrava</t>
  </si>
  <si>
    <t>Datum:</t>
  </si>
  <si>
    <t>29. 8. 2022</t>
  </si>
  <si>
    <t>Zadavatel:</t>
  </si>
  <si>
    <t>IČ:</t>
  </si>
  <si>
    <t>61974757</t>
  </si>
  <si>
    <t>Dopravní podnik Ostrava a.s.</t>
  </si>
  <si>
    <t>DIČ:</t>
  </si>
  <si>
    <t>Uchazeč:</t>
  </si>
  <si>
    <t>Vyplň údaj</t>
  </si>
  <si>
    <t>Projektant:</t>
  </si>
  <si>
    <t>46580514</t>
  </si>
  <si>
    <t>IGEA s.r.o.</t>
  </si>
  <si>
    <t>True</t>
  </si>
  <si>
    <t>Zpracovatel:</t>
  </si>
  <si>
    <t>R.Vojtěchová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</si>
  <si>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</si>
  <si>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</si>
  <si>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</si>
  <si>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</si>
  <si>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</si>
  <si>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</si>
  <si>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</si>
  <si>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</si>
  <si>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</si>
  <si>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</si>
  <si>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</si>
  <si>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</si>
  <si>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</si>
  <si>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</si>
  <si>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</si>
  <si>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</si>
  <si>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</si>
  <si>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</si>
  <si>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</si>
  <si>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</si>
  <si>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</si>
  <si>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</si>
  <si>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</si>
  <si>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</si>
  <si>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</si>
  <si>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</si>
  <si>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</si>
  <si>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</si>
  <si>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</si>
  <si>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</si>
  <si>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</si>
  <si>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</si>
  <si>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</si>
  <si>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</si>
  <si>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</si>
  <si>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</si>
  <si>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</si>
  <si>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</si>
  <si>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</si>
  <si>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</si>
  <si>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</si>
  <si>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</si>
  <si>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</si>
  <si>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</si>
  <si>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</si>
  <si>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</si>
  <si>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</si>
  <si>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Venkovní osvětlení</t>
  </si>
  <si>
    <t>STA</t>
  </si>
  <si>
    <t>1</t>
  </si>
  <si>
    <t>{75719d5f-f466-4d05-882a-06ed09c7ed55}</t>
  </si>
  <si>
    <t>2</t>
  </si>
  <si>
    <t>SO 01</t>
  </si>
  <si>
    <t>Příprava území</t>
  </si>
  <si>
    <t>{e23fd5e9-e92c-4f00-874f-c68b3744e179}</t>
  </si>
  <si>
    <t>SO 02</t>
  </si>
  <si>
    <t>Zpevněné plochy</t>
  </si>
  <si>
    <t>{47295477-29bb-4bc7-b5d2-5dfc0cc44aa0}</t>
  </si>
  <si>
    <t>SO 03</t>
  </si>
  <si>
    <t>Odvodnění zpevněných ploch</t>
  </si>
  <si>
    <t>{5a29785e-437b-4da7-9210-80f3c1f0f6e6}</t>
  </si>
  <si>
    <t>VRN</t>
  </si>
  <si>
    <t>{c78732e0-47e0-4195-a890-6f3ecaf0234e}</t>
  </si>
  <si>
    <t>KRYCÍ LIST SOUPISU PRACÍ</t>
  </si>
  <si>
    <t>Objekt:</t>
  </si>
  <si>
    <t>IO 01 - Venkovní osvětlení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</si>
  <si>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</si>
  <si>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</si>
  <si>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</si>
  <si>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</si>
  <si>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</si>
  <si>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</si>
  <si>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46-M - Zemní práce při extr.mont.pracích</t>
  </si>
  <si>
    <t xml:space="preserve">    21-M3 - Ostatní náklady</t>
  </si>
  <si>
    <t xml:space="preserve">    21-M2 - Práce v HZS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</si>
  <si>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</si>
  <si>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</si>
  <si>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</si>
  <si>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</si>
  <si>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</si>
  <si>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</si>
  <si>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</si>
  <si>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</si>
  <si>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</si>
  <si>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</si>
  <si>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</si>
  <si>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</si>
  <si>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</si>
  <si>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</si>
  <si>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</si>
  <si>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</si>
  <si>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</si>
  <si>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</si>
  <si>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46-M</t>
  </si>
  <si>
    <t>Zemní práce při extr.mont.pracích</t>
  </si>
  <si>
    <t>K</t>
  </si>
  <si>
    <t>460171652</t>
  </si>
  <si>
    <t>Hloubení kabelových nezapažených rýh strojně š 80 cm hl 90 cm v hornině tř I skupiny 3</t>
  </si>
  <si>
    <t>m</t>
  </si>
  <si>
    <t>64</t>
  </si>
  <si>
    <t>-1579833717</t>
  </si>
  <si>
    <t>VV</t>
  </si>
  <si>
    <t>130-13</t>
  </si>
  <si>
    <t>460431672</t>
  </si>
  <si>
    <t>Zásyp kabelových rýh ručně se zhutněním š 80 cm hl 90 cm z horniny tř I skupiny 3</t>
  </si>
  <si>
    <t>-220339073</t>
  </si>
  <si>
    <t>460581131</t>
  </si>
  <si>
    <t>Uvedení nezpevněného terénu do původního stavu v místě dočasného uložení výkopku s vyhrabáním, srovnáním a částečným dosetím trávy</t>
  </si>
  <si>
    <t>m2</t>
  </si>
  <si>
    <t>-659053781</t>
  </si>
  <si>
    <t>1,0*117</t>
  </si>
  <si>
    <t>4</t>
  </si>
  <si>
    <t>460631212</t>
  </si>
  <si>
    <t>Řízené horizontální vrtání při elektromontážích v hornině tř. těžitelnosti I a II skupiny 1 až 4 vnějšího průměru přes 90 do 110 mm</t>
  </si>
  <si>
    <t>919659693</t>
  </si>
  <si>
    <t>5</t>
  </si>
  <si>
    <t>2861316R</t>
  </si>
  <si>
    <t>trubka PE100 SDR17,6 dn 110</t>
  </si>
  <si>
    <t>256</t>
  </si>
  <si>
    <t>-427811900</t>
  </si>
  <si>
    <t>6</t>
  </si>
  <si>
    <t>460631214</t>
  </si>
  <si>
    <t>Řízené horizontální vrtání při elektromontážích v hornině tř. těžitelnosti I a II skupiny 1 až 4 vnějšího průměru přes 140 do 180 mm</t>
  </si>
  <si>
    <t>-889185079</t>
  </si>
  <si>
    <t>7</t>
  </si>
  <si>
    <t>2861318R</t>
  </si>
  <si>
    <t>trubka PE100 SDR17,6 dn 160</t>
  </si>
  <si>
    <t>-578643526</t>
  </si>
  <si>
    <t>8</t>
  </si>
  <si>
    <t>460632113</t>
  </si>
  <si>
    <t>Startovací jáma pro protlak výkop včetně zásypu ručně v hornině tř. těžitelnosti I skupiny 3</t>
  </si>
  <si>
    <t>kus</t>
  </si>
  <si>
    <t>-310825890</t>
  </si>
  <si>
    <t>9</t>
  </si>
  <si>
    <t>460632213</t>
  </si>
  <si>
    <t>Koncová jáma pro protlak výkop včetně zásypu ručně v hornině tř. těžitelnosti I skupiny 3</t>
  </si>
  <si>
    <t>-2145774182</t>
  </si>
  <si>
    <t>10</t>
  </si>
  <si>
    <t>460641112</t>
  </si>
  <si>
    <t>Základové konstrukce při elektromontážích z monolitického betonu tř. C 12/15</t>
  </si>
  <si>
    <t>m3</t>
  </si>
  <si>
    <t>-646842355</t>
  </si>
  <si>
    <t>1,2*1,2*0,1*3</t>
  </si>
  <si>
    <t>11</t>
  </si>
  <si>
    <t>460010024</t>
  </si>
  <si>
    <t>vytyč.trati kab.vedení v zastavěném prostoru</t>
  </si>
  <si>
    <t>km</t>
  </si>
  <si>
    <t>-1436707533</t>
  </si>
  <si>
    <t>12</t>
  </si>
  <si>
    <t>460661114</t>
  </si>
  <si>
    <t>Kabelové lože z písku pro kabely nn bez zakrytí š lože přes 65 do 80 cm</t>
  </si>
  <si>
    <t>-825265983</t>
  </si>
  <si>
    <t>13</t>
  </si>
  <si>
    <t>460671111</t>
  </si>
  <si>
    <t>Výstražná fólie pro krytí kabelů šířky 20 cm</t>
  </si>
  <si>
    <t>790734442</t>
  </si>
  <si>
    <t>14</t>
  </si>
  <si>
    <t>460791213</t>
  </si>
  <si>
    <t>Montáž trubek ochranných plastových uložených volně do rýhy ohebných přes 50 do 90 mm</t>
  </si>
  <si>
    <t>-812151398</t>
  </si>
  <si>
    <t>34571354</t>
  </si>
  <si>
    <t>trubka elektroinstalační ohebná dvouplášťová korugovaná (chránička) D 75/90mm, HDPE+LDPE</t>
  </si>
  <si>
    <t>128</t>
  </si>
  <si>
    <t>1336737119</t>
  </si>
  <si>
    <t>130*1,05 'Přepočtené koeficientem množství</t>
  </si>
  <si>
    <t>21-M3</t>
  </si>
  <si>
    <t>Ostatní náklady</t>
  </si>
  <si>
    <t>16</t>
  </si>
  <si>
    <t>11000101R</t>
  </si>
  <si>
    <t>Podružný materiál</t>
  </si>
  <si>
    <t>sb</t>
  </si>
  <si>
    <t>1280241864</t>
  </si>
  <si>
    <t>17</t>
  </si>
  <si>
    <t>11000102R</t>
  </si>
  <si>
    <t>Podíl přidružených výkonů z C21M a navázaného materiálu</t>
  </si>
  <si>
    <t>-1220735353</t>
  </si>
  <si>
    <t>18</t>
  </si>
  <si>
    <t>11000103R</t>
  </si>
  <si>
    <t>Doprava</t>
  </si>
  <si>
    <t>978612422</t>
  </si>
  <si>
    <t>21-M2</t>
  </si>
  <si>
    <t>Práce v HZS</t>
  </si>
  <si>
    <t>19</t>
  </si>
  <si>
    <t>Pol1.1</t>
  </si>
  <si>
    <t>Revize elektro</t>
  </si>
  <si>
    <t>hod.</t>
  </si>
  <si>
    <t>973643984</t>
  </si>
  <si>
    <t>20</t>
  </si>
  <si>
    <t>Pol4.1</t>
  </si>
  <si>
    <t>Plošina</t>
  </si>
  <si>
    <t>1652689468</t>
  </si>
  <si>
    <t>21-M</t>
  </si>
  <si>
    <t>Elektromontáže</t>
  </si>
  <si>
    <t>2101002521</t>
  </si>
  <si>
    <t>ukonč.kab.celoplast.do 5x25 mm2</t>
  </si>
  <si>
    <t>ks</t>
  </si>
  <si>
    <t>733226086</t>
  </si>
  <si>
    <t>22</t>
  </si>
  <si>
    <t>210120101</t>
  </si>
  <si>
    <t>pojistka vložka do 60A vč. doteku</t>
  </si>
  <si>
    <t>-260724967</t>
  </si>
  <si>
    <t>23</t>
  </si>
  <si>
    <t>210202011</t>
  </si>
  <si>
    <t>444 23 15 - Montáž svítidla</t>
  </si>
  <si>
    <t>-258807880</t>
  </si>
  <si>
    <t>24</t>
  </si>
  <si>
    <t>050229</t>
  </si>
  <si>
    <t>SV.VYB.- STOŽÍROVÉ - 12m/66W 8000LM</t>
  </si>
  <si>
    <t>KS</t>
  </si>
  <si>
    <t>1610324937</t>
  </si>
  <si>
    <t>25</t>
  </si>
  <si>
    <t>210204002</t>
  </si>
  <si>
    <t>stožár  ocelový 12m</t>
  </si>
  <si>
    <t>-1794517864</t>
  </si>
  <si>
    <t>26</t>
  </si>
  <si>
    <t>050260</t>
  </si>
  <si>
    <t>STOZAR KONUS - 11,5M  ZAROVY ZINEK</t>
  </si>
  <si>
    <t>-769697683</t>
  </si>
  <si>
    <t>27</t>
  </si>
  <si>
    <t>210204103</t>
  </si>
  <si>
    <t>výložník ocel. 1-rám. do hmotnosti 35kg</t>
  </si>
  <si>
    <t>713306548</t>
  </si>
  <si>
    <t>28</t>
  </si>
  <si>
    <t>050064</t>
  </si>
  <si>
    <t>VYLOZNIK  ZAR.ZINEK 2m</t>
  </si>
  <si>
    <t>1108699774</t>
  </si>
  <si>
    <t>29</t>
  </si>
  <si>
    <t>210204201</t>
  </si>
  <si>
    <t>elektrovýzbroj stožáru pro 1 okruh</t>
  </si>
  <si>
    <t>1619169354</t>
  </si>
  <si>
    <t>30</t>
  </si>
  <si>
    <t>996008</t>
  </si>
  <si>
    <t xml:space="preserve">Stožárová výzbroj </t>
  </si>
  <si>
    <t>892242587</t>
  </si>
  <si>
    <t>31</t>
  </si>
  <si>
    <t>210220021</t>
  </si>
  <si>
    <t>uzem. v zemi FeZn do 120 mm2 vč.svorek;propoj.aj.</t>
  </si>
  <si>
    <t>-578146237</t>
  </si>
  <si>
    <t>32</t>
  </si>
  <si>
    <t>35442062</t>
  </si>
  <si>
    <t>pás zemnící 30x4mm FeZn</t>
  </si>
  <si>
    <t>kg</t>
  </si>
  <si>
    <t>1522432103</t>
  </si>
  <si>
    <t>"1,05 kg/m" 1,05*130</t>
  </si>
  <si>
    <t>33</t>
  </si>
  <si>
    <t>210220022</t>
  </si>
  <si>
    <t>uzem. v zemi FeZn R=8-10 mm vč.svorek,propoj. aj.</t>
  </si>
  <si>
    <t>2062637311</t>
  </si>
  <si>
    <t>34</t>
  </si>
  <si>
    <t>100003</t>
  </si>
  <si>
    <t>ZEM.DRAT FEZN 10 MM</t>
  </si>
  <si>
    <t>Kg</t>
  </si>
  <si>
    <t>979694469</t>
  </si>
  <si>
    <t>35</t>
  </si>
  <si>
    <t>210220302</t>
  </si>
  <si>
    <t>svorky hromosv.nad 2 šrouby(ST;SJ;SK;SZ;SR01;02)</t>
  </si>
  <si>
    <t>-1500645629</t>
  </si>
  <si>
    <t>32+3</t>
  </si>
  <si>
    <t>36</t>
  </si>
  <si>
    <t>3544202R</t>
  </si>
  <si>
    <t>svorka uzemnění SR</t>
  </si>
  <si>
    <t>-401063931</t>
  </si>
  <si>
    <t>37</t>
  </si>
  <si>
    <t>100031</t>
  </si>
  <si>
    <t>ZEM.SVORKA SZ</t>
  </si>
  <si>
    <t>Ks</t>
  </si>
  <si>
    <t>2012901640</t>
  </si>
  <si>
    <t>38</t>
  </si>
  <si>
    <t>210810045</t>
  </si>
  <si>
    <t>CYKY-CYKYm 3Cx1.5 mm2 750V (PU)</t>
  </si>
  <si>
    <t>528036715</t>
  </si>
  <si>
    <t>39</t>
  </si>
  <si>
    <t>010175-U</t>
  </si>
  <si>
    <t>CYKY  3CX1,5</t>
  </si>
  <si>
    <t>-1128106329</t>
  </si>
  <si>
    <t>40</t>
  </si>
  <si>
    <t>210812033</t>
  </si>
  <si>
    <t>Montáž kabelu Cu plného nebo laněného do 1 kV žíly 4x6 až 10 mm2 (např. CYKY) bez ukončení uloženého volně nebo v liště</t>
  </si>
  <si>
    <t>-1205615013</t>
  </si>
  <si>
    <t>41</t>
  </si>
  <si>
    <t>34111076</t>
  </si>
  <si>
    <t>kabel instalační jádro Cu plné izolace PVC plášť PVC 450/750V (CYKY) 4x10mm2</t>
  </si>
  <si>
    <t>-317967349</t>
  </si>
  <si>
    <t>130*1,15 'Přepočtené koeficientem množství</t>
  </si>
  <si>
    <t>42</t>
  </si>
  <si>
    <t>21094001R</t>
  </si>
  <si>
    <t xml:space="preserve">D+M podružný elektrorozvaděč vč. připojení </t>
  </si>
  <si>
    <t>kpl</t>
  </si>
  <si>
    <t>-341322182</t>
  </si>
  <si>
    <t>43</t>
  </si>
  <si>
    <t>210950101</t>
  </si>
  <si>
    <t>Další štítek označovací na kabel</t>
  </si>
  <si>
    <t>1544006245</t>
  </si>
  <si>
    <t>44</t>
  </si>
  <si>
    <t>5628101870010</t>
  </si>
  <si>
    <t>štítek z PVC na označení kabelu -359050</t>
  </si>
  <si>
    <t>KUS</t>
  </si>
  <si>
    <t>101843864</t>
  </si>
  <si>
    <t>45</t>
  </si>
  <si>
    <t>250020001</t>
  </si>
  <si>
    <t>kartáčování ocelovým kartáčem  konstrukce tech.</t>
  </si>
  <si>
    <t>1211334668</t>
  </si>
  <si>
    <t>46</t>
  </si>
  <si>
    <t>250020201</t>
  </si>
  <si>
    <t>vrchní nátěr jednosložkový</t>
  </si>
  <si>
    <t>668868872</t>
  </si>
  <si>
    <t>47</t>
  </si>
  <si>
    <t>90116</t>
  </si>
  <si>
    <t>barva syntetická základní Primer S2000</t>
  </si>
  <si>
    <t>2116368947</t>
  </si>
  <si>
    <t>48</t>
  </si>
  <si>
    <t>250060032</t>
  </si>
  <si>
    <t>nátěr stožáru a výložníku do 12 m</t>
  </si>
  <si>
    <t>1956051349</t>
  </si>
  <si>
    <t>49</t>
  </si>
  <si>
    <t>90106a</t>
  </si>
  <si>
    <t>email konzumní 02130</t>
  </si>
  <si>
    <t>-521971561</t>
  </si>
  <si>
    <t>50</t>
  </si>
  <si>
    <t>90119</t>
  </si>
  <si>
    <t>ředidlo S 6006</t>
  </si>
  <si>
    <t>-947663069</t>
  </si>
  <si>
    <t>51</t>
  </si>
  <si>
    <t>460080001</t>
  </si>
  <si>
    <t>betonový základ do rostlé zeminy bez bednění</t>
  </si>
  <si>
    <t>-74682598</t>
  </si>
  <si>
    <t>52</t>
  </si>
  <si>
    <t>10001000</t>
  </si>
  <si>
    <t>Betonová směs</t>
  </si>
  <si>
    <t>1366303003</t>
  </si>
  <si>
    <t>53</t>
  </si>
  <si>
    <t>460100023</t>
  </si>
  <si>
    <t>pouzdrový zákl.pro stožár VO v trase 300x1500mm</t>
  </si>
  <si>
    <t>689256633</t>
  </si>
  <si>
    <t>54</t>
  </si>
  <si>
    <t>10001002</t>
  </si>
  <si>
    <t>Betonová trubka 300/1500</t>
  </si>
  <si>
    <t>-2101592880</t>
  </si>
  <si>
    <t>55</t>
  </si>
  <si>
    <t>460510021</t>
  </si>
  <si>
    <t>kabel.prostup z PVC roury světl.do 10.5cm</t>
  </si>
  <si>
    <t>1196730507</t>
  </si>
  <si>
    <t>SO 01 -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</si>
  <si>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</si>
  <si>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</si>
  <si>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</si>
  <si>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</si>
  <si>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</si>
  <si>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</si>
  <si>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</si>
  <si>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</si>
  <si>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</si>
  <si>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-802655758</t>
  </si>
  <si>
    <t>111251102</t>
  </si>
  <si>
    <t>Odstranění křovin a stromů průměru kmene do 100 mm i s kořeny sklonu terénu do 1:5 z celkové plochy přes 100 do 500 m2 strojně</t>
  </si>
  <si>
    <t>-1185604316</t>
  </si>
  <si>
    <t>112101101</t>
  </si>
  <si>
    <t>Odstranění stromů listnatých průměru kmene přes 100 do 300 mm</t>
  </si>
  <si>
    <t>-774488481</t>
  </si>
  <si>
    <t>112155115</t>
  </si>
  <si>
    <t>Štěpkování stromků a větví v zapojeném porostu průměru kmene do 300 mm s naložením</t>
  </si>
  <si>
    <t>-130501164</t>
  </si>
  <si>
    <t>7+1+2+2+1+2+2+3+1+1+1</t>
  </si>
  <si>
    <t>112155311</t>
  </si>
  <si>
    <t>Štěpkování keřového porostu středně hustého s naložením</t>
  </si>
  <si>
    <t>1419356344</t>
  </si>
  <si>
    <t>112251101</t>
  </si>
  <si>
    <t>Odstranění pařezů D přes 100 do 300 mm</t>
  </si>
  <si>
    <t>-1614239486</t>
  </si>
  <si>
    <t>113107162</t>
  </si>
  <si>
    <t>Odstranění podkladu z kameniva drceného tl přes 100 do 200 mm strojně pl přes 50 do 200 m2</t>
  </si>
  <si>
    <t>504592877</t>
  </si>
  <si>
    <t>113107170</t>
  </si>
  <si>
    <t>Odstranění podkladu z betonu prostého tl do 100 mm strojně pl přes 50 do 200 m2</t>
  </si>
  <si>
    <t>1993760292</t>
  </si>
  <si>
    <t>113107322</t>
  </si>
  <si>
    <t>Odstranění podkladu z kameniva drceného tl přes 100 do 200 mm strojně pl do 50 m2</t>
  </si>
  <si>
    <t>1465687012</t>
  </si>
  <si>
    <t>48+16</t>
  </si>
  <si>
    <t>113107330</t>
  </si>
  <si>
    <t>Odstranění podkladu z betonu prostého tl do 100 mm strojně pl do 50 m2</t>
  </si>
  <si>
    <t>-1313867123</t>
  </si>
  <si>
    <t>113154121</t>
  </si>
  <si>
    <t>Frézování živičného krytu tl do 30 mm pruh š přes 0,5 do 1 m pl do 500 m2 bez překážek v trase</t>
  </si>
  <si>
    <t>381493539</t>
  </si>
  <si>
    <t>113202111</t>
  </si>
  <si>
    <t>Vytrhání obrub krajníků obrubníků stojatých</t>
  </si>
  <si>
    <t>476687543</t>
  </si>
  <si>
    <t>60+60+24+25</t>
  </si>
  <si>
    <t>121151113</t>
  </si>
  <si>
    <t>Sejmutí ornice plochy do 500 m2 tl vrstvy do 200 mm strojně</t>
  </si>
  <si>
    <t>-118567833</t>
  </si>
  <si>
    <t>162201411</t>
  </si>
  <si>
    <t>Vodorovné přemístění kmenů stromů listnatých do 1 km D kmene přes 100 do 300 mm</t>
  </si>
  <si>
    <t>-751865039</t>
  </si>
  <si>
    <t>162201421</t>
  </si>
  <si>
    <t>Vodorovné přemístění pařezů do 1 km D přes 100 do 300 mm</t>
  </si>
  <si>
    <t>-1275136541</t>
  </si>
  <si>
    <t>162301501</t>
  </si>
  <si>
    <t>Vodorovné přemístění křovin do 5 km D kmene do 100 mm</t>
  </si>
  <si>
    <t>-1267699839</t>
  </si>
  <si>
    <t>162351104</t>
  </si>
  <si>
    <t>Vodorovné přemístění přes 500 do 1000 m výkopku/sypaniny z horniny třídy těžitelnosti I skupiny 1 až 3</t>
  </si>
  <si>
    <t>-2092980810</t>
  </si>
  <si>
    <t>"na mezideponii" 75</t>
  </si>
  <si>
    <t>"pro terénní úpravy" 45</t>
  </si>
  <si>
    <t>Součet</t>
  </si>
  <si>
    <t>162751117</t>
  </si>
  <si>
    <t>Vodorovné přemístění přes 9 000 do 10000 m výkopku/sypaniny z horniny třídy těžitelnosti I skupiny 1 až 3</t>
  </si>
  <si>
    <t>-1991518968</t>
  </si>
  <si>
    <t>1000*0,15-75</t>
  </si>
  <si>
    <t>167151101</t>
  </si>
  <si>
    <t>Nakládání výkopku z hornin třídy těžitelnosti I skupiny 1 až 3 do 100 m3</t>
  </si>
  <si>
    <t>-1652726484</t>
  </si>
  <si>
    <t>171201231</t>
  </si>
  <si>
    <t>Poplatek za uložení zeminy a kamení na recyklační skládce (skládkovné) kód odpadu 17 05 04</t>
  </si>
  <si>
    <t>t</t>
  </si>
  <si>
    <t>-955735018</t>
  </si>
  <si>
    <t>75*1,7 'Přepočtené koeficientem množství</t>
  </si>
  <si>
    <t>181351103</t>
  </si>
  <si>
    <t>Rozprostření ornice tl vrstvy do 200 mm pl přes 100 do 500 m2 v rovině nebo ve svahu do 1:5 strojně</t>
  </si>
  <si>
    <t>-1243655277</t>
  </si>
  <si>
    <t>181411131</t>
  </si>
  <si>
    <t>Založení parkového trávníku výsevem plochy do 1000 m2 v rovině a ve svahu do 1:5</t>
  </si>
  <si>
    <t>1413820193</t>
  </si>
  <si>
    <t>"okolo zpevněné plochy " 300</t>
  </si>
  <si>
    <t>005724200</t>
  </si>
  <si>
    <t>osivo směs travní parková okrasná</t>
  </si>
  <si>
    <t>-1173246802</t>
  </si>
  <si>
    <t>300*0,03</t>
  </si>
  <si>
    <t>181951112</t>
  </si>
  <si>
    <t>Úprava pláně v hornině třídy těžitelnosti I, skupiny 1 až 3 se zhutněním strojně</t>
  </si>
  <si>
    <t>1807585996</t>
  </si>
  <si>
    <t>Ostatní konstrukce a práce, bourání</t>
  </si>
  <si>
    <t>966071711</t>
  </si>
  <si>
    <t>Bourání sloupků a vzpěr plotových ocelových do 2,5 m zabetonovaných</t>
  </si>
  <si>
    <t>-901858091</t>
  </si>
  <si>
    <t>4+20</t>
  </si>
  <si>
    <t>966071822</t>
  </si>
  <si>
    <t>Rozebrání oplocení z drátěného pletiva se čtvercovými oky v přes 1,6 do 2,0 m</t>
  </si>
  <si>
    <t>-237191550</t>
  </si>
  <si>
    <t>966072822</t>
  </si>
  <si>
    <t>Rozebrání oplocení z vlnitého nebo profilového plechu hm přes 30 do 50 kg</t>
  </si>
  <si>
    <t>1458279741</t>
  </si>
  <si>
    <t>96690101R</t>
  </si>
  <si>
    <t>Demontáž objektů a konstrukcí vybavenosti vč. pomocní mechanizace a odvozu na místo určení</t>
  </si>
  <si>
    <t>-399626010</t>
  </si>
  <si>
    <t>997</t>
  </si>
  <si>
    <t>Přesun sutě</t>
  </si>
  <si>
    <t>997221861</t>
  </si>
  <si>
    <t>Poplatek za uložení stavebního odpadu na recyklační skládce (skládkovné) z prostého betonu pod kódem 17 01 01</t>
  </si>
  <si>
    <t>-1683309493</t>
  </si>
  <si>
    <t>997221873</t>
  </si>
  <si>
    <t>Poplatek za uložení stavebního odpadu na recyklační skládce (skládkovné) zeminy a kamení zatříděného do Katalogu odpadů pod kódem 17 05 04</t>
  </si>
  <si>
    <t>-1411106133</t>
  </si>
  <si>
    <t>997221875</t>
  </si>
  <si>
    <t>Poplatek za uložení stavebního odpadu na recyklační skládce (skládkovné) asfaltového bez obsahu dehtu zatříděného do Katalogu odpadů pod kódem 17 03 02</t>
  </si>
  <si>
    <t>-1888744498</t>
  </si>
  <si>
    <t>997231111</t>
  </si>
  <si>
    <t>Vodorovná doprava suti a vybouraných hmot do 1 km</t>
  </si>
  <si>
    <t>-1989674275</t>
  </si>
  <si>
    <t>"asfalt" 13,455</t>
  </si>
  <si>
    <t>"beton" 46,8+15,36+34,645</t>
  </si>
  <si>
    <t>"kámen" 56,55+18,56</t>
  </si>
  <si>
    <t>"deponie podle DPO" 10,0</t>
  </si>
  <si>
    <t>997231119</t>
  </si>
  <si>
    <t>Příplatek ZKD 1 km vodorovné dopravy suti a vybouraných hmot</t>
  </si>
  <si>
    <t>-681944420</t>
  </si>
  <si>
    <t>185,37*18 'Přepočtené koeficientem množství</t>
  </si>
  <si>
    <t>SO 02 - Zpevněné plochy</t>
  </si>
  <si>
    <t xml:space="preserve">    2 - Zakládání</t>
  </si>
  <si>
    <t xml:space="preserve">    5 - Komunikace pozemní</t>
  </si>
  <si>
    <t xml:space="preserve">    8 - Trubní vedení</t>
  </si>
  <si>
    <t xml:space="preserve">    91 - Doplňující konstrukce a práce pozemních komunikací, letišť a ploch</t>
  </si>
  <si>
    <t xml:space="preserve">    99 - Přesun hmot</t>
  </si>
  <si>
    <t>122251105</t>
  </si>
  <si>
    <t>Odkopávky a prokopávky nezapažené v hornině třídy těžitelnosti I, skupiny 3 objem do 1000 m3 strojně</t>
  </si>
  <si>
    <t>-264597805</t>
  </si>
  <si>
    <t xml:space="preserve">"pro srovnání terénu" </t>
  </si>
  <si>
    <t>12,27*15,15</t>
  </si>
  <si>
    <t>20,6*5,71</t>
  </si>
  <si>
    <t>61,07*12,09</t>
  </si>
  <si>
    <t>36,63*8,22</t>
  </si>
  <si>
    <t>27,19*(2,27+5,48)</t>
  </si>
  <si>
    <t>Mezisoučet</t>
  </si>
  <si>
    <t xml:space="preserve">"pro sanaci podloží" </t>
  </si>
  <si>
    <t>0,5*995</t>
  </si>
  <si>
    <t>132251101</t>
  </si>
  <si>
    <t>Hloubení rýh nezapažených š do 800 mm v hornině třídy těžitelnosti I skupiny 3 objem do 20 m3 strojně</t>
  </si>
  <si>
    <t>-1319792485</t>
  </si>
  <si>
    <t>0,45*0,4*(57,1+19,5+18,4)</t>
  </si>
  <si>
    <t>Vodorovné přemístění do 10000 m výkopku/sypaniny z horniny třídy těžitelnosti I, skupiny 1 až 3</t>
  </si>
  <si>
    <t>-387594260</t>
  </si>
  <si>
    <t>17,4+2051,175</t>
  </si>
  <si>
    <t>21896678</t>
  </si>
  <si>
    <t>2068,575*1,7 'Přepočtené koeficientem množství</t>
  </si>
  <si>
    <t>1372577317</t>
  </si>
  <si>
    <t>175151101</t>
  </si>
  <si>
    <t>Obsypání potrubí strojně sypaninou bez prohození, uloženou do 3 m</t>
  </si>
  <si>
    <t>1648142508</t>
  </si>
  <si>
    <t>"trativod" (57,1+19,5+18,4)*0,45*(0,4-0,1)</t>
  </si>
  <si>
    <t>58337310</t>
  </si>
  <si>
    <t>štěrkopísek frakce 0/4</t>
  </si>
  <si>
    <t>722565368</t>
  </si>
  <si>
    <t>12,825*1,8 'Přepočtené koeficientem množství</t>
  </si>
  <si>
    <t>Zakládání</t>
  </si>
  <si>
    <t>212572111</t>
  </si>
  <si>
    <t>Lože pro trativody ze štěrkopísku tříděného</t>
  </si>
  <si>
    <t>-1653654626</t>
  </si>
  <si>
    <t>0,1*0,45*(57,1+19,5+18,4)</t>
  </si>
  <si>
    <t>212755216</t>
  </si>
  <si>
    <t>Trativody z drenážních trubek plastových flexibilních D 160 mm bez lože</t>
  </si>
  <si>
    <t>798081875</t>
  </si>
  <si>
    <t>57,1+19,5+18,4</t>
  </si>
  <si>
    <t>213141111</t>
  </si>
  <si>
    <t>Zřízení vrstvy z geotextilie v rovině nebo ve sklonu do 1:5 š do 3 m</t>
  </si>
  <si>
    <t>-904859671</t>
  </si>
  <si>
    <t>2*(0,45+0,4)*(57,1+19,5+18,4)</t>
  </si>
  <si>
    <t>69311199</t>
  </si>
  <si>
    <t>geotextilie netkaná separační, ochranná, filtrační, drenážní 300g/m2</t>
  </si>
  <si>
    <t>-513741033</t>
  </si>
  <si>
    <t>161,5*1,2 'Přepočtené koeficientem množství</t>
  </si>
  <si>
    <t>213141112</t>
  </si>
  <si>
    <t>Zřízení vrstvy z geotextilie v rovině nebo ve sklonu do 1:5 š přes 3 do 6 m</t>
  </si>
  <si>
    <t>874603749</t>
  </si>
  <si>
    <t>-1922044417</t>
  </si>
  <si>
    <t>995*1,2 'Přepočtené koeficientem množství</t>
  </si>
  <si>
    <t>Komunikace pozemní</t>
  </si>
  <si>
    <t>-1356452618</t>
  </si>
  <si>
    <t>1704833088</t>
  </si>
  <si>
    <t>-1929451626</t>
  </si>
  <si>
    <t>995*2</t>
  </si>
  <si>
    <t>567122114</t>
  </si>
  <si>
    <t>Podklad ze směsi stmelené cementem SC C 8/10 (KSC I) tl 150 mm</t>
  </si>
  <si>
    <t>139615596</t>
  </si>
  <si>
    <t>581131115</t>
  </si>
  <si>
    <t>Kryt cementobetonový vozovek skupiny CB I tl 200 mm</t>
  </si>
  <si>
    <t>-526993776</t>
  </si>
  <si>
    <t>Trubní vedení</t>
  </si>
  <si>
    <t>895941302</t>
  </si>
  <si>
    <t>Osazení vpusti uliční DN 450 z betonových dílců dno s kalištěm</t>
  </si>
  <si>
    <t>-1912700312</t>
  </si>
  <si>
    <t>59224495</t>
  </si>
  <si>
    <t>vpusť uliční DN 450 kaliště nízké 450/240x50mm</t>
  </si>
  <si>
    <t>-95614459</t>
  </si>
  <si>
    <t>895941311</t>
  </si>
  <si>
    <t xml:space="preserve">Zřízení vpusti kanalizační uliční z betonových dílců </t>
  </si>
  <si>
    <t>-679609687</t>
  </si>
  <si>
    <t xml:space="preserve">uliční vpusti </t>
  </si>
  <si>
    <t>59223821</t>
  </si>
  <si>
    <t>vpusť uliční prstenec betonový 180x660x100mm</t>
  </si>
  <si>
    <t>1361415592</t>
  </si>
  <si>
    <t>59223871</t>
  </si>
  <si>
    <t>koš vysoký pro uliční vpusti žárově Pz plech pro rám 500/500mm</t>
  </si>
  <si>
    <t>2119312861</t>
  </si>
  <si>
    <t>59223822</t>
  </si>
  <si>
    <t xml:space="preserve">vpusť uliční dno s výtokem betonové </t>
  </si>
  <si>
    <t>1981914532</t>
  </si>
  <si>
    <t>59223826</t>
  </si>
  <si>
    <t xml:space="preserve">vpusť uliční skruž betonová </t>
  </si>
  <si>
    <t>-159101747</t>
  </si>
  <si>
    <t>59223854</t>
  </si>
  <si>
    <t xml:space="preserve">skruž pro uliční vpusť s výtokovým otvorem PVC betonová </t>
  </si>
  <si>
    <t>-386847283</t>
  </si>
  <si>
    <t>59223864</t>
  </si>
  <si>
    <t>prstenec pro uliční vpusť vyrovnávací betonový 390x60x130mm</t>
  </si>
  <si>
    <t>1787263404</t>
  </si>
  <si>
    <t>899204112</t>
  </si>
  <si>
    <t>Osazení mříží litinových včetně rámů a košů na bahno pro třídu zatížení D400, E600</t>
  </si>
  <si>
    <t>2130973317</t>
  </si>
  <si>
    <t>55242320</t>
  </si>
  <si>
    <t>mříž vtoková litinová plochá 500x500mm</t>
  </si>
  <si>
    <t>1926003234</t>
  </si>
  <si>
    <t>919111111</t>
  </si>
  <si>
    <t>Řezání dilatačních spár š 4 mm hl do 60 mm příčných nebo podélných v čerstvém CB krytu</t>
  </si>
  <si>
    <t>430034148</t>
  </si>
  <si>
    <t>57,0</t>
  </si>
  <si>
    <t>"dilatační spára - plocha" 470</t>
  </si>
  <si>
    <t>919122122</t>
  </si>
  <si>
    <t>Těsnění spár zálivkou za tepla pro komůrky š 15 mm hl 30 mm s těsnicím profilem</t>
  </si>
  <si>
    <t>2114476716</t>
  </si>
  <si>
    <t>919716111</t>
  </si>
  <si>
    <t>Výztuž cementobetonového krytu ze svařovaných sítí hmotnosti do 7,5 kg/m2</t>
  </si>
  <si>
    <t>-634955558</t>
  </si>
  <si>
    <t>7,9*0,001*1,15*995*2</t>
  </si>
  <si>
    <t>91</t>
  </si>
  <si>
    <t>Doplňující konstrukce a práce pozemních komunikací, letišť a ploch</t>
  </si>
  <si>
    <t>916131213</t>
  </si>
  <si>
    <t>Osazení silničního obrubníku betonového stojatého s boční opěrou do lože z betonu prostého</t>
  </si>
  <si>
    <t>-801487293</t>
  </si>
  <si>
    <t>"obrubník 1000/250/100" 2,0+10,0+58+10+4</t>
  </si>
  <si>
    <t>59217031</t>
  </si>
  <si>
    <t>obrubník betonový silniční 100 x 15 x 25 cm</t>
  </si>
  <si>
    <t>751542001</t>
  </si>
  <si>
    <t>84*1,05 'Přepočtené koeficientem množství</t>
  </si>
  <si>
    <t>99</t>
  </si>
  <si>
    <t>Přesun hmot</t>
  </si>
  <si>
    <t>998225111</t>
  </si>
  <si>
    <t>Přesun hmot pro pozemní komunikace s krytem z kamene, monolitickým betonovým nebo živičným</t>
  </si>
  <si>
    <t>757266667</t>
  </si>
  <si>
    <t>SO 03 - Odvodnění zpevněných ploch</t>
  </si>
  <si>
    <t xml:space="preserve">    4 - Vodorovné konstrukce</t>
  </si>
  <si>
    <t xml:space="preserve">    998 - Přesun hmot</t>
  </si>
  <si>
    <t>PSV - Práce a dodávky PSV</t>
  </si>
  <si>
    <t xml:space="preserve">    711 - Izolace proti vodě, vlhkosti a plynům</t>
  </si>
  <si>
    <t>131251202</t>
  </si>
  <si>
    <t>Hloubení jam zapažených v hornině třídy těžitelnosti I, skupiny 3 objem do 50 m3 strojně</t>
  </si>
  <si>
    <t>-1308621216</t>
  </si>
  <si>
    <t>2,0*2,0*(3,0+2,45+2,3+1,95+1,45)</t>
  </si>
  <si>
    <t>"OLK" 2,7*3,05*3,55</t>
  </si>
  <si>
    <t>132254104</t>
  </si>
  <si>
    <t>Hloubení rýh zapažených š do 800 mm v hornině třídy těžitelnosti I skupiny 3 objem přes 100 m3 strojně</t>
  </si>
  <si>
    <t>-2001446625</t>
  </si>
  <si>
    <t>0,2*0,2*98,8</t>
  </si>
  <si>
    <t>1,45*0,8*(19,5+1,5+1,5)</t>
  </si>
  <si>
    <t>0,8*26,6*1,7</t>
  </si>
  <si>
    <t>0,8*12,6*1,8</t>
  </si>
  <si>
    <t>0,8*14,3*2,1</t>
  </si>
  <si>
    <t>0,8*26,0*2,15</t>
  </si>
  <si>
    <t>0,8*19,3*2,6</t>
  </si>
  <si>
    <t>141721218</t>
  </si>
  <si>
    <t>Řízený zemní protlak délky do 50 m hl do 6 m s protlačením potrubí vnějšího průměru vrtu přes 280 do 315 mm v hornině třídy těžitelnosti I a II skupiny 1 až 4</t>
  </si>
  <si>
    <t>1285622322</t>
  </si>
  <si>
    <t>151101201</t>
  </si>
  <si>
    <t>Zřízení příložného pažení stěn výkopu hl do 4 m</t>
  </si>
  <si>
    <t>-1566585016</t>
  </si>
  <si>
    <t>2*1,45*(19,5+1,5+1,5)</t>
  </si>
  <si>
    <t>2*26,6*1,7</t>
  </si>
  <si>
    <t>2*12,6*1,8</t>
  </si>
  <si>
    <t>2*14,3*2,1</t>
  </si>
  <si>
    <t>2*26,0*2,15</t>
  </si>
  <si>
    <t>2*19,3*2,6</t>
  </si>
  <si>
    <t>4*2,0*(3,0+2,45+2,3+1,95+1,45)</t>
  </si>
  <si>
    <t>"OLK" 2,7*2*(3,05+3,55)</t>
  </si>
  <si>
    <t>151101211</t>
  </si>
  <si>
    <t>Odstranění příložného pažení stěn hl do 4 m</t>
  </si>
  <si>
    <t>-390045611</t>
  </si>
  <si>
    <t>-1856812281</t>
  </si>
  <si>
    <t>"na skládku" 73,834+193,26-175,633</t>
  </si>
  <si>
    <t>1042749192</t>
  </si>
  <si>
    <t>91,461*1,7 'Přepočtené koeficientem množství</t>
  </si>
  <si>
    <t>174151101</t>
  </si>
  <si>
    <t>Zásyp jam, šachet rýh nebo kolem objektů sypaninou se zhutněním</t>
  </si>
  <si>
    <t>-1870063545</t>
  </si>
  <si>
    <t>"výkop"73,834+193,26</t>
  </si>
  <si>
    <t>"odpočet objem šachet" -10,8</t>
  </si>
  <si>
    <t>"odpočet lože" -9,704</t>
  </si>
  <si>
    <t>"odpočet obsyp" -60,326</t>
  </si>
  <si>
    <t>"odpočet beton" -(2,546+0,72+1,092)</t>
  </si>
  <si>
    <t>"odpočet OLK" -(2,05*2,55*1,2)</t>
  </si>
  <si>
    <t>1694707202</t>
  </si>
  <si>
    <t>"trativod" 98,8*0,4*0,4</t>
  </si>
  <si>
    <t xml:space="preserve">"potrubí" </t>
  </si>
  <si>
    <t>(0,15+0,3)*0,8*22,5</t>
  </si>
  <si>
    <t>(0,2+0,3)*0,8*98,8-3,14*0,1*0,1*98,8</t>
  </si>
  <si>
    <t>-1222059174</t>
  </si>
  <si>
    <t>60,326*1,8 'Přepočtené koeficientem množství</t>
  </si>
  <si>
    <t>211971110</t>
  </si>
  <si>
    <t>Zřízení opláštění žeber nebo trativodů geotextilií v rýze nebo zářezu sklonu do 1:2</t>
  </si>
  <si>
    <t>2029028760</t>
  </si>
  <si>
    <t>0,2*4*99</t>
  </si>
  <si>
    <t>69311067</t>
  </si>
  <si>
    <t>geotextilie netkaná separační, ochranná, filtrační, drenážní PP 250g/m2</t>
  </si>
  <si>
    <t>-1773165650</t>
  </si>
  <si>
    <t>79,2*1,15 'Přepočtené koeficientem množství</t>
  </si>
  <si>
    <t>212752101</t>
  </si>
  <si>
    <t>Trativod z drenážních trubek korugovaných PE-HD SN 4 perforace 360° včetně lože otevřený výkop DN 100 pro liniové stavby</t>
  </si>
  <si>
    <t>1826479461</t>
  </si>
  <si>
    <t>271562211</t>
  </si>
  <si>
    <t>Podsyp pod základové konstrukce se zhutněním z drobného kameniva frakce 0 až 4 mm</t>
  </si>
  <si>
    <t>-1461989013</t>
  </si>
  <si>
    <t>0,1*2,1*2,6</t>
  </si>
  <si>
    <t>"šachty" 0,1*2,0*2,0*5</t>
  </si>
  <si>
    <t>273313511</t>
  </si>
  <si>
    <t>Základové desky z betonu tř. C 12/15</t>
  </si>
  <si>
    <t>-933545859</t>
  </si>
  <si>
    <t>"pod šachty" 0,1*1,2*1,2*5</t>
  </si>
  <si>
    <t>273321511</t>
  </si>
  <si>
    <t>Základové desky ze ŽB bez zvýšených nároků na prostředí tř. C 25/30</t>
  </si>
  <si>
    <t>-1408325305</t>
  </si>
  <si>
    <t>"OLK" 2,1*2,6*0,2</t>
  </si>
  <si>
    <t>Vodorovné konstrukce</t>
  </si>
  <si>
    <t>451541111</t>
  </si>
  <si>
    <t>Lože pod potrubí otevřený výkop ze štěrkodrtě</t>
  </si>
  <si>
    <t>1262061222</t>
  </si>
  <si>
    <t>0,1*0,8*(98,8+22,5)</t>
  </si>
  <si>
    <t>463211141</t>
  </si>
  <si>
    <t>Rovnanina objemu do 3 m3 z lomového kamene tříděného hm do 80 kg s urovnáním líce</t>
  </si>
  <si>
    <t>-1036066636</t>
  </si>
  <si>
    <t>2,0*3,5*0,25</t>
  </si>
  <si>
    <t>871315231</t>
  </si>
  <si>
    <t>Kanalizační potrubí z tvrdého PVC jednovrstvé tuhost třídy SN10 DN 160</t>
  </si>
  <si>
    <t>1042913724</t>
  </si>
  <si>
    <t>19,5+2*1,5</t>
  </si>
  <si>
    <t>871350320</t>
  </si>
  <si>
    <t>Montáž kanalizačního potrubí hladkého plnostěnného SN 12 z polypropylenu DN 200</t>
  </si>
  <si>
    <t>267438123</t>
  </si>
  <si>
    <t>26,6+12,6+14,3+43,5+26,6+19,3</t>
  </si>
  <si>
    <t>28617026</t>
  </si>
  <si>
    <t>trubka kanalizační PP plnostěnná třívrstvá DN 200x1000mm SN12</t>
  </si>
  <si>
    <t>1587479050</t>
  </si>
  <si>
    <t>142,9*1,015 'Přepočtené koeficientem množství</t>
  </si>
  <si>
    <t>871370320</t>
  </si>
  <si>
    <t>Montáž kanalizačního potrubí hladkého plnostěnného SN 12 z polypropylenu DN 300</t>
  </si>
  <si>
    <t>809372728</t>
  </si>
  <si>
    <t>2861702R</t>
  </si>
  <si>
    <t>trubka PP plnostěnná třívrstvá DN 300 - chránička</t>
  </si>
  <si>
    <t>989261950</t>
  </si>
  <si>
    <t>43,5*1,015 'Přepočtené koeficientem množství</t>
  </si>
  <si>
    <t>892351111</t>
  </si>
  <si>
    <t>Tlaková zkouška vodou potrubí DN 150 nebo 200</t>
  </si>
  <si>
    <t>-1251902708</t>
  </si>
  <si>
    <t>142,9+22,5</t>
  </si>
  <si>
    <t>892372111</t>
  </si>
  <si>
    <t>Zabezpečení konců potrubí DN do 300 při tlakových zkouškách vodou</t>
  </si>
  <si>
    <t>-1810027186</t>
  </si>
  <si>
    <t>894411311</t>
  </si>
  <si>
    <t>Osazení betonových nebo železobetonových dílců pro šachty skruží rovných</t>
  </si>
  <si>
    <t>1628066170</t>
  </si>
  <si>
    <t>59224420</t>
  </si>
  <si>
    <t>skruž betonové šachty DN 1000 kanalizační 100x100x10cm, stupadla poplastovaná</t>
  </si>
  <si>
    <t>665874497</t>
  </si>
  <si>
    <t>59224418</t>
  </si>
  <si>
    <t>skruž betonové šachty DN 1000 kanalizační 100x50x10cm, stupadla poplastovaná</t>
  </si>
  <si>
    <t>689628109</t>
  </si>
  <si>
    <t>59224416</t>
  </si>
  <si>
    <t>skruž betonové šachty DN 1000 kanalizační 100x25x10cm, stupadla poplastovaná</t>
  </si>
  <si>
    <t>-1863651380</t>
  </si>
  <si>
    <t>59224188</t>
  </si>
  <si>
    <t>prstenec šachtový vyrovnávací betonový 625x120x120mm</t>
  </si>
  <si>
    <t>1056331348</t>
  </si>
  <si>
    <t>59224187</t>
  </si>
  <si>
    <t>prstenec šachtový vyrovnávací betonový 625x120x100mm</t>
  </si>
  <si>
    <t>590355355</t>
  </si>
  <si>
    <t>894412411</t>
  </si>
  <si>
    <t>Osazení betonových nebo železobetonových dílců pro šachty skruží přechodových</t>
  </si>
  <si>
    <t>981625241</t>
  </si>
  <si>
    <t>59224414</t>
  </si>
  <si>
    <t>konus betonové šachty DN 1000 kanalizační 100x62,5x58cm tl stěny 10, stupadla poplastovaná</t>
  </si>
  <si>
    <t>-1753066254</t>
  </si>
  <si>
    <t>894414111</t>
  </si>
  <si>
    <t>Osazení betonových nebo železobetonových dílců pro šachty skruží základových (dno)</t>
  </si>
  <si>
    <t>-583731086</t>
  </si>
  <si>
    <t>59224350</t>
  </si>
  <si>
    <t>dno betonové šachty kanalizační jednolité 100x53x15cm</t>
  </si>
  <si>
    <t>-382767755</t>
  </si>
  <si>
    <t>899104112</t>
  </si>
  <si>
    <t>Osazení poklopů litinových nebo ocelových včetně rámů pro třídu zatížení D400, E600</t>
  </si>
  <si>
    <t>1902701072</t>
  </si>
  <si>
    <t>5+2</t>
  </si>
  <si>
    <t>28661935</t>
  </si>
  <si>
    <t>poklop šachtový DN 600 pro třídu zatížení D400</t>
  </si>
  <si>
    <t>-1738744334</t>
  </si>
  <si>
    <t>1+2</t>
  </si>
  <si>
    <t>28661933</t>
  </si>
  <si>
    <t>poklop šachtový litinový  DN 600 pro třídu zatížení B125</t>
  </si>
  <si>
    <t>1394012489</t>
  </si>
  <si>
    <t>89920114R</t>
  </si>
  <si>
    <t>D+M odlučovač lehkých kapalin  vč. vystrojení 2050x2550</t>
  </si>
  <si>
    <t>512</t>
  </si>
  <si>
    <t>-1565265765</t>
  </si>
  <si>
    <t>89920115R</t>
  </si>
  <si>
    <t>D+M regulátor odtoku</t>
  </si>
  <si>
    <t>910288691</t>
  </si>
  <si>
    <t>899722114</t>
  </si>
  <si>
    <t>Krytí potrubí z plastů výstražnou fólií z PVC 40 cm</t>
  </si>
  <si>
    <t>1638627600</t>
  </si>
  <si>
    <t>26,6+12,6+14,3+26,0+19,3</t>
  </si>
  <si>
    <t>89972502R</t>
  </si>
  <si>
    <t>Zpracování kanalizačního řádu</t>
  </si>
  <si>
    <t>1024</t>
  </si>
  <si>
    <t>1500759679</t>
  </si>
  <si>
    <t>89972503R</t>
  </si>
  <si>
    <t>Zpracování provozního řádu</t>
  </si>
  <si>
    <t>-719931502</t>
  </si>
  <si>
    <t>998</t>
  </si>
  <si>
    <t>998276101</t>
  </si>
  <si>
    <t>Přesun hmot pro trubní vedení z trub z plastických hmot otevřený výkop</t>
  </si>
  <si>
    <t>-1672740726</t>
  </si>
  <si>
    <t>PSV</t>
  </si>
  <si>
    <t>Práce a dodávky PSV</t>
  </si>
  <si>
    <t>711</t>
  </si>
  <si>
    <t>Izolace proti vodě, vlhkosti a plynům</t>
  </si>
  <si>
    <t>711141559</t>
  </si>
  <si>
    <t>Provedení izolace proti zemní vlhkosti pásy přitavením vodorovné NAIP</t>
  </si>
  <si>
    <t>378063485</t>
  </si>
  <si>
    <t>2,1*2,6</t>
  </si>
  <si>
    <t>6283201R</t>
  </si>
  <si>
    <t>pás asfaltový 400H PE</t>
  </si>
  <si>
    <t>1711273812</t>
  </si>
  <si>
    <t>5,46*1,2 'Přepočtené koeficientem množství</t>
  </si>
  <si>
    <t>998711101</t>
  </si>
  <si>
    <t>Přesun hmot tonážní pro izolace proti vodě, vlhkosti a plynům v objektech v do 6 m</t>
  </si>
  <si>
    <t>1319861249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</si>
  <si>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</si>
  <si>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</si>
  <si>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</si>
  <si>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</si>
  <si>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</si>
  <si>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</si>
  <si>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</si>
  <si>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</si>
  <si>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012203000</t>
  </si>
  <si>
    <t>Geodetické práce při provádění stavby - vytýčení nových objektů</t>
  </si>
  <si>
    <t>790358708</t>
  </si>
  <si>
    <t>012303001</t>
  </si>
  <si>
    <t>Vytýčení sítí</t>
  </si>
  <si>
    <t>-2126719798</t>
  </si>
  <si>
    <t>012303002</t>
  </si>
  <si>
    <t>Geodetické práce po výstavbě - kontrolní zaměření skutečného stavu provedení</t>
  </si>
  <si>
    <t>-2048530169</t>
  </si>
  <si>
    <t>012303005</t>
  </si>
  <si>
    <t>Geometrický plán</t>
  </si>
  <si>
    <t>-1290929132</t>
  </si>
  <si>
    <t>VRN3</t>
  </si>
  <si>
    <t>Zařízení staveniště</t>
  </si>
  <si>
    <t>030001000</t>
  </si>
  <si>
    <t xml:space="preserve">Zařízení staveniště vč. jeho ohlášení/povolení u příslušného stavebního úřadu </t>
  </si>
  <si>
    <t>-371361104</t>
  </si>
  <si>
    <t>-519905638</t>
  </si>
  <si>
    <t>VRN4</t>
  </si>
  <si>
    <t>Inženýrská činnost</t>
  </si>
  <si>
    <t>hod</t>
  </si>
  <si>
    <t>045203000</t>
  </si>
  <si>
    <t>Kompletační činnost</t>
  </si>
  <si>
    <t>1766867345</t>
  </si>
  <si>
    <t>048011003R</t>
  </si>
  <si>
    <t>04801104R</t>
  </si>
  <si>
    <t>Dokumentace skutečného provedení</t>
  </si>
  <si>
    <t>-1350120102</t>
  </si>
  <si>
    <t>564821111</t>
  </si>
  <si>
    <t>Podklad ze štěrkodrtě ŠD plochy přes 100 m2 tl 80 mm</t>
  </si>
  <si>
    <t>564871111</t>
  </si>
  <si>
    <t>Podklad ze štěrkodrtě ŠD plochy přes 100 m2 tl 250 mm</t>
  </si>
  <si>
    <t>Podklad z kameniva hrubého drceného vel. 0-125(150) mm plochy přes 100 m2 tl 250 mm</t>
  </si>
  <si>
    <t>56477111R</t>
  </si>
  <si>
    <t>115101201</t>
  </si>
  <si>
    <t>Čerpání vody na dopravní výšku do 10 m průměrný přítok do 500 l/min</t>
  </si>
  <si>
    <t>množství bude upřesněno zápisy ve SD</t>
  </si>
  <si>
    <t>Kontrolní zkoušky a měření dle KZP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</si>
</sst>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67" fontId="23" fillId="0" borderId="22" xfId="0" applyNumberFormat="1" applyFont="1" applyFill="1" applyBorder="1" applyAlignment="1" applyProtection="1">
      <alignment vertical="center"/>
      <protection locked="0"/>
    </xf>
    <xf numFmtId="49" fontId="23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3" fillId="0" borderId="22" xfId="0" applyFont="1" applyFill="1" applyBorder="1" applyAlignment="1" applyProtection="1">
      <alignment horizontal="left" vertical="center" wrapText="1"/>
      <protection locked="0"/>
    </xf>
    <xf numFmtId="0" fontId="23" fillId="0" borderId="22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11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23" t="s">
        <v>14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R5" s="21"/>
      <c r="BE5" s="220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24" t="s">
        <v>17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R6" s="21"/>
      <c r="BE6" s="221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21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21"/>
      <c r="BS8" s="18" t="s">
        <v>6</v>
      </c>
    </row>
    <row r="9" spans="1:74" s="1" customFormat="1" ht="14.45" customHeight="1">
      <c r="B9" s="21"/>
      <c r="AR9" s="21"/>
      <c r="BE9" s="221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221"/>
      <c r="BS10" s="18" t="s">
        <v>6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1</v>
      </c>
      <c r="AR11" s="21"/>
      <c r="BE11" s="221"/>
      <c r="BS11" s="18" t="s">
        <v>6</v>
      </c>
    </row>
    <row r="12" spans="1:74" s="1" customFormat="1" ht="6.95" customHeight="1">
      <c r="B12" s="21"/>
      <c r="AR12" s="21"/>
      <c r="BE12" s="221"/>
      <c r="BS12" s="18" t="s">
        <v>6</v>
      </c>
    </row>
    <row r="13" spans="1:74" s="1" customFormat="1" ht="12" customHeight="1">
      <c r="B13" s="21"/>
      <c r="D13" s="28" t="s">
        <v>29</v>
      </c>
      <c r="AK13" s="28" t="s">
        <v>25</v>
      </c>
      <c r="AN13" s="30" t="s">
        <v>30</v>
      </c>
      <c r="AR13" s="21"/>
      <c r="BE13" s="221"/>
      <c r="BS13" s="18" t="s">
        <v>6</v>
      </c>
    </row>
    <row r="14" spans="1:74" ht="12.75">
      <c r="B14" s="21"/>
      <c r="E14" s="225" t="s">
        <v>30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8" t="s">
        <v>28</v>
      </c>
      <c r="AN14" s="30" t="s">
        <v>30</v>
      </c>
      <c r="AR14" s="21"/>
      <c r="BE14" s="221"/>
      <c r="BS14" s="18" t="s">
        <v>6</v>
      </c>
    </row>
    <row r="15" spans="1:74" s="1" customFormat="1" ht="6.95" customHeight="1">
      <c r="B15" s="21"/>
      <c r="AR15" s="21"/>
      <c r="BE15" s="221"/>
      <c r="BS15" s="18" t="s">
        <v>3</v>
      </c>
    </row>
    <row r="16" spans="1:74" s="1" customFormat="1" ht="12" customHeight="1">
      <c r="B16" s="21"/>
      <c r="D16" s="28" t="s">
        <v>31</v>
      </c>
      <c r="AK16" s="28" t="s">
        <v>25</v>
      </c>
      <c r="AN16" s="26" t="s">
        <v>32</v>
      </c>
      <c r="AR16" s="21"/>
      <c r="BE16" s="221"/>
      <c r="BS16" s="18" t="s">
        <v>3</v>
      </c>
    </row>
    <row r="17" spans="1:71" s="1" customFormat="1" ht="18.399999999999999" customHeight="1">
      <c r="B17" s="21"/>
      <c r="E17" s="26" t="s">
        <v>33</v>
      </c>
      <c r="AK17" s="28" t="s">
        <v>28</v>
      </c>
      <c r="AN17" s="26" t="s">
        <v>1</v>
      </c>
      <c r="AR17" s="21"/>
      <c r="BE17" s="221"/>
      <c r="BS17" s="18" t="s">
        <v>34</v>
      </c>
    </row>
    <row r="18" spans="1:71" s="1" customFormat="1" ht="6.95" customHeight="1">
      <c r="B18" s="21"/>
      <c r="AR18" s="21"/>
      <c r="BE18" s="221"/>
      <c r="BS18" s="18" t="s">
        <v>6</v>
      </c>
    </row>
    <row r="19" spans="1:71" s="1" customFormat="1" ht="12" customHeight="1">
      <c r="B19" s="21"/>
      <c r="D19" s="28" t="s">
        <v>35</v>
      </c>
      <c r="AK19" s="28" t="s">
        <v>25</v>
      </c>
      <c r="AN19" s="26" t="s">
        <v>1</v>
      </c>
      <c r="AR19" s="21"/>
      <c r="BE19" s="221"/>
      <c r="BS19" s="18" t="s">
        <v>6</v>
      </c>
    </row>
    <row r="20" spans="1:71" s="1" customFormat="1" ht="18.399999999999999" customHeight="1">
      <c r="B20" s="21"/>
      <c r="E20" s="26" t="s">
        <v>36</v>
      </c>
      <c r="AK20" s="28" t="s">
        <v>28</v>
      </c>
      <c r="AN20" s="26" t="s">
        <v>1</v>
      </c>
      <c r="AR20" s="21"/>
      <c r="BE20" s="221"/>
      <c r="BS20" s="18" t="s">
        <v>34</v>
      </c>
    </row>
    <row r="21" spans="1:71" s="1" customFormat="1" ht="6.95" customHeight="1">
      <c r="B21" s="21"/>
      <c r="AR21" s="21"/>
      <c r="BE21" s="221"/>
    </row>
    <row r="22" spans="1:71" s="1" customFormat="1" ht="12" customHeight="1">
      <c r="B22" s="21"/>
      <c r="D22" s="28" t="s">
        <v>37</v>
      </c>
      <c r="AR22" s="21"/>
      <c r="BE22" s="221"/>
    </row>
    <row r="23" spans="1:71" s="1" customFormat="1" ht="16.5" customHeight="1">
      <c r="B23" s="21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21"/>
      <c r="BE23" s="221"/>
    </row>
    <row r="24" spans="1:71" s="1" customFormat="1" ht="6.95" customHeight="1">
      <c r="B24" s="21"/>
      <c r="AR24" s="21"/>
      <c r="BE24" s="221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1"/>
    </row>
    <row r="26" spans="1:71" s="2" customFormat="1" ht="25.9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8">
        <f>ROUND(AG94,2)</f>
        <v>0</v>
      </c>
      <c r="AL26" s="229"/>
      <c r="AM26" s="229"/>
      <c r="AN26" s="229"/>
      <c r="AO26" s="229"/>
      <c r="AP26" s="33"/>
      <c r="AQ26" s="33"/>
      <c r="AR26" s="34"/>
      <c r="BE26" s="221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1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0" t="s">
        <v>39</v>
      </c>
      <c r="M28" s="230"/>
      <c r="N28" s="230"/>
      <c r="O28" s="230"/>
      <c r="P28" s="230"/>
      <c r="Q28" s="33"/>
      <c r="R28" s="33"/>
      <c r="S28" s="33"/>
      <c r="T28" s="33"/>
      <c r="U28" s="33"/>
      <c r="V28" s="33"/>
      <c r="W28" s="230" t="s">
        <v>40</v>
      </c>
      <c r="X28" s="230"/>
      <c r="Y28" s="230"/>
      <c r="Z28" s="230"/>
      <c r="AA28" s="230"/>
      <c r="AB28" s="230"/>
      <c r="AC28" s="230"/>
      <c r="AD28" s="230"/>
      <c r="AE28" s="230"/>
      <c r="AF28" s="33"/>
      <c r="AG28" s="33"/>
      <c r="AH28" s="33"/>
      <c r="AI28" s="33"/>
      <c r="AJ28" s="33"/>
      <c r="AK28" s="230" t="s">
        <v>41</v>
      </c>
      <c r="AL28" s="230"/>
      <c r="AM28" s="230"/>
      <c r="AN28" s="230"/>
      <c r="AO28" s="230"/>
      <c r="AP28" s="33"/>
      <c r="AQ28" s="33"/>
      <c r="AR28" s="34"/>
      <c r="BE28" s="221"/>
    </row>
    <row r="29" spans="1:71" s="3" customFormat="1" ht="14.45" customHeight="1">
      <c r="B29" s="38"/>
      <c r="D29" s="28" t="s">
        <v>42</v>
      </c>
      <c r="F29" s="28" t="s">
        <v>43</v>
      </c>
      <c r="L29" s="215">
        <v>0.21</v>
      </c>
      <c r="M29" s="214"/>
      <c r="N29" s="214"/>
      <c r="O29" s="214"/>
      <c r="P29" s="214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ROUND(AV94, 2)</f>
        <v>0</v>
      </c>
      <c r="AL29" s="214"/>
      <c r="AM29" s="214"/>
      <c r="AN29" s="214"/>
      <c r="AO29" s="214"/>
      <c r="AR29" s="38"/>
      <c r="BE29" s="222"/>
    </row>
    <row r="30" spans="1:71" s="3" customFormat="1" ht="14.45" customHeight="1">
      <c r="B30" s="38"/>
      <c r="F30" s="28" t="s">
        <v>44</v>
      </c>
      <c r="L30" s="215">
        <v>0.15</v>
      </c>
      <c r="M30" s="214"/>
      <c r="N30" s="214"/>
      <c r="O30" s="214"/>
      <c r="P30" s="214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ROUND(AW94, 2)</f>
        <v>0</v>
      </c>
      <c r="AL30" s="214"/>
      <c r="AM30" s="214"/>
      <c r="AN30" s="214"/>
      <c r="AO30" s="214"/>
      <c r="AR30" s="38"/>
      <c r="BE30" s="222"/>
    </row>
    <row r="31" spans="1:71" s="3" customFormat="1" ht="14.45" hidden="1" customHeight="1">
      <c r="B31" s="38"/>
      <c r="F31" s="28" t="s">
        <v>45</v>
      </c>
      <c r="L31" s="215">
        <v>0.21</v>
      </c>
      <c r="M31" s="214"/>
      <c r="N31" s="214"/>
      <c r="O31" s="214"/>
      <c r="P31" s="214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8"/>
      <c r="BE31" s="222"/>
    </row>
    <row r="32" spans="1:71" s="3" customFormat="1" ht="14.45" hidden="1" customHeight="1">
      <c r="B32" s="38"/>
      <c r="F32" s="28" t="s">
        <v>46</v>
      </c>
      <c r="L32" s="215">
        <v>0.15</v>
      </c>
      <c r="M32" s="214"/>
      <c r="N32" s="214"/>
      <c r="O32" s="214"/>
      <c r="P32" s="214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8"/>
      <c r="BE32" s="222"/>
    </row>
    <row r="33" spans="1:57" s="3" customFormat="1" ht="14.45" hidden="1" customHeight="1">
      <c r="B33" s="38"/>
      <c r="F33" s="28" t="s">
        <v>47</v>
      </c>
      <c r="L33" s="215">
        <v>0</v>
      </c>
      <c r="M33" s="214"/>
      <c r="N33" s="214"/>
      <c r="O33" s="214"/>
      <c r="P33" s="214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8"/>
      <c r="BE33" s="222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1"/>
    </row>
    <row r="35" spans="1:57" s="2" customFormat="1" ht="25.9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19" t="s">
        <v>50</v>
      </c>
      <c r="Y35" s="217"/>
      <c r="Z35" s="217"/>
      <c r="AA35" s="217"/>
      <c r="AB35" s="217"/>
      <c r="AC35" s="41"/>
      <c r="AD35" s="41"/>
      <c r="AE35" s="41"/>
      <c r="AF35" s="41"/>
      <c r="AG35" s="41"/>
      <c r="AH35" s="41"/>
      <c r="AI35" s="41"/>
      <c r="AJ35" s="41"/>
      <c r="AK35" s="216">
        <f>SUM(AK26:AK33)</f>
        <v>0</v>
      </c>
      <c r="AL35" s="217"/>
      <c r="AM35" s="217"/>
      <c r="AN35" s="217"/>
      <c r="AO35" s="218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53</v>
      </c>
      <c r="AI60" s="36"/>
      <c r="AJ60" s="36"/>
      <c r="AK60" s="36"/>
      <c r="AL60" s="36"/>
      <c r="AM60" s="46" t="s">
        <v>54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56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53</v>
      </c>
      <c r="AI75" s="36"/>
      <c r="AJ75" s="36"/>
      <c r="AK75" s="36"/>
      <c r="AL75" s="36"/>
      <c r="AM75" s="46" t="s">
        <v>54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1139</v>
      </c>
      <c r="AR84" s="52"/>
    </row>
    <row r="85" spans="1:91" s="5" customFormat="1" ht="36.950000000000003" customHeight="1">
      <c r="B85" s="53"/>
      <c r="C85" s="54" t="s">
        <v>16</v>
      </c>
      <c r="L85" s="241" t="str">
        <f>K6</f>
        <v>Rozšíření odstavných ploch pro autobusy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43" t="str">
        <f>IF(AN8= "","",AN8)</f>
        <v>29. 8. 2022</v>
      </c>
      <c r="AN87" s="243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Dopravní podnik Ostrava a.s.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31</v>
      </c>
      <c r="AJ89" s="33"/>
      <c r="AK89" s="33"/>
      <c r="AL89" s="33"/>
      <c r="AM89" s="244" t="str">
        <f>IF(E17="","",E17)</f>
        <v>IGEA s.r.o.</v>
      </c>
      <c r="AN89" s="245"/>
      <c r="AO89" s="245"/>
      <c r="AP89" s="245"/>
      <c r="AQ89" s="33"/>
      <c r="AR89" s="34"/>
      <c r="AS89" s="246" t="s">
        <v>58</v>
      </c>
      <c r="AT89" s="247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35</v>
      </c>
      <c r="AJ90" s="33"/>
      <c r="AK90" s="33"/>
      <c r="AL90" s="33"/>
      <c r="AM90" s="244" t="str">
        <f>IF(E20="","",E20)</f>
        <v>R.Vojtěchová</v>
      </c>
      <c r="AN90" s="245"/>
      <c r="AO90" s="245"/>
      <c r="AP90" s="245"/>
      <c r="AQ90" s="33"/>
      <c r="AR90" s="34"/>
      <c r="AS90" s="248"/>
      <c r="AT90" s="249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8"/>
      <c r="AT91" s="249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4" t="s">
        <v>59</v>
      </c>
      <c r="D92" s="235"/>
      <c r="E92" s="235"/>
      <c r="F92" s="235"/>
      <c r="G92" s="235"/>
      <c r="H92" s="61"/>
      <c r="I92" s="237" t="s">
        <v>60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6" t="s">
        <v>61</v>
      </c>
      <c r="AH92" s="235"/>
      <c r="AI92" s="235"/>
      <c r="AJ92" s="235"/>
      <c r="AK92" s="235"/>
      <c r="AL92" s="235"/>
      <c r="AM92" s="235"/>
      <c r="AN92" s="237" t="s">
        <v>62</v>
      </c>
      <c r="AO92" s="235"/>
      <c r="AP92" s="238"/>
      <c r="AQ92" s="62" t="s">
        <v>63</v>
      </c>
      <c r="AR92" s="34"/>
      <c r="AS92" s="63" t="s">
        <v>64</v>
      </c>
      <c r="AT92" s="64" t="s">
        <v>65</v>
      </c>
      <c r="AU92" s="64" t="s">
        <v>66</v>
      </c>
      <c r="AV92" s="64" t="s">
        <v>67</v>
      </c>
      <c r="AW92" s="64" t="s">
        <v>68</v>
      </c>
      <c r="AX92" s="64" t="s">
        <v>69</v>
      </c>
      <c r="AY92" s="64" t="s">
        <v>70</v>
      </c>
      <c r="AZ92" s="64" t="s">
        <v>71</v>
      </c>
      <c r="BA92" s="64" t="s">
        <v>72</v>
      </c>
      <c r="BB92" s="64" t="s">
        <v>73</v>
      </c>
      <c r="BC92" s="64" t="s">
        <v>74</v>
      </c>
      <c r="BD92" s="65" t="s">
        <v>75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76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9">
        <f>ROUND(SUM(AG95:AG99),2)</f>
        <v>0</v>
      </c>
      <c r="AH94" s="239"/>
      <c r="AI94" s="239"/>
      <c r="AJ94" s="239"/>
      <c r="AK94" s="239"/>
      <c r="AL94" s="239"/>
      <c r="AM94" s="239"/>
      <c r="AN94" s="240">
        <f t="shared" ref="AN94:AN99" si="0">SUM(AG94,AT94)</f>
        <v>0</v>
      </c>
      <c r="AO94" s="240"/>
      <c r="AP94" s="240"/>
      <c r="AQ94" s="73" t="s">
        <v>1</v>
      </c>
      <c r="AR94" s="69"/>
      <c r="AS94" s="74">
        <f>ROUND(SUM(AS95:AS99),2)</f>
        <v>0</v>
      </c>
      <c r="AT94" s="75">
        <f t="shared" ref="AT94:AT99" si="1">ROUND(SUM(AV94:AW94),2)</f>
        <v>0</v>
      </c>
      <c r="AU94" s="76">
        <f>ROUND(SUM(AU95:AU99),5)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ROUND(SUM(AZ95:AZ99),2)</f>
        <v>0</v>
      </c>
      <c r="BA94" s="75">
        <f>ROUND(SUM(BA95:BA99),2)</f>
        <v>0</v>
      </c>
      <c r="BB94" s="75">
        <f>ROUND(SUM(BB95:BB99),2)</f>
        <v>0</v>
      </c>
      <c r="BC94" s="75">
        <f>ROUND(SUM(BC95:BC99),2)</f>
        <v>0</v>
      </c>
      <c r="BD94" s="77">
        <f>ROUND(SUM(BD95:BD99),2)</f>
        <v>0</v>
      </c>
      <c r="BS94" s="78" t="s">
        <v>77</v>
      </c>
      <c r="BT94" s="78" t="s">
        <v>78</v>
      </c>
      <c r="BU94" s="79" t="s">
        <v>79</v>
      </c>
      <c r="BV94" s="78" t="s">
        <v>80</v>
      </c>
      <c r="BW94" s="78" t="s">
        <v>4</v>
      </c>
      <c r="BX94" s="78" t="s">
        <v>81</v>
      </c>
      <c r="CL94" s="78" t="s">
        <v>1</v>
      </c>
    </row>
    <row r="95" spans="1:91" s="7" customFormat="1" ht="16.5" customHeight="1">
      <c r="A95" s="80" t="s">
        <v>82</v>
      </c>
      <c r="B95" s="81"/>
      <c r="C95" s="82"/>
      <c r="D95" s="233" t="s">
        <v>83</v>
      </c>
      <c r="E95" s="233"/>
      <c r="F95" s="233"/>
      <c r="G95" s="233"/>
      <c r="H95" s="233"/>
      <c r="I95" s="83"/>
      <c r="J95" s="233" t="s">
        <v>84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1">
        <f>'IO 01 - Venkovní osvětlení'!J30</f>
        <v>0</v>
      </c>
      <c r="AH95" s="232"/>
      <c r="AI95" s="232"/>
      <c r="AJ95" s="232"/>
      <c r="AK95" s="232"/>
      <c r="AL95" s="232"/>
      <c r="AM95" s="232"/>
      <c r="AN95" s="231">
        <f t="shared" si="0"/>
        <v>0</v>
      </c>
      <c r="AO95" s="232"/>
      <c r="AP95" s="232"/>
      <c r="AQ95" s="84" t="s">
        <v>85</v>
      </c>
      <c r="AR95" s="81"/>
      <c r="AS95" s="85">
        <v>0</v>
      </c>
      <c r="AT95" s="86">
        <f t="shared" si="1"/>
        <v>0</v>
      </c>
      <c r="AU95" s="87">
        <f>'IO 01 - Venkovní osvětlení'!P121</f>
        <v>0</v>
      </c>
      <c r="AV95" s="86">
        <f>'IO 01 - Venkovní osvětlení'!J33</f>
        <v>0</v>
      </c>
      <c r="AW95" s="86">
        <f>'IO 01 - Venkovní osvětlení'!J34</f>
        <v>0</v>
      </c>
      <c r="AX95" s="86">
        <f>'IO 01 - Venkovní osvětlení'!J35</f>
        <v>0</v>
      </c>
      <c r="AY95" s="86">
        <f>'IO 01 - Venkovní osvětlení'!J36</f>
        <v>0</v>
      </c>
      <c r="AZ95" s="86">
        <f>'IO 01 - Venkovní osvětlení'!F33</f>
        <v>0</v>
      </c>
      <c r="BA95" s="86">
        <f>'IO 01 - Venkovní osvětlení'!F34</f>
        <v>0</v>
      </c>
      <c r="BB95" s="86">
        <f>'IO 01 - Venkovní osvětlení'!F35</f>
        <v>0</v>
      </c>
      <c r="BC95" s="86">
        <f>'IO 01 - Venkovní osvětlení'!F36</f>
        <v>0</v>
      </c>
      <c r="BD95" s="88">
        <f>'IO 01 - Venkovní osvětlení'!F37</f>
        <v>0</v>
      </c>
      <c r="BT95" s="89" t="s">
        <v>86</v>
      </c>
      <c r="BV95" s="89" t="s">
        <v>80</v>
      </c>
      <c r="BW95" s="89" t="s">
        <v>87</v>
      </c>
      <c r="BX95" s="89" t="s">
        <v>4</v>
      </c>
      <c r="CL95" s="89" t="s">
        <v>1</v>
      </c>
      <c r="CM95" s="89" t="s">
        <v>88</v>
      </c>
    </row>
    <row r="96" spans="1:91" s="7" customFormat="1" ht="16.5" customHeight="1">
      <c r="A96" s="80" t="s">
        <v>82</v>
      </c>
      <c r="B96" s="81"/>
      <c r="C96" s="82"/>
      <c r="D96" s="233" t="s">
        <v>89</v>
      </c>
      <c r="E96" s="233"/>
      <c r="F96" s="233"/>
      <c r="G96" s="233"/>
      <c r="H96" s="233"/>
      <c r="I96" s="83"/>
      <c r="J96" s="233" t="s">
        <v>90</v>
      </c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1">
        <f>'SO 01 - Příprava území'!J30</f>
        <v>0</v>
      </c>
      <c r="AH96" s="232"/>
      <c r="AI96" s="232"/>
      <c r="AJ96" s="232"/>
      <c r="AK96" s="232"/>
      <c r="AL96" s="232"/>
      <c r="AM96" s="232"/>
      <c r="AN96" s="231">
        <f t="shared" si="0"/>
        <v>0</v>
      </c>
      <c r="AO96" s="232"/>
      <c r="AP96" s="232"/>
      <c r="AQ96" s="84" t="s">
        <v>85</v>
      </c>
      <c r="AR96" s="81"/>
      <c r="AS96" s="85">
        <v>0</v>
      </c>
      <c r="AT96" s="86">
        <f t="shared" si="1"/>
        <v>0</v>
      </c>
      <c r="AU96" s="87">
        <f>'SO 01 - Příprava území'!P120</f>
        <v>0</v>
      </c>
      <c r="AV96" s="86">
        <f>'SO 01 - Příprava území'!J33</f>
        <v>0</v>
      </c>
      <c r="AW96" s="86">
        <f>'SO 01 - Příprava území'!J34</f>
        <v>0</v>
      </c>
      <c r="AX96" s="86">
        <f>'SO 01 - Příprava území'!J35</f>
        <v>0</v>
      </c>
      <c r="AY96" s="86">
        <f>'SO 01 - Příprava území'!J36</f>
        <v>0</v>
      </c>
      <c r="AZ96" s="86">
        <f>'SO 01 - Příprava území'!F33</f>
        <v>0</v>
      </c>
      <c r="BA96" s="86">
        <f>'SO 01 - Příprava území'!F34</f>
        <v>0</v>
      </c>
      <c r="BB96" s="86">
        <f>'SO 01 - Příprava území'!F35</f>
        <v>0</v>
      </c>
      <c r="BC96" s="86">
        <f>'SO 01 - Příprava území'!F36</f>
        <v>0</v>
      </c>
      <c r="BD96" s="88">
        <f>'SO 01 - Příprava území'!F37</f>
        <v>0</v>
      </c>
      <c r="BT96" s="89" t="s">
        <v>86</v>
      </c>
      <c r="BV96" s="89" t="s">
        <v>80</v>
      </c>
      <c r="BW96" s="89" t="s">
        <v>91</v>
      </c>
      <c r="BX96" s="89" t="s">
        <v>4</v>
      </c>
      <c r="CL96" s="89" t="s">
        <v>1</v>
      </c>
      <c r="CM96" s="89" t="s">
        <v>88</v>
      </c>
    </row>
    <row r="97" spans="1:91" s="7" customFormat="1" ht="16.5" customHeight="1">
      <c r="A97" s="80" t="s">
        <v>82</v>
      </c>
      <c r="B97" s="81"/>
      <c r="C97" s="82"/>
      <c r="D97" s="233" t="s">
        <v>92</v>
      </c>
      <c r="E97" s="233"/>
      <c r="F97" s="233"/>
      <c r="G97" s="233"/>
      <c r="H97" s="233"/>
      <c r="I97" s="83"/>
      <c r="J97" s="233" t="s">
        <v>93</v>
      </c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1">
        <f>'SO 02 - Zpevněné plochy'!J30</f>
        <v>0</v>
      </c>
      <c r="AH97" s="232"/>
      <c r="AI97" s="232"/>
      <c r="AJ97" s="232"/>
      <c r="AK97" s="232"/>
      <c r="AL97" s="232"/>
      <c r="AM97" s="232"/>
      <c r="AN97" s="231">
        <f t="shared" si="0"/>
        <v>0</v>
      </c>
      <c r="AO97" s="232"/>
      <c r="AP97" s="232"/>
      <c r="AQ97" s="84" t="s">
        <v>85</v>
      </c>
      <c r="AR97" s="81"/>
      <c r="AS97" s="85">
        <v>0</v>
      </c>
      <c r="AT97" s="86">
        <f t="shared" si="1"/>
        <v>0</v>
      </c>
      <c r="AU97" s="87">
        <f>'SO 02 - Zpevněné plochy'!P124</f>
        <v>0</v>
      </c>
      <c r="AV97" s="86">
        <f>'SO 02 - Zpevněné plochy'!J33</f>
        <v>0</v>
      </c>
      <c r="AW97" s="86">
        <f>'SO 02 - Zpevněné plochy'!J34</f>
        <v>0</v>
      </c>
      <c r="AX97" s="86">
        <f>'SO 02 - Zpevněné plochy'!J35</f>
        <v>0</v>
      </c>
      <c r="AY97" s="86">
        <f>'SO 02 - Zpevněné plochy'!J36</f>
        <v>0</v>
      </c>
      <c r="AZ97" s="86">
        <f>'SO 02 - Zpevněné plochy'!F33</f>
        <v>0</v>
      </c>
      <c r="BA97" s="86">
        <f>'SO 02 - Zpevněné plochy'!F34</f>
        <v>0</v>
      </c>
      <c r="BB97" s="86">
        <f>'SO 02 - Zpevněné plochy'!F35</f>
        <v>0</v>
      </c>
      <c r="BC97" s="86">
        <f>'SO 02 - Zpevněné plochy'!F36</f>
        <v>0</v>
      </c>
      <c r="BD97" s="88">
        <f>'SO 02 - Zpevněné plochy'!F37</f>
        <v>0</v>
      </c>
      <c r="BT97" s="89" t="s">
        <v>86</v>
      </c>
      <c r="BV97" s="89" t="s">
        <v>80</v>
      </c>
      <c r="BW97" s="89" t="s">
        <v>94</v>
      </c>
      <c r="BX97" s="89" t="s">
        <v>4</v>
      </c>
      <c r="CL97" s="89" t="s">
        <v>1</v>
      </c>
      <c r="CM97" s="89" t="s">
        <v>88</v>
      </c>
    </row>
    <row r="98" spans="1:91" s="7" customFormat="1" ht="16.5" customHeight="1">
      <c r="A98" s="80" t="s">
        <v>82</v>
      </c>
      <c r="B98" s="81"/>
      <c r="C98" s="82"/>
      <c r="D98" s="233" t="s">
        <v>95</v>
      </c>
      <c r="E98" s="233"/>
      <c r="F98" s="233"/>
      <c r="G98" s="233"/>
      <c r="H98" s="233"/>
      <c r="I98" s="83"/>
      <c r="J98" s="233" t="s">
        <v>96</v>
      </c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231">
        <f>'SO 03 - Odvodnění zpevněn...'!J30</f>
        <v>0</v>
      </c>
      <c r="AH98" s="232"/>
      <c r="AI98" s="232"/>
      <c r="AJ98" s="232"/>
      <c r="AK98" s="232"/>
      <c r="AL98" s="232"/>
      <c r="AM98" s="232"/>
      <c r="AN98" s="231">
        <f t="shared" si="0"/>
        <v>0</v>
      </c>
      <c r="AO98" s="232"/>
      <c r="AP98" s="232"/>
      <c r="AQ98" s="84" t="s">
        <v>85</v>
      </c>
      <c r="AR98" s="81"/>
      <c r="AS98" s="85">
        <v>0</v>
      </c>
      <c r="AT98" s="86">
        <f t="shared" si="1"/>
        <v>0</v>
      </c>
      <c r="AU98" s="87">
        <f>'SO 03 - Odvodnění zpevněn...'!P124</f>
        <v>0</v>
      </c>
      <c r="AV98" s="86">
        <f>'SO 03 - Odvodnění zpevněn...'!J33</f>
        <v>0</v>
      </c>
      <c r="AW98" s="86">
        <f>'SO 03 - Odvodnění zpevněn...'!J34</f>
        <v>0</v>
      </c>
      <c r="AX98" s="86">
        <f>'SO 03 - Odvodnění zpevněn...'!J35</f>
        <v>0</v>
      </c>
      <c r="AY98" s="86">
        <f>'SO 03 - Odvodnění zpevněn...'!J36</f>
        <v>0</v>
      </c>
      <c r="AZ98" s="86">
        <f>'SO 03 - Odvodnění zpevněn...'!F33</f>
        <v>0</v>
      </c>
      <c r="BA98" s="86">
        <f>'SO 03 - Odvodnění zpevněn...'!F34</f>
        <v>0</v>
      </c>
      <c r="BB98" s="86">
        <f>'SO 03 - Odvodnění zpevněn...'!F35</f>
        <v>0</v>
      </c>
      <c r="BC98" s="86">
        <f>'SO 03 - Odvodnění zpevněn...'!F36</f>
        <v>0</v>
      </c>
      <c r="BD98" s="88">
        <f>'SO 03 - Odvodnění zpevněn...'!F37</f>
        <v>0</v>
      </c>
      <c r="BT98" s="89" t="s">
        <v>86</v>
      </c>
      <c r="BV98" s="89" t="s">
        <v>80</v>
      </c>
      <c r="BW98" s="89" t="s">
        <v>97</v>
      </c>
      <c r="BX98" s="89" t="s">
        <v>4</v>
      </c>
      <c r="CL98" s="89" t="s">
        <v>1</v>
      </c>
      <c r="CM98" s="89" t="s">
        <v>88</v>
      </c>
    </row>
    <row r="99" spans="1:91" s="7" customFormat="1" ht="16.5" customHeight="1">
      <c r="A99" s="80" t="s">
        <v>82</v>
      </c>
      <c r="B99" s="81"/>
      <c r="C99" s="82"/>
      <c r="D99" s="233" t="s">
        <v>98</v>
      </c>
      <c r="E99" s="233"/>
      <c r="F99" s="233"/>
      <c r="G99" s="233"/>
      <c r="H99" s="233"/>
      <c r="I99" s="83"/>
      <c r="J99" s="233" t="s">
        <v>98</v>
      </c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231">
        <f>'VRN - VRN'!J30</f>
        <v>0</v>
      </c>
      <c r="AH99" s="232"/>
      <c r="AI99" s="232"/>
      <c r="AJ99" s="232"/>
      <c r="AK99" s="232"/>
      <c r="AL99" s="232"/>
      <c r="AM99" s="232"/>
      <c r="AN99" s="231">
        <f t="shared" si="0"/>
        <v>0</v>
      </c>
      <c r="AO99" s="232"/>
      <c r="AP99" s="232"/>
      <c r="AQ99" s="84" t="s">
        <v>85</v>
      </c>
      <c r="AR99" s="81"/>
      <c r="AS99" s="90">
        <v>0</v>
      </c>
      <c r="AT99" s="91">
        <f t="shared" si="1"/>
        <v>0</v>
      </c>
      <c r="AU99" s="92">
        <f>'VRN - VRN'!P120</f>
        <v>0</v>
      </c>
      <c r="AV99" s="91">
        <f>'VRN - VRN'!J33</f>
        <v>0</v>
      </c>
      <c r="AW99" s="91">
        <f>'VRN - VRN'!J34</f>
        <v>0</v>
      </c>
      <c r="AX99" s="91">
        <f>'VRN - VRN'!J35</f>
        <v>0</v>
      </c>
      <c r="AY99" s="91">
        <f>'VRN - VRN'!J36</f>
        <v>0</v>
      </c>
      <c r="AZ99" s="91">
        <f>'VRN - VRN'!F33</f>
        <v>0</v>
      </c>
      <c r="BA99" s="91">
        <f>'VRN - VRN'!F34</f>
        <v>0</v>
      </c>
      <c r="BB99" s="91">
        <f>'VRN - VRN'!F35</f>
        <v>0</v>
      </c>
      <c r="BC99" s="91">
        <f>'VRN - VRN'!F36</f>
        <v>0</v>
      </c>
      <c r="BD99" s="93">
        <f>'VRN - VRN'!F37</f>
        <v>0</v>
      </c>
      <c r="BT99" s="89" t="s">
        <v>86</v>
      </c>
      <c r="BV99" s="89" t="s">
        <v>80</v>
      </c>
      <c r="BW99" s="89" t="s">
        <v>99</v>
      </c>
      <c r="BX99" s="89" t="s">
        <v>4</v>
      </c>
      <c r="CL99" s="89" t="s">
        <v>1</v>
      </c>
      <c r="CM99" s="89" t="s">
        <v>88</v>
      </c>
    </row>
    <row r="100" spans="1:91" s="2" customFormat="1" ht="30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IO 01 - Venkovní osvětlení'!C2" display="/"/>
    <hyperlink ref="A96" location="'SO 01 - Příprava území'!C2" display="/"/>
    <hyperlink ref="A97" location="'SO 02 - Zpevněné plochy'!C2" display="/"/>
    <hyperlink ref="A98" location="'SO 03 - Odvodnění zpevněn...'!C2" display="/"/>
    <hyperlink ref="A99" location="'VRN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topLeftCell="A164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87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100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1" t="str">
        <f>'Rekapitulace stavby'!K6</f>
        <v>Rozšíření odstavných ploch pro autobusy</v>
      </c>
      <c r="F7" s="252"/>
      <c r="G7" s="252"/>
      <c r="H7" s="252"/>
      <c r="L7" s="21"/>
    </row>
    <row r="8" spans="1:46" s="2" customFormat="1" ht="12" customHeight="1">
      <c r="A8" s="33"/>
      <c r="B8" s="34"/>
      <c r="C8" s="33"/>
      <c r="D8" s="28" t="s">
        <v>101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1" t="s">
        <v>102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29. 8. 2022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3" t="str">
        <f>'Rekapitulace stavby'!E14</f>
        <v>Vyplň údaj</v>
      </c>
      <c r="F18" s="223"/>
      <c r="G18" s="223"/>
      <c r="H18" s="223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36</v>
      </c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42</v>
      </c>
      <c r="E33" s="28" t="s">
        <v>43</v>
      </c>
      <c r="F33" s="100">
        <f>ROUND((SUM(BE121:BE189)),  2)</f>
        <v>0</v>
      </c>
      <c r="G33" s="33"/>
      <c r="H33" s="33"/>
      <c r="I33" s="101">
        <v>0.21</v>
      </c>
      <c r="J33" s="100">
        <f>ROUND(((SUM(BE121:BE189))*I33),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0">
        <f>ROUND((SUM(BF121:BF189)),  2)</f>
        <v>0</v>
      </c>
      <c r="G34" s="33"/>
      <c r="H34" s="33"/>
      <c r="I34" s="101">
        <v>0.15</v>
      </c>
      <c r="J34" s="100">
        <f>ROUND(((SUM(BF121:BF189))*I34),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0">
        <f>ROUND((SUM(BG121:BG189)),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0">
        <f>ROUND((SUM(BH121:BH189)),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0">
        <f>ROUND((SUM(BI121:BI189)),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1" t="str">
        <f>E7</f>
        <v>Rozšíření odstavných ploch pro autobusy</v>
      </c>
      <c r="F85" s="252"/>
      <c r="G85" s="252"/>
      <c r="H85" s="25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1" t="str">
        <f>E9</f>
        <v>IO 01 - Venkovní osvětlení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Ostrava</v>
      </c>
      <c r="G89" s="33"/>
      <c r="H89" s="33"/>
      <c r="I89" s="28" t="s">
        <v>22</v>
      </c>
      <c r="J89" s="56" t="str">
        <f>IF(J12="","",J12)</f>
        <v>29. 8. 2022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Dopravní podnik Ostrava a.s.</v>
      </c>
      <c r="G91" s="33"/>
      <c r="H91" s="33"/>
      <c r="I91" s="28" t="s">
        <v>31</v>
      </c>
      <c r="J91" s="31" t="str">
        <f>E21</f>
        <v>IGEA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R.Vojtěchová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104</v>
      </c>
      <c r="D94" s="102"/>
      <c r="E94" s="102"/>
      <c r="F94" s="102"/>
      <c r="G94" s="102"/>
      <c r="H94" s="102"/>
      <c r="I94" s="102"/>
      <c r="J94" s="111" t="s">
        <v>105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106</v>
      </c>
      <c r="D96" s="33"/>
      <c r="E96" s="33"/>
      <c r="F96" s="33"/>
      <c r="G96" s="33"/>
      <c r="H96" s="33"/>
      <c r="I96" s="33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107</v>
      </c>
    </row>
    <row r="97" spans="1:31" s="9" customFormat="1" ht="24.95" customHeight="1">
      <c r="B97" s="113"/>
      <c r="D97" s="114" t="s">
        <v>108</v>
      </c>
      <c r="E97" s="115"/>
      <c r="F97" s="115"/>
      <c r="G97" s="115"/>
      <c r="H97" s="115"/>
      <c r="I97" s="115"/>
      <c r="J97" s="116">
        <f>J122</f>
        <v>0</v>
      </c>
      <c r="L97" s="113"/>
    </row>
    <row r="98" spans="1:31" s="10" customFormat="1" ht="19.899999999999999" customHeight="1">
      <c r="B98" s="117"/>
      <c r="D98" s="118" t="s">
        <v>109</v>
      </c>
      <c r="E98" s="119"/>
      <c r="F98" s="119"/>
      <c r="G98" s="119"/>
      <c r="H98" s="119"/>
      <c r="I98" s="119"/>
      <c r="J98" s="120">
        <f>J123</f>
        <v>0</v>
      </c>
      <c r="L98" s="117"/>
    </row>
    <row r="99" spans="1:31" s="10" customFormat="1" ht="19.899999999999999" customHeight="1">
      <c r="B99" s="117"/>
      <c r="D99" s="118" t="s">
        <v>110</v>
      </c>
      <c r="E99" s="119"/>
      <c r="F99" s="119"/>
      <c r="G99" s="119"/>
      <c r="H99" s="119"/>
      <c r="I99" s="119"/>
      <c r="J99" s="120">
        <f>J144</f>
        <v>0</v>
      </c>
      <c r="L99" s="117"/>
    </row>
    <row r="100" spans="1:31" s="10" customFormat="1" ht="19.899999999999999" customHeight="1">
      <c r="B100" s="117"/>
      <c r="D100" s="118" t="s">
        <v>111</v>
      </c>
      <c r="E100" s="119"/>
      <c r="F100" s="119"/>
      <c r="G100" s="119"/>
      <c r="H100" s="119"/>
      <c r="I100" s="119"/>
      <c r="J100" s="120">
        <f>J148</f>
        <v>0</v>
      </c>
      <c r="L100" s="117"/>
    </row>
    <row r="101" spans="1:31" s="10" customFormat="1" ht="19.899999999999999" customHeight="1">
      <c r="B101" s="117"/>
      <c r="D101" s="118" t="s">
        <v>112</v>
      </c>
      <c r="E101" s="119"/>
      <c r="F101" s="119"/>
      <c r="G101" s="119"/>
      <c r="H101" s="119"/>
      <c r="I101" s="119"/>
      <c r="J101" s="120">
        <f>J151</f>
        <v>0</v>
      </c>
      <c r="L101" s="117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113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51" t="str">
        <f>E7</f>
        <v>Rozšíření odstavných ploch pro autobusy</v>
      </c>
      <c r="F111" s="252"/>
      <c r="G111" s="252"/>
      <c r="H111" s="252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101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41" t="str">
        <f>E9</f>
        <v>IO 01 - Venkovní osvětlení</v>
      </c>
      <c r="F113" s="250"/>
      <c r="G113" s="250"/>
      <c r="H113" s="250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3"/>
      <c r="E115" s="33"/>
      <c r="F115" s="26" t="str">
        <f>F12</f>
        <v>Ostrava</v>
      </c>
      <c r="G115" s="33"/>
      <c r="H115" s="33"/>
      <c r="I115" s="28" t="s">
        <v>22</v>
      </c>
      <c r="J115" s="56" t="str">
        <f>IF(J12="","",J12)</f>
        <v>29. 8. 2022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3"/>
      <c r="E117" s="33"/>
      <c r="F117" s="26" t="str">
        <f>E15</f>
        <v>Dopravní podnik Ostrava a.s.</v>
      </c>
      <c r="G117" s="33"/>
      <c r="H117" s="33"/>
      <c r="I117" s="28" t="s">
        <v>31</v>
      </c>
      <c r="J117" s="31" t="str">
        <f>E21</f>
        <v>IGEA s.r.o.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29</v>
      </c>
      <c r="D118" s="33"/>
      <c r="E118" s="33"/>
      <c r="F118" s="26" t="str">
        <f>IF(E18="","",E18)</f>
        <v>Vyplň údaj</v>
      </c>
      <c r="G118" s="33"/>
      <c r="H118" s="33"/>
      <c r="I118" s="28" t="s">
        <v>35</v>
      </c>
      <c r="J118" s="31" t="str">
        <f>E24</f>
        <v>R.Vojtěchová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21"/>
      <c r="B120" s="122"/>
      <c r="C120" s="123" t="s">
        <v>114</v>
      </c>
      <c r="D120" s="124" t="s">
        <v>63</v>
      </c>
      <c r="E120" s="124" t="s">
        <v>59</v>
      </c>
      <c r="F120" s="124" t="s">
        <v>60</v>
      </c>
      <c r="G120" s="124" t="s">
        <v>115</v>
      </c>
      <c r="H120" s="124" t="s">
        <v>116</v>
      </c>
      <c r="I120" s="124" t="s">
        <v>117</v>
      </c>
      <c r="J120" s="125" t="s">
        <v>105</v>
      </c>
      <c r="K120" s="126" t="s">
        <v>118</v>
      </c>
      <c r="L120" s="127"/>
      <c r="M120" s="63" t="s">
        <v>1</v>
      </c>
      <c r="N120" s="64" t="s">
        <v>42</v>
      </c>
      <c r="O120" s="64" t="s">
        <v>119</v>
      </c>
      <c r="P120" s="64" t="s">
        <v>120</v>
      </c>
      <c r="Q120" s="64" t="s">
        <v>121</v>
      </c>
      <c r="R120" s="64" t="s">
        <v>122</v>
      </c>
      <c r="S120" s="64" t="s">
        <v>123</v>
      </c>
      <c r="T120" s="65" t="s">
        <v>124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33"/>
      <c r="B121" s="34"/>
      <c r="C121" s="70" t="s">
        <v>125</v>
      </c>
      <c r="D121" s="33"/>
      <c r="E121" s="33"/>
      <c r="F121" s="33"/>
      <c r="G121" s="33"/>
      <c r="H121" s="33"/>
      <c r="I121" s="33"/>
      <c r="J121" s="128">
        <f>BK121</f>
        <v>0</v>
      </c>
      <c r="K121" s="33"/>
      <c r="L121" s="34"/>
      <c r="M121" s="66"/>
      <c r="N121" s="57"/>
      <c r="O121" s="67"/>
      <c r="P121" s="129">
        <f>P122</f>
        <v>0</v>
      </c>
      <c r="Q121" s="67"/>
      <c r="R121" s="129">
        <f>R122</f>
        <v>0.52793499999999993</v>
      </c>
      <c r="S121" s="67"/>
      <c r="T121" s="130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77</v>
      </c>
      <c r="AU121" s="18" t="s">
        <v>107</v>
      </c>
      <c r="BK121" s="131">
        <f>BK122</f>
        <v>0</v>
      </c>
    </row>
    <row r="122" spans="1:65" s="12" customFormat="1" ht="25.9" customHeight="1">
      <c r="B122" s="132"/>
      <c r="D122" s="133" t="s">
        <v>77</v>
      </c>
      <c r="E122" s="134" t="s">
        <v>126</v>
      </c>
      <c r="F122" s="134" t="s">
        <v>127</v>
      </c>
      <c r="I122" s="135"/>
      <c r="J122" s="136">
        <f>BK122</f>
        <v>0</v>
      </c>
      <c r="L122" s="132"/>
      <c r="M122" s="137"/>
      <c r="N122" s="138"/>
      <c r="O122" s="138"/>
      <c r="P122" s="139">
        <f>P123+P144+P148+P151</f>
        <v>0</v>
      </c>
      <c r="Q122" s="138"/>
      <c r="R122" s="139">
        <f>R123+R144+R148+R151</f>
        <v>0.52793499999999993</v>
      </c>
      <c r="S122" s="138"/>
      <c r="T122" s="140">
        <f>T123+T144+T148+T151</f>
        <v>0</v>
      </c>
      <c r="AR122" s="133" t="s">
        <v>128</v>
      </c>
      <c r="AT122" s="141" t="s">
        <v>77</v>
      </c>
      <c r="AU122" s="141" t="s">
        <v>78</v>
      </c>
      <c r="AY122" s="133" t="s">
        <v>129</v>
      </c>
      <c r="BK122" s="142">
        <f>BK123+BK144+BK148+BK151</f>
        <v>0</v>
      </c>
    </row>
    <row r="123" spans="1:65" s="12" customFormat="1" ht="22.9" customHeight="1">
      <c r="B123" s="132"/>
      <c r="D123" s="133" t="s">
        <v>77</v>
      </c>
      <c r="E123" s="143" t="s">
        <v>130</v>
      </c>
      <c r="F123" s="143" t="s">
        <v>131</v>
      </c>
      <c r="I123" s="135"/>
      <c r="J123" s="144">
        <f>BK123</f>
        <v>0</v>
      </c>
      <c r="L123" s="132"/>
      <c r="M123" s="137"/>
      <c r="N123" s="138"/>
      <c r="O123" s="138"/>
      <c r="P123" s="139">
        <f>SUM(P124:P143)</f>
        <v>0</v>
      </c>
      <c r="Q123" s="138"/>
      <c r="R123" s="139">
        <f>SUM(R124:R143)</f>
        <v>0.29503499999999994</v>
      </c>
      <c r="S123" s="138"/>
      <c r="T123" s="140">
        <f>SUM(T124:T143)</f>
        <v>0</v>
      </c>
      <c r="AR123" s="133" t="s">
        <v>128</v>
      </c>
      <c r="AT123" s="141" t="s">
        <v>77</v>
      </c>
      <c r="AU123" s="141" t="s">
        <v>86</v>
      </c>
      <c r="AY123" s="133" t="s">
        <v>129</v>
      </c>
      <c r="BK123" s="142">
        <f>SUM(BK124:BK143)</f>
        <v>0</v>
      </c>
    </row>
    <row r="124" spans="1:65" s="2" customFormat="1" ht="24.2" customHeight="1">
      <c r="A124" s="33"/>
      <c r="B124" s="145"/>
      <c r="C124" s="146" t="s">
        <v>86</v>
      </c>
      <c r="D124" s="146" t="s">
        <v>132</v>
      </c>
      <c r="E124" s="147" t="s">
        <v>133</v>
      </c>
      <c r="F124" s="148" t="s">
        <v>134</v>
      </c>
      <c r="G124" s="149" t="s">
        <v>135</v>
      </c>
      <c r="H124" s="150">
        <v>117</v>
      </c>
      <c r="I124" s="151"/>
      <c r="J124" s="152">
        <f>ROUND(I124*H124,2)</f>
        <v>0</v>
      </c>
      <c r="K124" s="153"/>
      <c r="L124" s="34"/>
      <c r="M124" s="154" t="s">
        <v>1</v>
      </c>
      <c r="N124" s="155" t="s">
        <v>43</v>
      </c>
      <c r="O124" s="59"/>
      <c r="P124" s="156">
        <f>O124*H124</f>
        <v>0</v>
      </c>
      <c r="Q124" s="156">
        <v>0</v>
      </c>
      <c r="R124" s="156">
        <f>Q124*H124</f>
        <v>0</v>
      </c>
      <c r="S124" s="156">
        <v>0</v>
      </c>
      <c r="T124" s="15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8" t="s">
        <v>136</v>
      </c>
      <c r="AT124" s="158" t="s">
        <v>132</v>
      </c>
      <c r="AU124" s="158" t="s">
        <v>88</v>
      </c>
      <c r="AY124" s="18" t="s">
        <v>129</v>
      </c>
      <c r="BE124" s="159">
        <f>IF(N124="základní",J124,0)</f>
        <v>0</v>
      </c>
      <c r="BF124" s="159">
        <f>IF(N124="snížená",J124,0)</f>
        <v>0</v>
      </c>
      <c r="BG124" s="159">
        <f>IF(N124="zákl. přenesená",J124,0)</f>
        <v>0</v>
      </c>
      <c r="BH124" s="159">
        <f>IF(N124="sníž. přenesená",J124,0)</f>
        <v>0</v>
      </c>
      <c r="BI124" s="159">
        <f>IF(N124="nulová",J124,0)</f>
        <v>0</v>
      </c>
      <c r="BJ124" s="18" t="s">
        <v>86</v>
      </c>
      <c r="BK124" s="159">
        <f>ROUND(I124*H124,2)</f>
        <v>0</v>
      </c>
      <c r="BL124" s="18" t="s">
        <v>136</v>
      </c>
      <c r="BM124" s="158" t="s">
        <v>137</v>
      </c>
    </row>
    <row r="125" spans="1:65" s="13" customFormat="1">
      <c r="B125" s="160"/>
      <c r="D125" s="161" t="s">
        <v>138</v>
      </c>
      <c r="E125" s="162" t="s">
        <v>1</v>
      </c>
      <c r="F125" s="163" t="s">
        <v>139</v>
      </c>
      <c r="H125" s="164">
        <v>117</v>
      </c>
      <c r="I125" s="165"/>
      <c r="L125" s="160"/>
      <c r="M125" s="166"/>
      <c r="N125" s="167"/>
      <c r="O125" s="167"/>
      <c r="P125" s="167"/>
      <c r="Q125" s="167"/>
      <c r="R125" s="167"/>
      <c r="S125" s="167"/>
      <c r="T125" s="168"/>
      <c r="AT125" s="162" t="s">
        <v>138</v>
      </c>
      <c r="AU125" s="162" t="s">
        <v>88</v>
      </c>
      <c r="AV125" s="13" t="s">
        <v>88</v>
      </c>
      <c r="AW125" s="13" t="s">
        <v>34</v>
      </c>
      <c r="AX125" s="13" t="s">
        <v>86</v>
      </c>
      <c r="AY125" s="162" t="s">
        <v>129</v>
      </c>
    </row>
    <row r="126" spans="1:65" s="2" customFormat="1" ht="24.2" customHeight="1">
      <c r="A126" s="33"/>
      <c r="B126" s="145"/>
      <c r="C126" s="146" t="s">
        <v>88</v>
      </c>
      <c r="D126" s="146" t="s">
        <v>132</v>
      </c>
      <c r="E126" s="147" t="s">
        <v>140</v>
      </c>
      <c r="F126" s="148" t="s">
        <v>141</v>
      </c>
      <c r="G126" s="149" t="s">
        <v>135</v>
      </c>
      <c r="H126" s="150">
        <v>117</v>
      </c>
      <c r="I126" s="151"/>
      <c r="J126" s="152">
        <f>ROUND(I126*H126,2)</f>
        <v>0</v>
      </c>
      <c r="K126" s="153"/>
      <c r="L126" s="34"/>
      <c r="M126" s="154" t="s">
        <v>1</v>
      </c>
      <c r="N126" s="155" t="s">
        <v>43</v>
      </c>
      <c r="O126" s="59"/>
      <c r="P126" s="156">
        <f>O126*H126</f>
        <v>0</v>
      </c>
      <c r="Q126" s="156">
        <v>0</v>
      </c>
      <c r="R126" s="156">
        <f>Q126*H126</f>
        <v>0</v>
      </c>
      <c r="S126" s="156">
        <v>0</v>
      </c>
      <c r="T126" s="15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8" t="s">
        <v>136</v>
      </c>
      <c r="AT126" s="158" t="s">
        <v>132</v>
      </c>
      <c r="AU126" s="158" t="s">
        <v>88</v>
      </c>
      <c r="AY126" s="18" t="s">
        <v>129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18" t="s">
        <v>86</v>
      </c>
      <c r="BK126" s="159">
        <f>ROUND(I126*H126,2)</f>
        <v>0</v>
      </c>
      <c r="BL126" s="18" t="s">
        <v>136</v>
      </c>
      <c r="BM126" s="158" t="s">
        <v>142</v>
      </c>
    </row>
    <row r="127" spans="1:65" s="13" customFormat="1">
      <c r="B127" s="160"/>
      <c r="D127" s="161" t="s">
        <v>138</v>
      </c>
      <c r="E127" s="162" t="s">
        <v>1</v>
      </c>
      <c r="F127" s="163" t="s">
        <v>139</v>
      </c>
      <c r="H127" s="164">
        <v>117</v>
      </c>
      <c r="I127" s="165"/>
      <c r="L127" s="160"/>
      <c r="M127" s="166"/>
      <c r="N127" s="167"/>
      <c r="O127" s="167"/>
      <c r="P127" s="167"/>
      <c r="Q127" s="167"/>
      <c r="R127" s="167"/>
      <c r="S127" s="167"/>
      <c r="T127" s="168"/>
      <c r="AT127" s="162" t="s">
        <v>138</v>
      </c>
      <c r="AU127" s="162" t="s">
        <v>88</v>
      </c>
      <c r="AV127" s="13" t="s">
        <v>88</v>
      </c>
      <c r="AW127" s="13" t="s">
        <v>34</v>
      </c>
      <c r="AX127" s="13" t="s">
        <v>86</v>
      </c>
      <c r="AY127" s="162" t="s">
        <v>129</v>
      </c>
    </row>
    <row r="128" spans="1:65" s="2" customFormat="1" ht="44.25" customHeight="1">
      <c r="A128" s="33"/>
      <c r="B128" s="145"/>
      <c r="C128" s="146" t="s">
        <v>128</v>
      </c>
      <c r="D128" s="146" t="s">
        <v>132</v>
      </c>
      <c r="E128" s="147" t="s">
        <v>143</v>
      </c>
      <c r="F128" s="148" t="s">
        <v>144</v>
      </c>
      <c r="G128" s="149" t="s">
        <v>145</v>
      </c>
      <c r="H128" s="150">
        <v>117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43</v>
      </c>
      <c r="O128" s="59"/>
      <c r="P128" s="156">
        <f>O128*H128</f>
        <v>0</v>
      </c>
      <c r="Q128" s="156">
        <v>2.0000000000000002E-5</v>
      </c>
      <c r="R128" s="156">
        <f>Q128*H128</f>
        <v>2.3400000000000001E-3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136</v>
      </c>
      <c r="AT128" s="158" t="s">
        <v>132</v>
      </c>
      <c r="AU128" s="158" t="s">
        <v>88</v>
      </c>
      <c r="AY128" s="18" t="s">
        <v>129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8" t="s">
        <v>86</v>
      </c>
      <c r="BK128" s="159">
        <f>ROUND(I128*H128,2)</f>
        <v>0</v>
      </c>
      <c r="BL128" s="18" t="s">
        <v>136</v>
      </c>
      <c r="BM128" s="158" t="s">
        <v>146</v>
      </c>
    </row>
    <row r="129" spans="1:65" s="13" customFormat="1">
      <c r="B129" s="160"/>
      <c r="D129" s="161" t="s">
        <v>138</v>
      </c>
      <c r="E129" s="162" t="s">
        <v>1</v>
      </c>
      <c r="F129" s="163" t="s">
        <v>147</v>
      </c>
      <c r="H129" s="164">
        <v>117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138</v>
      </c>
      <c r="AU129" s="162" t="s">
        <v>88</v>
      </c>
      <c r="AV129" s="13" t="s">
        <v>88</v>
      </c>
      <c r="AW129" s="13" t="s">
        <v>34</v>
      </c>
      <c r="AX129" s="13" t="s">
        <v>86</v>
      </c>
      <c r="AY129" s="162" t="s">
        <v>129</v>
      </c>
    </row>
    <row r="130" spans="1:65" s="2" customFormat="1" ht="37.9" customHeight="1">
      <c r="A130" s="33"/>
      <c r="B130" s="145"/>
      <c r="C130" s="146" t="s">
        <v>148</v>
      </c>
      <c r="D130" s="146" t="s">
        <v>132</v>
      </c>
      <c r="E130" s="147" t="s">
        <v>149</v>
      </c>
      <c r="F130" s="148" t="s">
        <v>150</v>
      </c>
      <c r="G130" s="149" t="s">
        <v>135</v>
      </c>
      <c r="H130" s="150">
        <v>13</v>
      </c>
      <c r="I130" s="151"/>
      <c r="J130" s="152">
        <f t="shared" ref="J130:J136" si="0">ROUND(I130*H130,2)</f>
        <v>0</v>
      </c>
      <c r="K130" s="153"/>
      <c r="L130" s="34"/>
      <c r="M130" s="154" t="s">
        <v>1</v>
      </c>
      <c r="N130" s="155" t="s">
        <v>43</v>
      </c>
      <c r="O130" s="59"/>
      <c r="P130" s="156">
        <f t="shared" ref="P130:P136" si="1">O130*H130</f>
        <v>0</v>
      </c>
      <c r="Q130" s="156">
        <v>2.7299999999999998E-3</v>
      </c>
      <c r="R130" s="156">
        <f t="shared" ref="R130:R136" si="2">Q130*H130</f>
        <v>3.5489999999999994E-2</v>
      </c>
      <c r="S130" s="156">
        <v>0</v>
      </c>
      <c r="T130" s="157">
        <f t="shared" ref="T130:T136" si="3"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8" t="s">
        <v>136</v>
      </c>
      <c r="AT130" s="158" t="s">
        <v>132</v>
      </c>
      <c r="AU130" s="158" t="s">
        <v>88</v>
      </c>
      <c r="AY130" s="18" t="s">
        <v>129</v>
      </c>
      <c r="BE130" s="159">
        <f t="shared" ref="BE130:BE136" si="4">IF(N130="základní",J130,0)</f>
        <v>0</v>
      </c>
      <c r="BF130" s="159">
        <f t="shared" ref="BF130:BF136" si="5">IF(N130="snížená",J130,0)</f>
        <v>0</v>
      </c>
      <c r="BG130" s="159">
        <f t="shared" ref="BG130:BG136" si="6">IF(N130="zákl. přenesená",J130,0)</f>
        <v>0</v>
      </c>
      <c r="BH130" s="159">
        <f t="shared" ref="BH130:BH136" si="7">IF(N130="sníž. přenesená",J130,0)</f>
        <v>0</v>
      </c>
      <c r="BI130" s="159">
        <f t="shared" ref="BI130:BI136" si="8">IF(N130="nulová",J130,0)</f>
        <v>0</v>
      </c>
      <c r="BJ130" s="18" t="s">
        <v>86</v>
      </c>
      <c r="BK130" s="159">
        <f t="shared" ref="BK130:BK136" si="9">ROUND(I130*H130,2)</f>
        <v>0</v>
      </c>
      <c r="BL130" s="18" t="s">
        <v>136</v>
      </c>
      <c r="BM130" s="158" t="s">
        <v>151</v>
      </c>
    </row>
    <row r="131" spans="1:65" s="2" customFormat="1" ht="16.5" customHeight="1">
      <c r="A131" s="33"/>
      <c r="B131" s="145"/>
      <c r="C131" s="169" t="s">
        <v>152</v>
      </c>
      <c r="D131" s="169" t="s">
        <v>126</v>
      </c>
      <c r="E131" s="170" t="s">
        <v>153</v>
      </c>
      <c r="F131" s="171" t="s">
        <v>154</v>
      </c>
      <c r="G131" s="172" t="s">
        <v>135</v>
      </c>
      <c r="H131" s="173">
        <v>13</v>
      </c>
      <c r="I131" s="174"/>
      <c r="J131" s="175">
        <f t="shared" si="0"/>
        <v>0</v>
      </c>
      <c r="K131" s="176"/>
      <c r="L131" s="177"/>
      <c r="M131" s="178" t="s">
        <v>1</v>
      </c>
      <c r="N131" s="179" t="s">
        <v>43</v>
      </c>
      <c r="O131" s="59"/>
      <c r="P131" s="156">
        <f t="shared" si="1"/>
        <v>0</v>
      </c>
      <c r="Q131" s="156">
        <v>3.1800000000000001E-3</v>
      </c>
      <c r="R131" s="156">
        <f t="shared" si="2"/>
        <v>4.1340000000000002E-2</v>
      </c>
      <c r="S131" s="156">
        <v>0</v>
      </c>
      <c r="T131" s="15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8" t="s">
        <v>155</v>
      </c>
      <c r="AT131" s="158" t="s">
        <v>126</v>
      </c>
      <c r="AU131" s="158" t="s">
        <v>88</v>
      </c>
      <c r="AY131" s="18" t="s">
        <v>129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18" t="s">
        <v>86</v>
      </c>
      <c r="BK131" s="159">
        <f t="shared" si="9"/>
        <v>0</v>
      </c>
      <c r="BL131" s="18" t="s">
        <v>136</v>
      </c>
      <c r="BM131" s="158" t="s">
        <v>156</v>
      </c>
    </row>
    <row r="132" spans="1:65" s="2" customFormat="1" ht="37.9" customHeight="1">
      <c r="A132" s="33"/>
      <c r="B132" s="145"/>
      <c r="C132" s="146" t="s">
        <v>157</v>
      </c>
      <c r="D132" s="146" t="s">
        <v>132</v>
      </c>
      <c r="E132" s="147" t="s">
        <v>158</v>
      </c>
      <c r="F132" s="148" t="s">
        <v>159</v>
      </c>
      <c r="G132" s="149" t="s">
        <v>135</v>
      </c>
      <c r="H132" s="150">
        <v>13</v>
      </c>
      <c r="I132" s="151"/>
      <c r="J132" s="152">
        <f t="shared" si="0"/>
        <v>0</v>
      </c>
      <c r="K132" s="153"/>
      <c r="L132" s="34"/>
      <c r="M132" s="154" t="s">
        <v>1</v>
      </c>
      <c r="N132" s="155" t="s">
        <v>43</v>
      </c>
      <c r="O132" s="59"/>
      <c r="P132" s="156">
        <f t="shared" si="1"/>
        <v>0</v>
      </c>
      <c r="Q132" s="156">
        <v>3.6600000000000001E-3</v>
      </c>
      <c r="R132" s="156">
        <f t="shared" si="2"/>
        <v>4.7579999999999997E-2</v>
      </c>
      <c r="S132" s="156">
        <v>0</v>
      </c>
      <c r="T132" s="15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136</v>
      </c>
      <c r="AT132" s="158" t="s">
        <v>132</v>
      </c>
      <c r="AU132" s="158" t="s">
        <v>88</v>
      </c>
      <c r="AY132" s="18" t="s">
        <v>129</v>
      </c>
      <c r="BE132" s="159">
        <f t="shared" si="4"/>
        <v>0</v>
      </c>
      <c r="BF132" s="159">
        <f t="shared" si="5"/>
        <v>0</v>
      </c>
      <c r="BG132" s="159">
        <f t="shared" si="6"/>
        <v>0</v>
      </c>
      <c r="BH132" s="159">
        <f t="shared" si="7"/>
        <v>0</v>
      </c>
      <c r="BI132" s="159">
        <f t="shared" si="8"/>
        <v>0</v>
      </c>
      <c r="BJ132" s="18" t="s">
        <v>86</v>
      </c>
      <c r="BK132" s="159">
        <f t="shared" si="9"/>
        <v>0</v>
      </c>
      <c r="BL132" s="18" t="s">
        <v>136</v>
      </c>
      <c r="BM132" s="158" t="s">
        <v>160</v>
      </c>
    </row>
    <row r="133" spans="1:65" s="2" customFormat="1" ht="16.5" customHeight="1">
      <c r="A133" s="33"/>
      <c r="B133" s="145"/>
      <c r="C133" s="169" t="s">
        <v>161</v>
      </c>
      <c r="D133" s="169" t="s">
        <v>126</v>
      </c>
      <c r="E133" s="170" t="s">
        <v>162</v>
      </c>
      <c r="F133" s="171" t="s">
        <v>163</v>
      </c>
      <c r="G133" s="172" t="s">
        <v>135</v>
      </c>
      <c r="H133" s="173">
        <v>13</v>
      </c>
      <c r="I133" s="174"/>
      <c r="J133" s="175">
        <f t="shared" si="0"/>
        <v>0</v>
      </c>
      <c r="K133" s="176"/>
      <c r="L133" s="177"/>
      <c r="M133" s="178" t="s">
        <v>1</v>
      </c>
      <c r="N133" s="179" t="s">
        <v>43</v>
      </c>
      <c r="O133" s="59"/>
      <c r="P133" s="156">
        <f t="shared" si="1"/>
        <v>0</v>
      </c>
      <c r="Q133" s="156">
        <v>6.6299999999999996E-3</v>
      </c>
      <c r="R133" s="156">
        <f t="shared" si="2"/>
        <v>8.6189999999999989E-2</v>
      </c>
      <c r="S133" s="156">
        <v>0</v>
      </c>
      <c r="T133" s="15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8" t="s">
        <v>155</v>
      </c>
      <c r="AT133" s="158" t="s">
        <v>126</v>
      </c>
      <c r="AU133" s="158" t="s">
        <v>88</v>
      </c>
      <c r="AY133" s="18" t="s">
        <v>129</v>
      </c>
      <c r="BE133" s="159">
        <f t="shared" si="4"/>
        <v>0</v>
      </c>
      <c r="BF133" s="159">
        <f t="shared" si="5"/>
        <v>0</v>
      </c>
      <c r="BG133" s="159">
        <f t="shared" si="6"/>
        <v>0</v>
      </c>
      <c r="BH133" s="159">
        <f t="shared" si="7"/>
        <v>0</v>
      </c>
      <c r="BI133" s="159">
        <f t="shared" si="8"/>
        <v>0</v>
      </c>
      <c r="BJ133" s="18" t="s">
        <v>86</v>
      </c>
      <c r="BK133" s="159">
        <f t="shared" si="9"/>
        <v>0</v>
      </c>
      <c r="BL133" s="18" t="s">
        <v>136</v>
      </c>
      <c r="BM133" s="158" t="s">
        <v>164</v>
      </c>
    </row>
    <row r="134" spans="1:65" s="2" customFormat="1" ht="24.2" customHeight="1">
      <c r="A134" s="33"/>
      <c r="B134" s="145"/>
      <c r="C134" s="146" t="s">
        <v>165</v>
      </c>
      <c r="D134" s="146" t="s">
        <v>132</v>
      </c>
      <c r="E134" s="147" t="s">
        <v>166</v>
      </c>
      <c r="F134" s="148" t="s">
        <v>167</v>
      </c>
      <c r="G134" s="149" t="s">
        <v>168</v>
      </c>
      <c r="H134" s="150">
        <v>1</v>
      </c>
      <c r="I134" s="151"/>
      <c r="J134" s="152">
        <f t="shared" si="0"/>
        <v>0</v>
      </c>
      <c r="K134" s="153"/>
      <c r="L134" s="34"/>
      <c r="M134" s="154" t="s">
        <v>1</v>
      </c>
      <c r="N134" s="155" t="s">
        <v>43</v>
      </c>
      <c r="O134" s="59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136</v>
      </c>
      <c r="AT134" s="158" t="s">
        <v>132</v>
      </c>
      <c r="AU134" s="158" t="s">
        <v>88</v>
      </c>
      <c r="AY134" s="18" t="s">
        <v>129</v>
      </c>
      <c r="BE134" s="159">
        <f t="shared" si="4"/>
        <v>0</v>
      </c>
      <c r="BF134" s="159">
        <f t="shared" si="5"/>
        <v>0</v>
      </c>
      <c r="BG134" s="159">
        <f t="shared" si="6"/>
        <v>0</v>
      </c>
      <c r="BH134" s="159">
        <f t="shared" si="7"/>
        <v>0</v>
      </c>
      <c r="BI134" s="159">
        <f t="shared" si="8"/>
        <v>0</v>
      </c>
      <c r="BJ134" s="18" t="s">
        <v>86</v>
      </c>
      <c r="BK134" s="159">
        <f t="shared" si="9"/>
        <v>0</v>
      </c>
      <c r="BL134" s="18" t="s">
        <v>136</v>
      </c>
      <c r="BM134" s="158" t="s">
        <v>169</v>
      </c>
    </row>
    <row r="135" spans="1:65" s="2" customFormat="1" ht="24.2" customHeight="1">
      <c r="A135" s="33"/>
      <c r="B135" s="145"/>
      <c r="C135" s="146" t="s">
        <v>170</v>
      </c>
      <c r="D135" s="146" t="s">
        <v>132</v>
      </c>
      <c r="E135" s="147" t="s">
        <v>171</v>
      </c>
      <c r="F135" s="148" t="s">
        <v>172</v>
      </c>
      <c r="G135" s="149" t="s">
        <v>168</v>
      </c>
      <c r="H135" s="150">
        <v>1</v>
      </c>
      <c r="I135" s="151"/>
      <c r="J135" s="152">
        <f t="shared" si="0"/>
        <v>0</v>
      </c>
      <c r="K135" s="153"/>
      <c r="L135" s="34"/>
      <c r="M135" s="154" t="s">
        <v>1</v>
      </c>
      <c r="N135" s="155" t="s">
        <v>43</v>
      </c>
      <c r="O135" s="59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8" t="s">
        <v>136</v>
      </c>
      <c r="AT135" s="158" t="s">
        <v>132</v>
      </c>
      <c r="AU135" s="158" t="s">
        <v>88</v>
      </c>
      <c r="AY135" s="18" t="s">
        <v>129</v>
      </c>
      <c r="BE135" s="159">
        <f t="shared" si="4"/>
        <v>0</v>
      </c>
      <c r="BF135" s="159">
        <f t="shared" si="5"/>
        <v>0</v>
      </c>
      <c r="BG135" s="159">
        <f t="shared" si="6"/>
        <v>0</v>
      </c>
      <c r="BH135" s="159">
        <f t="shared" si="7"/>
        <v>0</v>
      </c>
      <c r="BI135" s="159">
        <f t="shared" si="8"/>
        <v>0</v>
      </c>
      <c r="BJ135" s="18" t="s">
        <v>86</v>
      </c>
      <c r="BK135" s="159">
        <f t="shared" si="9"/>
        <v>0</v>
      </c>
      <c r="BL135" s="18" t="s">
        <v>136</v>
      </c>
      <c r="BM135" s="158" t="s">
        <v>173</v>
      </c>
    </row>
    <row r="136" spans="1:65" s="2" customFormat="1" ht="24.2" customHeight="1">
      <c r="A136" s="33"/>
      <c r="B136" s="145"/>
      <c r="C136" s="146" t="s">
        <v>174</v>
      </c>
      <c r="D136" s="146" t="s">
        <v>132</v>
      </c>
      <c r="E136" s="147" t="s">
        <v>175</v>
      </c>
      <c r="F136" s="148" t="s">
        <v>176</v>
      </c>
      <c r="G136" s="149" t="s">
        <v>177</v>
      </c>
      <c r="H136" s="150">
        <v>0.432</v>
      </c>
      <c r="I136" s="151"/>
      <c r="J136" s="152">
        <f t="shared" si="0"/>
        <v>0</v>
      </c>
      <c r="K136" s="153"/>
      <c r="L136" s="34"/>
      <c r="M136" s="154" t="s">
        <v>1</v>
      </c>
      <c r="N136" s="155" t="s">
        <v>43</v>
      </c>
      <c r="O136" s="59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8" t="s">
        <v>136</v>
      </c>
      <c r="AT136" s="158" t="s">
        <v>132</v>
      </c>
      <c r="AU136" s="158" t="s">
        <v>88</v>
      </c>
      <c r="AY136" s="18" t="s">
        <v>129</v>
      </c>
      <c r="BE136" s="159">
        <f t="shared" si="4"/>
        <v>0</v>
      </c>
      <c r="BF136" s="159">
        <f t="shared" si="5"/>
        <v>0</v>
      </c>
      <c r="BG136" s="159">
        <f t="shared" si="6"/>
        <v>0</v>
      </c>
      <c r="BH136" s="159">
        <f t="shared" si="7"/>
        <v>0</v>
      </c>
      <c r="BI136" s="159">
        <f t="shared" si="8"/>
        <v>0</v>
      </c>
      <c r="BJ136" s="18" t="s">
        <v>86</v>
      </c>
      <c r="BK136" s="159">
        <f t="shared" si="9"/>
        <v>0</v>
      </c>
      <c r="BL136" s="18" t="s">
        <v>136</v>
      </c>
      <c r="BM136" s="158" t="s">
        <v>178</v>
      </c>
    </row>
    <row r="137" spans="1:65" s="13" customFormat="1">
      <c r="B137" s="160"/>
      <c r="D137" s="161" t="s">
        <v>138</v>
      </c>
      <c r="E137" s="162" t="s">
        <v>1</v>
      </c>
      <c r="F137" s="163" t="s">
        <v>179</v>
      </c>
      <c r="H137" s="164">
        <v>0.432</v>
      </c>
      <c r="I137" s="165"/>
      <c r="L137" s="160"/>
      <c r="M137" s="166"/>
      <c r="N137" s="167"/>
      <c r="O137" s="167"/>
      <c r="P137" s="167"/>
      <c r="Q137" s="167"/>
      <c r="R137" s="167"/>
      <c r="S137" s="167"/>
      <c r="T137" s="168"/>
      <c r="AT137" s="162" t="s">
        <v>138</v>
      </c>
      <c r="AU137" s="162" t="s">
        <v>88</v>
      </c>
      <c r="AV137" s="13" t="s">
        <v>88</v>
      </c>
      <c r="AW137" s="13" t="s">
        <v>34</v>
      </c>
      <c r="AX137" s="13" t="s">
        <v>86</v>
      </c>
      <c r="AY137" s="162" t="s">
        <v>129</v>
      </c>
    </row>
    <row r="138" spans="1:65" s="2" customFormat="1" ht="16.5" customHeight="1">
      <c r="A138" s="33"/>
      <c r="B138" s="145"/>
      <c r="C138" s="146" t="s">
        <v>180</v>
      </c>
      <c r="D138" s="146" t="s">
        <v>132</v>
      </c>
      <c r="E138" s="147" t="s">
        <v>181</v>
      </c>
      <c r="F138" s="148" t="s">
        <v>182</v>
      </c>
      <c r="G138" s="149" t="s">
        <v>183</v>
      </c>
      <c r="H138" s="150">
        <v>0.13</v>
      </c>
      <c r="I138" s="151"/>
      <c r="J138" s="152">
        <f>ROUND(I138*H138,2)</f>
        <v>0</v>
      </c>
      <c r="K138" s="153"/>
      <c r="L138" s="34"/>
      <c r="M138" s="154" t="s">
        <v>1</v>
      </c>
      <c r="N138" s="155" t="s">
        <v>43</v>
      </c>
      <c r="O138" s="59"/>
      <c r="P138" s="156">
        <f>O138*H138</f>
        <v>0</v>
      </c>
      <c r="Q138" s="156">
        <v>0</v>
      </c>
      <c r="R138" s="156">
        <f>Q138*H138</f>
        <v>0</v>
      </c>
      <c r="S138" s="156">
        <v>0</v>
      </c>
      <c r="T138" s="15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8" t="s">
        <v>148</v>
      </c>
      <c r="AT138" s="158" t="s">
        <v>132</v>
      </c>
      <c r="AU138" s="158" t="s">
        <v>88</v>
      </c>
      <c r="AY138" s="18" t="s">
        <v>129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18" t="s">
        <v>86</v>
      </c>
      <c r="BK138" s="159">
        <f>ROUND(I138*H138,2)</f>
        <v>0</v>
      </c>
      <c r="BL138" s="18" t="s">
        <v>148</v>
      </c>
      <c r="BM138" s="158" t="s">
        <v>184</v>
      </c>
    </row>
    <row r="139" spans="1:65" s="2" customFormat="1" ht="24.2" customHeight="1">
      <c r="A139" s="33"/>
      <c r="B139" s="145"/>
      <c r="C139" s="146" t="s">
        <v>185</v>
      </c>
      <c r="D139" s="146" t="s">
        <v>132</v>
      </c>
      <c r="E139" s="147" t="s">
        <v>186</v>
      </c>
      <c r="F139" s="148" t="s">
        <v>187</v>
      </c>
      <c r="G139" s="149" t="s">
        <v>135</v>
      </c>
      <c r="H139" s="150">
        <v>117</v>
      </c>
      <c r="I139" s="151"/>
      <c r="J139" s="152">
        <f>ROUND(I139*H139,2)</f>
        <v>0</v>
      </c>
      <c r="K139" s="153"/>
      <c r="L139" s="34"/>
      <c r="M139" s="154" t="s">
        <v>1</v>
      </c>
      <c r="N139" s="155" t="s">
        <v>43</v>
      </c>
      <c r="O139" s="59"/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136</v>
      </c>
      <c r="AT139" s="158" t="s">
        <v>132</v>
      </c>
      <c r="AU139" s="158" t="s">
        <v>88</v>
      </c>
      <c r="AY139" s="18" t="s">
        <v>129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8" t="s">
        <v>86</v>
      </c>
      <c r="BK139" s="159">
        <f>ROUND(I139*H139,2)</f>
        <v>0</v>
      </c>
      <c r="BL139" s="18" t="s">
        <v>136</v>
      </c>
      <c r="BM139" s="158" t="s">
        <v>188</v>
      </c>
    </row>
    <row r="140" spans="1:65" s="2" customFormat="1" ht="16.5" customHeight="1">
      <c r="A140" s="33"/>
      <c r="B140" s="145"/>
      <c r="C140" s="146" t="s">
        <v>189</v>
      </c>
      <c r="D140" s="146" t="s">
        <v>132</v>
      </c>
      <c r="E140" s="147" t="s">
        <v>190</v>
      </c>
      <c r="F140" s="148" t="s">
        <v>191</v>
      </c>
      <c r="G140" s="149" t="s">
        <v>135</v>
      </c>
      <c r="H140" s="150">
        <v>117</v>
      </c>
      <c r="I140" s="151"/>
      <c r="J140" s="152">
        <f>ROUND(I140*H140,2)</f>
        <v>0</v>
      </c>
      <c r="K140" s="153"/>
      <c r="L140" s="34"/>
      <c r="M140" s="154" t="s">
        <v>1</v>
      </c>
      <c r="N140" s="155" t="s">
        <v>43</v>
      </c>
      <c r="O140" s="59"/>
      <c r="P140" s="156">
        <f>O140*H140</f>
        <v>0</v>
      </c>
      <c r="Q140" s="156">
        <v>6.0000000000000002E-5</v>
      </c>
      <c r="R140" s="156">
        <f>Q140*H140</f>
        <v>7.0200000000000002E-3</v>
      </c>
      <c r="S140" s="156">
        <v>0</v>
      </c>
      <c r="T140" s="15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136</v>
      </c>
      <c r="AT140" s="158" t="s">
        <v>132</v>
      </c>
      <c r="AU140" s="158" t="s">
        <v>88</v>
      </c>
      <c r="AY140" s="18" t="s">
        <v>129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8" t="s">
        <v>86</v>
      </c>
      <c r="BK140" s="159">
        <f>ROUND(I140*H140,2)</f>
        <v>0</v>
      </c>
      <c r="BL140" s="18" t="s">
        <v>136</v>
      </c>
      <c r="BM140" s="158" t="s">
        <v>192</v>
      </c>
    </row>
    <row r="141" spans="1:65" s="2" customFormat="1" ht="24.2" customHeight="1">
      <c r="A141" s="33"/>
      <c r="B141" s="145"/>
      <c r="C141" s="146" t="s">
        <v>193</v>
      </c>
      <c r="D141" s="146" t="s">
        <v>132</v>
      </c>
      <c r="E141" s="147" t="s">
        <v>194</v>
      </c>
      <c r="F141" s="148" t="s">
        <v>195</v>
      </c>
      <c r="G141" s="149" t="s">
        <v>135</v>
      </c>
      <c r="H141" s="150">
        <v>130</v>
      </c>
      <c r="I141" s="151"/>
      <c r="J141" s="152">
        <f>ROUND(I141*H141,2)</f>
        <v>0</v>
      </c>
      <c r="K141" s="153"/>
      <c r="L141" s="34"/>
      <c r="M141" s="154" t="s">
        <v>1</v>
      </c>
      <c r="N141" s="155" t="s">
        <v>43</v>
      </c>
      <c r="O141" s="59"/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136</v>
      </c>
      <c r="AT141" s="158" t="s">
        <v>132</v>
      </c>
      <c r="AU141" s="158" t="s">
        <v>88</v>
      </c>
      <c r="AY141" s="18" t="s">
        <v>129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8" t="s">
        <v>86</v>
      </c>
      <c r="BK141" s="159">
        <f>ROUND(I141*H141,2)</f>
        <v>0</v>
      </c>
      <c r="BL141" s="18" t="s">
        <v>136</v>
      </c>
      <c r="BM141" s="158" t="s">
        <v>196</v>
      </c>
    </row>
    <row r="142" spans="1:65" s="2" customFormat="1" ht="24.2" customHeight="1">
      <c r="A142" s="33"/>
      <c r="B142" s="145"/>
      <c r="C142" s="169" t="s">
        <v>8</v>
      </c>
      <c r="D142" s="169" t="s">
        <v>126</v>
      </c>
      <c r="E142" s="170" t="s">
        <v>197</v>
      </c>
      <c r="F142" s="171" t="s">
        <v>198</v>
      </c>
      <c r="G142" s="172" t="s">
        <v>135</v>
      </c>
      <c r="H142" s="173">
        <v>136.5</v>
      </c>
      <c r="I142" s="174"/>
      <c r="J142" s="175">
        <f>ROUND(I142*H142,2)</f>
        <v>0</v>
      </c>
      <c r="K142" s="176"/>
      <c r="L142" s="177"/>
      <c r="M142" s="178" t="s">
        <v>1</v>
      </c>
      <c r="N142" s="179" t="s">
        <v>43</v>
      </c>
      <c r="O142" s="59"/>
      <c r="P142" s="156">
        <f>O142*H142</f>
        <v>0</v>
      </c>
      <c r="Q142" s="156">
        <v>5.5000000000000003E-4</v>
      </c>
      <c r="R142" s="156">
        <f>Q142*H142</f>
        <v>7.5075000000000003E-2</v>
      </c>
      <c r="S142" s="156">
        <v>0</v>
      </c>
      <c r="T142" s="15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8" t="s">
        <v>199</v>
      </c>
      <c r="AT142" s="158" t="s">
        <v>126</v>
      </c>
      <c r="AU142" s="158" t="s">
        <v>88</v>
      </c>
      <c r="AY142" s="18" t="s">
        <v>129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18" t="s">
        <v>86</v>
      </c>
      <c r="BK142" s="159">
        <f>ROUND(I142*H142,2)</f>
        <v>0</v>
      </c>
      <c r="BL142" s="18" t="s">
        <v>199</v>
      </c>
      <c r="BM142" s="158" t="s">
        <v>200</v>
      </c>
    </row>
    <row r="143" spans="1:65" s="13" customFormat="1">
      <c r="B143" s="160"/>
      <c r="D143" s="161" t="s">
        <v>138</v>
      </c>
      <c r="F143" s="163" t="s">
        <v>201</v>
      </c>
      <c r="H143" s="164">
        <v>136.5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138</v>
      </c>
      <c r="AU143" s="162" t="s">
        <v>88</v>
      </c>
      <c r="AV143" s="13" t="s">
        <v>88</v>
      </c>
      <c r="AW143" s="13" t="s">
        <v>3</v>
      </c>
      <c r="AX143" s="13" t="s">
        <v>86</v>
      </c>
      <c r="AY143" s="162" t="s">
        <v>129</v>
      </c>
    </row>
    <row r="144" spans="1:65" s="12" customFormat="1" ht="22.9" customHeight="1">
      <c r="B144" s="132"/>
      <c r="D144" s="133" t="s">
        <v>77</v>
      </c>
      <c r="E144" s="143" t="s">
        <v>202</v>
      </c>
      <c r="F144" s="143" t="s">
        <v>203</v>
      </c>
      <c r="I144" s="135"/>
      <c r="J144" s="144">
        <f>BK144</f>
        <v>0</v>
      </c>
      <c r="L144" s="132"/>
      <c r="M144" s="137"/>
      <c r="N144" s="138"/>
      <c r="O144" s="138"/>
      <c r="P144" s="139">
        <f>SUM(P145:P147)</f>
        <v>0</v>
      </c>
      <c r="Q144" s="138"/>
      <c r="R144" s="139">
        <f>SUM(R145:R147)</f>
        <v>0</v>
      </c>
      <c r="S144" s="138"/>
      <c r="T144" s="140">
        <f>SUM(T145:T147)</f>
        <v>0</v>
      </c>
      <c r="AR144" s="133" t="s">
        <v>128</v>
      </c>
      <c r="AT144" s="141" t="s">
        <v>77</v>
      </c>
      <c r="AU144" s="141" t="s">
        <v>86</v>
      </c>
      <c r="AY144" s="133" t="s">
        <v>129</v>
      </c>
      <c r="BK144" s="142">
        <f>SUM(BK145:BK147)</f>
        <v>0</v>
      </c>
    </row>
    <row r="145" spans="1:65" s="2" customFormat="1" ht="16.5" customHeight="1">
      <c r="A145" s="33"/>
      <c r="B145" s="145"/>
      <c r="C145" s="146" t="s">
        <v>204</v>
      </c>
      <c r="D145" s="146" t="s">
        <v>132</v>
      </c>
      <c r="E145" s="147" t="s">
        <v>205</v>
      </c>
      <c r="F145" s="148" t="s">
        <v>206</v>
      </c>
      <c r="G145" s="149" t="s">
        <v>207</v>
      </c>
      <c r="H145" s="150">
        <v>1</v>
      </c>
      <c r="I145" s="151"/>
      <c r="J145" s="152">
        <f>ROUND(I145*H145,2)</f>
        <v>0</v>
      </c>
      <c r="K145" s="153"/>
      <c r="L145" s="34"/>
      <c r="M145" s="154" t="s">
        <v>1</v>
      </c>
      <c r="N145" s="155" t="s">
        <v>43</v>
      </c>
      <c r="O145" s="59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136</v>
      </c>
      <c r="AT145" s="158" t="s">
        <v>132</v>
      </c>
      <c r="AU145" s="158" t="s">
        <v>88</v>
      </c>
      <c r="AY145" s="18" t="s">
        <v>129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8" t="s">
        <v>86</v>
      </c>
      <c r="BK145" s="159">
        <f>ROUND(I145*H145,2)</f>
        <v>0</v>
      </c>
      <c r="BL145" s="18" t="s">
        <v>136</v>
      </c>
      <c r="BM145" s="158" t="s">
        <v>208</v>
      </c>
    </row>
    <row r="146" spans="1:65" s="2" customFormat="1" ht="24.2" customHeight="1">
      <c r="A146" s="33"/>
      <c r="B146" s="145"/>
      <c r="C146" s="146" t="s">
        <v>209</v>
      </c>
      <c r="D146" s="146" t="s">
        <v>132</v>
      </c>
      <c r="E146" s="147" t="s">
        <v>210</v>
      </c>
      <c r="F146" s="148" t="s">
        <v>211</v>
      </c>
      <c r="G146" s="149" t="s">
        <v>207</v>
      </c>
      <c r="H146" s="150">
        <v>1</v>
      </c>
      <c r="I146" s="151"/>
      <c r="J146" s="152">
        <f>ROUND(I146*H146,2)</f>
        <v>0</v>
      </c>
      <c r="K146" s="153"/>
      <c r="L146" s="34"/>
      <c r="M146" s="154" t="s">
        <v>1</v>
      </c>
      <c r="N146" s="155" t="s">
        <v>43</v>
      </c>
      <c r="O146" s="59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136</v>
      </c>
      <c r="AT146" s="158" t="s">
        <v>132</v>
      </c>
      <c r="AU146" s="158" t="s">
        <v>88</v>
      </c>
      <c r="AY146" s="18" t="s">
        <v>129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8" t="s">
        <v>86</v>
      </c>
      <c r="BK146" s="159">
        <f>ROUND(I146*H146,2)</f>
        <v>0</v>
      </c>
      <c r="BL146" s="18" t="s">
        <v>136</v>
      </c>
      <c r="BM146" s="158" t="s">
        <v>212</v>
      </c>
    </row>
    <row r="147" spans="1:65" s="2" customFormat="1" ht="16.5" customHeight="1">
      <c r="A147" s="33"/>
      <c r="B147" s="145"/>
      <c r="C147" s="146" t="s">
        <v>213</v>
      </c>
      <c r="D147" s="146" t="s">
        <v>132</v>
      </c>
      <c r="E147" s="147" t="s">
        <v>214</v>
      </c>
      <c r="F147" s="148" t="s">
        <v>215</v>
      </c>
      <c r="G147" s="149" t="s">
        <v>207</v>
      </c>
      <c r="H147" s="150">
        <v>1</v>
      </c>
      <c r="I147" s="151"/>
      <c r="J147" s="152">
        <f>ROUND(I147*H147,2)</f>
        <v>0</v>
      </c>
      <c r="K147" s="153"/>
      <c r="L147" s="34"/>
      <c r="M147" s="154" t="s">
        <v>1</v>
      </c>
      <c r="N147" s="155" t="s">
        <v>43</v>
      </c>
      <c r="O147" s="59"/>
      <c r="P147" s="156">
        <f>O147*H147</f>
        <v>0</v>
      </c>
      <c r="Q147" s="156">
        <v>0</v>
      </c>
      <c r="R147" s="156">
        <f>Q147*H147</f>
        <v>0</v>
      </c>
      <c r="S147" s="156">
        <v>0</v>
      </c>
      <c r="T147" s="15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8" t="s">
        <v>136</v>
      </c>
      <c r="AT147" s="158" t="s">
        <v>132</v>
      </c>
      <c r="AU147" s="158" t="s">
        <v>88</v>
      </c>
      <c r="AY147" s="18" t="s">
        <v>129</v>
      </c>
      <c r="BE147" s="159">
        <f>IF(N147="základní",J147,0)</f>
        <v>0</v>
      </c>
      <c r="BF147" s="159">
        <f>IF(N147="snížená",J147,0)</f>
        <v>0</v>
      </c>
      <c r="BG147" s="159">
        <f>IF(N147="zákl. přenesená",J147,0)</f>
        <v>0</v>
      </c>
      <c r="BH147" s="159">
        <f>IF(N147="sníž. přenesená",J147,0)</f>
        <v>0</v>
      </c>
      <c r="BI147" s="159">
        <f>IF(N147="nulová",J147,0)</f>
        <v>0</v>
      </c>
      <c r="BJ147" s="18" t="s">
        <v>86</v>
      </c>
      <c r="BK147" s="159">
        <f>ROUND(I147*H147,2)</f>
        <v>0</v>
      </c>
      <c r="BL147" s="18" t="s">
        <v>136</v>
      </c>
      <c r="BM147" s="158" t="s">
        <v>216</v>
      </c>
    </row>
    <row r="148" spans="1:65" s="12" customFormat="1" ht="22.9" customHeight="1">
      <c r="B148" s="132"/>
      <c r="D148" s="133" t="s">
        <v>77</v>
      </c>
      <c r="E148" s="143" t="s">
        <v>217</v>
      </c>
      <c r="F148" s="143" t="s">
        <v>218</v>
      </c>
      <c r="I148" s="135"/>
      <c r="J148" s="144">
        <f>BK148</f>
        <v>0</v>
      </c>
      <c r="L148" s="132"/>
      <c r="M148" s="137"/>
      <c r="N148" s="138"/>
      <c r="O148" s="138"/>
      <c r="P148" s="139">
        <f>SUM(P149:P150)</f>
        <v>0</v>
      </c>
      <c r="Q148" s="138"/>
      <c r="R148" s="139">
        <f>SUM(R149:R150)</f>
        <v>0</v>
      </c>
      <c r="S148" s="138"/>
      <c r="T148" s="140">
        <f>SUM(T149:T150)</f>
        <v>0</v>
      </c>
      <c r="AR148" s="133" t="s">
        <v>128</v>
      </c>
      <c r="AT148" s="141" t="s">
        <v>77</v>
      </c>
      <c r="AU148" s="141" t="s">
        <v>86</v>
      </c>
      <c r="AY148" s="133" t="s">
        <v>129</v>
      </c>
      <c r="BK148" s="142">
        <f>SUM(BK149:BK150)</f>
        <v>0</v>
      </c>
    </row>
    <row r="149" spans="1:65" s="2" customFormat="1" ht="16.5" customHeight="1">
      <c r="A149" s="33"/>
      <c r="B149" s="145"/>
      <c r="C149" s="146" t="s">
        <v>219</v>
      </c>
      <c r="D149" s="146" t="s">
        <v>132</v>
      </c>
      <c r="E149" s="147" t="s">
        <v>220</v>
      </c>
      <c r="F149" s="148" t="s">
        <v>221</v>
      </c>
      <c r="G149" s="149" t="s">
        <v>222</v>
      </c>
      <c r="H149" s="150">
        <v>16</v>
      </c>
      <c r="I149" s="151"/>
      <c r="J149" s="152">
        <f>ROUND(I149*H149,2)</f>
        <v>0</v>
      </c>
      <c r="K149" s="153"/>
      <c r="L149" s="34"/>
      <c r="M149" s="154" t="s">
        <v>1</v>
      </c>
      <c r="N149" s="155" t="s">
        <v>43</v>
      </c>
      <c r="O149" s="59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8" t="s">
        <v>148</v>
      </c>
      <c r="AT149" s="158" t="s">
        <v>132</v>
      </c>
      <c r="AU149" s="158" t="s">
        <v>88</v>
      </c>
      <c r="AY149" s="18" t="s">
        <v>129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8" t="s">
        <v>86</v>
      </c>
      <c r="BK149" s="159">
        <f>ROUND(I149*H149,2)</f>
        <v>0</v>
      </c>
      <c r="BL149" s="18" t="s">
        <v>148</v>
      </c>
      <c r="BM149" s="158" t="s">
        <v>223</v>
      </c>
    </row>
    <row r="150" spans="1:65" s="2" customFormat="1" ht="16.5" customHeight="1">
      <c r="A150" s="33"/>
      <c r="B150" s="145"/>
      <c r="C150" s="146" t="s">
        <v>224</v>
      </c>
      <c r="D150" s="146" t="s">
        <v>132</v>
      </c>
      <c r="E150" s="147" t="s">
        <v>225</v>
      </c>
      <c r="F150" s="148" t="s">
        <v>226</v>
      </c>
      <c r="G150" s="149" t="s">
        <v>222</v>
      </c>
      <c r="H150" s="150">
        <v>6</v>
      </c>
      <c r="I150" s="151"/>
      <c r="J150" s="152">
        <f>ROUND(I150*H150,2)</f>
        <v>0</v>
      </c>
      <c r="K150" s="153"/>
      <c r="L150" s="34"/>
      <c r="M150" s="154" t="s">
        <v>1</v>
      </c>
      <c r="N150" s="155" t="s">
        <v>43</v>
      </c>
      <c r="O150" s="59"/>
      <c r="P150" s="156">
        <f>O150*H150</f>
        <v>0</v>
      </c>
      <c r="Q150" s="156">
        <v>0</v>
      </c>
      <c r="R150" s="156">
        <f>Q150*H150</f>
        <v>0</v>
      </c>
      <c r="S150" s="156">
        <v>0</v>
      </c>
      <c r="T150" s="15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8" t="s">
        <v>148</v>
      </c>
      <c r="AT150" s="158" t="s">
        <v>132</v>
      </c>
      <c r="AU150" s="158" t="s">
        <v>88</v>
      </c>
      <c r="AY150" s="18" t="s">
        <v>129</v>
      </c>
      <c r="BE150" s="159">
        <f>IF(N150="základní",J150,0)</f>
        <v>0</v>
      </c>
      <c r="BF150" s="159">
        <f>IF(N150="snížená",J150,0)</f>
        <v>0</v>
      </c>
      <c r="BG150" s="159">
        <f>IF(N150="zákl. přenesená",J150,0)</f>
        <v>0</v>
      </c>
      <c r="BH150" s="159">
        <f>IF(N150="sníž. přenesená",J150,0)</f>
        <v>0</v>
      </c>
      <c r="BI150" s="159">
        <f>IF(N150="nulová",J150,0)</f>
        <v>0</v>
      </c>
      <c r="BJ150" s="18" t="s">
        <v>86</v>
      </c>
      <c r="BK150" s="159">
        <f>ROUND(I150*H150,2)</f>
        <v>0</v>
      </c>
      <c r="BL150" s="18" t="s">
        <v>148</v>
      </c>
      <c r="BM150" s="158" t="s">
        <v>227</v>
      </c>
    </row>
    <row r="151" spans="1:65" s="12" customFormat="1" ht="22.9" customHeight="1">
      <c r="B151" s="132"/>
      <c r="D151" s="133" t="s">
        <v>77</v>
      </c>
      <c r="E151" s="143" t="s">
        <v>228</v>
      </c>
      <c r="F151" s="143" t="s">
        <v>229</v>
      </c>
      <c r="I151" s="135"/>
      <c r="J151" s="144">
        <f>BK151</f>
        <v>0</v>
      </c>
      <c r="L151" s="132"/>
      <c r="M151" s="137"/>
      <c r="N151" s="138"/>
      <c r="O151" s="138"/>
      <c r="P151" s="139">
        <f>SUM(P152:P189)</f>
        <v>0</v>
      </c>
      <c r="Q151" s="138"/>
      <c r="R151" s="139">
        <f>SUM(R152:R189)</f>
        <v>0.2329</v>
      </c>
      <c r="S151" s="138"/>
      <c r="T151" s="140">
        <f>SUM(T152:T189)</f>
        <v>0</v>
      </c>
      <c r="AR151" s="133" t="s">
        <v>128</v>
      </c>
      <c r="AT151" s="141" t="s">
        <v>77</v>
      </c>
      <c r="AU151" s="141" t="s">
        <v>86</v>
      </c>
      <c r="AY151" s="133" t="s">
        <v>129</v>
      </c>
      <c r="BK151" s="142">
        <f>SUM(BK152:BK189)</f>
        <v>0</v>
      </c>
    </row>
    <row r="152" spans="1:65" s="2" customFormat="1" ht="16.5" customHeight="1">
      <c r="A152" s="33"/>
      <c r="B152" s="145"/>
      <c r="C152" s="146" t="s">
        <v>7</v>
      </c>
      <c r="D152" s="146" t="s">
        <v>132</v>
      </c>
      <c r="E152" s="147" t="s">
        <v>230</v>
      </c>
      <c r="F152" s="148" t="s">
        <v>231</v>
      </c>
      <c r="G152" s="149" t="s">
        <v>232</v>
      </c>
      <c r="H152" s="150">
        <v>6</v>
      </c>
      <c r="I152" s="151"/>
      <c r="J152" s="152">
        <f t="shared" ref="J152:J163" si="10">ROUND(I152*H152,2)</f>
        <v>0</v>
      </c>
      <c r="K152" s="153"/>
      <c r="L152" s="34"/>
      <c r="M152" s="154" t="s">
        <v>1</v>
      </c>
      <c r="N152" s="155" t="s">
        <v>43</v>
      </c>
      <c r="O152" s="59"/>
      <c r="P152" s="156">
        <f t="shared" ref="P152:P163" si="11">O152*H152</f>
        <v>0</v>
      </c>
      <c r="Q152" s="156">
        <v>0</v>
      </c>
      <c r="R152" s="156">
        <f t="shared" ref="R152:R163" si="12">Q152*H152</f>
        <v>0</v>
      </c>
      <c r="S152" s="156">
        <v>0</v>
      </c>
      <c r="T152" s="157">
        <f t="shared" ref="T152:T163" si="13"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8" t="s">
        <v>148</v>
      </c>
      <c r="AT152" s="158" t="s">
        <v>132</v>
      </c>
      <c r="AU152" s="158" t="s">
        <v>88</v>
      </c>
      <c r="AY152" s="18" t="s">
        <v>129</v>
      </c>
      <c r="BE152" s="159">
        <f t="shared" ref="BE152:BE163" si="14">IF(N152="základní",J152,0)</f>
        <v>0</v>
      </c>
      <c r="BF152" s="159">
        <f t="shared" ref="BF152:BF163" si="15">IF(N152="snížená",J152,0)</f>
        <v>0</v>
      </c>
      <c r="BG152" s="159">
        <f t="shared" ref="BG152:BG163" si="16">IF(N152="zákl. přenesená",J152,0)</f>
        <v>0</v>
      </c>
      <c r="BH152" s="159">
        <f t="shared" ref="BH152:BH163" si="17">IF(N152="sníž. přenesená",J152,0)</f>
        <v>0</v>
      </c>
      <c r="BI152" s="159">
        <f t="shared" ref="BI152:BI163" si="18">IF(N152="nulová",J152,0)</f>
        <v>0</v>
      </c>
      <c r="BJ152" s="18" t="s">
        <v>86</v>
      </c>
      <c r="BK152" s="159">
        <f t="shared" ref="BK152:BK163" si="19">ROUND(I152*H152,2)</f>
        <v>0</v>
      </c>
      <c r="BL152" s="18" t="s">
        <v>148</v>
      </c>
      <c r="BM152" s="158" t="s">
        <v>233</v>
      </c>
    </row>
    <row r="153" spans="1:65" s="2" customFormat="1" ht="16.5" customHeight="1">
      <c r="A153" s="33"/>
      <c r="B153" s="145"/>
      <c r="C153" s="146" t="s">
        <v>234</v>
      </c>
      <c r="D153" s="146" t="s">
        <v>132</v>
      </c>
      <c r="E153" s="147" t="s">
        <v>235</v>
      </c>
      <c r="F153" s="148" t="s">
        <v>236</v>
      </c>
      <c r="G153" s="149" t="s">
        <v>232</v>
      </c>
      <c r="H153" s="150">
        <v>6</v>
      </c>
      <c r="I153" s="151"/>
      <c r="J153" s="152">
        <f t="shared" si="10"/>
        <v>0</v>
      </c>
      <c r="K153" s="153"/>
      <c r="L153" s="34"/>
      <c r="M153" s="154" t="s">
        <v>1</v>
      </c>
      <c r="N153" s="155" t="s">
        <v>43</v>
      </c>
      <c r="O153" s="59"/>
      <c r="P153" s="156">
        <f t="shared" si="11"/>
        <v>0</v>
      </c>
      <c r="Q153" s="156">
        <v>0</v>
      </c>
      <c r="R153" s="156">
        <f t="shared" si="12"/>
        <v>0</v>
      </c>
      <c r="S153" s="156">
        <v>0</v>
      </c>
      <c r="T153" s="157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8" t="s">
        <v>148</v>
      </c>
      <c r="AT153" s="158" t="s">
        <v>132</v>
      </c>
      <c r="AU153" s="158" t="s">
        <v>88</v>
      </c>
      <c r="AY153" s="18" t="s">
        <v>129</v>
      </c>
      <c r="BE153" s="159">
        <f t="shared" si="14"/>
        <v>0</v>
      </c>
      <c r="BF153" s="159">
        <f t="shared" si="15"/>
        <v>0</v>
      </c>
      <c r="BG153" s="159">
        <f t="shared" si="16"/>
        <v>0</v>
      </c>
      <c r="BH153" s="159">
        <f t="shared" si="17"/>
        <v>0</v>
      </c>
      <c r="BI153" s="159">
        <f t="shared" si="18"/>
        <v>0</v>
      </c>
      <c r="BJ153" s="18" t="s">
        <v>86</v>
      </c>
      <c r="BK153" s="159">
        <f t="shared" si="19"/>
        <v>0</v>
      </c>
      <c r="BL153" s="18" t="s">
        <v>148</v>
      </c>
      <c r="BM153" s="158" t="s">
        <v>237</v>
      </c>
    </row>
    <row r="154" spans="1:65" s="2" customFormat="1" ht="16.5" customHeight="1">
      <c r="A154" s="33"/>
      <c r="B154" s="145"/>
      <c r="C154" s="146" t="s">
        <v>238</v>
      </c>
      <c r="D154" s="146" t="s">
        <v>132</v>
      </c>
      <c r="E154" s="147" t="s">
        <v>239</v>
      </c>
      <c r="F154" s="148" t="s">
        <v>240</v>
      </c>
      <c r="G154" s="149" t="s">
        <v>232</v>
      </c>
      <c r="H154" s="150">
        <v>6</v>
      </c>
      <c r="I154" s="151"/>
      <c r="J154" s="152">
        <f t="shared" si="10"/>
        <v>0</v>
      </c>
      <c r="K154" s="153"/>
      <c r="L154" s="34"/>
      <c r="M154" s="154" t="s">
        <v>1</v>
      </c>
      <c r="N154" s="155" t="s">
        <v>43</v>
      </c>
      <c r="O154" s="59"/>
      <c r="P154" s="156">
        <f t="shared" si="11"/>
        <v>0</v>
      </c>
      <c r="Q154" s="156">
        <v>0</v>
      </c>
      <c r="R154" s="156">
        <f t="shared" si="12"/>
        <v>0</v>
      </c>
      <c r="S154" s="156">
        <v>0</v>
      </c>
      <c r="T154" s="157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148</v>
      </c>
      <c r="AT154" s="158" t="s">
        <v>132</v>
      </c>
      <c r="AU154" s="158" t="s">
        <v>88</v>
      </c>
      <c r="AY154" s="18" t="s">
        <v>129</v>
      </c>
      <c r="BE154" s="159">
        <f t="shared" si="14"/>
        <v>0</v>
      </c>
      <c r="BF154" s="159">
        <f t="shared" si="15"/>
        <v>0</v>
      </c>
      <c r="BG154" s="159">
        <f t="shared" si="16"/>
        <v>0</v>
      </c>
      <c r="BH154" s="159">
        <f t="shared" si="17"/>
        <v>0</v>
      </c>
      <c r="BI154" s="159">
        <f t="shared" si="18"/>
        <v>0</v>
      </c>
      <c r="BJ154" s="18" t="s">
        <v>86</v>
      </c>
      <c r="BK154" s="159">
        <f t="shared" si="19"/>
        <v>0</v>
      </c>
      <c r="BL154" s="18" t="s">
        <v>148</v>
      </c>
      <c r="BM154" s="158" t="s">
        <v>241</v>
      </c>
    </row>
    <row r="155" spans="1:65" s="2" customFormat="1" ht="16.5" customHeight="1">
      <c r="A155" s="33"/>
      <c r="B155" s="145"/>
      <c r="C155" s="169" t="s">
        <v>242</v>
      </c>
      <c r="D155" s="169" t="s">
        <v>126</v>
      </c>
      <c r="E155" s="170" t="s">
        <v>243</v>
      </c>
      <c r="F155" s="171" t="s">
        <v>244</v>
      </c>
      <c r="G155" s="172" t="s">
        <v>245</v>
      </c>
      <c r="H155" s="173">
        <v>6</v>
      </c>
      <c r="I155" s="174"/>
      <c r="J155" s="175">
        <f t="shared" si="10"/>
        <v>0</v>
      </c>
      <c r="K155" s="176"/>
      <c r="L155" s="177"/>
      <c r="M155" s="178" t="s">
        <v>1</v>
      </c>
      <c r="N155" s="179" t="s">
        <v>43</v>
      </c>
      <c r="O155" s="59"/>
      <c r="P155" s="156">
        <f t="shared" si="11"/>
        <v>0</v>
      </c>
      <c r="Q155" s="156">
        <v>0</v>
      </c>
      <c r="R155" s="156">
        <f t="shared" si="12"/>
        <v>0</v>
      </c>
      <c r="S155" s="156">
        <v>0</v>
      </c>
      <c r="T155" s="157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8" t="s">
        <v>165</v>
      </c>
      <c r="AT155" s="158" t="s">
        <v>126</v>
      </c>
      <c r="AU155" s="158" t="s">
        <v>88</v>
      </c>
      <c r="AY155" s="18" t="s">
        <v>129</v>
      </c>
      <c r="BE155" s="159">
        <f t="shared" si="14"/>
        <v>0</v>
      </c>
      <c r="BF155" s="159">
        <f t="shared" si="15"/>
        <v>0</v>
      </c>
      <c r="BG155" s="159">
        <f t="shared" si="16"/>
        <v>0</v>
      </c>
      <c r="BH155" s="159">
        <f t="shared" si="17"/>
        <v>0</v>
      </c>
      <c r="BI155" s="159">
        <f t="shared" si="18"/>
        <v>0</v>
      </c>
      <c r="BJ155" s="18" t="s">
        <v>86</v>
      </c>
      <c r="BK155" s="159">
        <f t="shared" si="19"/>
        <v>0</v>
      </c>
      <c r="BL155" s="18" t="s">
        <v>148</v>
      </c>
      <c r="BM155" s="158" t="s">
        <v>246</v>
      </c>
    </row>
    <row r="156" spans="1:65" s="2" customFormat="1" ht="16.5" customHeight="1">
      <c r="A156" s="33"/>
      <c r="B156" s="145"/>
      <c r="C156" s="146" t="s">
        <v>247</v>
      </c>
      <c r="D156" s="146" t="s">
        <v>132</v>
      </c>
      <c r="E156" s="147" t="s">
        <v>248</v>
      </c>
      <c r="F156" s="148" t="s">
        <v>249</v>
      </c>
      <c r="G156" s="149" t="s">
        <v>232</v>
      </c>
      <c r="H156" s="150">
        <v>3</v>
      </c>
      <c r="I156" s="151"/>
      <c r="J156" s="152">
        <f t="shared" si="10"/>
        <v>0</v>
      </c>
      <c r="K156" s="153"/>
      <c r="L156" s="34"/>
      <c r="M156" s="154" t="s">
        <v>1</v>
      </c>
      <c r="N156" s="155" t="s">
        <v>43</v>
      </c>
      <c r="O156" s="59"/>
      <c r="P156" s="156">
        <f t="shared" si="11"/>
        <v>0</v>
      </c>
      <c r="Q156" s="156">
        <v>0</v>
      </c>
      <c r="R156" s="156">
        <f t="shared" si="12"/>
        <v>0</v>
      </c>
      <c r="S156" s="156">
        <v>0</v>
      </c>
      <c r="T156" s="157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8" t="s">
        <v>148</v>
      </c>
      <c r="AT156" s="158" t="s">
        <v>132</v>
      </c>
      <c r="AU156" s="158" t="s">
        <v>88</v>
      </c>
      <c r="AY156" s="18" t="s">
        <v>129</v>
      </c>
      <c r="BE156" s="159">
        <f t="shared" si="14"/>
        <v>0</v>
      </c>
      <c r="BF156" s="159">
        <f t="shared" si="15"/>
        <v>0</v>
      </c>
      <c r="BG156" s="159">
        <f t="shared" si="16"/>
        <v>0</v>
      </c>
      <c r="BH156" s="159">
        <f t="shared" si="17"/>
        <v>0</v>
      </c>
      <c r="BI156" s="159">
        <f t="shared" si="18"/>
        <v>0</v>
      </c>
      <c r="BJ156" s="18" t="s">
        <v>86</v>
      </c>
      <c r="BK156" s="159">
        <f t="shared" si="19"/>
        <v>0</v>
      </c>
      <c r="BL156" s="18" t="s">
        <v>148</v>
      </c>
      <c r="BM156" s="158" t="s">
        <v>250</v>
      </c>
    </row>
    <row r="157" spans="1:65" s="2" customFormat="1" ht="16.5" customHeight="1">
      <c r="A157" s="33"/>
      <c r="B157" s="145"/>
      <c r="C157" s="169" t="s">
        <v>251</v>
      </c>
      <c r="D157" s="169" t="s">
        <v>126</v>
      </c>
      <c r="E157" s="170" t="s">
        <v>252</v>
      </c>
      <c r="F157" s="171" t="s">
        <v>253</v>
      </c>
      <c r="G157" s="172" t="s">
        <v>245</v>
      </c>
      <c r="H157" s="173">
        <v>3</v>
      </c>
      <c r="I157" s="174"/>
      <c r="J157" s="175">
        <f t="shared" si="10"/>
        <v>0</v>
      </c>
      <c r="K157" s="176"/>
      <c r="L157" s="177"/>
      <c r="M157" s="178" t="s">
        <v>1</v>
      </c>
      <c r="N157" s="179" t="s">
        <v>43</v>
      </c>
      <c r="O157" s="59"/>
      <c r="P157" s="156">
        <f t="shared" si="11"/>
        <v>0</v>
      </c>
      <c r="Q157" s="156">
        <v>0</v>
      </c>
      <c r="R157" s="156">
        <f t="shared" si="12"/>
        <v>0</v>
      </c>
      <c r="S157" s="156">
        <v>0</v>
      </c>
      <c r="T157" s="157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8" t="s">
        <v>165</v>
      </c>
      <c r="AT157" s="158" t="s">
        <v>126</v>
      </c>
      <c r="AU157" s="158" t="s">
        <v>88</v>
      </c>
      <c r="AY157" s="18" t="s">
        <v>129</v>
      </c>
      <c r="BE157" s="159">
        <f t="shared" si="14"/>
        <v>0</v>
      </c>
      <c r="BF157" s="159">
        <f t="shared" si="15"/>
        <v>0</v>
      </c>
      <c r="BG157" s="159">
        <f t="shared" si="16"/>
        <v>0</v>
      </c>
      <c r="BH157" s="159">
        <f t="shared" si="17"/>
        <v>0</v>
      </c>
      <c r="BI157" s="159">
        <f t="shared" si="18"/>
        <v>0</v>
      </c>
      <c r="BJ157" s="18" t="s">
        <v>86</v>
      </c>
      <c r="BK157" s="159">
        <f t="shared" si="19"/>
        <v>0</v>
      </c>
      <c r="BL157" s="18" t="s">
        <v>148</v>
      </c>
      <c r="BM157" s="158" t="s">
        <v>254</v>
      </c>
    </row>
    <row r="158" spans="1:65" s="2" customFormat="1" ht="16.5" customHeight="1">
      <c r="A158" s="33"/>
      <c r="B158" s="145"/>
      <c r="C158" s="146" t="s">
        <v>255</v>
      </c>
      <c r="D158" s="146" t="s">
        <v>132</v>
      </c>
      <c r="E158" s="147" t="s">
        <v>256</v>
      </c>
      <c r="F158" s="148" t="s">
        <v>257</v>
      </c>
      <c r="G158" s="149" t="s">
        <v>232</v>
      </c>
      <c r="H158" s="150">
        <v>6</v>
      </c>
      <c r="I158" s="151"/>
      <c r="J158" s="152">
        <f t="shared" si="10"/>
        <v>0</v>
      </c>
      <c r="K158" s="153"/>
      <c r="L158" s="34"/>
      <c r="M158" s="154" t="s">
        <v>1</v>
      </c>
      <c r="N158" s="155" t="s">
        <v>43</v>
      </c>
      <c r="O158" s="59"/>
      <c r="P158" s="156">
        <f t="shared" si="11"/>
        <v>0</v>
      </c>
      <c r="Q158" s="156">
        <v>0</v>
      </c>
      <c r="R158" s="156">
        <f t="shared" si="12"/>
        <v>0</v>
      </c>
      <c r="S158" s="156">
        <v>0</v>
      </c>
      <c r="T158" s="157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8" t="s">
        <v>148</v>
      </c>
      <c r="AT158" s="158" t="s">
        <v>132</v>
      </c>
      <c r="AU158" s="158" t="s">
        <v>88</v>
      </c>
      <c r="AY158" s="18" t="s">
        <v>129</v>
      </c>
      <c r="BE158" s="159">
        <f t="shared" si="14"/>
        <v>0</v>
      </c>
      <c r="BF158" s="159">
        <f t="shared" si="15"/>
        <v>0</v>
      </c>
      <c r="BG158" s="159">
        <f t="shared" si="16"/>
        <v>0</v>
      </c>
      <c r="BH158" s="159">
        <f t="shared" si="17"/>
        <v>0</v>
      </c>
      <c r="BI158" s="159">
        <f t="shared" si="18"/>
        <v>0</v>
      </c>
      <c r="BJ158" s="18" t="s">
        <v>86</v>
      </c>
      <c r="BK158" s="159">
        <f t="shared" si="19"/>
        <v>0</v>
      </c>
      <c r="BL158" s="18" t="s">
        <v>148</v>
      </c>
      <c r="BM158" s="158" t="s">
        <v>258</v>
      </c>
    </row>
    <row r="159" spans="1:65" s="2" customFormat="1" ht="16.5" customHeight="1">
      <c r="A159" s="33"/>
      <c r="B159" s="145"/>
      <c r="C159" s="169" t="s">
        <v>259</v>
      </c>
      <c r="D159" s="169" t="s">
        <v>126</v>
      </c>
      <c r="E159" s="170" t="s">
        <v>260</v>
      </c>
      <c r="F159" s="171" t="s">
        <v>261</v>
      </c>
      <c r="G159" s="172" t="s">
        <v>245</v>
      </c>
      <c r="H159" s="173">
        <v>6</v>
      </c>
      <c r="I159" s="174"/>
      <c r="J159" s="175">
        <f t="shared" si="10"/>
        <v>0</v>
      </c>
      <c r="K159" s="176"/>
      <c r="L159" s="177"/>
      <c r="M159" s="178" t="s">
        <v>1</v>
      </c>
      <c r="N159" s="179" t="s">
        <v>43</v>
      </c>
      <c r="O159" s="59"/>
      <c r="P159" s="156">
        <f t="shared" si="11"/>
        <v>0</v>
      </c>
      <c r="Q159" s="156">
        <v>0</v>
      </c>
      <c r="R159" s="156">
        <f t="shared" si="12"/>
        <v>0</v>
      </c>
      <c r="S159" s="156">
        <v>0</v>
      </c>
      <c r="T159" s="157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8" t="s">
        <v>165</v>
      </c>
      <c r="AT159" s="158" t="s">
        <v>126</v>
      </c>
      <c r="AU159" s="158" t="s">
        <v>88</v>
      </c>
      <c r="AY159" s="18" t="s">
        <v>129</v>
      </c>
      <c r="BE159" s="159">
        <f t="shared" si="14"/>
        <v>0</v>
      </c>
      <c r="BF159" s="159">
        <f t="shared" si="15"/>
        <v>0</v>
      </c>
      <c r="BG159" s="159">
        <f t="shared" si="16"/>
        <v>0</v>
      </c>
      <c r="BH159" s="159">
        <f t="shared" si="17"/>
        <v>0</v>
      </c>
      <c r="BI159" s="159">
        <f t="shared" si="18"/>
        <v>0</v>
      </c>
      <c r="BJ159" s="18" t="s">
        <v>86</v>
      </c>
      <c r="BK159" s="159">
        <f t="shared" si="19"/>
        <v>0</v>
      </c>
      <c r="BL159" s="18" t="s">
        <v>148</v>
      </c>
      <c r="BM159" s="158" t="s">
        <v>262</v>
      </c>
    </row>
    <row r="160" spans="1:65" s="2" customFormat="1" ht="16.5" customHeight="1">
      <c r="A160" s="33"/>
      <c r="B160" s="145"/>
      <c r="C160" s="146" t="s">
        <v>263</v>
      </c>
      <c r="D160" s="146" t="s">
        <v>132</v>
      </c>
      <c r="E160" s="147" t="s">
        <v>264</v>
      </c>
      <c r="F160" s="148" t="s">
        <v>265</v>
      </c>
      <c r="G160" s="149" t="s">
        <v>232</v>
      </c>
      <c r="H160" s="150">
        <v>6</v>
      </c>
      <c r="I160" s="151"/>
      <c r="J160" s="152">
        <f t="shared" si="10"/>
        <v>0</v>
      </c>
      <c r="K160" s="153"/>
      <c r="L160" s="34"/>
      <c r="M160" s="154" t="s">
        <v>1</v>
      </c>
      <c r="N160" s="155" t="s">
        <v>43</v>
      </c>
      <c r="O160" s="59"/>
      <c r="P160" s="156">
        <f t="shared" si="11"/>
        <v>0</v>
      </c>
      <c r="Q160" s="156">
        <v>0</v>
      </c>
      <c r="R160" s="156">
        <f t="shared" si="12"/>
        <v>0</v>
      </c>
      <c r="S160" s="156">
        <v>0</v>
      </c>
      <c r="T160" s="157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8" t="s">
        <v>148</v>
      </c>
      <c r="AT160" s="158" t="s">
        <v>132</v>
      </c>
      <c r="AU160" s="158" t="s">
        <v>88</v>
      </c>
      <c r="AY160" s="18" t="s">
        <v>129</v>
      </c>
      <c r="BE160" s="159">
        <f t="shared" si="14"/>
        <v>0</v>
      </c>
      <c r="BF160" s="159">
        <f t="shared" si="15"/>
        <v>0</v>
      </c>
      <c r="BG160" s="159">
        <f t="shared" si="16"/>
        <v>0</v>
      </c>
      <c r="BH160" s="159">
        <f t="shared" si="17"/>
        <v>0</v>
      </c>
      <c r="BI160" s="159">
        <f t="shared" si="18"/>
        <v>0</v>
      </c>
      <c r="BJ160" s="18" t="s">
        <v>86</v>
      </c>
      <c r="BK160" s="159">
        <f t="shared" si="19"/>
        <v>0</v>
      </c>
      <c r="BL160" s="18" t="s">
        <v>148</v>
      </c>
      <c r="BM160" s="158" t="s">
        <v>266</v>
      </c>
    </row>
    <row r="161" spans="1:65" s="2" customFormat="1" ht="16.5" customHeight="1">
      <c r="A161" s="33"/>
      <c r="B161" s="145"/>
      <c r="C161" s="169" t="s">
        <v>267</v>
      </c>
      <c r="D161" s="169" t="s">
        <v>126</v>
      </c>
      <c r="E161" s="170" t="s">
        <v>268</v>
      </c>
      <c r="F161" s="171" t="s">
        <v>269</v>
      </c>
      <c r="G161" s="172" t="s">
        <v>232</v>
      </c>
      <c r="H161" s="173">
        <v>6</v>
      </c>
      <c r="I161" s="174"/>
      <c r="J161" s="175">
        <f t="shared" si="10"/>
        <v>0</v>
      </c>
      <c r="K161" s="176"/>
      <c r="L161" s="177"/>
      <c r="M161" s="178" t="s">
        <v>1</v>
      </c>
      <c r="N161" s="179" t="s">
        <v>43</v>
      </c>
      <c r="O161" s="59"/>
      <c r="P161" s="156">
        <f t="shared" si="11"/>
        <v>0</v>
      </c>
      <c r="Q161" s="156">
        <v>0</v>
      </c>
      <c r="R161" s="156">
        <f t="shared" si="12"/>
        <v>0</v>
      </c>
      <c r="S161" s="156">
        <v>0</v>
      </c>
      <c r="T161" s="157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8" t="s">
        <v>165</v>
      </c>
      <c r="AT161" s="158" t="s">
        <v>126</v>
      </c>
      <c r="AU161" s="158" t="s">
        <v>88</v>
      </c>
      <c r="AY161" s="18" t="s">
        <v>129</v>
      </c>
      <c r="BE161" s="159">
        <f t="shared" si="14"/>
        <v>0</v>
      </c>
      <c r="BF161" s="159">
        <f t="shared" si="15"/>
        <v>0</v>
      </c>
      <c r="BG161" s="159">
        <f t="shared" si="16"/>
        <v>0</v>
      </c>
      <c r="BH161" s="159">
        <f t="shared" si="17"/>
        <v>0</v>
      </c>
      <c r="BI161" s="159">
        <f t="shared" si="18"/>
        <v>0</v>
      </c>
      <c r="BJ161" s="18" t="s">
        <v>86</v>
      </c>
      <c r="BK161" s="159">
        <f t="shared" si="19"/>
        <v>0</v>
      </c>
      <c r="BL161" s="18" t="s">
        <v>148</v>
      </c>
      <c r="BM161" s="158" t="s">
        <v>270</v>
      </c>
    </row>
    <row r="162" spans="1:65" s="2" customFormat="1" ht="21.75" customHeight="1">
      <c r="A162" s="33"/>
      <c r="B162" s="145"/>
      <c r="C162" s="146" t="s">
        <v>271</v>
      </c>
      <c r="D162" s="146" t="s">
        <v>132</v>
      </c>
      <c r="E162" s="147" t="s">
        <v>272</v>
      </c>
      <c r="F162" s="148" t="s">
        <v>273</v>
      </c>
      <c r="G162" s="149" t="s">
        <v>135</v>
      </c>
      <c r="H162" s="150">
        <v>130</v>
      </c>
      <c r="I162" s="151"/>
      <c r="J162" s="152">
        <f t="shared" si="10"/>
        <v>0</v>
      </c>
      <c r="K162" s="153"/>
      <c r="L162" s="34"/>
      <c r="M162" s="154" t="s">
        <v>1</v>
      </c>
      <c r="N162" s="155" t="s">
        <v>43</v>
      </c>
      <c r="O162" s="59"/>
      <c r="P162" s="156">
        <f t="shared" si="11"/>
        <v>0</v>
      </c>
      <c r="Q162" s="156">
        <v>0</v>
      </c>
      <c r="R162" s="156">
        <f t="shared" si="12"/>
        <v>0</v>
      </c>
      <c r="S162" s="156">
        <v>0</v>
      </c>
      <c r="T162" s="157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8" t="s">
        <v>148</v>
      </c>
      <c r="AT162" s="158" t="s">
        <v>132</v>
      </c>
      <c r="AU162" s="158" t="s">
        <v>88</v>
      </c>
      <c r="AY162" s="18" t="s">
        <v>129</v>
      </c>
      <c r="BE162" s="159">
        <f t="shared" si="14"/>
        <v>0</v>
      </c>
      <c r="BF162" s="159">
        <f t="shared" si="15"/>
        <v>0</v>
      </c>
      <c r="BG162" s="159">
        <f t="shared" si="16"/>
        <v>0</v>
      </c>
      <c r="BH162" s="159">
        <f t="shared" si="17"/>
        <v>0</v>
      </c>
      <c r="BI162" s="159">
        <f t="shared" si="18"/>
        <v>0</v>
      </c>
      <c r="BJ162" s="18" t="s">
        <v>86</v>
      </c>
      <c r="BK162" s="159">
        <f t="shared" si="19"/>
        <v>0</v>
      </c>
      <c r="BL162" s="18" t="s">
        <v>148</v>
      </c>
      <c r="BM162" s="158" t="s">
        <v>274</v>
      </c>
    </row>
    <row r="163" spans="1:65" s="2" customFormat="1" ht="16.5" customHeight="1">
      <c r="A163" s="33"/>
      <c r="B163" s="145"/>
      <c r="C163" s="169" t="s">
        <v>275</v>
      </c>
      <c r="D163" s="169" t="s">
        <v>126</v>
      </c>
      <c r="E163" s="170" t="s">
        <v>276</v>
      </c>
      <c r="F163" s="171" t="s">
        <v>277</v>
      </c>
      <c r="G163" s="172" t="s">
        <v>278</v>
      </c>
      <c r="H163" s="173">
        <v>136.5</v>
      </c>
      <c r="I163" s="174"/>
      <c r="J163" s="175">
        <f t="shared" si="10"/>
        <v>0</v>
      </c>
      <c r="K163" s="176"/>
      <c r="L163" s="177"/>
      <c r="M163" s="178" t="s">
        <v>1</v>
      </c>
      <c r="N163" s="179" t="s">
        <v>43</v>
      </c>
      <c r="O163" s="59"/>
      <c r="P163" s="156">
        <f t="shared" si="11"/>
        <v>0</v>
      </c>
      <c r="Q163" s="156">
        <v>1E-3</v>
      </c>
      <c r="R163" s="156">
        <f t="shared" si="12"/>
        <v>0.13650000000000001</v>
      </c>
      <c r="S163" s="156">
        <v>0</v>
      </c>
      <c r="T163" s="157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8" t="s">
        <v>165</v>
      </c>
      <c r="AT163" s="158" t="s">
        <v>126</v>
      </c>
      <c r="AU163" s="158" t="s">
        <v>88</v>
      </c>
      <c r="AY163" s="18" t="s">
        <v>129</v>
      </c>
      <c r="BE163" s="159">
        <f t="shared" si="14"/>
        <v>0</v>
      </c>
      <c r="BF163" s="159">
        <f t="shared" si="15"/>
        <v>0</v>
      </c>
      <c r="BG163" s="159">
        <f t="shared" si="16"/>
        <v>0</v>
      </c>
      <c r="BH163" s="159">
        <f t="shared" si="17"/>
        <v>0</v>
      </c>
      <c r="BI163" s="159">
        <f t="shared" si="18"/>
        <v>0</v>
      </c>
      <c r="BJ163" s="18" t="s">
        <v>86</v>
      </c>
      <c r="BK163" s="159">
        <f t="shared" si="19"/>
        <v>0</v>
      </c>
      <c r="BL163" s="18" t="s">
        <v>148</v>
      </c>
      <c r="BM163" s="158" t="s">
        <v>279</v>
      </c>
    </row>
    <row r="164" spans="1:65" s="13" customFormat="1">
      <c r="B164" s="160"/>
      <c r="D164" s="161" t="s">
        <v>138</v>
      </c>
      <c r="E164" s="162" t="s">
        <v>1</v>
      </c>
      <c r="F164" s="163" t="s">
        <v>280</v>
      </c>
      <c r="H164" s="164">
        <v>136.5</v>
      </c>
      <c r="I164" s="165"/>
      <c r="L164" s="160"/>
      <c r="M164" s="166"/>
      <c r="N164" s="167"/>
      <c r="O164" s="167"/>
      <c r="P164" s="167"/>
      <c r="Q164" s="167"/>
      <c r="R164" s="167"/>
      <c r="S164" s="167"/>
      <c r="T164" s="168"/>
      <c r="AT164" s="162" t="s">
        <v>138</v>
      </c>
      <c r="AU164" s="162" t="s">
        <v>88</v>
      </c>
      <c r="AV164" s="13" t="s">
        <v>88</v>
      </c>
      <c r="AW164" s="13" t="s">
        <v>34</v>
      </c>
      <c r="AX164" s="13" t="s">
        <v>86</v>
      </c>
      <c r="AY164" s="162" t="s">
        <v>129</v>
      </c>
    </row>
    <row r="165" spans="1:65" s="2" customFormat="1" ht="21.75" customHeight="1">
      <c r="A165" s="33"/>
      <c r="B165" s="145"/>
      <c r="C165" s="146" t="s">
        <v>281</v>
      </c>
      <c r="D165" s="146" t="s">
        <v>132</v>
      </c>
      <c r="E165" s="147" t="s">
        <v>282</v>
      </c>
      <c r="F165" s="148" t="s">
        <v>283</v>
      </c>
      <c r="G165" s="149" t="s">
        <v>135</v>
      </c>
      <c r="H165" s="150">
        <v>15</v>
      </c>
      <c r="I165" s="151"/>
      <c r="J165" s="152">
        <f>ROUND(I165*H165,2)</f>
        <v>0</v>
      </c>
      <c r="K165" s="153"/>
      <c r="L165" s="34"/>
      <c r="M165" s="154" t="s">
        <v>1</v>
      </c>
      <c r="N165" s="155" t="s">
        <v>43</v>
      </c>
      <c r="O165" s="59"/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8" t="s">
        <v>148</v>
      </c>
      <c r="AT165" s="158" t="s">
        <v>132</v>
      </c>
      <c r="AU165" s="158" t="s">
        <v>88</v>
      </c>
      <c r="AY165" s="18" t="s">
        <v>129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8" t="s">
        <v>86</v>
      </c>
      <c r="BK165" s="159">
        <f>ROUND(I165*H165,2)</f>
        <v>0</v>
      </c>
      <c r="BL165" s="18" t="s">
        <v>148</v>
      </c>
      <c r="BM165" s="158" t="s">
        <v>284</v>
      </c>
    </row>
    <row r="166" spans="1:65" s="2" customFormat="1" ht="16.5" customHeight="1">
      <c r="A166" s="33"/>
      <c r="B166" s="145"/>
      <c r="C166" s="169" t="s">
        <v>285</v>
      </c>
      <c r="D166" s="169" t="s">
        <v>126</v>
      </c>
      <c r="E166" s="170" t="s">
        <v>286</v>
      </c>
      <c r="F166" s="171" t="s">
        <v>287</v>
      </c>
      <c r="G166" s="172" t="s">
        <v>288</v>
      </c>
      <c r="H166" s="173">
        <v>7.5</v>
      </c>
      <c r="I166" s="174"/>
      <c r="J166" s="175">
        <f>ROUND(I166*H166,2)</f>
        <v>0</v>
      </c>
      <c r="K166" s="176"/>
      <c r="L166" s="177"/>
      <c r="M166" s="178" t="s">
        <v>1</v>
      </c>
      <c r="N166" s="179" t="s">
        <v>43</v>
      </c>
      <c r="O166" s="59"/>
      <c r="P166" s="156">
        <f>O166*H166</f>
        <v>0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8" t="s">
        <v>165</v>
      </c>
      <c r="AT166" s="158" t="s">
        <v>126</v>
      </c>
      <c r="AU166" s="158" t="s">
        <v>88</v>
      </c>
      <c r="AY166" s="18" t="s">
        <v>129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8" t="s">
        <v>86</v>
      </c>
      <c r="BK166" s="159">
        <f>ROUND(I166*H166,2)</f>
        <v>0</v>
      </c>
      <c r="BL166" s="18" t="s">
        <v>148</v>
      </c>
      <c r="BM166" s="158" t="s">
        <v>289</v>
      </c>
    </row>
    <row r="167" spans="1:65" s="2" customFormat="1" ht="21.75" customHeight="1">
      <c r="A167" s="33"/>
      <c r="B167" s="145"/>
      <c r="C167" s="146" t="s">
        <v>290</v>
      </c>
      <c r="D167" s="146" t="s">
        <v>132</v>
      </c>
      <c r="E167" s="147" t="s">
        <v>291</v>
      </c>
      <c r="F167" s="148" t="s">
        <v>292</v>
      </c>
      <c r="G167" s="149" t="s">
        <v>232</v>
      </c>
      <c r="H167" s="150">
        <v>35</v>
      </c>
      <c r="I167" s="151"/>
      <c r="J167" s="152">
        <f>ROUND(I167*H167,2)</f>
        <v>0</v>
      </c>
      <c r="K167" s="153"/>
      <c r="L167" s="34"/>
      <c r="M167" s="154" t="s">
        <v>1</v>
      </c>
      <c r="N167" s="155" t="s">
        <v>43</v>
      </c>
      <c r="O167" s="59"/>
      <c r="P167" s="156">
        <f>O167*H167</f>
        <v>0</v>
      </c>
      <c r="Q167" s="156">
        <v>0</v>
      </c>
      <c r="R167" s="156">
        <f>Q167*H167</f>
        <v>0</v>
      </c>
      <c r="S167" s="156">
        <v>0</v>
      </c>
      <c r="T167" s="15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8" t="s">
        <v>148</v>
      </c>
      <c r="AT167" s="158" t="s">
        <v>132</v>
      </c>
      <c r="AU167" s="158" t="s">
        <v>88</v>
      </c>
      <c r="AY167" s="18" t="s">
        <v>129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18" t="s">
        <v>86</v>
      </c>
      <c r="BK167" s="159">
        <f>ROUND(I167*H167,2)</f>
        <v>0</v>
      </c>
      <c r="BL167" s="18" t="s">
        <v>148</v>
      </c>
      <c r="BM167" s="158" t="s">
        <v>293</v>
      </c>
    </row>
    <row r="168" spans="1:65" s="13" customFormat="1">
      <c r="B168" s="160"/>
      <c r="D168" s="161" t="s">
        <v>138</v>
      </c>
      <c r="E168" s="162" t="s">
        <v>1</v>
      </c>
      <c r="F168" s="163" t="s">
        <v>294</v>
      </c>
      <c r="H168" s="164">
        <v>35</v>
      </c>
      <c r="I168" s="165"/>
      <c r="L168" s="160"/>
      <c r="M168" s="166"/>
      <c r="N168" s="167"/>
      <c r="O168" s="167"/>
      <c r="P168" s="167"/>
      <c r="Q168" s="167"/>
      <c r="R168" s="167"/>
      <c r="S168" s="167"/>
      <c r="T168" s="168"/>
      <c r="AT168" s="162" t="s">
        <v>138</v>
      </c>
      <c r="AU168" s="162" t="s">
        <v>88</v>
      </c>
      <c r="AV168" s="13" t="s">
        <v>88</v>
      </c>
      <c r="AW168" s="13" t="s">
        <v>34</v>
      </c>
      <c r="AX168" s="13" t="s">
        <v>86</v>
      </c>
      <c r="AY168" s="162" t="s">
        <v>129</v>
      </c>
    </row>
    <row r="169" spans="1:65" s="2" customFormat="1" ht="16.5" customHeight="1">
      <c r="A169" s="33"/>
      <c r="B169" s="145"/>
      <c r="C169" s="169" t="s">
        <v>295</v>
      </c>
      <c r="D169" s="169" t="s">
        <v>126</v>
      </c>
      <c r="E169" s="170" t="s">
        <v>296</v>
      </c>
      <c r="F169" s="171" t="s">
        <v>297</v>
      </c>
      <c r="G169" s="172" t="s">
        <v>168</v>
      </c>
      <c r="H169" s="173">
        <v>3</v>
      </c>
      <c r="I169" s="174"/>
      <c r="J169" s="175">
        <f t="shared" ref="J169:J174" si="20">ROUND(I169*H169,2)</f>
        <v>0</v>
      </c>
      <c r="K169" s="176"/>
      <c r="L169" s="177"/>
      <c r="M169" s="178" t="s">
        <v>1</v>
      </c>
      <c r="N169" s="179" t="s">
        <v>43</v>
      </c>
      <c r="O169" s="59"/>
      <c r="P169" s="156">
        <f t="shared" ref="P169:P174" si="21">O169*H169</f>
        <v>0</v>
      </c>
      <c r="Q169" s="156">
        <v>2.4000000000000001E-4</v>
      </c>
      <c r="R169" s="156">
        <f t="shared" ref="R169:R174" si="22">Q169*H169</f>
        <v>7.2000000000000005E-4</v>
      </c>
      <c r="S169" s="156">
        <v>0</v>
      </c>
      <c r="T169" s="157">
        <f t="shared" ref="T169:T174" si="23"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8" t="s">
        <v>165</v>
      </c>
      <c r="AT169" s="158" t="s">
        <v>126</v>
      </c>
      <c r="AU169" s="158" t="s">
        <v>88</v>
      </c>
      <c r="AY169" s="18" t="s">
        <v>129</v>
      </c>
      <c r="BE169" s="159">
        <f t="shared" ref="BE169:BE174" si="24">IF(N169="základní",J169,0)</f>
        <v>0</v>
      </c>
      <c r="BF169" s="159">
        <f t="shared" ref="BF169:BF174" si="25">IF(N169="snížená",J169,0)</f>
        <v>0</v>
      </c>
      <c r="BG169" s="159">
        <f t="shared" ref="BG169:BG174" si="26">IF(N169="zákl. přenesená",J169,0)</f>
        <v>0</v>
      </c>
      <c r="BH169" s="159">
        <f t="shared" ref="BH169:BH174" si="27">IF(N169="sníž. přenesená",J169,0)</f>
        <v>0</v>
      </c>
      <c r="BI169" s="159">
        <f t="shared" ref="BI169:BI174" si="28">IF(N169="nulová",J169,0)</f>
        <v>0</v>
      </c>
      <c r="BJ169" s="18" t="s">
        <v>86</v>
      </c>
      <c r="BK169" s="159">
        <f t="shared" ref="BK169:BK174" si="29">ROUND(I169*H169,2)</f>
        <v>0</v>
      </c>
      <c r="BL169" s="18" t="s">
        <v>148</v>
      </c>
      <c r="BM169" s="158" t="s">
        <v>298</v>
      </c>
    </row>
    <row r="170" spans="1:65" s="2" customFormat="1" ht="16.5" customHeight="1">
      <c r="A170" s="33"/>
      <c r="B170" s="145"/>
      <c r="C170" s="169" t="s">
        <v>299</v>
      </c>
      <c r="D170" s="169" t="s">
        <v>126</v>
      </c>
      <c r="E170" s="170" t="s">
        <v>300</v>
      </c>
      <c r="F170" s="171" t="s">
        <v>301</v>
      </c>
      <c r="G170" s="172" t="s">
        <v>302</v>
      </c>
      <c r="H170" s="173">
        <v>32</v>
      </c>
      <c r="I170" s="174"/>
      <c r="J170" s="175">
        <f t="shared" si="20"/>
        <v>0</v>
      </c>
      <c r="K170" s="176"/>
      <c r="L170" s="177"/>
      <c r="M170" s="178" t="s">
        <v>1</v>
      </c>
      <c r="N170" s="179" t="s">
        <v>43</v>
      </c>
      <c r="O170" s="59"/>
      <c r="P170" s="156">
        <f t="shared" si="21"/>
        <v>0</v>
      </c>
      <c r="Q170" s="156">
        <v>0</v>
      </c>
      <c r="R170" s="156">
        <f t="shared" si="22"/>
        <v>0</v>
      </c>
      <c r="S170" s="156">
        <v>0</v>
      </c>
      <c r="T170" s="157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8" t="s">
        <v>165</v>
      </c>
      <c r="AT170" s="158" t="s">
        <v>126</v>
      </c>
      <c r="AU170" s="158" t="s">
        <v>88</v>
      </c>
      <c r="AY170" s="18" t="s">
        <v>129</v>
      </c>
      <c r="BE170" s="159">
        <f t="shared" si="24"/>
        <v>0</v>
      </c>
      <c r="BF170" s="159">
        <f t="shared" si="25"/>
        <v>0</v>
      </c>
      <c r="BG170" s="159">
        <f t="shared" si="26"/>
        <v>0</v>
      </c>
      <c r="BH170" s="159">
        <f t="shared" si="27"/>
        <v>0</v>
      </c>
      <c r="BI170" s="159">
        <f t="shared" si="28"/>
        <v>0</v>
      </c>
      <c r="BJ170" s="18" t="s">
        <v>86</v>
      </c>
      <c r="BK170" s="159">
        <f t="shared" si="29"/>
        <v>0</v>
      </c>
      <c r="BL170" s="18" t="s">
        <v>148</v>
      </c>
      <c r="BM170" s="158" t="s">
        <v>303</v>
      </c>
    </row>
    <row r="171" spans="1:65" s="2" customFormat="1" ht="16.5" customHeight="1">
      <c r="A171" s="33"/>
      <c r="B171" s="145"/>
      <c r="C171" s="146" t="s">
        <v>304</v>
      </c>
      <c r="D171" s="146" t="s">
        <v>132</v>
      </c>
      <c r="E171" s="147" t="s">
        <v>305</v>
      </c>
      <c r="F171" s="148" t="s">
        <v>306</v>
      </c>
      <c r="G171" s="149" t="s">
        <v>135</v>
      </c>
      <c r="H171" s="150">
        <v>45</v>
      </c>
      <c r="I171" s="151"/>
      <c r="J171" s="152">
        <f t="shared" si="20"/>
        <v>0</v>
      </c>
      <c r="K171" s="153"/>
      <c r="L171" s="34"/>
      <c r="M171" s="154" t="s">
        <v>1</v>
      </c>
      <c r="N171" s="155" t="s">
        <v>43</v>
      </c>
      <c r="O171" s="59"/>
      <c r="P171" s="156">
        <f t="shared" si="21"/>
        <v>0</v>
      </c>
      <c r="Q171" s="156">
        <v>0</v>
      </c>
      <c r="R171" s="156">
        <f t="shared" si="22"/>
        <v>0</v>
      </c>
      <c r="S171" s="156">
        <v>0</v>
      </c>
      <c r="T171" s="157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8" t="s">
        <v>148</v>
      </c>
      <c r="AT171" s="158" t="s">
        <v>132</v>
      </c>
      <c r="AU171" s="158" t="s">
        <v>88</v>
      </c>
      <c r="AY171" s="18" t="s">
        <v>129</v>
      </c>
      <c r="BE171" s="159">
        <f t="shared" si="24"/>
        <v>0</v>
      </c>
      <c r="BF171" s="159">
        <f t="shared" si="25"/>
        <v>0</v>
      </c>
      <c r="BG171" s="159">
        <f t="shared" si="26"/>
        <v>0</v>
      </c>
      <c r="BH171" s="159">
        <f t="shared" si="27"/>
        <v>0</v>
      </c>
      <c r="BI171" s="159">
        <f t="shared" si="28"/>
        <v>0</v>
      </c>
      <c r="BJ171" s="18" t="s">
        <v>86</v>
      </c>
      <c r="BK171" s="159">
        <f t="shared" si="29"/>
        <v>0</v>
      </c>
      <c r="BL171" s="18" t="s">
        <v>148</v>
      </c>
      <c r="BM171" s="158" t="s">
        <v>307</v>
      </c>
    </row>
    <row r="172" spans="1:65" s="2" customFormat="1" ht="16.5" customHeight="1">
      <c r="A172" s="33"/>
      <c r="B172" s="145"/>
      <c r="C172" s="169" t="s">
        <v>308</v>
      </c>
      <c r="D172" s="169" t="s">
        <v>126</v>
      </c>
      <c r="E172" s="170" t="s">
        <v>309</v>
      </c>
      <c r="F172" s="171" t="s">
        <v>310</v>
      </c>
      <c r="G172" s="172" t="s">
        <v>126</v>
      </c>
      <c r="H172" s="173">
        <v>45</v>
      </c>
      <c r="I172" s="174"/>
      <c r="J172" s="175">
        <f t="shared" si="20"/>
        <v>0</v>
      </c>
      <c r="K172" s="176"/>
      <c r="L172" s="177"/>
      <c r="M172" s="178" t="s">
        <v>1</v>
      </c>
      <c r="N172" s="179" t="s">
        <v>43</v>
      </c>
      <c r="O172" s="59"/>
      <c r="P172" s="156">
        <f t="shared" si="21"/>
        <v>0</v>
      </c>
      <c r="Q172" s="156">
        <v>0</v>
      </c>
      <c r="R172" s="156">
        <f t="shared" si="22"/>
        <v>0</v>
      </c>
      <c r="S172" s="156">
        <v>0</v>
      </c>
      <c r="T172" s="157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8" t="s">
        <v>165</v>
      </c>
      <c r="AT172" s="158" t="s">
        <v>126</v>
      </c>
      <c r="AU172" s="158" t="s">
        <v>88</v>
      </c>
      <c r="AY172" s="18" t="s">
        <v>129</v>
      </c>
      <c r="BE172" s="159">
        <f t="shared" si="24"/>
        <v>0</v>
      </c>
      <c r="BF172" s="159">
        <f t="shared" si="25"/>
        <v>0</v>
      </c>
      <c r="BG172" s="159">
        <f t="shared" si="26"/>
        <v>0</v>
      </c>
      <c r="BH172" s="159">
        <f t="shared" si="27"/>
        <v>0</v>
      </c>
      <c r="BI172" s="159">
        <f t="shared" si="28"/>
        <v>0</v>
      </c>
      <c r="BJ172" s="18" t="s">
        <v>86</v>
      </c>
      <c r="BK172" s="159">
        <f t="shared" si="29"/>
        <v>0</v>
      </c>
      <c r="BL172" s="18" t="s">
        <v>148</v>
      </c>
      <c r="BM172" s="158" t="s">
        <v>311</v>
      </c>
    </row>
    <row r="173" spans="1:65" s="2" customFormat="1" ht="37.9" customHeight="1">
      <c r="A173" s="33"/>
      <c r="B173" s="145"/>
      <c r="C173" s="146" t="s">
        <v>312</v>
      </c>
      <c r="D173" s="146" t="s">
        <v>132</v>
      </c>
      <c r="E173" s="147" t="s">
        <v>313</v>
      </c>
      <c r="F173" s="148" t="s">
        <v>314</v>
      </c>
      <c r="G173" s="149" t="s">
        <v>135</v>
      </c>
      <c r="H173" s="150">
        <v>130</v>
      </c>
      <c r="I173" s="151"/>
      <c r="J173" s="152">
        <f t="shared" si="20"/>
        <v>0</v>
      </c>
      <c r="K173" s="153"/>
      <c r="L173" s="34"/>
      <c r="M173" s="154" t="s">
        <v>1</v>
      </c>
      <c r="N173" s="155" t="s">
        <v>43</v>
      </c>
      <c r="O173" s="59"/>
      <c r="P173" s="156">
        <f t="shared" si="21"/>
        <v>0</v>
      </c>
      <c r="Q173" s="156">
        <v>0</v>
      </c>
      <c r="R173" s="156">
        <f t="shared" si="22"/>
        <v>0</v>
      </c>
      <c r="S173" s="156">
        <v>0</v>
      </c>
      <c r="T173" s="157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8" t="s">
        <v>136</v>
      </c>
      <c r="AT173" s="158" t="s">
        <v>132</v>
      </c>
      <c r="AU173" s="158" t="s">
        <v>88</v>
      </c>
      <c r="AY173" s="18" t="s">
        <v>129</v>
      </c>
      <c r="BE173" s="159">
        <f t="shared" si="24"/>
        <v>0</v>
      </c>
      <c r="BF173" s="159">
        <f t="shared" si="25"/>
        <v>0</v>
      </c>
      <c r="BG173" s="159">
        <f t="shared" si="26"/>
        <v>0</v>
      </c>
      <c r="BH173" s="159">
        <f t="shared" si="27"/>
        <v>0</v>
      </c>
      <c r="BI173" s="159">
        <f t="shared" si="28"/>
        <v>0</v>
      </c>
      <c r="BJ173" s="18" t="s">
        <v>86</v>
      </c>
      <c r="BK173" s="159">
        <f t="shared" si="29"/>
        <v>0</v>
      </c>
      <c r="BL173" s="18" t="s">
        <v>136</v>
      </c>
      <c r="BM173" s="158" t="s">
        <v>315</v>
      </c>
    </row>
    <row r="174" spans="1:65" s="2" customFormat="1" ht="24.2" customHeight="1">
      <c r="A174" s="33"/>
      <c r="B174" s="145"/>
      <c r="C174" s="169" t="s">
        <v>316</v>
      </c>
      <c r="D174" s="169" t="s">
        <v>126</v>
      </c>
      <c r="E174" s="170" t="s">
        <v>317</v>
      </c>
      <c r="F174" s="171" t="s">
        <v>318</v>
      </c>
      <c r="G174" s="172" t="s">
        <v>135</v>
      </c>
      <c r="H174" s="173">
        <v>149.5</v>
      </c>
      <c r="I174" s="174"/>
      <c r="J174" s="175">
        <f t="shared" si="20"/>
        <v>0</v>
      </c>
      <c r="K174" s="176"/>
      <c r="L174" s="177"/>
      <c r="M174" s="178" t="s">
        <v>1</v>
      </c>
      <c r="N174" s="179" t="s">
        <v>43</v>
      </c>
      <c r="O174" s="59"/>
      <c r="P174" s="156">
        <f t="shared" si="21"/>
        <v>0</v>
      </c>
      <c r="Q174" s="156">
        <v>6.4000000000000005E-4</v>
      </c>
      <c r="R174" s="156">
        <f t="shared" si="22"/>
        <v>9.5680000000000001E-2</v>
      </c>
      <c r="S174" s="156">
        <v>0</v>
      </c>
      <c r="T174" s="157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8" t="s">
        <v>199</v>
      </c>
      <c r="AT174" s="158" t="s">
        <v>126</v>
      </c>
      <c r="AU174" s="158" t="s">
        <v>88</v>
      </c>
      <c r="AY174" s="18" t="s">
        <v>129</v>
      </c>
      <c r="BE174" s="159">
        <f t="shared" si="24"/>
        <v>0</v>
      </c>
      <c r="BF174" s="159">
        <f t="shared" si="25"/>
        <v>0</v>
      </c>
      <c r="BG174" s="159">
        <f t="shared" si="26"/>
        <v>0</v>
      </c>
      <c r="BH174" s="159">
        <f t="shared" si="27"/>
        <v>0</v>
      </c>
      <c r="BI174" s="159">
        <f t="shared" si="28"/>
        <v>0</v>
      </c>
      <c r="BJ174" s="18" t="s">
        <v>86</v>
      </c>
      <c r="BK174" s="159">
        <f t="shared" si="29"/>
        <v>0</v>
      </c>
      <c r="BL174" s="18" t="s">
        <v>199</v>
      </c>
      <c r="BM174" s="158" t="s">
        <v>319</v>
      </c>
    </row>
    <row r="175" spans="1:65" s="13" customFormat="1">
      <c r="B175" s="160"/>
      <c r="D175" s="161" t="s">
        <v>138</v>
      </c>
      <c r="F175" s="163" t="s">
        <v>320</v>
      </c>
      <c r="H175" s="164">
        <v>149.5</v>
      </c>
      <c r="I175" s="165"/>
      <c r="L175" s="160"/>
      <c r="M175" s="166"/>
      <c r="N175" s="167"/>
      <c r="O175" s="167"/>
      <c r="P175" s="167"/>
      <c r="Q175" s="167"/>
      <c r="R175" s="167"/>
      <c r="S175" s="167"/>
      <c r="T175" s="168"/>
      <c r="AT175" s="162" t="s">
        <v>138</v>
      </c>
      <c r="AU175" s="162" t="s">
        <v>88</v>
      </c>
      <c r="AV175" s="13" t="s">
        <v>88</v>
      </c>
      <c r="AW175" s="13" t="s">
        <v>3</v>
      </c>
      <c r="AX175" s="13" t="s">
        <v>86</v>
      </c>
      <c r="AY175" s="162" t="s">
        <v>129</v>
      </c>
    </row>
    <row r="176" spans="1:65" s="2" customFormat="1" ht="16.5" customHeight="1">
      <c r="A176" s="33"/>
      <c r="B176" s="145"/>
      <c r="C176" s="146" t="s">
        <v>321</v>
      </c>
      <c r="D176" s="146" t="s">
        <v>132</v>
      </c>
      <c r="E176" s="147" t="s">
        <v>322</v>
      </c>
      <c r="F176" s="148" t="s">
        <v>323</v>
      </c>
      <c r="G176" s="149" t="s">
        <v>324</v>
      </c>
      <c r="H176" s="150">
        <v>1</v>
      </c>
      <c r="I176" s="151"/>
      <c r="J176" s="152">
        <f t="shared" ref="J176:J189" si="30">ROUND(I176*H176,2)</f>
        <v>0</v>
      </c>
      <c r="K176" s="153"/>
      <c r="L176" s="34"/>
      <c r="M176" s="154" t="s">
        <v>1</v>
      </c>
      <c r="N176" s="155" t="s">
        <v>43</v>
      </c>
      <c r="O176" s="59"/>
      <c r="P176" s="156">
        <f t="shared" ref="P176:P189" si="31">O176*H176</f>
        <v>0</v>
      </c>
      <c r="Q176" s="156">
        <v>0</v>
      </c>
      <c r="R176" s="156">
        <f t="shared" ref="R176:R189" si="32">Q176*H176</f>
        <v>0</v>
      </c>
      <c r="S176" s="156">
        <v>0</v>
      </c>
      <c r="T176" s="157">
        <f t="shared" ref="T176:T189" si="33"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8" t="s">
        <v>148</v>
      </c>
      <c r="AT176" s="158" t="s">
        <v>132</v>
      </c>
      <c r="AU176" s="158" t="s">
        <v>88</v>
      </c>
      <c r="AY176" s="18" t="s">
        <v>129</v>
      </c>
      <c r="BE176" s="159">
        <f t="shared" ref="BE176:BE189" si="34">IF(N176="základní",J176,0)</f>
        <v>0</v>
      </c>
      <c r="BF176" s="159">
        <f t="shared" ref="BF176:BF189" si="35">IF(N176="snížená",J176,0)</f>
        <v>0</v>
      </c>
      <c r="BG176" s="159">
        <f t="shared" ref="BG176:BG189" si="36">IF(N176="zákl. přenesená",J176,0)</f>
        <v>0</v>
      </c>
      <c r="BH176" s="159">
        <f t="shared" ref="BH176:BH189" si="37">IF(N176="sníž. přenesená",J176,0)</f>
        <v>0</v>
      </c>
      <c r="BI176" s="159">
        <f t="shared" ref="BI176:BI189" si="38">IF(N176="nulová",J176,0)</f>
        <v>0</v>
      </c>
      <c r="BJ176" s="18" t="s">
        <v>86</v>
      </c>
      <c r="BK176" s="159">
        <f t="shared" ref="BK176:BK189" si="39">ROUND(I176*H176,2)</f>
        <v>0</v>
      </c>
      <c r="BL176" s="18" t="s">
        <v>148</v>
      </c>
      <c r="BM176" s="158" t="s">
        <v>325</v>
      </c>
    </row>
    <row r="177" spans="1:65" s="2" customFormat="1" ht="16.5" customHeight="1">
      <c r="A177" s="33"/>
      <c r="B177" s="145"/>
      <c r="C177" s="146" t="s">
        <v>326</v>
      </c>
      <c r="D177" s="146" t="s">
        <v>132</v>
      </c>
      <c r="E177" s="147" t="s">
        <v>327</v>
      </c>
      <c r="F177" s="148" t="s">
        <v>328</v>
      </c>
      <c r="G177" s="149" t="s">
        <v>168</v>
      </c>
      <c r="H177" s="150">
        <v>10</v>
      </c>
      <c r="I177" s="151"/>
      <c r="J177" s="152">
        <f t="shared" si="30"/>
        <v>0</v>
      </c>
      <c r="K177" s="153"/>
      <c r="L177" s="34"/>
      <c r="M177" s="154" t="s">
        <v>1</v>
      </c>
      <c r="N177" s="155" t="s">
        <v>43</v>
      </c>
      <c r="O177" s="59"/>
      <c r="P177" s="156">
        <f t="shared" si="31"/>
        <v>0</v>
      </c>
      <c r="Q177" s="156">
        <v>0</v>
      </c>
      <c r="R177" s="156">
        <f t="shared" si="32"/>
        <v>0</v>
      </c>
      <c r="S177" s="156">
        <v>0</v>
      </c>
      <c r="T177" s="157">
        <f t="shared" si="3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8" t="s">
        <v>136</v>
      </c>
      <c r="AT177" s="158" t="s">
        <v>132</v>
      </c>
      <c r="AU177" s="158" t="s">
        <v>88</v>
      </c>
      <c r="AY177" s="18" t="s">
        <v>129</v>
      </c>
      <c r="BE177" s="159">
        <f t="shared" si="34"/>
        <v>0</v>
      </c>
      <c r="BF177" s="159">
        <f t="shared" si="35"/>
        <v>0</v>
      </c>
      <c r="BG177" s="159">
        <f t="shared" si="36"/>
        <v>0</v>
      </c>
      <c r="BH177" s="159">
        <f t="shared" si="37"/>
        <v>0</v>
      </c>
      <c r="BI177" s="159">
        <f t="shared" si="38"/>
        <v>0</v>
      </c>
      <c r="BJ177" s="18" t="s">
        <v>86</v>
      </c>
      <c r="BK177" s="159">
        <f t="shared" si="39"/>
        <v>0</v>
      </c>
      <c r="BL177" s="18" t="s">
        <v>136</v>
      </c>
      <c r="BM177" s="158" t="s">
        <v>329</v>
      </c>
    </row>
    <row r="178" spans="1:65" s="2" customFormat="1" ht="16.5" customHeight="1">
      <c r="A178" s="33"/>
      <c r="B178" s="145"/>
      <c r="C178" s="169" t="s">
        <v>330</v>
      </c>
      <c r="D178" s="169" t="s">
        <v>126</v>
      </c>
      <c r="E178" s="170" t="s">
        <v>331</v>
      </c>
      <c r="F178" s="171" t="s">
        <v>332</v>
      </c>
      <c r="G178" s="172" t="s">
        <v>333</v>
      </c>
      <c r="H178" s="173">
        <v>10</v>
      </c>
      <c r="I178" s="174"/>
      <c r="J178" s="175">
        <f t="shared" si="30"/>
        <v>0</v>
      </c>
      <c r="K178" s="176"/>
      <c r="L178" s="177"/>
      <c r="M178" s="178" t="s">
        <v>1</v>
      </c>
      <c r="N178" s="179" t="s">
        <v>43</v>
      </c>
      <c r="O178" s="59"/>
      <c r="P178" s="156">
        <f t="shared" si="31"/>
        <v>0</v>
      </c>
      <c r="Q178" s="156">
        <v>0</v>
      </c>
      <c r="R178" s="156">
        <f t="shared" si="32"/>
        <v>0</v>
      </c>
      <c r="S178" s="156">
        <v>0</v>
      </c>
      <c r="T178" s="157">
        <f t="shared" si="3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8" t="s">
        <v>165</v>
      </c>
      <c r="AT178" s="158" t="s">
        <v>126</v>
      </c>
      <c r="AU178" s="158" t="s">
        <v>88</v>
      </c>
      <c r="AY178" s="18" t="s">
        <v>129</v>
      </c>
      <c r="BE178" s="159">
        <f t="shared" si="34"/>
        <v>0</v>
      </c>
      <c r="BF178" s="159">
        <f t="shared" si="35"/>
        <v>0</v>
      </c>
      <c r="BG178" s="159">
        <f t="shared" si="36"/>
        <v>0</v>
      </c>
      <c r="BH178" s="159">
        <f t="shared" si="37"/>
        <v>0</v>
      </c>
      <c r="BI178" s="159">
        <f t="shared" si="38"/>
        <v>0</v>
      </c>
      <c r="BJ178" s="18" t="s">
        <v>86</v>
      </c>
      <c r="BK178" s="159">
        <f t="shared" si="39"/>
        <v>0</v>
      </c>
      <c r="BL178" s="18" t="s">
        <v>148</v>
      </c>
      <c r="BM178" s="158" t="s">
        <v>334</v>
      </c>
    </row>
    <row r="179" spans="1:65" s="2" customFormat="1" ht="16.5" customHeight="1">
      <c r="A179" s="33"/>
      <c r="B179" s="145"/>
      <c r="C179" s="146" t="s">
        <v>335</v>
      </c>
      <c r="D179" s="146" t="s">
        <v>132</v>
      </c>
      <c r="E179" s="147" t="s">
        <v>336</v>
      </c>
      <c r="F179" s="148" t="s">
        <v>337</v>
      </c>
      <c r="G179" s="149" t="s">
        <v>145</v>
      </c>
      <c r="H179" s="150">
        <v>9</v>
      </c>
      <c r="I179" s="151"/>
      <c r="J179" s="152">
        <f t="shared" si="30"/>
        <v>0</v>
      </c>
      <c r="K179" s="153"/>
      <c r="L179" s="34"/>
      <c r="M179" s="154" t="s">
        <v>1</v>
      </c>
      <c r="N179" s="155" t="s">
        <v>43</v>
      </c>
      <c r="O179" s="59"/>
      <c r="P179" s="156">
        <f t="shared" si="31"/>
        <v>0</v>
      </c>
      <c r="Q179" s="156">
        <v>0</v>
      </c>
      <c r="R179" s="156">
        <f t="shared" si="32"/>
        <v>0</v>
      </c>
      <c r="S179" s="156">
        <v>0</v>
      </c>
      <c r="T179" s="157">
        <f t="shared" si="3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8" t="s">
        <v>148</v>
      </c>
      <c r="AT179" s="158" t="s">
        <v>132</v>
      </c>
      <c r="AU179" s="158" t="s">
        <v>88</v>
      </c>
      <c r="AY179" s="18" t="s">
        <v>129</v>
      </c>
      <c r="BE179" s="159">
        <f t="shared" si="34"/>
        <v>0</v>
      </c>
      <c r="BF179" s="159">
        <f t="shared" si="35"/>
        <v>0</v>
      </c>
      <c r="BG179" s="159">
        <f t="shared" si="36"/>
        <v>0</v>
      </c>
      <c r="BH179" s="159">
        <f t="shared" si="37"/>
        <v>0</v>
      </c>
      <c r="BI179" s="159">
        <f t="shared" si="38"/>
        <v>0</v>
      </c>
      <c r="BJ179" s="18" t="s">
        <v>86</v>
      </c>
      <c r="BK179" s="159">
        <f t="shared" si="39"/>
        <v>0</v>
      </c>
      <c r="BL179" s="18" t="s">
        <v>148</v>
      </c>
      <c r="BM179" s="158" t="s">
        <v>338</v>
      </c>
    </row>
    <row r="180" spans="1:65" s="2" customFormat="1" ht="16.5" customHeight="1">
      <c r="A180" s="33"/>
      <c r="B180" s="145"/>
      <c r="C180" s="146" t="s">
        <v>339</v>
      </c>
      <c r="D180" s="146" t="s">
        <v>132</v>
      </c>
      <c r="E180" s="147" t="s">
        <v>340</v>
      </c>
      <c r="F180" s="148" t="s">
        <v>341</v>
      </c>
      <c r="G180" s="149" t="s">
        <v>145</v>
      </c>
      <c r="H180" s="150">
        <v>9</v>
      </c>
      <c r="I180" s="151"/>
      <c r="J180" s="152">
        <f t="shared" si="30"/>
        <v>0</v>
      </c>
      <c r="K180" s="153"/>
      <c r="L180" s="34"/>
      <c r="M180" s="154" t="s">
        <v>1</v>
      </c>
      <c r="N180" s="155" t="s">
        <v>43</v>
      </c>
      <c r="O180" s="59"/>
      <c r="P180" s="156">
        <f t="shared" si="31"/>
        <v>0</v>
      </c>
      <c r="Q180" s="156">
        <v>0</v>
      </c>
      <c r="R180" s="156">
        <f t="shared" si="32"/>
        <v>0</v>
      </c>
      <c r="S180" s="156">
        <v>0</v>
      </c>
      <c r="T180" s="157">
        <f t="shared" si="3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8" t="s">
        <v>148</v>
      </c>
      <c r="AT180" s="158" t="s">
        <v>132</v>
      </c>
      <c r="AU180" s="158" t="s">
        <v>88</v>
      </c>
      <c r="AY180" s="18" t="s">
        <v>129</v>
      </c>
      <c r="BE180" s="159">
        <f t="shared" si="34"/>
        <v>0</v>
      </c>
      <c r="BF180" s="159">
        <f t="shared" si="35"/>
        <v>0</v>
      </c>
      <c r="BG180" s="159">
        <f t="shared" si="36"/>
        <v>0</v>
      </c>
      <c r="BH180" s="159">
        <f t="shared" si="37"/>
        <v>0</v>
      </c>
      <c r="BI180" s="159">
        <f t="shared" si="38"/>
        <v>0</v>
      </c>
      <c r="BJ180" s="18" t="s">
        <v>86</v>
      </c>
      <c r="BK180" s="159">
        <f t="shared" si="39"/>
        <v>0</v>
      </c>
      <c r="BL180" s="18" t="s">
        <v>148</v>
      </c>
      <c r="BM180" s="158" t="s">
        <v>342</v>
      </c>
    </row>
    <row r="181" spans="1:65" s="2" customFormat="1" ht="16.5" customHeight="1">
      <c r="A181" s="33"/>
      <c r="B181" s="145"/>
      <c r="C181" s="169" t="s">
        <v>343</v>
      </c>
      <c r="D181" s="169" t="s">
        <v>126</v>
      </c>
      <c r="E181" s="170" t="s">
        <v>344</v>
      </c>
      <c r="F181" s="171" t="s">
        <v>345</v>
      </c>
      <c r="G181" s="172" t="s">
        <v>278</v>
      </c>
      <c r="H181" s="173">
        <v>2</v>
      </c>
      <c r="I181" s="174"/>
      <c r="J181" s="175">
        <f t="shared" si="30"/>
        <v>0</v>
      </c>
      <c r="K181" s="176"/>
      <c r="L181" s="177"/>
      <c r="M181" s="178" t="s">
        <v>1</v>
      </c>
      <c r="N181" s="179" t="s">
        <v>43</v>
      </c>
      <c r="O181" s="59"/>
      <c r="P181" s="156">
        <f t="shared" si="31"/>
        <v>0</v>
      </c>
      <c r="Q181" s="156">
        <v>0</v>
      </c>
      <c r="R181" s="156">
        <f t="shared" si="32"/>
        <v>0</v>
      </c>
      <c r="S181" s="156">
        <v>0</v>
      </c>
      <c r="T181" s="157">
        <f t="shared" si="3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8" t="s">
        <v>165</v>
      </c>
      <c r="AT181" s="158" t="s">
        <v>126</v>
      </c>
      <c r="AU181" s="158" t="s">
        <v>88</v>
      </c>
      <c r="AY181" s="18" t="s">
        <v>129</v>
      </c>
      <c r="BE181" s="159">
        <f t="shared" si="34"/>
        <v>0</v>
      </c>
      <c r="BF181" s="159">
        <f t="shared" si="35"/>
        <v>0</v>
      </c>
      <c r="BG181" s="159">
        <f t="shared" si="36"/>
        <v>0</v>
      </c>
      <c r="BH181" s="159">
        <f t="shared" si="37"/>
        <v>0</v>
      </c>
      <c r="BI181" s="159">
        <f t="shared" si="38"/>
        <v>0</v>
      </c>
      <c r="BJ181" s="18" t="s">
        <v>86</v>
      </c>
      <c r="BK181" s="159">
        <f t="shared" si="39"/>
        <v>0</v>
      </c>
      <c r="BL181" s="18" t="s">
        <v>148</v>
      </c>
      <c r="BM181" s="158" t="s">
        <v>346</v>
      </c>
    </row>
    <row r="182" spans="1:65" s="2" customFormat="1" ht="16.5" customHeight="1">
      <c r="A182" s="33"/>
      <c r="B182" s="145"/>
      <c r="C182" s="146" t="s">
        <v>347</v>
      </c>
      <c r="D182" s="146" t="s">
        <v>132</v>
      </c>
      <c r="E182" s="147" t="s">
        <v>348</v>
      </c>
      <c r="F182" s="148" t="s">
        <v>349</v>
      </c>
      <c r="G182" s="149" t="s">
        <v>145</v>
      </c>
      <c r="H182" s="150">
        <v>9</v>
      </c>
      <c r="I182" s="151"/>
      <c r="J182" s="152">
        <f t="shared" si="30"/>
        <v>0</v>
      </c>
      <c r="K182" s="153"/>
      <c r="L182" s="34"/>
      <c r="M182" s="154" t="s">
        <v>1</v>
      </c>
      <c r="N182" s="155" t="s">
        <v>43</v>
      </c>
      <c r="O182" s="59"/>
      <c r="P182" s="156">
        <f t="shared" si="31"/>
        <v>0</v>
      </c>
      <c r="Q182" s="156">
        <v>0</v>
      </c>
      <c r="R182" s="156">
        <f t="shared" si="32"/>
        <v>0</v>
      </c>
      <c r="S182" s="156">
        <v>0</v>
      </c>
      <c r="T182" s="157">
        <f t="shared" si="3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8" t="s">
        <v>148</v>
      </c>
      <c r="AT182" s="158" t="s">
        <v>132</v>
      </c>
      <c r="AU182" s="158" t="s">
        <v>88</v>
      </c>
      <c r="AY182" s="18" t="s">
        <v>129</v>
      </c>
      <c r="BE182" s="159">
        <f t="shared" si="34"/>
        <v>0</v>
      </c>
      <c r="BF182" s="159">
        <f t="shared" si="35"/>
        <v>0</v>
      </c>
      <c r="BG182" s="159">
        <f t="shared" si="36"/>
        <v>0</v>
      </c>
      <c r="BH182" s="159">
        <f t="shared" si="37"/>
        <v>0</v>
      </c>
      <c r="BI182" s="159">
        <f t="shared" si="38"/>
        <v>0</v>
      </c>
      <c r="BJ182" s="18" t="s">
        <v>86</v>
      </c>
      <c r="BK182" s="159">
        <f t="shared" si="39"/>
        <v>0</v>
      </c>
      <c r="BL182" s="18" t="s">
        <v>148</v>
      </c>
      <c r="BM182" s="158" t="s">
        <v>350</v>
      </c>
    </row>
    <row r="183" spans="1:65" s="2" customFormat="1" ht="16.5" customHeight="1">
      <c r="A183" s="33"/>
      <c r="B183" s="145"/>
      <c r="C183" s="169" t="s">
        <v>351</v>
      </c>
      <c r="D183" s="169" t="s">
        <v>126</v>
      </c>
      <c r="E183" s="170" t="s">
        <v>352</v>
      </c>
      <c r="F183" s="171" t="s">
        <v>353</v>
      </c>
      <c r="G183" s="172" t="s">
        <v>278</v>
      </c>
      <c r="H183" s="173">
        <v>3</v>
      </c>
      <c r="I183" s="174"/>
      <c r="J183" s="175">
        <f t="shared" si="30"/>
        <v>0</v>
      </c>
      <c r="K183" s="176"/>
      <c r="L183" s="177"/>
      <c r="M183" s="178" t="s">
        <v>1</v>
      </c>
      <c r="N183" s="179" t="s">
        <v>43</v>
      </c>
      <c r="O183" s="59"/>
      <c r="P183" s="156">
        <f t="shared" si="31"/>
        <v>0</v>
      </c>
      <c r="Q183" s="156">
        <v>0</v>
      </c>
      <c r="R183" s="156">
        <f t="shared" si="32"/>
        <v>0</v>
      </c>
      <c r="S183" s="156">
        <v>0</v>
      </c>
      <c r="T183" s="157">
        <f t="shared" si="3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8" t="s">
        <v>165</v>
      </c>
      <c r="AT183" s="158" t="s">
        <v>126</v>
      </c>
      <c r="AU183" s="158" t="s">
        <v>88</v>
      </c>
      <c r="AY183" s="18" t="s">
        <v>129</v>
      </c>
      <c r="BE183" s="159">
        <f t="shared" si="34"/>
        <v>0</v>
      </c>
      <c r="BF183" s="159">
        <f t="shared" si="35"/>
        <v>0</v>
      </c>
      <c r="BG183" s="159">
        <f t="shared" si="36"/>
        <v>0</v>
      </c>
      <c r="BH183" s="159">
        <f t="shared" si="37"/>
        <v>0</v>
      </c>
      <c r="BI183" s="159">
        <f t="shared" si="38"/>
        <v>0</v>
      </c>
      <c r="BJ183" s="18" t="s">
        <v>86</v>
      </c>
      <c r="BK183" s="159">
        <f t="shared" si="39"/>
        <v>0</v>
      </c>
      <c r="BL183" s="18" t="s">
        <v>148</v>
      </c>
      <c r="BM183" s="158" t="s">
        <v>354</v>
      </c>
    </row>
    <row r="184" spans="1:65" s="2" customFormat="1" ht="16.5" customHeight="1">
      <c r="A184" s="33"/>
      <c r="B184" s="145"/>
      <c r="C184" s="169" t="s">
        <v>355</v>
      </c>
      <c r="D184" s="169" t="s">
        <v>126</v>
      </c>
      <c r="E184" s="170" t="s">
        <v>356</v>
      </c>
      <c r="F184" s="171" t="s">
        <v>357</v>
      </c>
      <c r="G184" s="172" t="s">
        <v>278</v>
      </c>
      <c r="H184" s="173">
        <v>1</v>
      </c>
      <c r="I184" s="174"/>
      <c r="J184" s="175">
        <f t="shared" si="30"/>
        <v>0</v>
      </c>
      <c r="K184" s="176"/>
      <c r="L184" s="177"/>
      <c r="M184" s="178" t="s">
        <v>1</v>
      </c>
      <c r="N184" s="179" t="s">
        <v>43</v>
      </c>
      <c r="O184" s="59"/>
      <c r="P184" s="156">
        <f t="shared" si="31"/>
        <v>0</v>
      </c>
      <c r="Q184" s="156">
        <v>0</v>
      </c>
      <c r="R184" s="156">
        <f t="shared" si="32"/>
        <v>0</v>
      </c>
      <c r="S184" s="156">
        <v>0</v>
      </c>
      <c r="T184" s="157">
        <f t="shared" si="3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8" t="s">
        <v>165</v>
      </c>
      <c r="AT184" s="158" t="s">
        <v>126</v>
      </c>
      <c r="AU184" s="158" t="s">
        <v>88</v>
      </c>
      <c r="AY184" s="18" t="s">
        <v>129</v>
      </c>
      <c r="BE184" s="159">
        <f t="shared" si="34"/>
        <v>0</v>
      </c>
      <c r="BF184" s="159">
        <f t="shared" si="35"/>
        <v>0</v>
      </c>
      <c r="BG184" s="159">
        <f t="shared" si="36"/>
        <v>0</v>
      </c>
      <c r="BH184" s="159">
        <f t="shared" si="37"/>
        <v>0</v>
      </c>
      <c r="BI184" s="159">
        <f t="shared" si="38"/>
        <v>0</v>
      </c>
      <c r="BJ184" s="18" t="s">
        <v>86</v>
      </c>
      <c r="BK184" s="159">
        <f t="shared" si="39"/>
        <v>0</v>
      </c>
      <c r="BL184" s="18" t="s">
        <v>148</v>
      </c>
      <c r="BM184" s="158" t="s">
        <v>358</v>
      </c>
    </row>
    <row r="185" spans="1:65" s="2" customFormat="1" ht="16.5" customHeight="1">
      <c r="A185" s="33"/>
      <c r="B185" s="145"/>
      <c r="C185" s="146" t="s">
        <v>359</v>
      </c>
      <c r="D185" s="146" t="s">
        <v>132</v>
      </c>
      <c r="E185" s="147" t="s">
        <v>360</v>
      </c>
      <c r="F185" s="148" t="s">
        <v>361</v>
      </c>
      <c r="G185" s="149" t="s">
        <v>177</v>
      </c>
      <c r="H185" s="150">
        <v>1.5</v>
      </c>
      <c r="I185" s="151"/>
      <c r="J185" s="152">
        <f t="shared" si="30"/>
        <v>0</v>
      </c>
      <c r="K185" s="153"/>
      <c r="L185" s="34"/>
      <c r="M185" s="154" t="s">
        <v>1</v>
      </c>
      <c r="N185" s="155" t="s">
        <v>43</v>
      </c>
      <c r="O185" s="59"/>
      <c r="P185" s="156">
        <f t="shared" si="31"/>
        <v>0</v>
      </c>
      <c r="Q185" s="156">
        <v>0</v>
      </c>
      <c r="R185" s="156">
        <f t="shared" si="32"/>
        <v>0</v>
      </c>
      <c r="S185" s="156">
        <v>0</v>
      </c>
      <c r="T185" s="157">
        <f t="shared" si="3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8" t="s">
        <v>148</v>
      </c>
      <c r="AT185" s="158" t="s">
        <v>132</v>
      </c>
      <c r="AU185" s="158" t="s">
        <v>88</v>
      </c>
      <c r="AY185" s="18" t="s">
        <v>129</v>
      </c>
      <c r="BE185" s="159">
        <f t="shared" si="34"/>
        <v>0</v>
      </c>
      <c r="BF185" s="159">
        <f t="shared" si="35"/>
        <v>0</v>
      </c>
      <c r="BG185" s="159">
        <f t="shared" si="36"/>
        <v>0</v>
      </c>
      <c r="BH185" s="159">
        <f t="shared" si="37"/>
        <v>0</v>
      </c>
      <c r="BI185" s="159">
        <f t="shared" si="38"/>
        <v>0</v>
      </c>
      <c r="BJ185" s="18" t="s">
        <v>86</v>
      </c>
      <c r="BK185" s="159">
        <f t="shared" si="39"/>
        <v>0</v>
      </c>
      <c r="BL185" s="18" t="s">
        <v>148</v>
      </c>
      <c r="BM185" s="158" t="s">
        <v>362</v>
      </c>
    </row>
    <row r="186" spans="1:65" s="2" customFormat="1" ht="16.5" customHeight="1">
      <c r="A186" s="33"/>
      <c r="B186" s="145"/>
      <c r="C186" s="169" t="s">
        <v>363</v>
      </c>
      <c r="D186" s="169" t="s">
        <v>126</v>
      </c>
      <c r="E186" s="170" t="s">
        <v>364</v>
      </c>
      <c r="F186" s="171" t="s">
        <v>365</v>
      </c>
      <c r="G186" s="172" t="s">
        <v>177</v>
      </c>
      <c r="H186" s="173">
        <v>1.5</v>
      </c>
      <c r="I186" s="174"/>
      <c r="J186" s="175">
        <f t="shared" si="30"/>
        <v>0</v>
      </c>
      <c r="K186" s="176"/>
      <c r="L186" s="177"/>
      <c r="M186" s="178" t="s">
        <v>1</v>
      </c>
      <c r="N186" s="179" t="s">
        <v>43</v>
      </c>
      <c r="O186" s="59"/>
      <c r="P186" s="156">
        <f t="shared" si="31"/>
        <v>0</v>
      </c>
      <c r="Q186" s="156">
        <v>0</v>
      </c>
      <c r="R186" s="156">
        <f t="shared" si="32"/>
        <v>0</v>
      </c>
      <c r="S186" s="156">
        <v>0</v>
      </c>
      <c r="T186" s="157">
        <f t="shared" si="3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8" t="s">
        <v>165</v>
      </c>
      <c r="AT186" s="158" t="s">
        <v>126</v>
      </c>
      <c r="AU186" s="158" t="s">
        <v>88</v>
      </c>
      <c r="AY186" s="18" t="s">
        <v>129</v>
      </c>
      <c r="BE186" s="159">
        <f t="shared" si="34"/>
        <v>0</v>
      </c>
      <c r="BF186" s="159">
        <f t="shared" si="35"/>
        <v>0</v>
      </c>
      <c r="BG186" s="159">
        <f t="shared" si="36"/>
        <v>0</v>
      </c>
      <c r="BH186" s="159">
        <f t="shared" si="37"/>
        <v>0</v>
      </c>
      <c r="BI186" s="159">
        <f t="shared" si="38"/>
        <v>0</v>
      </c>
      <c r="BJ186" s="18" t="s">
        <v>86</v>
      </c>
      <c r="BK186" s="159">
        <f t="shared" si="39"/>
        <v>0</v>
      </c>
      <c r="BL186" s="18" t="s">
        <v>148</v>
      </c>
      <c r="BM186" s="158" t="s">
        <v>366</v>
      </c>
    </row>
    <row r="187" spans="1:65" s="2" customFormat="1" ht="21.75" customHeight="1">
      <c r="A187" s="33"/>
      <c r="B187" s="145"/>
      <c r="C187" s="146" t="s">
        <v>367</v>
      </c>
      <c r="D187" s="146" t="s">
        <v>132</v>
      </c>
      <c r="E187" s="147" t="s">
        <v>368</v>
      </c>
      <c r="F187" s="148" t="s">
        <v>369</v>
      </c>
      <c r="G187" s="149" t="s">
        <v>232</v>
      </c>
      <c r="H187" s="150">
        <v>3</v>
      </c>
      <c r="I187" s="151"/>
      <c r="J187" s="152">
        <f t="shared" si="30"/>
        <v>0</v>
      </c>
      <c r="K187" s="153"/>
      <c r="L187" s="34"/>
      <c r="M187" s="154" t="s">
        <v>1</v>
      </c>
      <c r="N187" s="155" t="s">
        <v>43</v>
      </c>
      <c r="O187" s="59"/>
      <c r="P187" s="156">
        <f t="shared" si="31"/>
        <v>0</v>
      </c>
      <c r="Q187" s="156">
        <v>0</v>
      </c>
      <c r="R187" s="156">
        <f t="shared" si="32"/>
        <v>0</v>
      </c>
      <c r="S187" s="156">
        <v>0</v>
      </c>
      <c r="T187" s="157">
        <f t="shared" si="3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8" t="s">
        <v>148</v>
      </c>
      <c r="AT187" s="158" t="s">
        <v>132</v>
      </c>
      <c r="AU187" s="158" t="s">
        <v>88</v>
      </c>
      <c r="AY187" s="18" t="s">
        <v>129</v>
      </c>
      <c r="BE187" s="159">
        <f t="shared" si="34"/>
        <v>0</v>
      </c>
      <c r="BF187" s="159">
        <f t="shared" si="35"/>
        <v>0</v>
      </c>
      <c r="BG187" s="159">
        <f t="shared" si="36"/>
        <v>0</v>
      </c>
      <c r="BH187" s="159">
        <f t="shared" si="37"/>
        <v>0</v>
      </c>
      <c r="BI187" s="159">
        <f t="shared" si="38"/>
        <v>0</v>
      </c>
      <c r="BJ187" s="18" t="s">
        <v>86</v>
      </c>
      <c r="BK187" s="159">
        <f t="shared" si="39"/>
        <v>0</v>
      </c>
      <c r="BL187" s="18" t="s">
        <v>148</v>
      </c>
      <c r="BM187" s="158" t="s">
        <v>370</v>
      </c>
    </row>
    <row r="188" spans="1:65" s="2" customFormat="1" ht="16.5" customHeight="1">
      <c r="A188" s="33"/>
      <c r="B188" s="145"/>
      <c r="C188" s="169" t="s">
        <v>371</v>
      </c>
      <c r="D188" s="169" t="s">
        <v>126</v>
      </c>
      <c r="E188" s="170" t="s">
        <v>372</v>
      </c>
      <c r="F188" s="171" t="s">
        <v>373</v>
      </c>
      <c r="G188" s="172" t="s">
        <v>232</v>
      </c>
      <c r="H188" s="173">
        <v>3</v>
      </c>
      <c r="I188" s="174"/>
      <c r="J188" s="175">
        <f t="shared" si="30"/>
        <v>0</v>
      </c>
      <c r="K188" s="176"/>
      <c r="L188" s="177"/>
      <c r="M188" s="178" t="s">
        <v>1</v>
      </c>
      <c r="N188" s="179" t="s">
        <v>43</v>
      </c>
      <c r="O188" s="59"/>
      <c r="P188" s="156">
        <f t="shared" si="31"/>
        <v>0</v>
      </c>
      <c r="Q188" s="156">
        <v>0</v>
      </c>
      <c r="R188" s="156">
        <f t="shared" si="32"/>
        <v>0</v>
      </c>
      <c r="S188" s="156">
        <v>0</v>
      </c>
      <c r="T188" s="157">
        <f t="shared" si="3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8" t="s">
        <v>165</v>
      </c>
      <c r="AT188" s="158" t="s">
        <v>126</v>
      </c>
      <c r="AU188" s="158" t="s">
        <v>88</v>
      </c>
      <c r="AY188" s="18" t="s">
        <v>129</v>
      </c>
      <c r="BE188" s="159">
        <f t="shared" si="34"/>
        <v>0</v>
      </c>
      <c r="BF188" s="159">
        <f t="shared" si="35"/>
        <v>0</v>
      </c>
      <c r="BG188" s="159">
        <f t="shared" si="36"/>
        <v>0</v>
      </c>
      <c r="BH188" s="159">
        <f t="shared" si="37"/>
        <v>0</v>
      </c>
      <c r="BI188" s="159">
        <f t="shared" si="38"/>
        <v>0</v>
      </c>
      <c r="BJ188" s="18" t="s">
        <v>86</v>
      </c>
      <c r="BK188" s="159">
        <f t="shared" si="39"/>
        <v>0</v>
      </c>
      <c r="BL188" s="18" t="s">
        <v>148</v>
      </c>
      <c r="BM188" s="158" t="s">
        <v>374</v>
      </c>
    </row>
    <row r="189" spans="1:65" s="2" customFormat="1" ht="16.5" customHeight="1">
      <c r="A189" s="33"/>
      <c r="B189" s="145"/>
      <c r="C189" s="146" t="s">
        <v>375</v>
      </c>
      <c r="D189" s="146" t="s">
        <v>132</v>
      </c>
      <c r="E189" s="147" t="s">
        <v>376</v>
      </c>
      <c r="F189" s="148" t="s">
        <v>377</v>
      </c>
      <c r="G189" s="149" t="s">
        <v>135</v>
      </c>
      <c r="H189" s="150">
        <v>3</v>
      </c>
      <c r="I189" s="151"/>
      <c r="J189" s="152">
        <f t="shared" si="30"/>
        <v>0</v>
      </c>
      <c r="K189" s="153"/>
      <c r="L189" s="34"/>
      <c r="M189" s="180" t="s">
        <v>1</v>
      </c>
      <c r="N189" s="181" t="s">
        <v>43</v>
      </c>
      <c r="O189" s="182"/>
      <c r="P189" s="183">
        <f t="shared" si="31"/>
        <v>0</v>
      </c>
      <c r="Q189" s="183">
        <v>0</v>
      </c>
      <c r="R189" s="183">
        <f t="shared" si="32"/>
        <v>0</v>
      </c>
      <c r="S189" s="183">
        <v>0</v>
      </c>
      <c r="T189" s="184">
        <f t="shared" si="3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8" t="s">
        <v>148</v>
      </c>
      <c r="AT189" s="158" t="s">
        <v>132</v>
      </c>
      <c r="AU189" s="158" t="s">
        <v>88</v>
      </c>
      <c r="AY189" s="18" t="s">
        <v>129</v>
      </c>
      <c r="BE189" s="159">
        <f t="shared" si="34"/>
        <v>0</v>
      </c>
      <c r="BF189" s="159">
        <f t="shared" si="35"/>
        <v>0</v>
      </c>
      <c r="BG189" s="159">
        <f t="shared" si="36"/>
        <v>0</v>
      </c>
      <c r="BH189" s="159">
        <f t="shared" si="37"/>
        <v>0</v>
      </c>
      <c r="BI189" s="159">
        <f t="shared" si="38"/>
        <v>0</v>
      </c>
      <c r="BJ189" s="18" t="s">
        <v>86</v>
      </c>
      <c r="BK189" s="159">
        <f t="shared" si="39"/>
        <v>0</v>
      </c>
      <c r="BL189" s="18" t="s">
        <v>148</v>
      </c>
      <c r="BM189" s="158" t="s">
        <v>378</v>
      </c>
    </row>
    <row r="190" spans="1:65" s="2" customFormat="1" ht="6.95" customHeight="1">
      <c r="A190" s="33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34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autoFilter ref="C120:K18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topLeftCell="A143" workbookViewId="0">
      <selection activeCell="H162" sqref="H16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100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1" t="str">
        <f>'Rekapitulace stavby'!K6</f>
        <v>Rozšíření odstavných ploch pro autobusy</v>
      </c>
      <c r="F7" s="252"/>
      <c r="G7" s="252"/>
      <c r="H7" s="252"/>
      <c r="L7" s="21"/>
    </row>
    <row r="8" spans="1:46" s="2" customFormat="1" ht="12" customHeight="1">
      <c r="A8" s="33"/>
      <c r="B8" s="34"/>
      <c r="C8" s="33"/>
      <c r="D8" s="28" t="s">
        <v>101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1" t="s">
        <v>379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29. 8. 2022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3" t="str">
        <f>'Rekapitulace stavby'!E14</f>
        <v>Vyplň údaj</v>
      </c>
      <c r="F18" s="223"/>
      <c r="G18" s="223"/>
      <c r="H18" s="223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36</v>
      </c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42</v>
      </c>
      <c r="E33" s="28" t="s">
        <v>43</v>
      </c>
      <c r="F33" s="100">
        <f>ROUND((SUM(BE120:BE179)),  2)</f>
        <v>0</v>
      </c>
      <c r="G33" s="33"/>
      <c r="H33" s="33"/>
      <c r="I33" s="101">
        <v>0.21</v>
      </c>
      <c r="J33" s="100">
        <f>ROUND(((SUM(BE120:BE179))*I33),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0">
        <f>ROUND((SUM(BF120:BF179)),  2)</f>
        <v>0</v>
      </c>
      <c r="G34" s="33"/>
      <c r="H34" s="33"/>
      <c r="I34" s="101">
        <v>0.15</v>
      </c>
      <c r="J34" s="100">
        <f>ROUND(((SUM(BF120:BF179))*I34),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0">
        <f>ROUND((SUM(BG120:BG179)),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0">
        <f>ROUND((SUM(BH120:BH179)),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0">
        <f>ROUND((SUM(BI120:BI179)),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1" t="str">
        <f>E7</f>
        <v>Rozšíření odstavných ploch pro autobusy</v>
      </c>
      <c r="F85" s="252"/>
      <c r="G85" s="252"/>
      <c r="H85" s="25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1" t="str">
        <f>E9</f>
        <v>SO 01 - Příprava území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Ostrava</v>
      </c>
      <c r="G89" s="33"/>
      <c r="H89" s="33"/>
      <c r="I89" s="28" t="s">
        <v>22</v>
      </c>
      <c r="J89" s="56" t="str">
        <f>IF(J12="","",J12)</f>
        <v>29. 8. 2022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Dopravní podnik Ostrava a.s.</v>
      </c>
      <c r="G91" s="33"/>
      <c r="H91" s="33"/>
      <c r="I91" s="28" t="s">
        <v>31</v>
      </c>
      <c r="J91" s="31" t="str">
        <f>E21</f>
        <v>IGEA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R.Vojtěchová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104</v>
      </c>
      <c r="D94" s="102"/>
      <c r="E94" s="102"/>
      <c r="F94" s="102"/>
      <c r="G94" s="102"/>
      <c r="H94" s="102"/>
      <c r="I94" s="102"/>
      <c r="J94" s="111" t="s">
        <v>105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106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107</v>
      </c>
    </row>
    <row r="97" spans="1:31" s="9" customFormat="1" ht="24.95" customHeight="1">
      <c r="B97" s="113"/>
      <c r="D97" s="114" t="s">
        <v>380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customHeight="1">
      <c r="B98" s="117"/>
      <c r="D98" s="118" t="s">
        <v>381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899999999999999" customHeight="1">
      <c r="B99" s="117"/>
      <c r="D99" s="118" t="s">
        <v>382</v>
      </c>
      <c r="E99" s="119"/>
      <c r="F99" s="119"/>
      <c r="G99" s="119"/>
      <c r="H99" s="119"/>
      <c r="I99" s="119"/>
      <c r="J99" s="120">
        <f>J158</f>
        <v>0</v>
      </c>
      <c r="L99" s="117"/>
    </row>
    <row r="100" spans="1:31" s="10" customFormat="1" ht="19.899999999999999" customHeight="1">
      <c r="B100" s="117"/>
      <c r="D100" s="118" t="s">
        <v>383</v>
      </c>
      <c r="E100" s="119"/>
      <c r="F100" s="119"/>
      <c r="G100" s="119"/>
      <c r="H100" s="119"/>
      <c r="I100" s="119"/>
      <c r="J100" s="120">
        <f>J164</f>
        <v>0</v>
      </c>
      <c r="L100" s="117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113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51" t="str">
        <f>E7</f>
        <v>Rozšíření odstavných ploch pro autobusy</v>
      </c>
      <c r="F110" s="252"/>
      <c r="G110" s="252"/>
      <c r="H110" s="252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101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1" t="str">
        <f>E9</f>
        <v>SO 01 - Příprava území</v>
      </c>
      <c r="F112" s="250"/>
      <c r="G112" s="250"/>
      <c r="H112" s="250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Ostrava</v>
      </c>
      <c r="G114" s="33"/>
      <c r="H114" s="33"/>
      <c r="I114" s="28" t="s">
        <v>22</v>
      </c>
      <c r="J114" s="56" t="str">
        <f>IF(J12="","",J12)</f>
        <v>29. 8. 2022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3"/>
      <c r="E116" s="33"/>
      <c r="F116" s="26" t="str">
        <f>E15</f>
        <v>Dopravní podnik Ostrava a.s.</v>
      </c>
      <c r="G116" s="33"/>
      <c r="H116" s="33"/>
      <c r="I116" s="28" t="s">
        <v>31</v>
      </c>
      <c r="J116" s="31" t="str">
        <f>E21</f>
        <v>IGEA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3"/>
      <c r="E117" s="33"/>
      <c r="F117" s="26" t="str">
        <f>IF(E18="","",E18)</f>
        <v>Vyplň údaj</v>
      </c>
      <c r="G117" s="33"/>
      <c r="H117" s="33"/>
      <c r="I117" s="28" t="s">
        <v>35</v>
      </c>
      <c r="J117" s="31" t="str">
        <f>E24</f>
        <v>R.Vojtěchová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114</v>
      </c>
      <c r="D119" s="124" t="s">
        <v>63</v>
      </c>
      <c r="E119" s="124" t="s">
        <v>59</v>
      </c>
      <c r="F119" s="124" t="s">
        <v>60</v>
      </c>
      <c r="G119" s="124" t="s">
        <v>115</v>
      </c>
      <c r="H119" s="124" t="s">
        <v>116</v>
      </c>
      <c r="I119" s="124" t="s">
        <v>117</v>
      </c>
      <c r="J119" s="125" t="s">
        <v>105</v>
      </c>
      <c r="K119" s="126" t="s">
        <v>118</v>
      </c>
      <c r="L119" s="127"/>
      <c r="M119" s="63" t="s">
        <v>1</v>
      </c>
      <c r="N119" s="64" t="s">
        <v>42</v>
      </c>
      <c r="O119" s="64" t="s">
        <v>119</v>
      </c>
      <c r="P119" s="64" t="s">
        <v>120</v>
      </c>
      <c r="Q119" s="64" t="s">
        <v>121</v>
      </c>
      <c r="R119" s="64" t="s">
        <v>122</v>
      </c>
      <c r="S119" s="64" t="s">
        <v>123</v>
      </c>
      <c r="T119" s="65" t="s">
        <v>124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>
      <c r="A120" s="33"/>
      <c r="B120" s="34"/>
      <c r="C120" s="70" t="s">
        <v>125</v>
      </c>
      <c r="D120" s="33"/>
      <c r="E120" s="33"/>
      <c r="F120" s="33"/>
      <c r="G120" s="33"/>
      <c r="H120" s="33"/>
      <c r="I120" s="33"/>
      <c r="J120" s="128">
        <f>BK120</f>
        <v>0</v>
      </c>
      <c r="K120" s="33"/>
      <c r="L120" s="34"/>
      <c r="M120" s="66"/>
      <c r="N120" s="57"/>
      <c r="O120" s="67"/>
      <c r="P120" s="129">
        <f>P121</f>
        <v>0</v>
      </c>
      <c r="Q120" s="67"/>
      <c r="R120" s="129">
        <f>R121</f>
        <v>1.4850000000000002E-2</v>
      </c>
      <c r="S120" s="67"/>
      <c r="T120" s="130">
        <f>T121</f>
        <v>191.17672000000002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77</v>
      </c>
      <c r="AU120" s="18" t="s">
        <v>107</v>
      </c>
      <c r="BK120" s="131">
        <f>BK121</f>
        <v>0</v>
      </c>
    </row>
    <row r="121" spans="1:65" s="12" customFormat="1" ht="25.9" customHeight="1">
      <c r="B121" s="132"/>
      <c r="D121" s="133" t="s">
        <v>77</v>
      </c>
      <c r="E121" s="134" t="s">
        <v>384</v>
      </c>
      <c r="F121" s="134" t="s">
        <v>385</v>
      </c>
      <c r="I121" s="135"/>
      <c r="J121" s="136">
        <f>BK121</f>
        <v>0</v>
      </c>
      <c r="L121" s="132"/>
      <c r="M121" s="137"/>
      <c r="N121" s="138"/>
      <c r="O121" s="138"/>
      <c r="P121" s="139">
        <f>P122+P158+P164</f>
        <v>0</v>
      </c>
      <c r="Q121" s="138"/>
      <c r="R121" s="139">
        <f>R122+R158+R164</f>
        <v>1.4850000000000002E-2</v>
      </c>
      <c r="S121" s="138"/>
      <c r="T121" s="140">
        <f>T122+T158+T164</f>
        <v>191.17672000000002</v>
      </c>
      <c r="AR121" s="133" t="s">
        <v>86</v>
      </c>
      <c r="AT121" s="141" t="s">
        <v>77</v>
      </c>
      <c r="AU121" s="141" t="s">
        <v>78</v>
      </c>
      <c r="AY121" s="133" t="s">
        <v>129</v>
      </c>
      <c r="BK121" s="142">
        <f>BK122+BK158+BK164</f>
        <v>0</v>
      </c>
    </row>
    <row r="122" spans="1:65" s="12" customFormat="1" ht="22.9" customHeight="1">
      <c r="B122" s="132"/>
      <c r="D122" s="133" t="s">
        <v>77</v>
      </c>
      <c r="E122" s="143" t="s">
        <v>86</v>
      </c>
      <c r="F122" s="143" t="s">
        <v>386</v>
      </c>
      <c r="I122" s="135"/>
      <c r="J122" s="144">
        <f>BK122</f>
        <v>0</v>
      </c>
      <c r="L122" s="132"/>
      <c r="M122" s="137"/>
      <c r="N122" s="138"/>
      <c r="O122" s="138"/>
      <c r="P122" s="139">
        <f>SUM(P123:P157)</f>
        <v>0</v>
      </c>
      <c r="Q122" s="138"/>
      <c r="R122" s="139">
        <f>SUM(R123:R157)</f>
        <v>1.4850000000000002E-2</v>
      </c>
      <c r="S122" s="138"/>
      <c r="T122" s="140">
        <f>SUM(T123:T157)</f>
        <v>185.37</v>
      </c>
      <c r="AR122" s="133" t="s">
        <v>86</v>
      </c>
      <c r="AT122" s="141" t="s">
        <v>77</v>
      </c>
      <c r="AU122" s="141" t="s">
        <v>86</v>
      </c>
      <c r="AY122" s="133" t="s">
        <v>129</v>
      </c>
      <c r="BK122" s="142">
        <f>SUM(BK123:BK157)</f>
        <v>0</v>
      </c>
    </row>
    <row r="123" spans="1:65" s="2" customFormat="1" ht="37.9" customHeight="1">
      <c r="A123" s="33"/>
      <c r="B123" s="145"/>
      <c r="C123" s="146" t="s">
        <v>86</v>
      </c>
      <c r="D123" s="146" t="s">
        <v>132</v>
      </c>
      <c r="E123" s="147" t="s">
        <v>387</v>
      </c>
      <c r="F123" s="148" t="s">
        <v>388</v>
      </c>
      <c r="G123" s="149" t="s">
        <v>145</v>
      </c>
      <c r="H123" s="150">
        <v>40</v>
      </c>
      <c r="I123" s="151"/>
      <c r="J123" s="152">
        <f>ROUND(I123*H123,2)</f>
        <v>0</v>
      </c>
      <c r="K123" s="153"/>
      <c r="L123" s="34"/>
      <c r="M123" s="154" t="s">
        <v>1</v>
      </c>
      <c r="N123" s="155" t="s">
        <v>43</v>
      </c>
      <c r="O123" s="59"/>
      <c r="P123" s="156">
        <f>O123*H123</f>
        <v>0</v>
      </c>
      <c r="Q123" s="156">
        <v>0</v>
      </c>
      <c r="R123" s="156">
        <f>Q123*H123</f>
        <v>0</v>
      </c>
      <c r="S123" s="156">
        <v>0</v>
      </c>
      <c r="T123" s="15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8" t="s">
        <v>148</v>
      </c>
      <c r="AT123" s="158" t="s">
        <v>132</v>
      </c>
      <c r="AU123" s="158" t="s">
        <v>88</v>
      </c>
      <c r="AY123" s="18" t="s">
        <v>129</v>
      </c>
      <c r="BE123" s="159">
        <f>IF(N123="základní",J123,0)</f>
        <v>0</v>
      </c>
      <c r="BF123" s="159">
        <f>IF(N123="snížená",J123,0)</f>
        <v>0</v>
      </c>
      <c r="BG123" s="159">
        <f>IF(N123="zákl. přenesená",J123,0)</f>
        <v>0</v>
      </c>
      <c r="BH123" s="159">
        <f>IF(N123="sníž. přenesená",J123,0)</f>
        <v>0</v>
      </c>
      <c r="BI123" s="159">
        <f>IF(N123="nulová",J123,0)</f>
        <v>0</v>
      </c>
      <c r="BJ123" s="18" t="s">
        <v>86</v>
      </c>
      <c r="BK123" s="159">
        <f>ROUND(I123*H123,2)</f>
        <v>0</v>
      </c>
      <c r="BL123" s="18" t="s">
        <v>148</v>
      </c>
      <c r="BM123" s="158" t="s">
        <v>389</v>
      </c>
    </row>
    <row r="124" spans="1:65" s="2" customFormat="1" ht="37.9" customHeight="1">
      <c r="A124" s="33"/>
      <c r="B124" s="145"/>
      <c r="C124" s="146" t="s">
        <v>88</v>
      </c>
      <c r="D124" s="146" t="s">
        <v>132</v>
      </c>
      <c r="E124" s="147" t="s">
        <v>390</v>
      </c>
      <c r="F124" s="148" t="s">
        <v>391</v>
      </c>
      <c r="G124" s="149" t="s">
        <v>145</v>
      </c>
      <c r="H124" s="150">
        <v>200</v>
      </c>
      <c r="I124" s="151"/>
      <c r="J124" s="152">
        <f>ROUND(I124*H124,2)</f>
        <v>0</v>
      </c>
      <c r="K124" s="153"/>
      <c r="L124" s="34"/>
      <c r="M124" s="154" t="s">
        <v>1</v>
      </c>
      <c r="N124" s="155" t="s">
        <v>43</v>
      </c>
      <c r="O124" s="59"/>
      <c r="P124" s="156">
        <f>O124*H124</f>
        <v>0</v>
      </c>
      <c r="Q124" s="156">
        <v>0</v>
      </c>
      <c r="R124" s="156">
        <f>Q124*H124</f>
        <v>0</v>
      </c>
      <c r="S124" s="156">
        <v>0</v>
      </c>
      <c r="T124" s="15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8" t="s">
        <v>148</v>
      </c>
      <c r="AT124" s="158" t="s">
        <v>132</v>
      </c>
      <c r="AU124" s="158" t="s">
        <v>88</v>
      </c>
      <c r="AY124" s="18" t="s">
        <v>129</v>
      </c>
      <c r="BE124" s="159">
        <f>IF(N124="základní",J124,0)</f>
        <v>0</v>
      </c>
      <c r="BF124" s="159">
        <f>IF(N124="snížená",J124,0)</f>
        <v>0</v>
      </c>
      <c r="BG124" s="159">
        <f>IF(N124="zákl. přenesená",J124,0)</f>
        <v>0</v>
      </c>
      <c r="BH124" s="159">
        <f>IF(N124="sníž. přenesená",J124,0)</f>
        <v>0</v>
      </c>
      <c r="BI124" s="159">
        <f>IF(N124="nulová",J124,0)</f>
        <v>0</v>
      </c>
      <c r="BJ124" s="18" t="s">
        <v>86</v>
      </c>
      <c r="BK124" s="159">
        <f>ROUND(I124*H124,2)</f>
        <v>0</v>
      </c>
      <c r="BL124" s="18" t="s">
        <v>148</v>
      </c>
      <c r="BM124" s="158" t="s">
        <v>392</v>
      </c>
    </row>
    <row r="125" spans="1:65" s="2" customFormat="1" ht="24.2" customHeight="1">
      <c r="A125" s="33"/>
      <c r="B125" s="145"/>
      <c r="C125" s="146" t="s">
        <v>128</v>
      </c>
      <c r="D125" s="146" t="s">
        <v>132</v>
      </c>
      <c r="E125" s="147" t="s">
        <v>393</v>
      </c>
      <c r="F125" s="148" t="s">
        <v>394</v>
      </c>
      <c r="G125" s="149" t="s">
        <v>168</v>
      </c>
      <c r="H125" s="150">
        <v>23</v>
      </c>
      <c r="I125" s="151"/>
      <c r="J125" s="152">
        <f>ROUND(I125*H125,2)</f>
        <v>0</v>
      </c>
      <c r="K125" s="153"/>
      <c r="L125" s="34"/>
      <c r="M125" s="154" t="s">
        <v>1</v>
      </c>
      <c r="N125" s="155" t="s">
        <v>43</v>
      </c>
      <c r="O125" s="59"/>
      <c r="P125" s="156">
        <f>O125*H125</f>
        <v>0</v>
      </c>
      <c r="Q125" s="156">
        <v>0</v>
      </c>
      <c r="R125" s="156">
        <f>Q125*H125</f>
        <v>0</v>
      </c>
      <c r="S125" s="156">
        <v>0</v>
      </c>
      <c r="T125" s="15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8" t="s">
        <v>148</v>
      </c>
      <c r="AT125" s="158" t="s">
        <v>132</v>
      </c>
      <c r="AU125" s="158" t="s">
        <v>88</v>
      </c>
      <c r="AY125" s="18" t="s">
        <v>129</v>
      </c>
      <c r="BE125" s="159">
        <f>IF(N125="základní",J125,0)</f>
        <v>0</v>
      </c>
      <c r="BF125" s="159">
        <f>IF(N125="snížená",J125,0)</f>
        <v>0</v>
      </c>
      <c r="BG125" s="159">
        <f>IF(N125="zákl. přenesená",J125,0)</f>
        <v>0</v>
      </c>
      <c r="BH125" s="159">
        <f>IF(N125="sníž. přenesená",J125,0)</f>
        <v>0</v>
      </c>
      <c r="BI125" s="159">
        <f>IF(N125="nulová",J125,0)</f>
        <v>0</v>
      </c>
      <c r="BJ125" s="18" t="s">
        <v>86</v>
      </c>
      <c r="BK125" s="159">
        <f>ROUND(I125*H125,2)</f>
        <v>0</v>
      </c>
      <c r="BL125" s="18" t="s">
        <v>148</v>
      </c>
      <c r="BM125" s="158" t="s">
        <v>395</v>
      </c>
    </row>
    <row r="126" spans="1:65" s="2" customFormat="1" ht="24.2" customHeight="1">
      <c r="A126" s="33"/>
      <c r="B126" s="145"/>
      <c r="C126" s="146" t="s">
        <v>148</v>
      </c>
      <c r="D126" s="146" t="s">
        <v>132</v>
      </c>
      <c r="E126" s="147" t="s">
        <v>396</v>
      </c>
      <c r="F126" s="148" t="s">
        <v>397</v>
      </c>
      <c r="G126" s="149" t="s">
        <v>168</v>
      </c>
      <c r="H126" s="150">
        <v>23</v>
      </c>
      <c r="I126" s="151"/>
      <c r="J126" s="152">
        <f>ROUND(I126*H126,2)</f>
        <v>0</v>
      </c>
      <c r="K126" s="153"/>
      <c r="L126" s="34"/>
      <c r="M126" s="154" t="s">
        <v>1</v>
      </c>
      <c r="N126" s="155" t="s">
        <v>43</v>
      </c>
      <c r="O126" s="59"/>
      <c r="P126" s="156">
        <f>O126*H126</f>
        <v>0</v>
      </c>
      <c r="Q126" s="156">
        <v>0</v>
      </c>
      <c r="R126" s="156">
        <f>Q126*H126</f>
        <v>0</v>
      </c>
      <c r="S126" s="156">
        <v>0</v>
      </c>
      <c r="T126" s="15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8" t="s">
        <v>148</v>
      </c>
      <c r="AT126" s="158" t="s">
        <v>132</v>
      </c>
      <c r="AU126" s="158" t="s">
        <v>88</v>
      </c>
      <c r="AY126" s="18" t="s">
        <v>129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18" t="s">
        <v>86</v>
      </c>
      <c r="BK126" s="159">
        <f>ROUND(I126*H126,2)</f>
        <v>0</v>
      </c>
      <c r="BL126" s="18" t="s">
        <v>148</v>
      </c>
      <c r="BM126" s="158" t="s">
        <v>398</v>
      </c>
    </row>
    <row r="127" spans="1:65" s="13" customFormat="1">
      <c r="B127" s="160"/>
      <c r="D127" s="161" t="s">
        <v>138</v>
      </c>
      <c r="E127" s="162" t="s">
        <v>1</v>
      </c>
      <c r="F127" s="163" t="s">
        <v>399</v>
      </c>
      <c r="H127" s="164">
        <v>23</v>
      </c>
      <c r="I127" s="165"/>
      <c r="L127" s="160"/>
      <c r="M127" s="166"/>
      <c r="N127" s="167"/>
      <c r="O127" s="167"/>
      <c r="P127" s="167"/>
      <c r="Q127" s="167"/>
      <c r="R127" s="167"/>
      <c r="S127" s="167"/>
      <c r="T127" s="168"/>
      <c r="AT127" s="162" t="s">
        <v>138</v>
      </c>
      <c r="AU127" s="162" t="s">
        <v>88</v>
      </c>
      <c r="AV127" s="13" t="s">
        <v>88</v>
      </c>
      <c r="AW127" s="13" t="s">
        <v>34</v>
      </c>
      <c r="AX127" s="13" t="s">
        <v>86</v>
      </c>
      <c r="AY127" s="162" t="s">
        <v>129</v>
      </c>
    </row>
    <row r="128" spans="1:65" s="2" customFormat="1" ht="24.2" customHeight="1">
      <c r="A128" s="33"/>
      <c r="B128" s="145"/>
      <c r="C128" s="146" t="s">
        <v>152</v>
      </c>
      <c r="D128" s="146" t="s">
        <v>132</v>
      </c>
      <c r="E128" s="147" t="s">
        <v>400</v>
      </c>
      <c r="F128" s="148" t="s">
        <v>401</v>
      </c>
      <c r="G128" s="149" t="s">
        <v>145</v>
      </c>
      <c r="H128" s="150">
        <v>240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43</v>
      </c>
      <c r="O128" s="59"/>
      <c r="P128" s="156">
        <f>O128*H128</f>
        <v>0</v>
      </c>
      <c r="Q128" s="156">
        <v>0</v>
      </c>
      <c r="R128" s="156">
        <f>Q128*H128</f>
        <v>0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148</v>
      </c>
      <c r="AT128" s="158" t="s">
        <v>132</v>
      </c>
      <c r="AU128" s="158" t="s">
        <v>88</v>
      </c>
      <c r="AY128" s="18" t="s">
        <v>129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8" t="s">
        <v>86</v>
      </c>
      <c r="BK128" s="159">
        <f>ROUND(I128*H128,2)</f>
        <v>0</v>
      </c>
      <c r="BL128" s="18" t="s">
        <v>148</v>
      </c>
      <c r="BM128" s="158" t="s">
        <v>402</v>
      </c>
    </row>
    <row r="129" spans="1:65" s="2" customFormat="1" ht="16.5" customHeight="1">
      <c r="A129" s="33"/>
      <c r="B129" s="145"/>
      <c r="C129" s="146" t="s">
        <v>157</v>
      </c>
      <c r="D129" s="146" t="s">
        <v>132</v>
      </c>
      <c r="E129" s="147" t="s">
        <v>403</v>
      </c>
      <c r="F129" s="148" t="s">
        <v>404</v>
      </c>
      <c r="G129" s="149" t="s">
        <v>168</v>
      </c>
      <c r="H129" s="150">
        <v>23</v>
      </c>
      <c r="I129" s="151"/>
      <c r="J129" s="152">
        <f>ROUND(I129*H129,2)</f>
        <v>0</v>
      </c>
      <c r="K129" s="153"/>
      <c r="L129" s="34"/>
      <c r="M129" s="154" t="s">
        <v>1</v>
      </c>
      <c r="N129" s="155" t="s">
        <v>43</v>
      </c>
      <c r="O129" s="59"/>
      <c r="P129" s="156">
        <f>O129*H129</f>
        <v>0</v>
      </c>
      <c r="Q129" s="156">
        <v>0</v>
      </c>
      <c r="R129" s="156">
        <f>Q129*H129</f>
        <v>0</v>
      </c>
      <c r="S129" s="156">
        <v>0</v>
      </c>
      <c r="T129" s="15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8" t="s">
        <v>148</v>
      </c>
      <c r="AT129" s="158" t="s">
        <v>132</v>
      </c>
      <c r="AU129" s="158" t="s">
        <v>88</v>
      </c>
      <c r="AY129" s="18" t="s">
        <v>129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18" t="s">
        <v>86</v>
      </c>
      <c r="BK129" s="159">
        <f>ROUND(I129*H129,2)</f>
        <v>0</v>
      </c>
      <c r="BL129" s="18" t="s">
        <v>148</v>
      </c>
      <c r="BM129" s="158" t="s">
        <v>405</v>
      </c>
    </row>
    <row r="130" spans="1:65" s="2" customFormat="1" ht="33" customHeight="1">
      <c r="A130" s="33"/>
      <c r="B130" s="145"/>
      <c r="C130" s="146" t="s">
        <v>161</v>
      </c>
      <c r="D130" s="146" t="s">
        <v>132</v>
      </c>
      <c r="E130" s="147" t="s">
        <v>406</v>
      </c>
      <c r="F130" s="148" t="s">
        <v>407</v>
      </c>
      <c r="G130" s="149" t="s">
        <v>145</v>
      </c>
      <c r="H130" s="150">
        <v>195</v>
      </c>
      <c r="I130" s="151"/>
      <c r="J130" s="152">
        <f>ROUND(I130*H130,2)</f>
        <v>0</v>
      </c>
      <c r="K130" s="153"/>
      <c r="L130" s="34"/>
      <c r="M130" s="154" t="s">
        <v>1</v>
      </c>
      <c r="N130" s="155" t="s">
        <v>43</v>
      </c>
      <c r="O130" s="59"/>
      <c r="P130" s="156">
        <f>O130*H130</f>
        <v>0</v>
      </c>
      <c r="Q130" s="156">
        <v>0</v>
      </c>
      <c r="R130" s="156">
        <f>Q130*H130</f>
        <v>0</v>
      </c>
      <c r="S130" s="156">
        <v>0.28999999999999998</v>
      </c>
      <c r="T130" s="157">
        <f>S130*H130</f>
        <v>56.55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8" t="s">
        <v>148</v>
      </c>
      <c r="AT130" s="158" t="s">
        <v>132</v>
      </c>
      <c r="AU130" s="158" t="s">
        <v>88</v>
      </c>
      <c r="AY130" s="18" t="s">
        <v>129</v>
      </c>
      <c r="BE130" s="159">
        <f>IF(N130="základní",J130,0)</f>
        <v>0</v>
      </c>
      <c r="BF130" s="159">
        <f>IF(N130="snížená",J130,0)</f>
        <v>0</v>
      </c>
      <c r="BG130" s="159">
        <f>IF(N130="zákl. přenesená",J130,0)</f>
        <v>0</v>
      </c>
      <c r="BH130" s="159">
        <f>IF(N130="sníž. přenesená",J130,0)</f>
        <v>0</v>
      </c>
      <c r="BI130" s="159">
        <f>IF(N130="nulová",J130,0)</f>
        <v>0</v>
      </c>
      <c r="BJ130" s="18" t="s">
        <v>86</v>
      </c>
      <c r="BK130" s="159">
        <f>ROUND(I130*H130,2)</f>
        <v>0</v>
      </c>
      <c r="BL130" s="18" t="s">
        <v>148</v>
      </c>
      <c r="BM130" s="158" t="s">
        <v>408</v>
      </c>
    </row>
    <row r="131" spans="1:65" s="2" customFormat="1" ht="24.2" customHeight="1">
      <c r="A131" s="33"/>
      <c r="B131" s="145"/>
      <c r="C131" s="146" t="s">
        <v>165</v>
      </c>
      <c r="D131" s="146" t="s">
        <v>132</v>
      </c>
      <c r="E131" s="147" t="s">
        <v>409</v>
      </c>
      <c r="F131" s="148" t="s">
        <v>410</v>
      </c>
      <c r="G131" s="149" t="s">
        <v>145</v>
      </c>
      <c r="H131" s="150">
        <v>195</v>
      </c>
      <c r="I131" s="151"/>
      <c r="J131" s="152">
        <f>ROUND(I131*H131,2)</f>
        <v>0</v>
      </c>
      <c r="K131" s="153"/>
      <c r="L131" s="34"/>
      <c r="M131" s="154" t="s">
        <v>1</v>
      </c>
      <c r="N131" s="155" t="s">
        <v>43</v>
      </c>
      <c r="O131" s="59"/>
      <c r="P131" s="156">
        <f>O131*H131</f>
        <v>0</v>
      </c>
      <c r="Q131" s="156">
        <v>0</v>
      </c>
      <c r="R131" s="156">
        <f>Q131*H131</f>
        <v>0</v>
      </c>
      <c r="S131" s="156">
        <v>0.24</v>
      </c>
      <c r="T131" s="157">
        <f>S131*H131</f>
        <v>46.8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8" t="s">
        <v>148</v>
      </c>
      <c r="AT131" s="158" t="s">
        <v>132</v>
      </c>
      <c r="AU131" s="158" t="s">
        <v>88</v>
      </c>
      <c r="AY131" s="18" t="s">
        <v>129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18" t="s">
        <v>86</v>
      </c>
      <c r="BK131" s="159">
        <f>ROUND(I131*H131,2)</f>
        <v>0</v>
      </c>
      <c r="BL131" s="18" t="s">
        <v>148</v>
      </c>
      <c r="BM131" s="158" t="s">
        <v>411</v>
      </c>
    </row>
    <row r="132" spans="1:65" s="2" customFormat="1" ht="24.2" customHeight="1">
      <c r="A132" s="33"/>
      <c r="B132" s="145"/>
      <c r="C132" s="146" t="s">
        <v>170</v>
      </c>
      <c r="D132" s="146" t="s">
        <v>132</v>
      </c>
      <c r="E132" s="147" t="s">
        <v>412</v>
      </c>
      <c r="F132" s="148" t="s">
        <v>413</v>
      </c>
      <c r="G132" s="149" t="s">
        <v>145</v>
      </c>
      <c r="H132" s="150">
        <v>64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43</v>
      </c>
      <c r="O132" s="59"/>
      <c r="P132" s="156">
        <f>O132*H132</f>
        <v>0</v>
      </c>
      <c r="Q132" s="156">
        <v>0</v>
      </c>
      <c r="R132" s="156">
        <f>Q132*H132</f>
        <v>0</v>
      </c>
      <c r="S132" s="156">
        <v>0.28999999999999998</v>
      </c>
      <c r="T132" s="157">
        <f>S132*H132</f>
        <v>18.559999999999999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148</v>
      </c>
      <c r="AT132" s="158" t="s">
        <v>132</v>
      </c>
      <c r="AU132" s="158" t="s">
        <v>88</v>
      </c>
      <c r="AY132" s="18" t="s">
        <v>129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8" t="s">
        <v>86</v>
      </c>
      <c r="BK132" s="159">
        <f>ROUND(I132*H132,2)</f>
        <v>0</v>
      </c>
      <c r="BL132" s="18" t="s">
        <v>148</v>
      </c>
      <c r="BM132" s="158" t="s">
        <v>414</v>
      </c>
    </row>
    <row r="133" spans="1:65" s="13" customFormat="1">
      <c r="B133" s="160"/>
      <c r="D133" s="161" t="s">
        <v>138</v>
      </c>
      <c r="E133" s="162" t="s">
        <v>1</v>
      </c>
      <c r="F133" s="163" t="s">
        <v>415</v>
      </c>
      <c r="H133" s="164">
        <v>64</v>
      </c>
      <c r="I133" s="165"/>
      <c r="L133" s="160"/>
      <c r="M133" s="166"/>
      <c r="N133" s="167"/>
      <c r="O133" s="167"/>
      <c r="P133" s="167"/>
      <c r="Q133" s="167"/>
      <c r="R133" s="167"/>
      <c r="S133" s="167"/>
      <c r="T133" s="168"/>
      <c r="AT133" s="162" t="s">
        <v>138</v>
      </c>
      <c r="AU133" s="162" t="s">
        <v>88</v>
      </c>
      <c r="AV133" s="13" t="s">
        <v>88</v>
      </c>
      <c r="AW133" s="13" t="s">
        <v>34</v>
      </c>
      <c r="AX133" s="13" t="s">
        <v>86</v>
      </c>
      <c r="AY133" s="162" t="s">
        <v>129</v>
      </c>
    </row>
    <row r="134" spans="1:65" s="2" customFormat="1" ht="24.2" customHeight="1">
      <c r="A134" s="33"/>
      <c r="B134" s="145"/>
      <c r="C134" s="146" t="s">
        <v>174</v>
      </c>
      <c r="D134" s="146" t="s">
        <v>132</v>
      </c>
      <c r="E134" s="147" t="s">
        <v>416</v>
      </c>
      <c r="F134" s="148" t="s">
        <v>417</v>
      </c>
      <c r="G134" s="149" t="s">
        <v>145</v>
      </c>
      <c r="H134" s="150">
        <v>64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43</v>
      </c>
      <c r="O134" s="59"/>
      <c r="P134" s="156">
        <f>O134*H134</f>
        <v>0</v>
      </c>
      <c r="Q134" s="156">
        <v>0</v>
      </c>
      <c r="R134" s="156">
        <f>Q134*H134</f>
        <v>0</v>
      </c>
      <c r="S134" s="156">
        <v>0.24</v>
      </c>
      <c r="T134" s="157">
        <f>S134*H134</f>
        <v>15.36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148</v>
      </c>
      <c r="AT134" s="158" t="s">
        <v>132</v>
      </c>
      <c r="AU134" s="158" t="s">
        <v>88</v>
      </c>
      <c r="AY134" s="18" t="s">
        <v>129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8" t="s">
        <v>86</v>
      </c>
      <c r="BK134" s="159">
        <f>ROUND(I134*H134,2)</f>
        <v>0</v>
      </c>
      <c r="BL134" s="18" t="s">
        <v>148</v>
      </c>
      <c r="BM134" s="158" t="s">
        <v>418</v>
      </c>
    </row>
    <row r="135" spans="1:65" s="2" customFormat="1" ht="33" customHeight="1">
      <c r="A135" s="33"/>
      <c r="B135" s="145"/>
      <c r="C135" s="146" t="s">
        <v>180</v>
      </c>
      <c r="D135" s="146" t="s">
        <v>132</v>
      </c>
      <c r="E135" s="147" t="s">
        <v>419</v>
      </c>
      <c r="F135" s="148" t="s">
        <v>420</v>
      </c>
      <c r="G135" s="149" t="s">
        <v>145</v>
      </c>
      <c r="H135" s="150">
        <v>195</v>
      </c>
      <c r="I135" s="151"/>
      <c r="J135" s="152">
        <f>ROUND(I135*H135,2)</f>
        <v>0</v>
      </c>
      <c r="K135" s="153"/>
      <c r="L135" s="34"/>
      <c r="M135" s="154" t="s">
        <v>1</v>
      </c>
      <c r="N135" s="155" t="s">
        <v>43</v>
      </c>
      <c r="O135" s="59"/>
      <c r="P135" s="156">
        <f>O135*H135</f>
        <v>0</v>
      </c>
      <c r="Q135" s="156">
        <v>3.0000000000000001E-5</v>
      </c>
      <c r="R135" s="156">
        <f>Q135*H135</f>
        <v>5.8500000000000002E-3</v>
      </c>
      <c r="S135" s="156">
        <v>6.9000000000000006E-2</v>
      </c>
      <c r="T135" s="157">
        <f>S135*H135</f>
        <v>13.455000000000002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8" t="s">
        <v>148</v>
      </c>
      <c r="AT135" s="158" t="s">
        <v>132</v>
      </c>
      <c r="AU135" s="158" t="s">
        <v>88</v>
      </c>
      <c r="AY135" s="18" t="s">
        <v>129</v>
      </c>
      <c r="BE135" s="159">
        <f>IF(N135="základní",J135,0)</f>
        <v>0</v>
      </c>
      <c r="BF135" s="159">
        <f>IF(N135="snížená",J135,0)</f>
        <v>0</v>
      </c>
      <c r="BG135" s="159">
        <f>IF(N135="zákl. přenesená",J135,0)</f>
        <v>0</v>
      </c>
      <c r="BH135" s="159">
        <f>IF(N135="sníž. přenesená",J135,0)</f>
        <v>0</v>
      </c>
      <c r="BI135" s="159">
        <f>IF(N135="nulová",J135,0)</f>
        <v>0</v>
      </c>
      <c r="BJ135" s="18" t="s">
        <v>86</v>
      </c>
      <c r="BK135" s="159">
        <f>ROUND(I135*H135,2)</f>
        <v>0</v>
      </c>
      <c r="BL135" s="18" t="s">
        <v>148</v>
      </c>
      <c r="BM135" s="158" t="s">
        <v>421</v>
      </c>
    </row>
    <row r="136" spans="1:65" s="2" customFormat="1" ht="16.5" customHeight="1">
      <c r="A136" s="33"/>
      <c r="B136" s="145"/>
      <c r="C136" s="146" t="s">
        <v>185</v>
      </c>
      <c r="D136" s="146" t="s">
        <v>132</v>
      </c>
      <c r="E136" s="147" t="s">
        <v>422</v>
      </c>
      <c r="F136" s="148" t="s">
        <v>423</v>
      </c>
      <c r="G136" s="149" t="s">
        <v>135</v>
      </c>
      <c r="H136" s="150">
        <v>169</v>
      </c>
      <c r="I136" s="151"/>
      <c r="J136" s="152">
        <f>ROUND(I136*H136,2)</f>
        <v>0</v>
      </c>
      <c r="K136" s="153"/>
      <c r="L136" s="34"/>
      <c r="M136" s="154" t="s">
        <v>1</v>
      </c>
      <c r="N136" s="155" t="s">
        <v>43</v>
      </c>
      <c r="O136" s="59"/>
      <c r="P136" s="156">
        <f>O136*H136</f>
        <v>0</v>
      </c>
      <c r="Q136" s="156">
        <v>0</v>
      </c>
      <c r="R136" s="156">
        <f>Q136*H136</f>
        <v>0</v>
      </c>
      <c r="S136" s="156">
        <v>0.20499999999999999</v>
      </c>
      <c r="T136" s="157">
        <f>S136*H136</f>
        <v>34.644999999999996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8" t="s">
        <v>148</v>
      </c>
      <c r="AT136" s="158" t="s">
        <v>132</v>
      </c>
      <c r="AU136" s="158" t="s">
        <v>88</v>
      </c>
      <c r="AY136" s="18" t="s">
        <v>129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18" t="s">
        <v>86</v>
      </c>
      <c r="BK136" s="159">
        <f>ROUND(I136*H136,2)</f>
        <v>0</v>
      </c>
      <c r="BL136" s="18" t="s">
        <v>148</v>
      </c>
      <c r="BM136" s="158" t="s">
        <v>424</v>
      </c>
    </row>
    <row r="137" spans="1:65" s="13" customFormat="1">
      <c r="B137" s="160"/>
      <c r="D137" s="161" t="s">
        <v>138</v>
      </c>
      <c r="E137" s="162" t="s">
        <v>1</v>
      </c>
      <c r="F137" s="163" t="s">
        <v>425</v>
      </c>
      <c r="H137" s="164">
        <v>169</v>
      </c>
      <c r="I137" s="165"/>
      <c r="L137" s="160"/>
      <c r="M137" s="166"/>
      <c r="N137" s="167"/>
      <c r="O137" s="167"/>
      <c r="P137" s="167"/>
      <c r="Q137" s="167"/>
      <c r="R137" s="167"/>
      <c r="S137" s="167"/>
      <c r="T137" s="168"/>
      <c r="AT137" s="162" t="s">
        <v>138</v>
      </c>
      <c r="AU137" s="162" t="s">
        <v>88</v>
      </c>
      <c r="AV137" s="13" t="s">
        <v>88</v>
      </c>
      <c r="AW137" s="13" t="s">
        <v>34</v>
      </c>
      <c r="AX137" s="13" t="s">
        <v>86</v>
      </c>
      <c r="AY137" s="162" t="s">
        <v>129</v>
      </c>
    </row>
    <row r="138" spans="1:65" s="2" customFormat="1" ht="24.2" customHeight="1">
      <c r="A138" s="33"/>
      <c r="B138" s="145"/>
      <c r="C138" s="146" t="s">
        <v>189</v>
      </c>
      <c r="D138" s="146" t="s">
        <v>132</v>
      </c>
      <c r="E138" s="147" t="s">
        <v>426</v>
      </c>
      <c r="F138" s="148" t="s">
        <v>427</v>
      </c>
      <c r="G138" s="149" t="s">
        <v>145</v>
      </c>
      <c r="H138" s="150">
        <v>1000</v>
      </c>
      <c r="I138" s="151"/>
      <c r="J138" s="152">
        <f>ROUND(I138*H138,2)</f>
        <v>0</v>
      </c>
      <c r="K138" s="153"/>
      <c r="L138" s="34"/>
      <c r="M138" s="154" t="s">
        <v>1</v>
      </c>
      <c r="N138" s="155" t="s">
        <v>43</v>
      </c>
      <c r="O138" s="59"/>
      <c r="P138" s="156">
        <f>O138*H138</f>
        <v>0</v>
      </c>
      <c r="Q138" s="156">
        <v>0</v>
      </c>
      <c r="R138" s="156">
        <f>Q138*H138</f>
        <v>0</v>
      </c>
      <c r="S138" s="156">
        <v>0</v>
      </c>
      <c r="T138" s="15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8" t="s">
        <v>148</v>
      </c>
      <c r="AT138" s="158" t="s">
        <v>132</v>
      </c>
      <c r="AU138" s="158" t="s">
        <v>88</v>
      </c>
      <c r="AY138" s="18" t="s">
        <v>129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18" t="s">
        <v>86</v>
      </c>
      <c r="BK138" s="159">
        <f>ROUND(I138*H138,2)</f>
        <v>0</v>
      </c>
      <c r="BL138" s="18" t="s">
        <v>148</v>
      </c>
      <c r="BM138" s="158" t="s">
        <v>428</v>
      </c>
    </row>
    <row r="139" spans="1:65" s="2" customFormat="1" ht="24.2" customHeight="1">
      <c r="A139" s="33"/>
      <c r="B139" s="145"/>
      <c r="C139" s="146" t="s">
        <v>193</v>
      </c>
      <c r="D139" s="146" t="s">
        <v>132</v>
      </c>
      <c r="E139" s="147" t="s">
        <v>429</v>
      </c>
      <c r="F139" s="148" t="s">
        <v>430</v>
      </c>
      <c r="G139" s="149" t="s">
        <v>168</v>
      </c>
      <c r="H139" s="150">
        <v>23</v>
      </c>
      <c r="I139" s="151"/>
      <c r="J139" s="152">
        <f>ROUND(I139*H139,2)</f>
        <v>0</v>
      </c>
      <c r="K139" s="153"/>
      <c r="L139" s="34"/>
      <c r="M139" s="154" t="s">
        <v>1</v>
      </c>
      <c r="N139" s="155" t="s">
        <v>43</v>
      </c>
      <c r="O139" s="59"/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148</v>
      </c>
      <c r="AT139" s="158" t="s">
        <v>132</v>
      </c>
      <c r="AU139" s="158" t="s">
        <v>88</v>
      </c>
      <c r="AY139" s="18" t="s">
        <v>129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8" t="s">
        <v>86</v>
      </c>
      <c r="BK139" s="159">
        <f>ROUND(I139*H139,2)</f>
        <v>0</v>
      </c>
      <c r="BL139" s="18" t="s">
        <v>148</v>
      </c>
      <c r="BM139" s="158" t="s">
        <v>431</v>
      </c>
    </row>
    <row r="140" spans="1:65" s="2" customFormat="1" ht="24.2" customHeight="1">
      <c r="A140" s="33"/>
      <c r="B140" s="145"/>
      <c r="C140" s="146" t="s">
        <v>8</v>
      </c>
      <c r="D140" s="146" t="s">
        <v>132</v>
      </c>
      <c r="E140" s="147" t="s">
        <v>432</v>
      </c>
      <c r="F140" s="148" t="s">
        <v>433</v>
      </c>
      <c r="G140" s="149" t="s">
        <v>168</v>
      </c>
      <c r="H140" s="150">
        <v>23</v>
      </c>
      <c r="I140" s="151"/>
      <c r="J140" s="152">
        <f>ROUND(I140*H140,2)</f>
        <v>0</v>
      </c>
      <c r="K140" s="153"/>
      <c r="L140" s="34"/>
      <c r="M140" s="154" t="s">
        <v>1</v>
      </c>
      <c r="N140" s="155" t="s">
        <v>43</v>
      </c>
      <c r="O140" s="59"/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148</v>
      </c>
      <c r="AT140" s="158" t="s">
        <v>132</v>
      </c>
      <c r="AU140" s="158" t="s">
        <v>88</v>
      </c>
      <c r="AY140" s="18" t="s">
        <v>129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8" t="s">
        <v>86</v>
      </c>
      <c r="BK140" s="159">
        <f>ROUND(I140*H140,2)</f>
        <v>0</v>
      </c>
      <c r="BL140" s="18" t="s">
        <v>148</v>
      </c>
      <c r="BM140" s="158" t="s">
        <v>434</v>
      </c>
    </row>
    <row r="141" spans="1:65" s="2" customFormat="1" ht="24.2" customHeight="1">
      <c r="A141" s="33"/>
      <c r="B141" s="145"/>
      <c r="C141" s="146" t="s">
        <v>204</v>
      </c>
      <c r="D141" s="146" t="s">
        <v>132</v>
      </c>
      <c r="E141" s="147" t="s">
        <v>435</v>
      </c>
      <c r="F141" s="148" t="s">
        <v>436</v>
      </c>
      <c r="G141" s="149" t="s">
        <v>145</v>
      </c>
      <c r="H141" s="150">
        <v>240</v>
      </c>
      <c r="I141" s="151"/>
      <c r="J141" s="152">
        <f>ROUND(I141*H141,2)</f>
        <v>0</v>
      </c>
      <c r="K141" s="153"/>
      <c r="L141" s="34"/>
      <c r="M141" s="154" t="s">
        <v>1</v>
      </c>
      <c r="N141" s="155" t="s">
        <v>43</v>
      </c>
      <c r="O141" s="59"/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148</v>
      </c>
      <c r="AT141" s="158" t="s">
        <v>132</v>
      </c>
      <c r="AU141" s="158" t="s">
        <v>88</v>
      </c>
      <c r="AY141" s="18" t="s">
        <v>129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8" t="s">
        <v>86</v>
      </c>
      <c r="BK141" s="159">
        <f>ROUND(I141*H141,2)</f>
        <v>0</v>
      </c>
      <c r="BL141" s="18" t="s">
        <v>148</v>
      </c>
      <c r="BM141" s="158" t="s">
        <v>437</v>
      </c>
    </row>
    <row r="142" spans="1:65" s="2" customFormat="1" ht="37.9" customHeight="1">
      <c r="A142" s="33"/>
      <c r="B142" s="145"/>
      <c r="C142" s="146" t="s">
        <v>209</v>
      </c>
      <c r="D142" s="146" t="s">
        <v>132</v>
      </c>
      <c r="E142" s="147" t="s">
        <v>438</v>
      </c>
      <c r="F142" s="148" t="s">
        <v>439</v>
      </c>
      <c r="G142" s="149" t="s">
        <v>177</v>
      </c>
      <c r="H142" s="150">
        <v>120</v>
      </c>
      <c r="I142" s="151"/>
      <c r="J142" s="152">
        <f>ROUND(I142*H142,2)</f>
        <v>0</v>
      </c>
      <c r="K142" s="153"/>
      <c r="L142" s="34"/>
      <c r="M142" s="154" t="s">
        <v>1</v>
      </c>
      <c r="N142" s="155" t="s">
        <v>43</v>
      </c>
      <c r="O142" s="59"/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8" t="s">
        <v>148</v>
      </c>
      <c r="AT142" s="158" t="s">
        <v>132</v>
      </c>
      <c r="AU142" s="158" t="s">
        <v>88</v>
      </c>
      <c r="AY142" s="18" t="s">
        <v>129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18" t="s">
        <v>86</v>
      </c>
      <c r="BK142" s="159">
        <f>ROUND(I142*H142,2)</f>
        <v>0</v>
      </c>
      <c r="BL142" s="18" t="s">
        <v>148</v>
      </c>
      <c r="BM142" s="158" t="s">
        <v>440</v>
      </c>
    </row>
    <row r="143" spans="1:65" s="13" customFormat="1">
      <c r="B143" s="160"/>
      <c r="D143" s="161" t="s">
        <v>138</v>
      </c>
      <c r="E143" s="162" t="s">
        <v>1</v>
      </c>
      <c r="F143" s="163" t="s">
        <v>441</v>
      </c>
      <c r="H143" s="164">
        <v>75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138</v>
      </c>
      <c r="AU143" s="162" t="s">
        <v>88</v>
      </c>
      <c r="AV143" s="13" t="s">
        <v>88</v>
      </c>
      <c r="AW143" s="13" t="s">
        <v>34</v>
      </c>
      <c r="AX143" s="13" t="s">
        <v>78</v>
      </c>
      <c r="AY143" s="162" t="s">
        <v>129</v>
      </c>
    </row>
    <row r="144" spans="1:65" s="13" customFormat="1">
      <c r="B144" s="160"/>
      <c r="D144" s="161" t="s">
        <v>138</v>
      </c>
      <c r="E144" s="162" t="s">
        <v>1</v>
      </c>
      <c r="F144" s="163" t="s">
        <v>442</v>
      </c>
      <c r="H144" s="164">
        <v>45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2" t="s">
        <v>138</v>
      </c>
      <c r="AU144" s="162" t="s">
        <v>88</v>
      </c>
      <c r="AV144" s="13" t="s">
        <v>88</v>
      </c>
      <c r="AW144" s="13" t="s">
        <v>34</v>
      </c>
      <c r="AX144" s="13" t="s">
        <v>78</v>
      </c>
      <c r="AY144" s="162" t="s">
        <v>129</v>
      </c>
    </row>
    <row r="145" spans="1:65" s="14" customFormat="1">
      <c r="B145" s="185"/>
      <c r="D145" s="161" t="s">
        <v>138</v>
      </c>
      <c r="E145" s="186" t="s">
        <v>1</v>
      </c>
      <c r="F145" s="187" t="s">
        <v>443</v>
      </c>
      <c r="H145" s="188">
        <v>120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138</v>
      </c>
      <c r="AU145" s="186" t="s">
        <v>88</v>
      </c>
      <c r="AV145" s="14" t="s">
        <v>148</v>
      </c>
      <c r="AW145" s="14" t="s">
        <v>34</v>
      </c>
      <c r="AX145" s="14" t="s">
        <v>86</v>
      </c>
      <c r="AY145" s="186" t="s">
        <v>129</v>
      </c>
    </row>
    <row r="146" spans="1:65" s="2" customFormat="1" ht="37.9" customHeight="1">
      <c r="A146" s="33"/>
      <c r="B146" s="145"/>
      <c r="C146" s="146" t="s">
        <v>213</v>
      </c>
      <c r="D146" s="146" t="s">
        <v>132</v>
      </c>
      <c r="E146" s="147" t="s">
        <v>444</v>
      </c>
      <c r="F146" s="148" t="s">
        <v>445</v>
      </c>
      <c r="G146" s="149" t="s">
        <v>177</v>
      </c>
      <c r="H146" s="150">
        <v>75</v>
      </c>
      <c r="I146" s="151"/>
      <c r="J146" s="152">
        <f>ROUND(I146*H146,2)</f>
        <v>0</v>
      </c>
      <c r="K146" s="153"/>
      <c r="L146" s="34"/>
      <c r="M146" s="154" t="s">
        <v>1</v>
      </c>
      <c r="N146" s="155" t="s">
        <v>43</v>
      </c>
      <c r="O146" s="59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148</v>
      </c>
      <c r="AT146" s="158" t="s">
        <v>132</v>
      </c>
      <c r="AU146" s="158" t="s">
        <v>88</v>
      </c>
      <c r="AY146" s="18" t="s">
        <v>129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8" t="s">
        <v>86</v>
      </c>
      <c r="BK146" s="159">
        <f>ROUND(I146*H146,2)</f>
        <v>0</v>
      </c>
      <c r="BL146" s="18" t="s">
        <v>148</v>
      </c>
      <c r="BM146" s="158" t="s">
        <v>446</v>
      </c>
    </row>
    <row r="147" spans="1:65" s="13" customFormat="1">
      <c r="B147" s="160"/>
      <c r="D147" s="161" t="s">
        <v>138</v>
      </c>
      <c r="E147" s="162" t="s">
        <v>1</v>
      </c>
      <c r="F147" s="163" t="s">
        <v>447</v>
      </c>
      <c r="H147" s="164">
        <v>75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138</v>
      </c>
      <c r="AU147" s="162" t="s">
        <v>88</v>
      </c>
      <c r="AV147" s="13" t="s">
        <v>88</v>
      </c>
      <c r="AW147" s="13" t="s">
        <v>34</v>
      </c>
      <c r="AX147" s="13" t="s">
        <v>86</v>
      </c>
      <c r="AY147" s="162" t="s">
        <v>129</v>
      </c>
    </row>
    <row r="148" spans="1:65" s="2" customFormat="1" ht="24.2" customHeight="1">
      <c r="A148" s="33"/>
      <c r="B148" s="145"/>
      <c r="C148" s="146" t="s">
        <v>224</v>
      </c>
      <c r="D148" s="146" t="s">
        <v>132</v>
      </c>
      <c r="E148" s="147" t="s">
        <v>448</v>
      </c>
      <c r="F148" s="148" t="s">
        <v>449</v>
      </c>
      <c r="G148" s="149" t="s">
        <v>177</v>
      </c>
      <c r="H148" s="150">
        <v>45</v>
      </c>
      <c r="I148" s="151"/>
      <c r="J148" s="152">
        <f>ROUND(I148*H148,2)</f>
        <v>0</v>
      </c>
      <c r="K148" s="153"/>
      <c r="L148" s="34"/>
      <c r="M148" s="154" t="s">
        <v>1</v>
      </c>
      <c r="N148" s="155" t="s">
        <v>43</v>
      </c>
      <c r="O148" s="59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148</v>
      </c>
      <c r="AT148" s="158" t="s">
        <v>132</v>
      </c>
      <c r="AU148" s="158" t="s">
        <v>88</v>
      </c>
      <c r="AY148" s="18" t="s">
        <v>129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8" t="s">
        <v>86</v>
      </c>
      <c r="BK148" s="159">
        <f>ROUND(I148*H148,2)</f>
        <v>0</v>
      </c>
      <c r="BL148" s="18" t="s">
        <v>148</v>
      </c>
      <c r="BM148" s="158" t="s">
        <v>450</v>
      </c>
    </row>
    <row r="149" spans="1:65" s="2" customFormat="1" ht="33" customHeight="1">
      <c r="A149" s="33"/>
      <c r="B149" s="145"/>
      <c r="C149" s="146" t="s">
        <v>7</v>
      </c>
      <c r="D149" s="146" t="s">
        <v>132</v>
      </c>
      <c r="E149" s="147" t="s">
        <v>451</v>
      </c>
      <c r="F149" s="148" t="s">
        <v>452</v>
      </c>
      <c r="G149" s="149" t="s">
        <v>453</v>
      </c>
      <c r="H149" s="150">
        <v>127.5</v>
      </c>
      <c r="I149" s="151"/>
      <c r="J149" s="152">
        <f>ROUND(I149*H149,2)</f>
        <v>0</v>
      </c>
      <c r="K149" s="153"/>
      <c r="L149" s="34"/>
      <c r="M149" s="154" t="s">
        <v>1</v>
      </c>
      <c r="N149" s="155" t="s">
        <v>43</v>
      </c>
      <c r="O149" s="59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8" t="s">
        <v>148</v>
      </c>
      <c r="AT149" s="158" t="s">
        <v>132</v>
      </c>
      <c r="AU149" s="158" t="s">
        <v>88</v>
      </c>
      <c r="AY149" s="18" t="s">
        <v>129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8" t="s">
        <v>86</v>
      </c>
      <c r="BK149" s="159">
        <f>ROUND(I149*H149,2)</f>
        <v>0</v>
      </c>
      <c r="BL149" s="18" t="s">
        <v>148</v>
      </c>
      <c r="BM149" s="158" t="s">
        <v>454</v>
      </c>
    </row>
    <row r="150" spans="1:65" s="13" customFormat="1">
      <c r="B150" s="160"/>
      <c r="D150" s="161" t="s">
        <v>138</v>
      </c>
      <c r="F150" s="163" t="s">
        <v>455</v>
      </c>
      <c r="H150" s="164">
        <v>127.5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138</v>
      </c>
      <c r="AU150" s="162" t="s">
        <v>88</v>
      </c>
      <c r="AV150" s="13" t="s">
        <v>88</v>
      </c>
      <c r="AW150" s="13" t="s">
        <v>3</v>
      </c>
      <c r="AX150" s="13" t="s">
        <v>86</v>
      </c>
      <c r="AY150" s="162" t="s">
        <v>129</v>
      </c>
    </row>
    <row r="151" spans="1:65" s="2" customFormat="1" ht="33" customHeight="1">
      <c r="A151" s="33"/>
      <c r="B151" s="145"/>
      <c r="C151" s="146" t="s">
        <v>234</v>
      </c>
      <c r="D151" s="146" t="s">
        <v>132</v>
      </c>
      <c r="E151" s="147" t="s">
        <v>456</v>
      </c>
      <c r="F151" s="148" t="s">
        <v>457</v>
      </c>
      <c r="G151" s="149" t="s">
        <v>145</v>
      </c>
      <c r="H151" s="150">
        <v>300</v>
      </c>
      <c r="I151" s="151"/>
      <c r="J151" s="152">
        <f>ROUND(I151*H151,2)</f>
        <v>0</v>
      </c>
      <c r="K151" s="153"/>
      <c r="L151" s="34"/>
      <c r="M151" s="154" t="s">
        <v>1</v>
      </c>
      <c r="N151" s="155" t="s">
        <v>43</v>
      </c>
      <c r="O151" s="59"/>
      <c r="P151" s="156">
        <f>O151*H151</f>
        <v>0</v>
      </c>
      <c r="Q151" s="156">
        <v>0</v>
      </c>
      <c r="R151" s="156">
        <f>Q151*H151</f>
        <v>0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148</v>
      </c>
      <c r="AT151" s="158" t="s">
        <v>132</v>
      </c>
      <c r="AU151" s="158" t="s">
        <v>88</v>
      </c>
      <c r="AY151" s="18" t="s">
        <v>129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8" t="s">
        <v>86</v>
      </c>
      <c r="BK151" s="159">
        <f>ROUND(I151*H151,2)</f>
        <v>0</v>
      </c>
      <c r="BL151" s="18" t="s">
        <v>148</v>
      </c>
      <c r="BM151" s="158" t="s">
        <v>458</v>
      </c>
    </row>
    <row r="152" spans="1:65" s="2" customFormat="1" ht="24.2" customHeight="1">
      <c r="A152" s="33"/>
      <c r="B152" s="145"/>
      <c r="C152" s="146" t="s">
        <v>238</v>
      </c>
      <c r="D152" s="146" t="s">
        <v>132</v>
      </c>
      <c r="E152" s="147" t="s">
        <v>459</v>
      </c>
      <c r="F152" s="148" t="s">
        <v>460</v>
      </c>
      <c r="G152" s="149" t="s">
        <v>145</v>
      </c>
      <c r="H152" s="150">
        <v>300</v>
      </c>
      <c r="I152" s="151"/>
      <c r="J152" s="152">
        <f>ROUND(I152*H152,2)</f>
        <v>0</v>
      </c>
      <c r="K152" s="153"/>
      <c r="L152" s="34"/>
      <c r="M152" s="154" t="s">
        <v>1</v>
      </c>
      <c r="N152" s="155" t="s">
        <v>43</v>
      </c>
      <c r="O152" s="59"/>
      <c r="P152" s="156">
        <f>O152*H152</f>
        <v>0</v>
      </c>
      <c r="Q152" s="156">
        <v>0</v>
      </c>
      <c r="R152" s="156">
        <f>Q152*H152</f>
        <v>0</v>
      </c>
      <c r="S152" s="156">
        <v>0</v>
      </c>
      <c r="T152" s="15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8" t="s">
        <v>148</v>
      </c>
      <c r="AT152" s="158" t="s">
        <v>132</v>
      </c>
      <c r="AU152" s="158" t="s">
        <v>88</v>
      </c>
      <c r="AY152" s="18" t="s">
        <v>129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18" t="s">
        <v>86</v>
      </c>
      <c r="BK152" s="159">
        <f>ROUND(I152*H152,2)</f>
        <v>0</v>
      </c>
      <c r="BL152" s="18" t="s">
        <v>148</v>
      </c>
      <c r="BM152" s="158" t="s">
        <v>461</v>
      </c>
    </row>
    <row r="153" spans="1:65" s="13" customFormat="1">
      <c r="B153" s="160"/>
      <c r="D153" s="161" t="s">
        <v>138</v>
      </c>
      <c r="E153" s="162" t="s">
        <v>1</v>
      </c>
      <c r="F153" s="163" t="s">
        <v>462</v>
      </c>
      <c r="H153" s="164">
        <v>300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138</v>
      </c>
      <c r="AU153" s="162" t="s">
        <v>88</v>
      </c>
      <c r="AV153" s="13" t="s">
        <v>88</v>
      </c>
      <c r="AW153" s="13" t="s">
        <v>34</v>
      </c>
      <c r="AX153" s="13" t="s">
        <v>78</v>
      </c>
      <c r="AY153" s="162" t="s">
        <v>129</v>
      </c>
    </row>
    <row r="154" spans="1:65" s="14" customFormat="1">
      <c r="B154" s="185"/>
      <c r="D154" s="161" t="s">
        <v>138</v>
      </c>
      <c r="E154" s="186" t="s">
        <v>1</v>
      </c>
      <c r="F154" s="187" t="s">
        <v>443</v>
      </c>
      <c r="H154" s="188">
        <v>300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138</v>
      </c>
      <c r="AU154" s="186" t="s">
        <v>88</v>
      </c>
      <c r="AV154" s="14" t="s">
        <v>148</v>
      </c>
      <c r="AW154" s="14" t="s">
        <v>34</v>
      </c>
      <c r="AX154" s="14" t="s">
        <v>86</v>
      </c>
      <c r="AY154" s="186" t="s">
        <v>129</v>
      </c>
    </row>
    <row r="155" spans="1:65" s="2" customFormat="1" ht="16.5" customHeight="1">
      <c r="A155" s="33"/>
      <c r="B155" s="145"/>
      <c r="C155" s="169" t="s">
        <v>242</v>
      </c>
      <c r="D155" s="169" t="s">
        <v>126</v>
      </c>
      <c r="E155" s="170" t="s">
        <v>463</v>
      </c>
      <c r="F155" s="171" t="s">
        <v>464</v>
      </c>
      <c r="G155" s="172" t="s">
        <v>278</v>
      </c>
      <c r="H155" s="173">
        <v>9</v>
      </c>
      <c r="I155" s="174"/>
      <c r="J155" s="175">
        <f>ROUND(I155*H155,2)</f>
        <v>0</v>
      </c>
      <c r="K155" s="176"/>
      <c r="L155" s="177"/>
      <c r="M155" s="178" t="s">
        <v>1</v>
      </c>
      <c r="N155" s="179" t="s">
        <v>43</v>
      </c>
      <c r="O155" s="59"/>
      <c r="P155" s="156">
        <f>O155*H155</f>
        <v>0</v>
      </c>
      <c r="Q155" s="156">
        <v>1E-3</v>
      </c>
      <c r="R155" s="156">
        <f>Q155*H155</f>
        <v>9.0000000000000011E-3</v>
      </c>
      <c r="S155" s="156">
        <v>0</v>
      </c>
      <c r="T155" s="15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8" t="s">
        <v>165</v>
      </c>
      <c r="AT155" s="158" t="s">
        <v>126</v>
      </c>
      <c r="AU155" s="158" t="s">
        <v>88</v>
      </c>
      <c r="AY155" s="18" t="s">
        <v>129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18" t="s">
        <v>86</v>
      </c>
      <c r="BK155" s="159">
        <f>ROUND(I155*H155,2)</f>
        <v>0</v>
      </c>
      <c r="BL155" s="18" t="s">
        <v>148</v>
      </c>
      <c r="BM155" s="158" t="s">
        <v>465</v>
      </c>
    </row>
    <row r="156" spans="1:65" s="13" customFormat="1">
      <c r="B156" s="160"/>
      <c r="D156" s="161" t="s">
        <v>138</v>
      </c>
      <c r="E156" s="162" t="s">
        <v>1</v>
      </c>
      <c r="F156" s="163" t="s">
        <v>466</v>
      </c>
      <c r="H156" s="164">
        <v>9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138</v>
      </c>
      <c r="AU156" s="162" t="s">
        <v>88</v>
      </c>
      <c r="AV156" s="13" t="s">
        <v>88</v>
      </c>
      <c r="AW156" s="13" t="s">
        <v>34</v>
      </c>
      <c r="AX156" s="13" t="s">
        <v>86</v>
      </c>
      <c r="AY156" s="162" t="s">
        <v>129</v>
      </c>
    </row>
    <row r="157" spans="1:65" s="2" customFormat="1" ht="24.2" customHeight="1">
      <c r="A157" s="33"/>
      <c r="B157" s="145"/>
      <c r="C157" s="146" t="s">
        <v>247</v>
      </c>
      <c r="D157" s="146" t="s">
        <v>132</v>
      </c>
      <c r="E157" s="147" t="s">
        <v>467</v>
      </c>
      <c r="F157" s="148" t="s">
        <v>468</v>
      </c>
      <c r="G157" s="149" t="s">
        <v>145</v>
      </c>
      <c r="H157" s="150">
        <v>300</v>
      </c>
      <c r="I157" s="151"/>
      <c r="J157" s="152">
        <f>ROUND(I157*H157,2)</f>
        <v>0</v>
      </c>
      <c r="K157" s="153"/>
      <c r="L157" s="34"/>
      <c r="M157" s="154" t="s">
        <v>1</v>
      </c>
      <c r="N157" s="155" t="s">
        <v>43</v>
      </c>
      <c r="O157" s="59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8" t="s">
        <v>148</v>
      </c>
      <c r="AT157" s="158" t="s">
        <v>132</v>
      </c>
      <c r="AU157" s="158" t="s">
        <v>88</v>
      </c>
      <c r="AY157" s="18" t="s">
        <v>129</v>
      </c>
      <c r="BE157" s="159">
        <f>IF(N157="základní",J157,0)</f>
        <v>0</v>
      </c>
      <c r="BF157" s="159">
        <f>IF(N157="snížená",J157,0)</f>
        <v>0</v>
      </c>
      <c r="BG157" s="159">
        <f>IF(N157="zákl. přenesená",J157,0)</f>
        <v>0</v>
      </c>
      <c r="BH157" s="159">
        <f>IF(N157="sníž. přenesená",J157,0)</f>
        <v>0</v>
      </c>
      <c r="BI157" s="159">
        <f>IF(N157="nulová",J157,0)</f>
        <v>0</v>
      </c>
      <c r="BJ157" s="18" t="s">
        <v>86</v>
      </c>
      <c r="BK157" s="159">
        <f>ROUND(I157*H157,2)</f>
        <v>0</v>
      </c>
      <c r="BL157" s="18" t="s">
        <v>148</v>
      </c>
      <c r="BM157" s="158" t="s">
        <v>469</v>
      </c>
    </row>
    <row r="158" spans="1:65" s="12" customFormat="1" ht="22.9" customHeight="1">
      <c r="B158" s="132"/>
      <c r="D158" s="133" t="s">
        <v>77</v>
      </c>
      <c r="E158" s="143" t="s">
        <v>170</v>
      </c>
      <c r="F158" s="143" t="s">
        <v>470</v>
      </c>
      <c r="I158" s="135"/>
      <c r="J158" s="144">
        <f>BK158</f>
        <v>0</v>
      </c>
      <c r="L158" s="132"/>
      <c r="M158" s="137"/>
      <c r="N158" s="138"/>
      <c r="O158" s="138"/>
      <c r="P158" s="139">
        <f>SUM(P159:P163)</f>
        <v>0</v>
      </c>
      <c r="Q158" s="138"/>
      <c r="R158" s="139">
        <f>SUM(R159:R163)</f>
        <v>0</v>
      </c>
      <c r="S158" s="138"/>
      <c r="T158" s="140">
        <f>SUM(T159:T163)</f>
        <v>5.8067200000000003</v>
      </c>
      <c r="AR158" s="133" t="s">
        <v>86</v>
      </c>
      <c r="AT158" s="141" t="s">
        <v>77</v>
      </c>
      <c r="AU158" s="141" t="s">
        <v>86</v>
      </c>
      <c r="AY158" s="133" t="s">
        <v>129</v>
      </c>
      <c r="BK158" s="142">
        <f>SUM(BK159:BK163)</f>
        <v>0</v>
      </c>
    </row>
    <row r="159" spans="1:65" s="2" customFormat="1" ht="24.2" customHeight="1">
      <c r="A159" s="33"/>
      <c r="B159" s="145"/>
      <c r="C159" s="146" t="s">
        <v>251</v>
      </c>
      <c r="D159" s="146" t="s">
        <v>132</v>
      </c>
      <c r="E159" s="147" t="s">
        <v>471</v>
      </c>
      <c r="F159" s="148" t="s">
        <v>472</v>
      </c>
      <c r="G159" s="149" t="s">
        <v>168</v>
      </c>
      <c r="H159" s="150">
        <v>24</v>
      </c>
      <c r="I159" s="151"/>
      <c r="J159" s="152">
        <f>ROUND(I159*H159,2)</f>
        <v>0</v>
      </c>
      <c r="K159" s="153"/>
      <c r="L159" s="34"/>
      <c r="M159" s="154" t="s">
        <v>1</v>
      </c>
      <c r="N159" s="155" t="s">
        <v>43</v>
      </c>
      <c r="O159" s="59"/>
      <c r="P159" s="156">
        <f>O159*H159</f>
        <v>0</v>
      </c>
      <c r="Q159" s="156">
        <v>0</v>
      </c>
      <c r="R159" s="156">
        <f>Q159*H159</f>
        <v>0</v>
      </c>
      <c r="S159" s="156">
        <v>0.16500000000000001</v>
      </c>
      <c r="T159" s="157">
        <f>S159*H159</f>
        <v>3.96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8" t="s">
        <v>148</v>
      </c>
      <c r="AT159" s="158" t="s">
        <v>132</v>
      </c>
      <c r="AU159" s="158" t="s">
        <v>88</v>
      </c>
      <c r="AY159" s="18" t="s">
        <v>129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8" t="s">
        <v>86</v>
      </c>
      <c r="BK159" s="159">
        <f>ROUND(I159*H159,2)</f>
        <v>0</v>
      </c>
      <c r="BL159" s="18" t="s">
        <v>148</v>
      </c>
      <c r="BM159" s="158" t="s">
        <v>473</v>
      </c>
    </row>
    <row r="160" spans="1:65" s="13" customFormat="1">
      <c r="B160" s="160"/>
      <c r="D160" s="161" t="s">
        <v>138</v>
      </c>
      <c r="E160" s="162" t="s">
        <v>1</v>
      </c>
      <c r="F160" s="163" t="s">
        <v>474</v>
      </c>
      <c r="H160" s="164">
        <v>24</v>
      </c>
      <c r="I160" s="165"/>
      <c r="L160" s="160"/>
      <c r="M160" s="166"/>
      <c r="N160" s="167"/>
      <c r="O160" s="167"/>
      <c r="P160" s="167"/>
      <c r="Q160" s="167"/>
      <c r="R160" s="167"/>
      <c r="S160" s="167"/>
      <c r="T160" s="168"/>
      <c r="AT160" s="162" t="s">
        <v>138</v>
      </c>
      <c r="AU160" s="162" t="s">
        <v>88</v>
      </c>
      <c r="AV160" s="13" t="s">
        <v>88</v>
      </c>
      <c r="AW160" s="13" t="s">
        <v>34</v>
      </c>
      <c r="AX160" s="13" t="s">
        <v>86</v>
      </c>
      <c r="AY160" s="162" t="s">
        <v>129</v>
      </c>
    </row>
    <row r="161" spans="1:65" s="2" customFormat="1" ht="24.2" customHeight="1">
      <c r="A161" s="33"/>
      <c r="B161" s="145"/>
      <c r="C161" s="146" t="s">
        <v>255</v>
      </c>
      <c r="D161" s="146" t="s">
        <v>132</v>
      </c>
      <c r="E161" s="147" t="s">
        <v>475</v>
      </c>
      <c r="F161" s="148" t="s">
        <v>476</v>
      </c>
      <c r="G161" s="149" t="s">
        <v>135</v>
      </c>
      <c r="H161" s="150">
        <v>14</v>
      </c>
      <c r="I161" s="151"/>
      <c r="J161" s="152">
        <f>ROUND(I161*H161,2)</f>
        <v>0</v>
      </c>
      <c r="K161" s="153"/>
      <c r="L161" s="34"/>
      <c r="M161" s="154" t="s">
        <v>1</v>
      </c>
      <c r="N161" s="155" t="s">
        <v>43</v>
      </c>
      <c r="O161" s="59"/>
      <c r="P161" s="156">
        <f>O161*H161</f>
        <v>0</v>
      </c>
      <c r="Q161" s="156">
        <v>0</v>
      </c>
      <c r="R161" s="156">
        <f>Q161*H161</f>
        <v>0</v>
      </c>
      <c r="S161" s="156">
        <v>2.48E-3</v>
      </c>
      <c r="T161" s="157">
        <f>S161*H161</f>
        <v>3.4720000000000001E-2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8" t="s">
        <v>148</v>
      </c>
      <c r="AT161" s="158" t="s">
        <v>132</v>
      </c>
      <c r="AU161" s="158" t="s">
        <v>88</v>
      </c>
      <c r="AY161" s="18" t="s">
        <v>129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18" t="s">
        <v>86</v>
      </c>
      <c r="BK161" s="159">
        <f>ROUND(I161*H161,2)</f>
        <v>0</v>
      </c>
      <c r="BL161" s="18" t="s">
        <v>148</v>
      </c>
      <c r="BM161" s="158" t="s">
        <v>477</v>
      </c>
    </row>
    <row r="162" spans="1:65" s="2" customFormat="1" ht="24.2" customHeight="1">
      <c r="A162" s="33"/>
      <c r="B162" s="145"/>
      <c r="C162" s="146" t="s">
        <v>259</v>
      </c>
      <c r="D162" s="146" t="s">
        <v>132</v>
      </c>
      <c r="E162" s="147" t="s">
        <v>478</v>
      </c>
      <c r="F162" s="148" t="s">
        <v>479</v>
      </c>
      <c r="G162" s="149" t="s">
        <v>135</v>
      </c>
      <c r="H162" s="150">
        <v>40</v>
      </c>
      <c r="I162" s="151"/>
      <c r="J162" s="152">
        <f>ROUND(I162*H162,2)</f>
        <v>0</v>
      </c>
      <c r="K162" s="153"/>
      <c r="L162" s="34"/>
      <c r="M162" s="154" t="s">
        <v>1</v>
      </c>
      <c r="N162" s="155" t="s">
        <v>43</v>
      </c>
      <c r="O162" s="59"/>
      <c r="P162" s="156">
        <f>O162*H162</f>
        <v>0</v>
      </c>
      <c r="Q162" s="156">
        <v>0</v>
      </c>
      <c r="R162" s="156">
        <f>Q162*H162</f>
        <v>0</v>
      </c>
      <c r="S162" s="156">
        <v>4.53E-2</v>
      </c>
      <c r="T162" s="157">
        <f>S162*H162</f>
        <v>1.8120000000000001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8" t="s">
        <v>148</v>
      </c>
      <c r="AT162" s="158" t="s">
        <v>132</v>
      </c>
      <c r="AU162" s="158" t="s">
        <v>88</v>
      </c>
      <c r="AY162" s="18" t="s">
        <v>129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18" t="s">
        <v>86</v>
      </c>
      <c r="BK162" s="159">
        <f>ROUND(I162*H162,2)</f>
        <v>0</v>
      </c>
      <c r="BL162" s="18" t="s">
        <v>148</v>
      </c>
      <c r="BM162" s="158" t="s">
        <v>480</v>
      </c>
    </row>
    <row r="163" spans="1:65" s="2" customFormat="1" ht="24.2" customHeight="1">
      <c r="A163" s="33"/>
      <c r="B163" s="145"/>
      <c r="C163" s="146" t="s">
        <v>263</v>
      </c>
      <c r="D163" s="146" t="s">
        <v>132</v>
      </c>
      <c r="E163" s="147" t="s">
        <v>481</v>
      </c>
      <c r="F163" s="148" t="s">
        <v>482</v>
      </c>
      <c r="G163" s="149" t="s">
        <v>324</v>
      </c>
      <c r="H163" s="150">
        <v>1</v>
      </c>
      <c r="I163" s="151"/>
      <c r="J163" s="152">
        <f>ROUND(I163*H163,2)</f>
        <v>0</v>
      </c>
      <c r="K163" s="153"/>
      <c r="L163" s="34"/>
      <c r="M163" s="154" t="s">
        <v>1</v>
      </c>
      <c r="N163" s="155" t="s">
        <v>43</v>
      </c>
      <c r="O163" s="59"/>
      <c r="P163" s="156">
        <f>O163*H163</f>
        <v>0</v>
      </c>
      <c r="Q163" s="156">
        <v>0</v>
      </c>
      <c r="R163" s="156">
        <f>Q163*H163</f>
        <v>0</v>
      </c>
      <c r="S163" s="156">
        <v>0</v>
      </c>
      <c r="T163" s="15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8" t="s">
        <v>148</v>
      </c>
      <c r="AT163" s="158" t="s">
        <v>132</v>
      </c>
      <c r="AU163" s="158" t="s">
        <v>88</v>
      </c>
      <c r="AY163" s="18" t="s">
        <v>129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8" t="s">
        <v>86</v>
      </c>
      <c r="BK163" s="159">
        <f>ROUND(I163*H163,2)</f>
        <v>0</v>
      </c>
      <c r="BL163" s="18" t="s">
        <v>148</v>
      </c>
      <c r="BM163" s="158" t="s">
        <v>483</v>
      </c>
    </row>
    <row r="164" spans="1:65" s="12" customFormat="1" ht="22.9" customHeight="1">
      <c r="B164" s="132"/>
      <c r="D164" s="133" t="s">
        <v>77</v>
      </c>
      <c r="E164" s="143" t="s">
        <v>484</v>
      </c>
      <c r="F164" s="143" t="s">
        <v>485</v>
      </c>
      <c r="I164" s="135"/>
      <c r="J164" s="144">
        <f>BK164</f>
        <v>0</v>
      </c>
      <c r="L164" s="132"/>
      <c r="M164" s="137"/>
      <c r="N164" s="138"/>
      <c r="O164" s="138"/>
      <c r="P164" s="139">
        <f>SUM(P165:P179)</f>
        <v>0</v>
      </c>
      <c r="Q164" s="138"/>
      <c r="R164" s="139">
        <f>SUM(R165:R179)</f>
        <v>0</v>
      </c>
      <c r="S164" s="138"/>
      <c r="T164" s="140">
        <f>SUM(T165:T179)</f>
        <v>0</v>
      </c>
      <c r="AR164" s="133" t="s">
        <v>86</v>
      </c>
      <c r="AT164" s="141" t="s">
        <v>77</v>
      </c>
      <c r="AU164" s="141" t="s">
        <v>86</v>
      </c>
      <c r="AY164" s="133" t="s">
        <v>129</v>
      </c>
      <c r="BK164" s="142">
        <f>SUM(BK165:BK179)</f>
        <v>0</v>
      </c>
    </row>
    <row r="165" spans="1:65" s="2" customFormat="1" ht="37.9" customHeight="1">
      <c r="A165" s="33"/>
      <c r="B165" s="145"/>
      <c r="C165" s="146" t="s">
        <v>267</v>
      </c>
      <c r="D165" s="146" t="s">
        <v>132</v>
      </c>
      <c r="E165" s="147" t="s">
        <v>486</v>
      </c>
      <c r="F165" s="148" t="s">
        <v>487</v>
      </c>
      <c r="G165" s="149" t="s">
        <v>453</v>
      </c>
      <c r="H165" s="150">
        <v>96.805000000000007</v>
      </c>
      <c r="I165" s="151"/>
      <c r="J165" s="152">
        <f>ROUND(I165*H165,2)</f>
        <v>0</v>
      </c>
      <c r="K165" s="153"/>
      <c r="L165" s="34"/>
      <c r="M165" s="154" t="s">
        <v>1</v>
      </c>
      <c r="N165" s="155" t="s">
        <v>43</v>
      </c>
      <c r="O165" s="59"/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8" t="s">
        <v>148</v>
      </c>
      <c r="AT165" s="158" t="s">
        <v>132</v>
      </c>
      <c r="AU165" s="158" t="s">
        <v>88</v>
      </c>
      <c r="AY165" s="18" t="s">
        <v>129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8" t="s">
        <v>86</v>
      </c>
      <c r="BK165" s="159">
        <f>ROUND(I165*H165,2)</f>
        <v>0</v>
      </c>
      <c r="BL165" s="18" t="s">
        <v>148</v>
      </c>
      <c r="BM165" s="158" t="s">
        <v>488</v>
      </c>
    </row>
    <row r="166" spans="1:65" s="2" customFormat="1" ht="44.25" customHeight="1">
      <c r="A166" s="33"/>
      <c r="B166" s="145"/>
      <c r="C166" s="146" t="s">
        <v>271</v>
      </c>
      <c r="D166" s="146" t="s">
        <v>132</v>
      </c>
      <c r="E166" s="147" t="s">
        <v>489</v>
      </c>
      <c r="F166" s="148" t="s">
        <v>490</v>
      </c>
      <c r="G166" s="149" t="s">
        <v>453</v>
      </c>
      <c r="H166" s="150">
        <v>75.11</v>
      </c>
      <c r="I166" s="151"/>
      <c r="J166" s="152">
        <f>ROUND(I166*H166,2)</f>
        <v>0</v>
      </c>
      <c r="K166" s="153"/>
      <c r="L166" s="34"/>
      <c r="M166" s="154" t="s">
        <v>1</v>
      </c>
      <c r="N166" s="155" t="s">
        <v>43</v>
      </c>
      <c r="O166" s="59"/>
      <c r="P166" s="156">
        <f>O166*H166</f>
        <v>0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8" t="s">
        <v>148</v>
      </c>
      <c r="AT166" s="158" t="s">
        <v>132</v>
      </c>
      <c r="AU166" s="158" t="s">
        <v>88</v>
      </c>
      <c r="AY166" s="18" t="s">
        <v>129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8" t="s">
        <v>86</v>
      </c>
      <c r="BK166" s="159">
        <f>ROUND(I166*H166,2)</f>
        <v>0</v>
      </c>
      <c r="BL166" s="18" t="s">
        <v>148</v>
      </c>
      <c r="BM166" s="158" t="s">
        <v>491</v>
      </c>
    </row>
    <row r="167" spans="1:65" s="2" customFormat="1" ht="44.25" customHeight="1">
      <c r="A167" s="33"/>
      <c r="B167" s="145"/>
      <c r="C167" s="146" t="s">
        <v>275</v>
      </c>
      <c r="D167" s="146" t="s">
        <v>132</v>
      </c>
      <c r="E167" s="147" t="s">
        <v>492</v>
      </c>
      <c r="F167" s="148" t="s">
        <v>493</v>
      </c>
      <c r="G167" s="149" t="s">
        <v>453</v>
      </c>
      <c r="H167" s="150">
        <v>13.455</v>
      </c>
      <c r="I167" s="151"/>
      <c r="J167" s="152">
        <f>ROUND(I167*H167,2)</f>
        <v>0</v>
      </c>
      <c r="K167" s="153"/>
      <c r="L167" s="34"/>
      <c r="M167" s="154" t="s">
        <v>1</v>
      </c>
      <c r="N167" s="155" t="s">
        <v>43</v>
      </c>
      <c r="O167" s="59"/>
      <c r="P167" s="156">
        <f>O167*H167</f>
        <v>0</v>
      </c>
      <c r="Q167" s="156">
        <v>0</v>
      </c>
      <c r="R167" s="156">
        <f>Q167*H167</f>
        <v>0</v>
      </c>
      <c r="S167" s="156">
        <v>0</v>
      </c>
      <c r="T167" s="15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8" t="s">
        <v>148</v>
      </c>
      <c r="AT167" s="158" t="s">
        <v>132</v>
      </c>
      <c r="AU167" s="158" t="s">
        <v>88</v>
      </c>
      <c r="AY167" s="18" t="s">
        <v>129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18" t="s">
        <v>86</v>
      </c>
      <c r="BK167" s="159">
        <f>ROUND(I167*H167,2)</f>
        <v>0</v>
      </c>
      <c r="BL167" s="18" t="s">
        <v>148</v>
      </c>
      <c r="BM167" s="158" t="s">
        <v>494</v>
      </c>
    </row>
    <row r="168" spans="1:65" s="2" customFormat="1" ht="21.75" customHeight="1">
      <c r="A168" s="33"/>
      <c r="B168" s="145"/>
      <c r="C168" s="146" t="s">
        <v>281</v>
      </c>
      <c r="D168" s="146" t="s">
        <v>132</v>
      </c>
      <c r="E168" s="147" t="s">
        <v>495</v>
      </c>
      <c r="F168" s="148" t="s">
        <v>496</v>
      </c>
      <c r="G168" s="149" t="s">
        <v>453</v>
      </c>
      <c r="H168" s="150">
        <v>195.37</v>
      </c>
      <c r="I168" s="151"/>
      <c r="J168" s="152">
        <f>ROUND(I168*H168,2)</f>
        <v>0</v>
      </c>
      <c r="K168" s="153"/>
      <c r="L168" s="34"/>
      <c r="M168" s="154" t="s">
        <v>1</v>
      </c>
      <c r="N168" s="155" t="s">
        <v>43</v>
      </c>
      <c r="O168" s="59"/>
      <c r="P168" s="156">
        <f>O168*H168</f>
        <v>0</v>
      </c>
      <c r="Q168" s="156">
        <v>0</v>
      </c>
      <c r="R168" s="156">
        <f>Q168*H168</f>
        <v>0</v>
      </c>
      <c r="S168" s="156">
        <v>0</v>
      </c>
      <c r="T168" s="15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8" t="s">
        <v>148</v>
      </c>
      <c r="AT168" s="158" t="s">
        <v>132</v>
      </c>
      <c r="AU168" s="158" t="s">
        <v>88</v>
      </c>
      <c r="AY168" s="18" t="s">
        <v>129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8" t="s">
        <v>86</v>
      </c>
      <c r="BK168" s="159">
        <f>ROUND(I168*H168,2)</f>
        <v>0</v>
      </c>
      <c r="BL168" s="18" t="s">
        <v>148</v>
      </c>
      <c r="BM168" s="158" t="s">
        <v>497</v>
      </c>
    </row>
    <row r="169" spans="1:65" s="13" customFormat="1">
      <c r="B169" s="160"/>
      <c r="D169" s="161" t="s">
        <v>138</v>
      </c>
      <c r="E169" s="162" t="s">
        <v>1</v>
      </c>
      <c r="F169" s="163" t="s">
        <v>498</v>
      </c>
      <c r="H169" s="164">
        <v>13.455</v>
      </c>
      <c r="I169" s="165"/>
      <c r="L169" s="160"/>
      <c r="M169" s="166"/>
      <c r="N169" s="167"/>
      <c r="O169" s="167"/>
      <c r="P169" s="167"/>
      <c r="Q169" s="167"/>
      <c r="R169" s="167"/>
      <c r="S169" s="167"/>
      <c r="T169" s="168"/>
      <c r="AT169" s="162" t="s">
        <v>138</v>
      </c>
      <c r="AU169" s="162" t="s">
        <v>88</v>
      </c>
      <c r="AV169" s="13" t="s">
        <v>88</v>
      </c>
      <c r="AW169" s="13" t="s">
        <v>34</v>
      </c>
      <c r="AX169" s="13" t="s">
        <v>78</v>
      </c>
      <c r="AY169" s="162" t="s">
        <v>129</v>
      </c>
    </row>
    <row r="170" spans="1:65" s="13" customFormat="1">
      <c r="B170" s="160"/>
      <c r="D170" s="161" t="s">
        <v>138</v>
      </c>
      <c r="E170" s="162" t="s">
        <v>1</v>
      </c>
      <c r="F170" s="163" t="s">
        <v>499</v>
      </c>
      <c r="H170" s="164">
        <v>96.805000000000007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138</v>
      </c>
      <c r="AU170" s="162" t="s">
        <v>88</v>
      </c>
      <c r="AV170" s="13" t="s">
        <v>88</v>
      </c>
      <c r="AW170" s="13" t="s">
        <v>34</v>
      </c>
      <c r="AX170" s="13" t="s">
        <v>78</v>
      </c>
      <c r="AY170" s="162" t="s">
        <v>129</v>
      </c>
    </row>
    <row r="171" spans="1:65" s="13" customFormat="1">
      <c r="B171" s="160"/>
      <c r="D171" s="161" t="s">
        <v>138</v>
      </c>
      <c r="E171" s="162" t="s">
        <v>1</v>
      </c>
      <c r="F171" s="163" t="s">
        <v>500</v>
      </c>
      <c r="H171" s="164">
        <v>75.11</v>
      </c>
      <c r="I171" s="165"/>
      <c r="L171" s="160"/>
      <c r="M171" s="166"/>
      <c r="N171" s="167"/>
      <c r="O171" s="167"/>
      <c r="P171" s="167"/>
      <c r="Q171" s="167"/>
      <c r="R171" s="167"/>
      <c r="S171" s="167"/>
      <c r="T171" s="168"/>
      <c r="AT171" s="162" t="s">
        <v>138</v>
      </c>
      <c r="AU171" s="162" t="s">
        <v>88</v>
      </c>
      <c r="AV171" s="13" t="s">
        <v>88</v>
      </c>
      <c r="AW171" s="13" t="s">
        <v>34</v>
      </c>
      <c r="AX171" s="13" t="s">
        <v>78</v>
      </c>
      <c r="AY171" s="162" t="s">
        <v>129</v>
      </c>
    </row>
    <row r="172" spans="1:65" s="13" customFormat="1">
      <c r="B172" s="160"/>
      <c r="D172" s="161" t="s">
        <v>138</v>
      </c>
      <c r="E172" s="162" t="s">
        <v>1</v>
      </c>
      <c r="F172" s="163" t="s">
        <v>501</v>
      </c>
      <c r="H172" s="164">
        <v>10</v>
      </c>
      <c r="I172" s="165"/>
      <c r="L172" s="160"/>
      <c r="M172" s="166"/>
      <c r="N172" s="167"/>
      <c r="O172" s="167"/>
      <c r="P172" s="167"/>
      <c r="Q172" s="167"/>
      <c r="R172" s="167"/>
      <c r="S172" s="167"/>
      <c r="T172" s="168"/>
      <c r="AT172" s="162" t="s">
        <v>138</v>
      </c>
      <c r="AU172" s="162" t="s">
        <v>88</v>
      </c>
      <c r="AV172" s="13" t="s">
        <v>88</v>
      </c>
      <c r="AW172" s="13" t="s">
        <v>34</v>
      </c>
      <c r="AX172" s="13" t="s">
        <v>78</v>
      </c>
      <c r="AY172" s="162" t="s">
        <v>129</v>
      </c>
    </row>
    <row r="173" spans="1:65" s="14" customFormat="1">
      <c r="B173" s="185"/>
      <c r="D173" s="161" t="s">
        <v>138</v>
      </c>
      <c r="E173" s="186" t="s">
        <v>1</v>
      </c>
      <c r="F173" s="187" t="s">
        <v>443</v>
      </c>
      <c r="H173" s="188">
        <v>195.37</v>
      </c>
      <c r="I173" s="189"/>
      <c r="L173" s="185"/>
      <c r="M173" s="190"/>
      <c r="N173" s="191"/>
      <c r="O173" s="191"/>
      <c r="P173" s="191"/>
      <c r="Q173" s="191"/>
      <c r="R173" s="191"/>
      <c r="S173" s="191"/>
      <c r="T173" s="192"/>
      <c r="AT173" s="186" t="s">
        <v>138</v>
      </c>
      <c r="AU173" s="186" t="s">
        <v>88</v>
      </c>
      <c r="AV173" s="14" t="s">
        <v>148</v>
      </c>
      <c r="AW173" s="14" t="s">
        <v>34</v>
      </c>
      <c r="AX173" s="14" t="s">
        <v>86</v>
      </c>
      <c r="AY173" s="186" t="s">
        <v>129</v>
      </c>
    </row>
    <row r="174" spans="1:65" s="2" customFormat="1" ht="24.2" customHeight="1">
      <c r="A174" s="33"/>
      <c r="B174" s="145"/>
      <c r="C174" s="146" t="s">
        <v>285</v>
      </c>
      <c r="D174" s="146" t="s">
        <v>132</v>
      </c>
      <c r="E174" s="147" t="s">
        <v>502</v>
      </c>
      <c r="F174" s="148" t="s">
        <v>503</v>
      </c>
      <c r="G174" s="149" t="s">
        <v>453</v>
      </c>
      <c r="H174" s="150">
        <v>3336.66</v>
      </c>
      <c r="I174" s="151"/>
      <c r="J174" s="152">
        <f>ROUND(I174*H174,2)</f>
        <v>0</v>
      </c>
      <c r="K174" s="153"/>
      <c r="L174" s="34"/>
      <c r="M174" s="154" t="s">
        <v>1</v>
      </c>
      <c r="N174" s="155" t="s">
        <v>43</v>
      </c>
      <c r="O174" s="59"/>
      <c r="P174" s="156">
        <f>O174*H174</f>
        <v>0</v>
      </c>
      <c r="Q174" s="156">
        <v>0</v>
      </c>
      <c r="R174" s="156">
        <f>Q174*H174</f>
        <v>0</v>
      </c>
      <c r="S174" s="156">
        <v>0</v>
      </c>
      <c r="T174" s="15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8" t="s">
        <v>148</v>
      </c>
      <c r="AT174" s="158" t="s">
        <v>132</v>
      </c>
      <c r="AU174" s="158" t="s">
        <v>88</v>
      </c>
      <c r="AY174" s="18" t="s">
        <v>129</v>
      </c>
      <c r="BE174" s="159">
        <f>IF(N174="základní",J174,0)</f>
        <v>0</v>
      </c>
      <c r="BF174" s="159">
        <f>IF(N174="snížená",J174,0)</f>
        <v>0</v>
      </c>
      <c r="BG174" s="159">
        <f>IF(N174="zákl. přenesená",J174,0)</f>
        <v>0</v>
      </c>
      <c r="BH174" s="159">
        <f>IF(N174="sníž. přenesená",J174,0)</f>
        <v>0</v>
      </c>
      <c r="BI174" s="159">
        <f>IF(N174="nulová",J174,0)</f>
        <v>0</v>
      </c>
      <c r="BJ174" s="18" t="s">
        <v>86</v>
      </c>
      <c r="BK174" s="159">
        <f>ROUND(I174*H174,2)</f>
        <v>0</v>
      </c>
      <c r="BL174" s="18" t="s">
        <v>148</v>
      </c>
      <c r="BM174" s="158" t="s">
        <v>504</v>
      </c>
    </row>
    <row r="175" spans="1:65" s="13" customFormat="1">
      <c r="B175" s="160"/>
      <c r="D175" s="161" t="s">
        <v>138</v>
      </c>
      <c r="E175" s="162" t="s">
        <v>1</v>
      </c>
      <c r="F175" s="163" t="s">
        <v>498</v>
      </c>
      <c r="H175" s="164">
        <v>13.455</v>
      </c>
      <c r="I175" s="165"/>
      <c r="L175" s="160"/>
      <c r="M175" s="166"/>
      <c r="N175" s="167"/>
      <c r="O175" s="167"/>
      <c r="P175" s="167"/>
      <c r="Q175" s="167"/>
      <c r="R175" s="167"/>
      <c r="S175" s="167"/>
      <c r="T175" s="168"/>
      <c r="AT175" s="162" t="s">
        <v>138</v>
      </c>
      <c r="AU175" s="162" t="s">
        <v>88</v>
      </c>
      <c r="AV175" s="13" t="s">
        <v>88</v>
      </c>
      <c r="AW175" s="13" t="s">
        <v>34</v>
      </c>
      <c r="AX175" s="13" t="s">
        <v>78</v>
      </c>
      <c r="AY175" s="162" t="s">
        <v>129</v>
      </c>
    </row>
    <row r="176" spans="1:65" s="13" customFormat="1">
      <c r="B176" s="160"/>
      <c r="D176" s="161" t="s">
        <v>138</v>
      </c>
      <c r="E176" s="162" t="s">
        <v>1</v>
      </c>
      <c r="F176" s="163" t="s">
        <v>499</v>
      </c>
      <c r="H176" s="164">
        <v>96.805000000000007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138</v>
      </c>
      <c r="AU176" s="162" t="s">
        <v>88</v>
      </c>
      <c r="AV176" s="13" t="s">
        <v>88</v>
      </c>
      <c r="AW176" s="13" t="s">
        <v>34</v>
      </c>
      <c r="AX176" s="13" t="s">
        <v>78</v>
      </c>
      <c r="AY176" s="162" t="s">
        <v>129</v>
      </c>
    </row>
    <row r="177" spans="1:51" s="13" customFormat="1">
      <c r="B177" s="160"/>
      <c r="D177" s="161" t="s">
        <v>138</v>
      </c>
      <c r="E177" s="162" t="s">
        <v>1</v>
      </c>
      <c r="F177" s="163" t="s">
        <v>500</v>
      </c>
      <c r="H177" s="164">
        <v>75.11</v>
      </c>
      <c r="I177" s="165"/>
      <c r="L177" s="160"/>
      <c r="M177" s="166"/>
      <c r="N177" s="167"/>
      <c r="O177" s="167"/>
      <c r="P177" s="167"/>
      <c r="Q177" s="167"/>
      <c r="R177" s="167"/>
      <c r="S177" s="167"/>
      <c r="T177" s="168"/>
      <c r="AT177" s="162" t="s">
        <v>138</v>
      </c>
      <c r="AU177" s="162" t="s">
        <v>88</v>
      </c>
      <c r="AV177" s="13" t="s">
        <v>88</v>
      </c>
      <c r="AW177" s="13" t="s">
        <v>34</v>
      </c>
      <c r="AX177" s="13" t="s">
        <v>78</v>
      </c>
      <c r="AY177" s="162" t="s">
        <v>129</v>
      </c>
    </row>
    <row r="178" spans="1:51" s="14" customFormat="1">
      <c r="B178" s="185"/>
      <c r="D178" s="161" t="s">
        <v>138</v>
      </c>
      <c r="E178" s="186" t="s">
        <v>1</v>
      </c>
      <c r="F178" s="187" t="s">
        <v>443</v>
      </c>
      <c r="H178" s="188">
        <v>185.37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138</v>
      </c>
      <c r="AU178" s="186" t="s">
        <v>88</v>
      </c>
      <c r="AV178" s="14" t="s">
        <v>148</v>
      </c>
      <c r="AW178" s="14" t="s">
        <v>34</v>
      </c>
      <c r="AX178" s="14" t="s">
        <v>86</v>
      </c>
      <c r="AY178" s="186" t="s">
        <v>129</v>
      </c>
    </row>
    <row r="179" spans="1:51" s="13" customFormat="1">
      <c r="B179" s="160"/>
      <c r="D179" s="161" t="s">
        <v>138</v>
      </c>
      <c r="F179" s="163" t="s">
        <v>505</v>
      </c>
      <c r="H179" s="164">
        <v>3336.66</v>
      </c>
      <c r="I179" s="165"/>
      <c r="L179" s="160"/>
      <c r="M179" s="193"/>
      <c r="N179" s="194"/>
      <c r="O179" s="194"/>
      <c r="P179" s="194"/>
      <c r="Q179" s="194"/>
      <c r="R179" s="194"/>
      <c r="S179" s="194"/>
      <c r="T179" s="195"/>
      <c r="AT179" s="162" t="s">
        <v>138</v>
      </c>
      <c r="AU179" s="162" t="s">
        <v>88</v>
      </c>
      <c r="AV179" s="13" t="s">
        <v>88</v>
      </c>
      <c r="AW179" s="13" t="s">
        <v>3</v>
      </c>
      <c r="AX179" s="13" t="s">
        <v>86</v>
      </c>
      <c r="AY179" s="162" t="s">
        <v>129</v>
      </c>
    </row>
    <row r="180" spans="1:51" s="2" customFormat="1" ht="6.95" customHeight="1">
      <c r="A180" s="33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34"/>
      <c r="M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</sheetData>
  <autoFilter ref="C119:K17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topLeftCell="A177" workbookViewId="0">
      <selection activeCell="W147" sqref="W1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100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1" t="str">
        <f>'Rekapitulace stavby'!K6</f>
        <v>Rozšíření odstavných ploch pro autobusy</v>
      </c>
      <c r="F7" s="252"/>
      <c r="G7" s="252"/>
      <c r="H7" s="252"/>
      <c r="L7" s="21"/>
    </row>
    <row r="8" spans="1:46" s="2" customFormat="1" ht="12" customHeight="1">
      <c r="A8" s="33"/>
      <c r="B8" s="34"/>
      <c r="C8" s="33"/>
      <c r="D8" s="28" t="s">
        <v>101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1" t="s">
        <v>506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29. 8. 2022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3" t="str">
        <f>'Rekapitulace stavby'!E14</f>
        <v>Vyplň údaj</v>
      </c>
      <c r="F18" s="223"/>
      <c r="G18" s="223"/>
      <c r="H18" s="223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36</v>
      </c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42</v>
      </c>
      <c r="E33" s="28" t="s">
        <v>43</v>
      </c>
      <c r="F33" s="100">
        <f>ROUND((SUM(BE124:BE199)),  2)</f>
        <v>0</v>
      </c>
      <c r="G33" s="33"/>
      <c r="H33" s="33"/>
      <c r="I33" s="101">
        <v>0.21</v>
      </c>
      <c r="J33" s="100">
        <f>ROUND(((SUM(BE124:BE199))*I33),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0">
        <f>ROUND((SUM(BF124:BF199)),  2)</f>
        <v>0</v>
      </c>
      <c r="G34" s="33"/>
      <c r="H34" s="33"/>
      <c r="I34" s="101">
        <v>0.15</v>
      </c>
      <c r="J34" s="100">
        <f>ROUND(((SUM(BF124:BF199))*I34),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0">
        <f>ROUND((SUM(BG124:BG199)),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0">
        <f>ROUND((SUM(BH124:BH199)),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0">
        <f>ROUND((SUM(BI124:BI199)),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1" t="str">
        <f>E7</f>
        <v>Rozšíření odstavných ploch pro autobusy</v>
      </c>
      <c r="F85" s="252"/>
      <c r="G85" s="252"/>
      <c r="H85" s="25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1" t="str">
        <f>E9</f>
        <v>SO 02 - Zpevněné plochy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Ostrava</v>
      </c>
      <c r="G89" s="33"/>
      <c r="H89" s="33"/>
      <c r="I89" s="28" t="s">
        <v>22</v>
      </c>
      <c r="J89" s="56" t="str">
        <f>IF(J12="","",J12)</f>
        <v>29. 8. 2022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Dopravní podnik Ostrava a.s.</v>
      </c>
      <c r="G91" s="33"/>
      <c r="H91" s="33"/>
      <c r="I91" s="28" t="s">
        <v>31</v>
      </c>
      <c r="J91" s="31" t="str">
        <f>E21</f>
        <v>IGEA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R.Vojtěchová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104</v>
      </c>
      <c r="D94" s="102"/>
      <c r="E94" s="102"/>
      <c r="F94" s="102"/>
      <c r="G94" s="102"/>
      <c r="H94" s="102"/>
      <c r="I94" s="102"/>
      <c r="J94" s="111" t="s">
        <v>105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106</v>
      </c>
      <c r="D96" s="33"/>
      <c r="E96" s="33"/>
      <c r="F96" s="33"/>
      <c r="G96" s="33"/>
      <c r="H96" s="33"/>
      <c r="I96" s="33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107</v>
      </c>
    </row>
    <row r="97" spans="1:31" s="9" customFormat="1" ht="24.95" customHeight="1">
      <c r="B97" s="113"/>
      <c r="D97" s="114" t="s">
        <v>380</v>
      </c>
      <c r="E97" s="115"/>
      <c r="F97" s="115"/>
      <c r="G97" s="115"/>
      <c r="H97" s="115"/>
      <c r="I97" s="115"/>
      <c r="J97" s="116">
        <f>J125</f>
        <v>0</v>
      </c>
      <c r="L97" s="113"/>
    </row>
    <row r="98" spans="1:31" s="10" customFormat="1" ht="19.899999999999999" customHeight="1">
      <c r="B98" s="117"/>
      <c r="D98" s="118" t="s">
        <v>381</v>
      </c>
      <c r="E98" s="119"/>
      <c r="F98" s="119"/>
      <c r="G98" s="119"/>
      <c r="H98" s="119"/>
      <c r="I98" s="119"/>
      <c r="J98" s="120">
        <f>J126</f>
        <v>0</v>
      </c>
      <c r="L98" s="117"/>
    </row>
    <row r="99" spans="1:31" s="10" customFormat="1" ht="19.899999999999999" customHeight="1">
      <c r="B99" s="117"/>
      <c r="D99" s="118" t="s">
        <v>507</v>
      </c>
      <c r="E99" s="119"/>
      <c r="F99" s="119"/>
      <c r="G99" s="119"/>
      <c r="H99" s="119"/>
      <c r="I99" s="119"/>
      <c r="J99" s="120">
        <f>J151</f>
        <v>0</v>
      </c>
      <c r="L99" s="117"/>
    </row>
    <row r="100" spans="1:31" s="10" customFormat="1" ht="19.899999999999999" customHeight="1">
      <c r="B100" s="117"/>
      <c r="D100" s="118" t="s">
        <v>508</v>
      </c>
      <c r="E100" s="119"/>
      <c r="F100" s="119"/>
      <c r="G100" s="119"/>
      <c r="H100" s="119"/>
      <c r="I100" s="119"/>
      <c r="J100" s="120">
        <f>J163</f>
        <v>0</v>
      </c>
      <c r="L100" s="117"/>
    </row>
    <row r="101" spans="1:31" s="10" customFormat="1" ht="19.899999999999999" customHeight="1">
      <c r="B101" s="117"/>
      <c r="D101" s="118" t="s">
        <v>509</v>
      </c>
      <c r="E101" s="119"/>
      <c r="F101" s="119"/>
      <c r="G101" s="119"/>
      <c r="H101" s="119"/>
      <c r="I101" s="119"/>
      <c r="J101" s="120">
        <f>J170</f>
        <v>0</v>
      </c>
      <c r="L101" s="117"/>
    </row>
    <row r="102" spans="1:31" s="10" customFormat="1" ht="19.899999999999999" customHeight="1">
      <c r="B102" s="117"/>
      <c r="D102" s="118" t="s">
        <v>382</v>
      </c>
      <c r="E102" s="119"/>
      <c r="F102" s="119"/>
      <c r="G102" s="119"/>
      <c r="H102" s="119"/>
      <c r="I102" s="119"/>
      <c r="J102" s="120">
        <f>J184</f>
        <v>0</v>
      </c>
      <c r="L102" s="117"/>
    </row>
    <row r="103" spans="1:31" s="10" customFormat="1" ht="19.899999999999999" customHeight="1">
      <c r="B103" s="117"/>
      <c r="D103" s="118" t="s">
        <v>510</v>
      </c>
      <c r="E103" s="119"/>
      <c r="F103" s="119"/>
      <c r="G103" s="119"/>
      <c r="H103" s="119"/>
      <c r="I103" s="119"/>
      <c r="J103" s="120">
        <f>J192</f>
        <v>0</v>
      </c>
      <c r="L103" s="117"/>
    </row>
    <row r="104" spans="1:31" s="10" customFormat="1" ht="19.899999999999999" customHeight="1">
      <c r="B104" s="117"/>
      <c r="D104" s="118" t="s">
        <v>511</v>
      </c>
      <c r="E104" s="119"/>
      <c r="F104" s="119"/>
      <c r="G104" s="119"/>
      <c r="H104" s="119"/>
      <c r="I104" s="119"/>
      <c r="J104" s="120">
        <f>J198</f>
        <v>0</v>
      </c>
      <c r="L104" s="117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113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51" t="str">
        <f>E7</f>
        <v>Rozšíření odstavných ploch pro autobusy</v>
      </c>
      <c r="F114" s="252"/>
      <c r="G114" s="252"/>
      <c r="H114" s="252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101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41" t="str">
        <f>E9</f>
        <v>SO 02 - Zpevněné plochy</v>
      </c>
      <c r="F116" s="250"/>
      <c r="G116" s="250"/>
      <c r="H116" s="250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F12</f>
        <v>Ostrava</v>
      </c>
      <c r="G118" s="33"/>
      <c r="H118" s="33"/>
      <c r="I118" s="28" t="s">
        <v>22</v>
      </c>
      <c r="J118" s="56" t="str">
        <f>IF(J12="","",J12)</f>
        <v>29. 8. 2022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3"/>
      <c r="E120" s="33"/>
      <c r="F120" s="26" t="str">
        <f>E15</f>
        <v>Dopravní podnik Ostrava a.s.</v>
      </c>
      <c r="G120" s="33"/>
      <c r="H120" s="33"/>
      <c r="I120" s="28" t="s">
        <v>31</v>
      </c>
      <c r="J120" s="31" t="str">
        <f>E21</f>
        <v>IGEA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3"/>
      <c r="E121" s="33"/>
      <c r="F121" s="26" t="str">
        <f>IF(E18="","",E18)</f>
        <v>Vyplň údaj</v>
      </c>
      <c r="G121" s="33"/>
      <c r="H121" s="33"/>
      <c r="I121" s="28" t="s">
        <v>35</v>
      </c>
      <c r="J121" s="31" t="str">
        <f>E24</f>
        <v>R.Vojtěchová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1"/>
      <c r="B123" s="122"/>
      <c r="C123" s="123" t="s">
        <v>114</v>
      </c>
      <c r="D123" s="124" t="s">
        <v>63</v>
      </c>
      <c r="E123" s="124" t="s">
        <v>59</v>
      </c>
      <c r="F123" s="124" t="s">
        <v>60</v>
      </c>
      <c r="G123" s="124" t="s">
        <v>115</v>
      </c>
      <c r="H123" s="124" t="s">
        <v>116</v>
      </c>
      <c r="I123" s="124" t="s">
        <v>117</v>
      </c>
      <c r="J123" s="125" t="s">
        <v>105</v>
      </c>
      <c r="K123" s="126" t="s">
        <v>118</v>
      </c>
      <c r="L123" s="127"/>
      <c r="M123" s="63" t="s">
        <v>1</v>
      </c>
      <c r="N123" s="64" t="s">
        <v>42</v>
      </c>
      <c r="O123" s="64" t="s">
        <v>119</v>
      </c>
      <c r="P123" s="64" t="s">
        <v>120</v>
      </c>
      <c r="Q123" s="64" t="s">
        <v>121</v>
      </c>
      <c r="R123" s="64" t="s">
        <v>122</v>
      </c>
      <c r="S123" s="64" t="s">
        <v>123</v>
      </c>
      <c r="T123" s="65" t="s">
        <v>124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9" customHeight="1">
      <c r="A124" s="33"/>
      <c r="B124" s="34"/>
      <c r="C124" s="70" t="s">
        <v>125</v>
      </c>
      <c r="D124" s="33"/>
      <c r="E124" s="33"/>
      <c r="F124" s="33"/>
      <c r="G124" s="33"/>
      <c r="H124" s="33"/>
      <c r="I124" s="33"/>
      <c r="J124" s="128">
        <f>BK124</f>
        <v>0</v>
      </c>
      <c r="K124" s="33"/>
      <c r="L124" s="34"/>
      <c r="M124" s="66"/>
      <c r="N124" s="57"/>
      <c r="O124" s="67"/>
      <c r="P124" s="129">
        <f>P125</f>
        <v>0</v>
      </c>
      <c r="Q124" s="67"/>
      <c r="R124" s="129">
        <f>R125</f>
        <v>35.692381320000003</v>
      </c>
      <c r="S124" s="67"/>
      <c r="T124" s="130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77</v>
      </c>
      <c r="AU124" s="18" t="s">
        <v>107</v>
      </c>
      <c r="BK124" s="131">
        <f>BK125</f>
        <v>0</v>
      </c>
    </row>
    <row r="125" spans="1:65" s="12" customFormat="1" ht="25.9" customHeight="1">
      <c r="B125" s="132"/>
      <c r="D125" s="133" t="s">
        <v>77</v>
      </c>
      <c r="E125" s="134" t="s">
        <v>384</v>
      </c>
      <c r="F125" s="134" t="s">
        <v>385</v>
      </c>
      <c r="I125" s="135"/>
      <c r="J125" s="136">
        <f>BK125</f>
        <v>0</v>
      </c>
      <c r="L125" s="132"/>
      <c r="M125" s="137"/>
      <c r="N125" s="138"/>
      <c r="O125" s="138"/>
      <c r="P125" s="139">
        <f>P126+P151+P163+P170+P184+P192+P198</f>
        <v>0</v>
      </c>
      <c r="Q125" s="138"/>
      <c r="R125" s="139">
        <f>R126+R151+R163+R170+R184+R192+R198</f>
        <v>35.692381320000003</v>
      </c>
      <c r="S125" s="138"/>
      <c r="T125" s="140">
        <f>T126+T151+T163+T170+T184+T192+T198</f>
        <v>0</v>
      </c>
      <c r="AR125" s="133" t="s">
        <v>86</v>
      </c>
      <c r="AT125" s="141" t="s">
        <v>77</v>
      </c>
      <c r="AU125" s="141" t="s">
        <v>78</v>
      </c>
      <c r="AY125" s="133" t="s">
        <v>129</v>
      </c>
      <c r="BK125" s="142">
        <f>BK126+BK151+BK163+BK170+BK184+BK192+BK198</f>
        <v>0</v>
      </c>
    </row>
    <row r="126" spans="1:65" s="12" customFormat="1" ht="22.9" customHeight="1">
      <c r="B126" s="132"/>
      <c r="D126" s="133" t="s">
        <v>77</v>
      </c>
      <c r="E126" s="143" t="s">
        <v>86</v>
      </c>
      <c r="F126" s="143" t="s">
        <v>386</v>
      </c>
      <c r="I126" s="135"/>
      <c r="J126" s="144">
        <f>BK126</f>
        <v>0</v>
      </c>
      <c r="L126" s="132"/>
      <c r="M126" s="137"/>
      <c r="N126" s="138"/>
      <c r="O126" s="138"/>
      <c r="P126" s="139">
        <f>SUM(P127:P150)</f>
        <v>0</v>
      </c>
      <c r="Q126" s="138"/>
      <c r="R126" s="139">
        <f>SUM(R127:R150)</f>
        <v>0</v>
      </c>
      <c r="S126" s="138"/>
      <c r="T126" s="140">
        <f>SUM(T127:T150)</f>
        <v>0</v>
      </c>
      <c r="AR126" s="133" t="s">
        <v>86</v>
      </c>
      <c r="AT126" s="141" t="s">
        <v>77</v>
      </c>
      <c r="AU126" s="141" t="s">
        <v>86</v>
      </c>
      <c r="AY126" s="133" t="s">
        <v>129</v>
      </c>
      <c r="BK126" s="142">
        <f>SUM(BK127:BK150)</f>
        <v>0</v>
      </c>
    </row>
    <row r="127" spans="1:65" s="2" customFormat="1" ht="33" customHeight="1">
      <c r="A127" s="33"/>
      <c r="B127" s="145"/>
      <c r="C127" s="146" t="s">
        <v>86</v>
      </c>
      <c r="D127" s="146" t="s">
        <v>132</v>
      </c>
      <c r="E127" s="147" t="s">
        <v>512</v>
      </c>
      <c r="F127" s="148" t="s">
        <v>513</v>
      </c>
      <c r="G127" s="149" t="s">
        <v>177</v>
      </c>
      <c r="H127" s="150">
        <v>2051.1750000000002</v>
      </c>
      <c r="I127" s="151"/>
      <c r="J127" s="152">
        <f>ROUND(I127*H127,2)</f>
        <v>0</v>
      </c>
      <c r="K127" s="153"/>
      <c r="L127" s="34"/>
      <c r="M127" s="154" t="s">
        <v>1</v>
      </c>
      <c r="N127" s="155" t="s">
        <v>43</v>
      </c>
      <c r="O127" s="59"/>
      <c r="P127" s="156">
        <f>O127*H127</f>
        <v>0</v>
      </c>
      <c r="Q127" s="156">
        <v>0</v>
      </c>
      <c r="R127" s="156">
        <f>Q127*H127</f>
        <v>0</v>
      </c>
      <c r="S127" s="156">
        <v>0</v>
      </c>
      <c r="T127" s="15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8" t="s">
        <v>148</v>
      </c>
      <c r="AT127" s="158" t="s">
        <v>132</v>
      </c>
      <c r="AU127" s="158" t="s">
        <v>88</v>
      </c>
      <c r="AY127" s="18" t="s">
        <v>129</v>
      </c>
      <c r="BE127" s="159">
        <f>IF(N127="základní",J127,0)</f>
        <v>0</v>
      </c>
      <c r="BF127" s="159">
        <f>IF(N127="snížená",J127,0)</f>
        <v>0</v>
      </c>
      <c r="BG127" s="159">
        <f>IF(N127="zákl. přenesená",J127,0)</f>
        <v>0</v>
      </c>
      <c r="BH127" s="159">
        <f>IF(N127="sníž. přenesená",J127,0)</f>
        <v>0</v>
      </c>
      <c r="BI127" s="159">
        <f>IF(N127="nulová",J127,0)</f>
        <v>0</v>
      </c>
      <c r="BJ127" s="18" t="s">
        <v>86</v>
      </c>
      <c r="BK127" s="159">
        <f>ROUND(I127*H127,2)</f>
        <v>0</v>
      </c>
      <c r="BL127" s="18" t="s">
        <v>148</v>
      </c>
      <c r="BM127" s="158" t="s">
        <v>514</v>
      </c>
    </row>
    <row r="128" spans="1:65" s="15" customFormat="1">
      <c r="B128" s="196"/>
      <c r="D128" s="161" t="s">
        <v>138</v>
      </c>
      <c r="E128" s="197" t="s">
        <v>1</v>
      </c>
      <c r="F128" s="198" t="s">
        <v>515</v>
      </c>
      <c r="H128" s="197" t="s">
        <v>1</v>
      </c>
      <c r="I128" s="199"/>
      <c r="L128" s="196"/>
      <c r="M128" s="200"/>
      <c r="N128" s="201"/>
      <c r="O128" s="201"/>
      <c r="P128" s="201"/>
      <c r="Q128" s="201"/>
      <c r="R128" s="201"/>
      <c r="S128" s="201"/>
      <c r="T128" s="202"/>
      <c r="AT128" s="197" t="s">
        <v>138</v>
      </c>
      <c r="AU128" s="197" t="s">
        <v>88</v>
      </c>
      <c r="AV128" s="15" t="s">
        <v>86</v>
      </c>
      <c r="AW128" s="15" t="s">
        <v>34</v>
      </c>
      <c r="AX128" s="15" t="s">
        <v>78</v>
      </c>
      <c r="AY128" s="197" t="s">
        <v>129</v>
      </c>
    </row>
    <row r="129" spans="1:65" s="13" customFormat="1">
      <c r="B129" s="160"/>
      <c r="D129" s="161" t="s">
        <v>138</v>
      </c>
      <c r="E129" s="162" t="s">
        <v>1</v>
      </c>
      <c r="F129" s="163" t="s">
        <v>516</v>
      </c>
      <c r="H129" s="164">
        <v>185.89099999999999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138</v>
      </c>
      <c r="AU129" s="162" t="s">
        <v>88</v>
      </c>
      <c r="AV129" s="13" t="s">
        <v>88</v>
      </c>
      <c r="AW129" s="13" t="s">
        <v>34</v>
      </c>
      <c r="AX129" s="13" t="s">
        <v>78</v>
      </c>
      <c r="AY129" s="162" t="s">
        <v>129</v>
      </c>
    </row>
    <row r="130" spans="1:65" s="13" customFormat="1">
      <c r="B130" s="160"/>
      <c r="D130" s="161" t="s">
        <v>138</v>
      </c>
      <c r="E130" s="162" t="s">
        <v>1</v>
      </c>
      <c r="F130" s="163" t="s">
        <v>517</v>
      </c>
      <c r="H130" s="164">
        <v>117.626</v>
      </c>
      <c r="I130" s="165"/>
      <c r="L130" s="160"/>
      <c r="M130" s="166"/>
      <c r="N130" s="167"/>
      <c r="O130" s="167"/>
      <c r="P130" s="167"/>
      <c r="Q130" s="167"/>
      <c r="R130" s="167"/>
      <c r="S130" s="167"/>
      <c r="T130" s="168"/>
      <c r="AT130" s="162" t="s">
        <v>138</v>
      </c>
      <c r="AU130" s="162" t="s">
        <v>88</v>
      </c>
      <c r="AV130" s="13" t="s">
        <v>88</v>
      </c>
      <c r="AW130" s="13" t="s">
        <v>34</v>
      </c>
      <c r="AX130" s="13" t="s">
        <v>78</v>
      </c>
      <c r="AY130" s="162" t="s">
        <v>129</v>
      </c>
    </row>
    <row r="131" spans="1:65" s="13" customFormat="1">
      <c r="B131" s="160"/>
      <c r="D131" s="161" t="s">
        <v>138</v>
      </c>
      <c r="E131" s="162" t="s">
        <v>1</v>
      </c>
      <c r="F131" s="163" t="s">
        <v>518</v>
      </c>
      <c r="H131" s="164">
        <v>738.33600000000001</v>
      </c>
      <c r="I131" s="165"/>
      <c r="L131" s="160"/>
      <c r="M131" s="166"/>
      <c r="N131" s="167"/>
      <c r="O131" s="167"/>
      <c r="P131" s="167"/>
      <c r="Q131" s="167"/>
      <c r="R131" s="167"/>
      <c r="S131" s="167"/>
      <c r="T131" s="168"/>
      <c r="AT131" s="162" t="s">
        <v>138</v>
      </c>
      <c r="AU131" s="162" t="s">
        <v>88</v>
      </c>
      <c r="AV131" s="13" t="s">
        <v>88</v>
      </c>
      <c r="AW131" s="13" t="s">
        <v>34</v>
      </c>
      <c r="AX131" s="13" t="s">
        <v>78</v>
      </c>
      <c r="AY131" s="162" t="s">
        <v>129</v>
      </c>
    </row>
    <row r="132" spans="1:65" s="13" customFormat="1">
      <c r="B132" s="160"/>
      <c r="D132" s="161" t="s">
        <v>138</v>
      </c>
      <c r="E132" s="162" t="s">
        <v>1</v>
      </c>
      <c r="F132" s="163" t="s">
        <v>519</v>
      </c>
      <c r="H132" s="164">
        <v>301.09899999999999</v>
      </c>
      <c r="I132" s="165"/>
      <c r="L132" s="160"/>
      <c r="M132" s="166"/>
      <c r="N132" s="167"/>
      <c r="O132" s="167"/>
      <c r="P132" s="167"/>
      <c r="Q132" s="167"/>
      <c r="R132" s="167"/>
      <c r="S132" s="167"/>
      <c r="T132" s="168"/>
      <c r="AT132" s="162" t="s">
        <v>138</v>
      </c>
      <c r="AU132" s="162" t="s">
        <v>88</v>
      </c>
      <c r="AV132" s="13" t="s">
        <v>88</v>
      </c>
      <c r="AW132" s="13" t="s">
        <v>34</v>
      </c>
      <c r="AX132" s="13" t="s">
        <v>78</v>
      </c>
      <c r="AY132" s="162" t="s">
        <v>129</v>
      </c>
    </row>
    <row r="133" spans="1:65" s="13" customFormat="1">
      <c r="B133" s="160"/>
      <c r="D133" s="161" t="s">
        <v>138</v>
      </c>
      <c r="E133" s="162" t="s">
        <v>1</v>
      </c>
      <c r="F133" s="163" t="s">
        <v>520</v>
      </c>
      <c r="H133" s="164">
        <v>210.72300000000001</v>
      </c>
      <c r="I133" s="165"/>
      <c r="L133" s="160"/>
      <c r="M133" s="166"/>
      <c r="N133" s="167"/>
      <c r="O133" s="167"/>
      <c r="P133" s="167"/>
      <c r="Q133" s="167"/>
      <c r="R133" s="167"/>
      <c r="S133" s="167"/>
      <c r="T133" s="168"/>
      <c r="AT133" s="162" t="s">
        <v>138</v>
      </c>
      <c r="AU133" s="162" t="s">
        <v>88</v>
      </c>
      <c r="AV133" s="13" t="s">
        <v>88</v>
      </c>
      <c r="AW133" s="13" t="s">
        <v>34</v>
      </c>
      <c r="AX133" s="13" t="s">
        <v>78</v>
      </c>
      <c r="AY133" s="162" t="s">
        <v>129</v>
      </c>
    </row>
    <row r="134" spans="1:65" s="16" customFormat="1">
      <c r="B134" s="203"/>
      <c r="D134" s="161" t="s">
        <v>138</v>
      </c>
      <c r="E134" s="204" t="s">
        <v>1</v>
      </c>
      <c r="F134" s="205" t="s">
        <v>521</v>
      </c>
      <c r="H134" s="206">
        <v>1553.675</v>
      </c>
      <c r="I134" s="207"/>
      <c r="L134" s="203"/>
      <c r="M134" s="208"/>
      <c r="N134" s="209"/>
      <c r="O134" s="209"/>
      <c r="P134" s="209"/>
      <c r="Q134" s="209"/>
      <c r="R134" s="209"/>
      <c r="S134" s="209"/>
      <c r="T134" s="210"/>
      <c r="AT134" s="204" t="s">
        <v>138</v>
      </c>
      <c r="AU134" s="204" t="s">
        <v>88</v>
      </c>
      <c r="AV134" s="16" t="s">
        <v>128</v>
      </c>
      <c r="AW134" s="16" t="s">
        <v>34</v>
      </c>
      <c r="AX134" s="16" t="s">
        <v>78</v>
      </c>
      <c r="AY134" s="204" t="s">
        <v>129</v>
      </c>
    </row>
    <row r="135" spans="1:65" s="15" customFormat="1">
      <c r="B135" s="196"/>
      <c r="D135" s="161" t="s">
        <v>138</v>
      </c>
      <c r="E135" s="197" t="s">
        <v>1</v>
      </c>
      <c r="F135" s="198" t="s">
        <v>522</v>
      </c>
      <c r="H135" s="197" t="s">
        <v>1</v>
      </c>
      <c r="I135" s="199"/>
      <c r="L135" s="196"/>
      <c r="M135" s="200"/>
      <c r="N135" s="201"/>
      <c r="O135" s="201"/>
      <c r="P135" s="201"/>
      <c r="Q135" s="201"/>
      <c r="R135" s="201"/>
      <c r="S135" s="201"/>
      <c r="T135" s="202"/>
      <c r="AT135" s="197" t="s">
        <v>138</v>
      </c>
      <c r="AU135" s="197" t="s">
        <v>88</v>
      </c>
      <c r="AV135" s="15" t="s">
        <v>86</v>
      </c>
      <c r="AW135" s="15" t="s">
        <v>34</v>
      </c>
      <c r="AX135" s="15" t="s">
        <v>78</v>
      </c>
      <c r="AY135" s="197" t="s">
        <v>129</v>
      </c>
    </row>
    <row r="136" spans="1:65" s="13" customFormat="1">
      <c r="B136" s="160"/>
      <c r="D136" s="161" t="s">
        <v>138</v>
      </c>
      <c r="E136" s="162" t="s">
        <v>1</v>
      </c>
      <c r="F136" s="163" t="s">
        <v>523</v>
      </c>
      <c r="H136" s="164">
        <v>497.5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138</v>
      </c>
      <c r="AU136" s="162" t="s">
        <v>88</v>
      </c>
      <c r="AV136" s="13" t="s">
        <v>88</v>
      </c>
      <c r="AW136" s="13" t="s">
        <v>34</v>
      </c>
      <c r="AX136" s="13" t="s">
        <v>78</v>
      </c>
      <c r="AY136" s="162" t="s">
        <v>129</v>
      </c>
    </row>
    <row r="137" spans="1:65" s="14" customFormat="1">
      <c r="B137" s="185"/>
      <c r="D137" s="161" t="s">
        <v>138</v>
      </c>
      <c r="E137" s="186" t="s">
        <v>1</v>
      </c>
      <c r="F137" s="187" t="s">
        <v>443</v>
      </c>
      <c r="H137" s="188">
        <v>2051.1750000000002</v>
      </c>
      <c r="I137" s="189"/>
      <c r="L137" s="185"/>
      <c r="M137" s="190"/>
      <c r="N137" s="191"/>
      <c r="O137" s="191"/>
      <c r="P137" s="191"/>
      <c r="Q137" s="191"/>
      <c r="R137" s="191"/>
      <c r="S137" s="191"/>
      <c r="T137" s="192"/>
      <c r="AT137" s="186" t="s">
        <v>138</v>
      </c>
      <c r="AU137" s="186" t="s">
        <v>88</v>
      </c>
      <c r="AV137" s="14" t="s">
        <v>148</v>
      </c>
      <c r="AW137" s="14" t="s">
        <v>34</v>
      </c>
      <c r="AX137" s="14" t="s">
        <v>86</v>
      </c>
      <c r="AY137" s="186" t="s">
        <v>129</v>
      </c>
    </row>
    <row r="138" spans="1:65" s="2" customFormat="1" ht="33" customHeight="1">
      <c r="A138" s="33"/>
      <c r="B138" s="145"/>
      <c r="C138" s="146" t="s">
        <v>88</v>
      </c>
      <c r="D138" s="146" t="s">
        <v>132</v>
      </c>
      <c r="E138" s="147" t="s">
        <v>524</v>
      </c>
      <c r="F138" s="148" t="s">
        <v>525</v>
      </c>
      <c r="G138" s="149" t="s">
        <v>177</v>
      </c>
      <c r="H138" s="150">
        <v>17.100000000000001</v>
      </c>
      <c r="I138" s="151"/>
      <c r="J138" s="152">
        <f>ROUND(I138*H138,2)</f>
        <v>0</v>
      </c>
      <c r="K138" s="153"/>
      <c r="L138" s="34"/>
      <c r="M138" s="154" t="s">
        <v>1</v>
      </c>
      <c r="N138" s="155" t="s">
        <v>43</v>
      </c>
      <c r="O138" s="59"/>
      <c r="P138" s="156">
        <f>O138*H138</f>
        <v>0</v>
      </c>
      <c r="Q138" s="156">
        <v>0</v>
      </c>
      <c r="R138" s="156">
        <f>Q138*H138</f>
        <v>0</v>
      </c>
      <c r="S138" s="156">
        <v>0</v>
      </c>
      <c r="T138" s="15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8" t="s">
        <v>148</v>
      </c>
      <c r="AT138" s="158" t="s">
        <v>132</v>
      </c>
      <c r="AU138" s="158" t="s">
        <v>88</v>
      </c>
      <c r="AY138" s="18" t="s">
        <v>129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18" t="s">
        <v>86</v>
      </c>
      <c r="BK138" s="159">
        <f>ROUND(I138*H138,2)</f>
        <v>0</v>
      </c>
      <c r="BL138" s="18" t="s">
        <v>148</v>
      </c>
      <c r="BM138" s="158" t="s">
        <v>526</v>
      </c>
    </row>
    <row r="139" spans="1:65" s="13" customFormat="1">
      <c r="B139" s="160"/>
      <c r="D139" s="161" t="s">
        <v>138</v>
      </c>
      <c r="E139" s="162" t="s">
        <v>1</v>
      </c>
      <c r="F139" s="163" t="s">
        <v>527</v>
      </c>
      <c r="H139" s="164">
        <v>17.100000000000001</v>
      </c>
      <c r="I139" s="165"/>
      <c r="L139" s="160"/>
      <c r="M139" s="166"/>
      <c r="N139" s="167"/>
      <c r="O139" s="167"/>
      <c r="P139" s="167"/>
      <c r="Q139" s="167"/>
      <c r="R139" s="167"/>
      <c r="S139" s="167"/>
      <c r="T139" s="168"/>
      <c r="AT139" s="162" t="s">
        <v>138</v>
      </c>
      <c r="AU139" s="162" t="s">
        <v>88</v>
      </c>
      <c r="AV139" s="13" t="s">
        <v>88</v>
      </c>
      <c r="AW139" s="13" t="s">
        <v>34</v>
      </c>
      <c r="AX139" s="13" t="s">
        <v>86</v>
      </c>
      <c r="AY139" s="162" t="s">
        <v>129</v>
      </c>
    </row>
    <row r="140" spans="1:65" s="2" customFormat="1" ht="33" customHeight="1">
      <c r="A140" s="33"/>
      <c r="B140" s="145"/>
      <c r="C140" s="146" t="s">
        <v>128</v>
      </c>
      <c r="D140" s="146" t="s">
        <v>132</v>
      </c>
      <c r="E140" s="147" t="s">
        <v>444</v>
      </c>
      <c r="F140" s="148" t="s">
        <v>528</v>
      </c>
      <c r="G140" s="149" t="s">
        <v>177</v>
      </c>
      <c r="H140" s="150">
        <v>2068.5749999999998</v>
      </c>
      <c r="I140" s="151"/>
      <c r="J140" s="152">
        <f>ROUND(I140*H140,2)</f>
        <v>0</v>
      </c>
      <c r="K140" s="153"/>
      <c r="L140" s="34"/>
      <c r="M140" s="154" t="s">
        <v>1</v>
      </c>
      <c r="N140" s="155" t="s">
        <v>43</v>
      </c>
      <c r="O140" s="59"/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148</v>
      </c>
      <c r="AT140" s="158" t="s">
        <v>132</v>
      </c>
      <c r="AU140" s="158" t="s">
        <v>88</v>
      </c>
      <c r="AY140" s="18" t="s">
        <v>129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8" t="s">
        <v>86</v>
      </c>
      <c r="BK140" s="159">
        <f>ROUND(I140*H140,2)</f>
        <v>0</v>
      </c>
      <c r="BL140" s="18" t="s">
        <v>148</v>
      </c>
      <c r="BM140" s="158" t="s">
        <v>529</v>
      </c>
    </row>
    <row r="141" spans="1:65" s="13" customFormat="1">
      <c r="B141" s="160"/>
      <c r="D141" s="161" t="s">
        <v>138</v>
      </c>
      <c r="E141" s="162" t="s">
        <v>1</v>
      </c>
      <c r="F141" s="163" t="s">
        <v>530</v>
      </c>
      <c r="H141" s="164">
        <v>2068.5749999999998</v>
      </c>
      <c r="I141" s="165"/>
      <c r="L141" s="160"/>
      <c r="M141" s="166"/>
      <c r="N141" s="167"/>
      <c r="O141" s="167"/>
      <c r="P141" s="167"/>
      <c r="Q141" s="167"/>
      <c r="R141" s="167"/>
      <c r="S141" s="167"/>
      <c r="T141" s="168"/>
      <c r="AT141" s="162" t="s">
        <v>138</v>
      </c>
      <c r="AU141" s="162" t="s">
        <v>88</v>
      </c>
      <c r="AV141" s="13" t="s">
        <v>88</v>
      </c>
      <c r="AW141" s="13" t="s">
        <v>34</v>
      </c>
      <c r="AX141" s="13" t="s">
        <v>86</v>
      </c>
      <c r="AY141" s="162" t="s">
        <v>129</v>
      </c>
    </row>
    <row r="142" spans="1:65" s="2" customFormat="1" ht="33" customHeight="1">
      <c r="A142" s="33"/>
      <c r="B142" s="145"/>
      <c r="C142" s="146" t="s">
        <v>148</v>
      </c>
      <c r="D142" s="146" t="s">
        <v>132</v>
      </c>
      <c r="E142" s="147" t="s">
        <v>451</v>
      </c>
      <c r="F142" s="148" t="s">
        <v>452</v>
      </c>
      <c r="G142" s="149" t="s">
        <v>453</v>
      </c>
      <c r="H142" s="150">
        <v>3516.578</v>
      </c>
      <c r="I142" s="151"/>
      <c r="J142" s="152">
        <f>ROUND(I142*H142,2)</f>
        <v>0</v>
      </c>
      <c r="K142" s="153"/>
      <c r="L142" s="34"/>
      <c r="M142" s="154" t="s">
        <v>1</v>
      </c>
      <c r="N142" s="155" t="s">
        <v>43</v>
      </c>
      <c r="O142" s="59"/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8" t="s">
        <v>148</v>
      </c>
      <c r="AT142" s="158" t="s">
        <v>132</v>
      </c>
      <c r="AU142" s="158" t="s">
        <v>88</v>
      </c>
      <c r="AY142" s="18" t="s">
        <v>129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18" t="s">
        <v>86</v>
      </c>
      <c r="BK142" s="159">
        <f>ROUND(I142*H142,2)</f>
        <v>0</v>
      </c>
      <c r="BL142" s="18" t="s">
        <v>148</v>
      </c>
      <c r="BM142" s="158" t="s">
        <v>531</v>
      </c>
    </row>
    <row r="143" spans="1:65" s="13" customFormat="1">
      <c r="B143" s="160"/>
      <c r="D143" s="161" t="s">
        <v>138</v>
      </c>
      <c r="F143" s="163" t="s">
        <v>532</v>
      </c>
      <c r="H143" s="164">
        <v>3516.578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138</v>
      </c>
      <c r="AU143" s="162" t="s">
        <v>88</v>
      </c>
      <c r="AV143" s="13" t="s">
        <v>88</v>
      </c>
      <c r="AW143" s="13" t="s">
        <v>3</v>
      </c>
      <c r="AX143" s="13" t="s">
        <v>86</v>
      </c>
      <c r="AY143" s="162" t="s">
        <v>129</v>
      </c>
    </row>
    <row r="144" spans="1:65" s="2" customFormat="1" ht="24" customHeight="1">
      <c r="A144" s="33"/>
      <c r="B144" s="145"/>
      <c r="C144" s="146" t="s">
        <v>152</v>
      </c>
      <c r="D144" s="146" t="s">
        <v>132</v>
      </c>
      <c r="E144" s="255" t="s">
        <v>873</v>
      </c>
      <c r="F144" s="256" t="s">
        <v>874</v>
      </c>
      <c r="G144" s="257" t="s">
        <v>859</v>
      </c>
      <c r="H144" s="254">
        <v>100</v>
      </c>
      <c r="I144" s="151"/>
      <c r="J144" s="152">
        <f>ROUND(I144*H144,2)</f>
        <v>0</v>
      </c>
      <c r="K144" s="153"/>
      <c r="L144" s="34"/>
      <c r="M144" s="154" t="s">
        <v>1</v>
      </c>
      <c r="N144" s="155" t="s">
        <v>43</v>
      </c>
      <c r="O144" s="59"/>
      <c r="P144" s="156">
        <f>O144*H144</f>
        <v>0</v>
      </c>
      <c r="Q144" s="156">
        <v>0</v>
      </c>
      <c r="R144" s="156">
        <f>Q144*H144</f>
        <v>0</v>
      </c>
      <c r="S144" s="156">
        <v>0</v>
      </c>
      <c r="T144" s="15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8" t="s">
        <v>148</v>
      </c>
      <c r="AT144" s="158" t="s">
        <v>132</v>
      </c>
      <c r="AU144" s="158" t="s">
        <v>88</v>
      </c>
      <c r="AY144" s="18" t="s">
        <v>129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8" t="s">
        <v>86</v>
      </c>
      <c r="BK144" s="159">
        <f>ROUND(I144*H144,2)</f>
        <v>0</v>
      </c>
      <c r="BL144" s="18" t="s">
        <v>148</v>
      </c>
      <c r="BM144" s="158" t="s">
        <v>533</v>
      </c>
    </row>
    <row r="145" spans="1:65" s="2" customFormat="1" ht="11.25" customHeight="1">
      <c r="A145" s="33"/>
      <c r="B145" s="145"/>
      <c r="C145" s="13"/>
      <c r="D145" s="161"/>
      <c r="E145" s="258"/>
      <c r="F145" s="259" t="s">
        <v>875</v>
      </c>
      <c r="G145" s="258"/>
      <c r="H145" s="260"/>
      <c r="I145" s="165"/>
      <c r="J145" s="13"/>
      <c r="K145" s="153"/>
      <c r="L145" s="34"/>
      <c r="M145" s="154"/>
      <c r="N145" s="155"/>
      <c r="O145" s="59"/>
      <c r="P145" s="156"/>
      <c r="Q145" s="156"/>
      <c r="R145" s="156"/>
      <c r="S145" s="156"/>
      <c r="T145" s="157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/>
      <c r="AT145" s="158"/>
      <c r="AU145" s="158"/>
      <c r="AY145" s="18"/>
      <c r="BE145" s="159"/>
      <c r="BF145" s="159"/>
      <c r="BG145" s="159"/>
      <c r="BH145" s="159"/>
      <c r="BI145" s="159"/>
      <c r="BJ145" s="18"/>
      <c r="BK145" s="159"/>
      <c r="BL145" s="18"/>
      <c r="BM145" s="158"/>
    </row>
    <row r="146" spans="1:65" s="2" customFormat="1" ht="24.2" customHeight="1">
      <c r="A146" s="33"/>
      <c r="B146" s="145"/>
      <c r="C146" s="146" t="s">
        <v>157</v>
      </c>
      <c r="D146" s="146" t="s">
        <v>132</v>
      </c>
      <c r="E146" s="147" t="s">
        <v>534</v>
      </c>
      <c r="F146" s="148" t="s">
        <v>535</v>
      </c>
      <c r="G146" s="149" t="s">
        <v>177</v>
      </c>
      <c r="H146" s="150">
        <v>12.824999999999999</v>
      </c>
      <c r="I146" s="151"/>
      <c r="J146" s="152">
        <f>ROUND(I146*H146,2)</f>
        <v>0</v>
      </c>
      <c r="K146" s="153"/>
      <c r="L146" s="34"/>
      <c r="M146" s="154" t="s">
        <v>1</v>
      </c>
      <c r="N146" s="155" t="s">
        <v>43</v>
      </c>
      <c r="O146" s="59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148</v>
      </c>
      <c r="AT146" s="158" t="s">
        <v>132</v>
      </c>
      <c r="AU146" s="158" t="s">
        <v>88</v>
      </c>
      <c r="AY146" s="18" t="s">
        <v>129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8" t="s">
        <v>86</v>
      </c>
      <c r="BK146" s="159">
        <f>ROUND(I146*H146,2)</f>
        <v>0</v>
      </c>
      <c r="BL146" s="18" t="s">
        <v>148</v>
      </c>
      <c r="BM146" s="158" t="s">
        <v>536</v>
      </c>
    </row>
    <row r="147" spans="1:65" s="13" customFormat="1">
      <c r="B147" s="160"/>
      <c r="D147" s="161" t="s">
        <v>138</v>
      </c>
      <c r="E147" s="162" t="s">
        <v>1</v>
      </c>
      <c r="F147" s="163" t="s">
        <v>537</v>
      </c>
      <c r="H147" s="164">
        <v>12.824999999999999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138</v>
      </c>
      <c r="AU147" s="162" t="s">
        <v>88</v>
      </c>
      <c r="AV147" s="13" t="s">
        <v>88</v>
      </c>
      <c r="AW147" s="13" t="s">
        <v>34</v>
      </c>
      <c r="AX147" s="13" t="s">
        <v>78</v>
      </c>
      <c r="AY147" s="162" t="s">
        <v>129</v>
      </c>
    </row>
    <row r="148" spans="1:65" s="14" customFormat="1">
      <c r="B148" s="185"/>
      <c r="D148" s="161" t="s">
        <v>138</v>
      </c>
      <c r="E148" s="186" t="s">
        <v>1</v>
      </c>
      <c r="F148" s="187" t="s">
        <v>443</v>
      </c>
      <c r="H148" s="188">
        <v>12.824999999999999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138</v>
      </c>
      <c r="AU148" s="186" t="s">
        <v>88</v>
      </c>
      <c r="AV148" s="14" t="s">
        <v>148</v>
      </c>
      <c r="AW148" s="14" t="s">
        <v>34</v>
      </c>
      <c r="AX148" s="14" t="s">
        <v>86</v>
      </c>
      <c r="AY148" s="186" t="s">
        <v>129</v>
      </c>
    </row>
    <row r="149" spans="1:65" s="2" customFormat="1" ht="16.5" customHeight="1">
      <c r="A149" s="33"/>
      <c r="B149" s="145"/>
      <c r="C149" s="169" t="s">
        <v>161</v>
      </c>
      <c r="D149" s="169" t="s">
        <v>126</v>
      </c>
      <c r="E149" s="170" t="s">
        <v>538</v>
      </c>
      <c r="F149" s="171" t="s">
        <v>539</v>
      </c>
      <c r="G149" s="172" t="s">
        <v>453</v>
      </c>
      <c r="H149" s="173">
        <v>23.085000000000001</v>
      </c>
      <c r="I149" s="174"/>
      <c r="J149" s="175">
        <f>ROUND(I149*H149,2)</f>
        <v>0</v>
      </c>
      <c r="K149" s="176"/>
      <c r="L149" s="177"/>
      <c r="M149" s="178" t="s">
        <v>1</v>
      </c>
      <c r="N149" s="179" t="s">
        <v>43</v>
      </c>
      <c r="O149" s="59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8" t="s">
        <v>165</v>
      </c>
      <c r="AT149" s="158" t="s">
        <v>126</v>
      </c>
      <c r="AU149" s="158" t="s">
        <v>88</v>
      </c>
      <c r="AY149" s="18" t="s">
        <v>129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8" t="s">
        <v>86</v>
      </c>
      <c r="BK149" s="159">
        <f>ROUND(I149*H149,2)</f>
        <v>0</v>
      </c>
      <c r="BL149" s="18" t="s">
        <v>148</v>
      </c>
      <c r="BM149" s="158" t="s">
        <v>540</v>
      </c>
    </row>
    <row r="150" spans="1:65" s="13" customFormat="1">
      <c r="B150" s="160"/>
      <c r="D150" s="161" t="s">
        <v>138</v>
      </c>
      <c r="F150" s="163" t="s">
        <v>541</v>
      </c>
      <c r="H150" s="164">
        <v>23.085000000000001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138</v>
      </c>
      <c r="AU150" s="162" t="s">
        <v>88</v>
      </c>
      <c r="AV150" s="13" t="s">
        <v>88</v>
      </c>
      <c r="AW150" s="13" t="s">
        <v>3</v>
      </c>
      <c r="AX150" s="13" t="s">
        <v>86</v>
      </c>
      <c r="AY150" s="162" t="s">
        <v>129</v>
      </c>
    </row>
    <row r="151" spans="1:65" s="12" customFormat="1" ht="22.9" customHeight="1">
      <c r="B151" s="132"/>
      <c r="D151" s="133" t="s">
        <v>77</v>
      </c>
      <c r="E151" s="143" t="s">
        <v>88</v>
      </c>
      <c r="F151" s="143" t="s">
        <v>542</v>
      </c>
      <c r="I151" s="135"/>
      <c r="J151" s="144">
        <f>BK151</f>
        <v>0</v>
      </c>
      <c r="L151" s="132"/>
      <c r="M151" s="137"/>
      <c r="N151" s="138"/>
      <c r="O151" s="138"/>
      <c r="P151" s="139">
        <f>SUM(P152:P162)</f>
        <v>0</v>
      </c>
      <c r="Q151" s="138"/>
      <c r="R151" s="139">
        <f>SUM(R152:R162)</f>
        <v>0.68198999999999999</v>
      </c>
      <c r="S151" s="138"/>
      <c r="T151" s="140">
        <f>SUM(T152:T162)</f>
        <v>0</v>
      </c>
      <c r="AR151" s="133" t="s">
        <v>86</v>
      </c>
      <c r="AT151" s="141" t="s">
        <v>77</v>
      </c>
      <c r="AU151" s="141" t="s">
        <v>86</v>
      </c>
      <c r="AY151" s="133" t="s">
        <v>129</v>
      </c>
      <c r="BK151" s="142">
        <f>SUM(BK152:BK162)</f>
        <v>0</v>
      </c>
    </row>
    <row r="152" spans="1:65" s="2" customFormat="1" ht="16.5" customHeight="1">
      <c r="A152" s="33"/>
      <c r="B152" s="145"/>
      <c r="C152" s="146" t="s">
        <v>165</v>
      </c>
      <c r="D152" s="146" t="s">
        <v>132</v>
      </c>
      <c r="E152" s="147" t="s">
        <v>543</v>
      </c>
      <c r="F152" s="148" t="s">
        <v>544</v>
      </c>
      <c r="G152" s="149" t="s">
        <v>177</v>
      </c>
      <c r="H152" s="150">
        <v>4.2750000000000004</v>
      </c>
      <c r="I152" s="151"/>
      <c r="J152" s="152">
        <f>ROUND(I152*H152,2)</f>
        <v>0</v>
      </c>
      <c r="K152" s="153"/>
      <c r="L152" s="34"/>
      <c r="M152" s="154" t="s">
        <v>1</v>
      </c>
      <c r="N152" s="155" t="s">
        <v>43</v>
      </c>
      <c r="O152" s="59"/>
      <c r="P152" s="156">
        <f>O152*H152</f>
        <v>0</v>
      </c>
      <c r="Q152" s="156">
        <v>0</v>
      </c>
      <c r="R152" s="156">
        <f>Q152*H152</f>
        <v>0</v>
      </c>
      <c r="S152" s="156">
        <v>0</v>
      </c>
      <c r="T152" s="15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8" t="s">
        <v>148</v>
      </c>
      <c r="AT152" s="158" t="s">
        <v>132</v>
      </c>
      <c r="AU152" s="158" t="s">
        <v>88</v>
      </c>
      <c r="AY152" s="18" t="s">
        <v>129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18" t="s">
        <v>86</v>
      </c>
      <c r="BK152" s="159">
        <f>ROUND(I152*H152,2)</f>
        <v>0</v>
      </c>
      <c r="BL152" s="18" t="s">
        <v>148</v>
      </c>
      <c r="BM152" s="158" t="s">
        <v>545</v>
      </c>
    </row>
    <row r="153" spans="1:65" s="13" customFormat="1">
      <c r="B153" s="160"/>
      <c r="D153" s="161" t="s">
        <v>138</v>
      </c>
      <c r="E153" s="162" t="s">
        <v>1</v>
      </c>
      <c r="F153" s="163" t="s">
        <v>546</v>
      </c>
      <c r="H153" s="164">
        <v>4.2750000000000004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138</v>
      </c>
      <c r="AU153" s="162" t="s">
        <v>88</v>
      </c>
      <c r="AV153" s="13" t="s">
        <v>88</v>
      </c>
      <c r="AW153" s="13" t="s">
        <v>34</v>
      </c>
      <c r="AX153" s="13" t="s">
        <v>86</v>
      </c>
      <c r="AY153" s="162" t="s">
        <v>129</v>
      </c>
    </row>
    <row r="154" spans="1:65" s="2" customFormat="1" ht="24.2" customHeight="1">
      <c r="A154" s="33"/>
      <c r="B154" s="145"/>
      <c r="C154" s="146" t="s">
        <v>170</v>
      </c>
      <c r="D154" s="146" t="s">
        <v>132</v>
      </c>
      <c r="E154" s="147" t="s">
        <v>547</v>
      </c>
      <c r="F154" s="148" t="s">
        <v>548</v>
      </c>
      <c r="G154" s="149" t="s">
        <v>135</v>
      </c>
      <c r="H154" s="150">
        <v>95</v>
      </c>
      <c r="I154" s="151"/>
      <c r="J154" s="152">
        <f>ROUND(I154*H154,2)</f>
        <v>0</v>
      </c>
      <c r="K154" s="153"/>
      <c r="L154" s="34"/>
      <c r="M154" s="154" t="s">
        <v>1</v>
      </c>
      <c r="N154" s="155" t="s">
        <v>43</v>
      </c>
      <c r="O154" s="59"/>
      <c r="P154" s="156">
        <f>O154*H154</f>
        <v>0</v>
      </c>
      <c r="Q154" s="156">
        <v>1.16E-3</v>
      </c>
      <c r="R154" s="156">
        <f>Q154*H154</f>
        <v>0.11020000000000001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148</v>
      </c>
      <c r="AT154" s="158" t="s">
        <v>132</v>
      </c>
      <c r="AU154" s="158" t="s">
        <v>88</v>
      </c>
      <c r="AY154" s="18" t="s">
        <v>129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8" t="s">
        <v>86</v>
      </c>
      <c r="BK154" s="159">
        <f>ROUND(I154*H154,2)</f>
        <v>0</v>
      </c>
      <c r="BL154" s="18" t="s">
        <v>148</v>
      </c>
      <c r="BM154" s="158" t="s">
        <v>549</v>
      </c>
    </row>
    <row r="155" spans="1:65" s="13" customFormat="1">
      <c r="B155" s="160"/>
      <c r="D155" s="161" t="s">
        <v>138</v>
      </c>
      <c r="E155" s="162" t="s">
        <v>1</v>
      </c>
      <c r="F155" s="163" t="s">
        <v>550</v>
      </c>
      <c r="H155" s="164">
        <v>95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2" t="s">
        <v>138</v>
      </c>
      <c r="AU155" s="162" t="s">
        <v>88</v>
      </c>
      <c r="AV155" s="13" t="s">
        <v>88</v>
      </c>
      <c r="AW155" s="13" t="s">
        <v>34</v>
      </c>
      <c r="AX155" s="13" t="s">
        <v>86</v>
      </c>
      <c r="AY155" s="162" t="s">
        <v>129</v>
      </c>
    </row>
    <row r="156" spans="1:65" s="2" customFormat="1" ht="24.2" customHeight="1">
      <c r="A156" s="33"/>
      <c r="B156" s="145"/>
      <c r="C156" s="146" t="s">
        <v>174</v>
      </c>
      <c r="D156" s="146" t="s">
        <v>132</v>
      </c>
      <c r="E156" s="147" t="s">
        <v>551</v>
      </c>
      <c r="F156" s="148" t="s">
        <v>552</v>
      </c>
      <c r="G156" s="149" t="s">
        <v>145</v>
      </c>
      <c r="H156" s="150">
        <v>161.5</v>
      </c>
      <c r="I156" s="151"/>
      <c r="J156" s="152">
        <f>ROUND(I156*H156,2)</f>
        <v>0</v>
      </c>
      <c r="K156" s="153"/>
      <c r="L156" s="34"/>
      <c r="M156" s="154" t="s">
        <v>1</v>
      </c>
      <c r="N156" s="155" t="s">
        <v>43</v>
      </c>
      <c r="O156" s="59"/>
      <c r="P156" s="156">
        <f>O156*H156</f>
        <v>0</v>
      </c>
      <c r="Q156" s="156">
        <v>1E-4</v>
      </c>
      <c r="R156" s="156">
        <f>Q156*H156</f>
        <v>1.6150000000000001E-2</v>
      </c>
      <c r="S156" s="156">
        <v>0</v>
      </c>
      <c r="T156" s="15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8" t="s">
        <v>148</v>
      </c>
      <c r="AT156" s="158" t="s">
        <v>132</v>
      </c>
      <c r="AU156" s="158" t="s">
        <v>88</v>
      </c>
      <c r="AY156" s="18" t="s">
        <v>129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8" t="s">
        <v>86</v>
      </c>
      <c r="BK156" s="159">
        <f>ROUND(I156*H156,2)</f>
        <v>0</v>
      </c>
      <c r="BL156" s="18" t="s">
        <v>148</v>
      </c>
      <c r="BM156" s="158" t="s">
        <v>553</v>
      </c>
    </row>
    <row r="157" spans="1:65" s="13" customFormat="1">
      <c r="B157" s="160"/>
      <c r="D157" s="161" t="s">
        <v>138</v>
      </c>
      <c r="E157" s="162" t="s">
        <v>1</v>
      </c>
      <c r="F157" s="163" t="s">
        <v>554</v>
      </c>
      <c r="H157" s="164">
        <v>161.5</v>
      </c>
      <c r="I157" s="165"/>
      <c r="L157" s="160"/>
      <c r="M157" s="166"/>
      <c r="N157" s="167"/>
      <c r="O157" s="167"/>
      <c r="P157" s="167"/>
      <c r="Q157" s="167"/>
      <c r="R157" s="167"/>
      <c r="S157" s="167"/>
      <c r="T157" s="168"/>
      <c r="AT157" s="162" t="s">
        <v>138</v>
      </c>
      <c r="AU157" s="162" t="s">
        <v>88</v>
      </c>
      <c r="AV157" s="13" t="s">
        <v>88</v>
      </c>
      <c r="AW157" s="13" t="s">
        <v>34</v>
      </c>
      <c r="AX157" s="13" t="s">
        <v>86</v>
      </c>
      <c r="AY157" s="162" t="s">
        <v>129</v>
      </c>
    </row>
    <row r="158" spans="1:65" s="2" customFormat="1" ht="24.2" customHeight="1">
      <c r="A158" s="33"/>
      <c r="B158" s="145"/>
      <c r="C158" s="169" t="s">
        <v>180</v>
      </c>
      <c r="D158" s="169" t="s">
        <v>126</v>
      </c>
      <c r="E158" s="170" t="s">
        <v>555</v>
      </c>
      <c r="F158" s="171" t="s">
        <v>556</v>
      </c>
      <c r="G158" s="172" t="s">
        <v>145</v>
      </c>
      <c r="H158" s="173">
        <v>193.8</v>
      </c>
      <c r="I158" s="174"/>
      <c r="J158" s="175">
        <f>ROUND(I158*H158,2)</f>
        <v>0</v>
      </c>
      <c r="K158" s="176"/>
      <c r="L158" s="177"/>
      <c r="M158" s="178" t="s">
        <v>1</v>
      </c>
      <c r="N158" s="179" t="s">
        <v>43</v>
      </c>
      <c r="O158" s="59"/>
      <c r="P158" s="156">
        <f>O158*H158</f>
        <v>0</v>
      </c>
      <c r="Q158" s="156">
        <v>2.9999999999999997E-4</v>
      </c>
      <c r="R158" s="156">
        <f>Q158*H158</f>
        <v>5.8139999999999997E-2</v>
      </c>
      <c r="S158" s="156">
        <v>0</v>
      </c>
      <c r="T158" s="15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8" t="s">
        <v>165</v>
      </c>
      <c r="AT158" s="158" t="s">
        <v>126</v>
      </c>
      <c r="AU158" s="158" t="s">
        <v>88</v>
      </c>
      <c r="AY158" s="18" t="s">
        <v>129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8" t="s">
        <v>86</v>
      </c>
      <c r="BK158" s="159">
        <f>ROUND(I158*H158,2)</f>
        <v>0</v>
      </c>
      <c r="BL158" s="18" t="s">
        <v>148</v>
      </c>
      <c r="BM158" s="158" t="s">
        <v>557</v>
      </c>
    </row>
    <row r="159" spans="1:65" s="13" customFormat="1">
      <c r="B159" s="160"/>
      <c r="D159" s="161" t="s">
        <v>138</v>
      </c>
      <c r="F159" s="163" t="s">
        <v>558</v>
      </c>
      <c r="H159" s="164">
        <v>193.8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138</v>
      </c>
      <c r="AU159" s="162" t="s">
        <v>88</v>
      </c>
      <c r="AV159" s="13" t="s">
        <v>88</v>
      </c>
      <c r="AW159" s="13" t="s">
        <v>3</v>
      </c>
      <c r="AX159" s="13" t="s">
        <v>86</v>
      </c>
      <c r="AY159" s="162" t="s">
        <v>129</v>
      </c>
    </row>
    <row r="160" spans="1:65" s="2" customFormat="1" ht="24.2" customHeight="1">
      <c r="A160" s="33"/>
      <c r="B160" s="145"/>
      <c r="C160" s="146" t="s">
        <v>185</v>
      </c>
      <c r="D160" s="146" t="s">
        <v>132</v>
      </c>
      <c r="E160" s="147" t="s">
        <v>559</v>
      </c>
      <c r="F160" s="148" t="s">
        <v>560</v>
      </c>
      <c r="G160" s="149" t="s">
        <v>145</v>
      </c>
      <c r="H160" s="150">
        <v>995</v>
      </c>
      <c r="I160" s="151"/>
      <c r="J160" s="152">
        <f>ROUND(I160*H160,2)</f>
        <v>0</v>
      </c>
      <c r="K160" s="153"/>
      <c r="L160" s="34"/>
      <c r="M160" s="154" t="s">
        <v>1</v>
      </c>
      <c r="N160" s="155" t="s">
        <v>43</v>
      </c>
      <c r="O160" s="59"/>
      <c r="P160" s="156">
        <f>O160*H160</f>
        <v>0</v>
      </c>
      <c r="Q160" s="156">
        <v>1.3999999999999999E-4</v>
      </c>
      <c r="R160" s="156">
        <f>Q160*H160</f>
        <v>0.13929999999999998</v>
      </c>
      <c r="S160" s="156">
        <v>0</v>
      </c>
      <c r="T160" s="15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8" t="s">
        <v>148</v>
      </c>
      <c r="AT160" s="158" t="s">
        <v>132</v>
      </c>
      <c r="AU160" s="158" t="s">
        <v>88</v>
      </c>
      <c r="AY160" s="18" t="s">
        <v>129</v>
      </c>
      <c r="BE160" s="159">
        <f>IF(N160="základní",J160,0)</f>
        <v>0</v>
      </c>
      <c r="BF160" s="159">
        <f>IF(N160="snížená",J160,0)</f>
        <v>0</v>
      </c>
      <c r="BG160" s="159">
        <f>IF(N160="zákl. přenesená",J160,0)</f>
        <v>0</v>
      </c>
      <c r="BH160" s="159">
        <f>IF(N160="sníž. přenesená",J160,0)</f>
        <v>0</v>
      </c>
      <c r="BI160" s="159">
        <f>IF(N160="nulová",J160,0)</f>
        <v>0</v>
      </c>
      <c r="BJ160" s="18" t="s">
        <v>86</v>
      </c>
      <c r="BK160" s="159">
        <f>ROUND(I160*H160,2)</f>
        <v>0</v>
      </c>
      <c r="BL160" s="18" t="s">
        <v>148</v>
      </c>
      <c r="BM160" s="158" t="s">
        <v>561</v>
      </c>
    </row>
    <row r="161" spans="1:65" s="2" customFormat="1" ht="24.2" customHeight="1">
      <c r="A161" s="33"/>
      <c r="B161" s="145"/>
      <c r="C161" s="169" t="s">
        <v>189</v>
      </c>
      <c r="D161" s="169" t="s">
        <v>126</v>
      </c>
      <c r="E161" s="170" t="s">
        <v>555</v>
      </c>
      <c r="F161" s="171" t="s">
        <v>556</v>
      </c>
      <c r="G161" s="172" t="s">
        <v>145</v>
      </c>
      <c r="H161" s="173">
        <v>1194</v>
      </c>
      <c r="I161" s="174"/>
      <c r="J161" s="175">
        <f>ROUND(I161*H161,2)</f>
        <v>0</v>
      </c>
      <c r="K161" s="176"/>
      <c r="L161" s="177"/>
      <c r="M161" s="178" t="s">
        <v>1</v>
      </c>
      <c r="N161" s="179" t="s">
        <v>43</v>
      </c>
      <c r="O161" s="59"/>
      <c r="P161" s="156">
        <f>O161*H161</f>
        <v>0</v>
      </c>
      <c r="Q161" s="156">
        <v>2.9999999999999997E-4</v>
      </c>
      <c r="R161" s="156">
        <f>Q161*H161</f>
        <v>0.35819999999999996</v>
      </c>
      <c r="S161" s="156">
        <v>0</v>
      </c>
      <c r="T161" s="15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8" t="s">
        <v>165</v>
      </c>
      <c r="AT161" s="158" t="s">
        <v>126</v>
      </c>
      <c r="AU161" s="158" t="s">
        <v>88</v>
      </c>
      <c r="AY161" s="18" t="s">
        <v>129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18" t="s">
        <v>86</v>
      </c>
      <c r="BK161" s="159">
        <f>ROUND(I161*H161,2)</f>
        <v>0</v>
      </c>
      <c r="BL161" s="18" t="s">
        <v>148</v>
      </c>
      <c r="BM161" s="158" t="s">
        <v>562</v>
      </c>
    </row>
    <row r="162" spans="1:65" s="13" customFormat="1">
      <c r="B162" s="160"/>
      <c r="D162" s="161" t="s">
        <v>138</v>
      </c>
      <c r="F162" s="163" t="s">
        <v>563</v>
      </c>
      <c r="H162" s="164">
        <v>1194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138</v>
      </c>
      <c r="AU162" s="162" t="s">
        <v>88</v>
      </c>
      <c r="AV162" s="13" t="s">
        <v>88</v>
      </c>
      <c r="AW162" s="13" t="s">
        <v>3</v>
      </c>
      <c r="AX162" s="13" t="s">
        <v>86</v>
      </c>
      <c r="AY162" s="162" t="s">
        <v>129</v>
      </c>
    </row>
    <row r="163" spans="1:65" s="12" customFormat="1" ht="22.9" customHeight="1">
      <c r="B163" s="132"/>
      <c r="D163" s="133" t="s">
        <v>77</v>
      </c>
      <c r="E163" s="143" t="s">
        <v>152</v>
      </c>
      <c r="F163" s="143" t="s">
        <v>564</v>
      </c>
      <c r="I163" s="135"/>
      <c r="J163" s="144">
        <f>BK163</f>
        <v>0</v>
      </c>
      <c r="L163" s="132"/>
      <c r="M163" s="137"/>
      <c r="N163" s="138"/>
      <c r="O163" s="138"/>
      <c r="P163" s="139">
        <f>SUM(P164:P169)</f>
        <v>0</v>
      </c>
      <c r="Q163" s="138"/>
      <c r="R163" s="139">
        <f>SUM(R164:R169)</f>
        <v>0</v>
      </c>
      <c r="S163" s="138"/>
      <c r="T163" s="140">
        <f>SUM(T164:T169)</f>
        <v>0</v>
      </c>
      <c r="AR163" s="133" t="s">
        <v>86</v>
      </c>
      <c r="AT163" s="141" t="s">
        <v>77</v>
      </c>
      <c r="AU163" s="141" t="s">
        <v>86</v>
      </c>
      <c r="AY163" s="133" t="s">
        <v>129</v>
      </c>
      <c r="BK163" s="142">
        <f>SUM(BK164:BK169)</f>
        <v>0</v>
      </c>
    </row>
    <row r="164" spans="1:65" s="2" customFormat="1" ht="24.2" customHeight="1">
      <c r="A164" s="33"/>
      <c r="B164" s="145"/>
      <c r="C164" s="146" t="s">
        <v>193</v>
      </c>
      <c r="D164" s="146" t="s">
        <v>132</v>
      </c>
      <c r="E164" s="255" t="s">
        <v>867</v>
      </c>
      <c r="F164" s="256" t="s">
        <v>868</v>
      </c>
      <c r="G164" s="149" t="s">
        <v>145</v>
      </c>
      <c r="H164" s="150">
        <v>995</v>
      </c>
      <c r="I164" s="151"/>
      <c r="J164" s="152">
        <f>ROUND(I164*H164,2)</f>
        <v>0</v>
      </c>
      <c r="K164" s="153"/>
      <c r="L164" s="34"/>
      <c r="M164" s="154" t="s">
        <v>1</v>
      </c>
      <c r="N164" s="155" t="s">
        <v>43</v>
      </c>
      <c r="O164" s="59"/>
      <c r="P164" s="156">
        <f>O164*H164</f>
        <v>0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8" t="s">
        <v>148</v>
      </c>
      <c r="AT164" s="158" t="s">
        <v>132</v>
      </c>
      <c r="AU164" s="158" t="s">
        <v>88</v>
      </c>
      <c r="AY164" s="18" t="s">
        <v>129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18" t="s">
        <v>86</v>
      </c>
      <c r="BK164" s="159">
        <f>ROUND(I164*H164,2)</f>
        <v>0</v>
      </c>
      <c r="BL164" s="18" t="s">
        <v>148</v>
      </c>
      <c r="BM164" s="158" t="s">
        <v>565</v>
      </c>
    </row>
    <row r="165" spans="1:65" s="2" customFormat="1" ht="24.2" customHeight="1">
      <c r="A165" s="33"/>
      <c r="B165" s="145"/>
      <c r="C165" s="146" t="s">
        <v>8</v>
      </c>
      <c r="D165" s="146" t="s">
        <v>132</v>
      </c>
      <c r="E165" s="255" t="s">
        <v>869</v>
      </c>
      <c r="F165" s="256" t="s">
        <v>870</v>
      </c>
      <c r="G165" s="149" t="s">
        <v>145</v>
      </c>
      <c r="H165" s="150">
        <v>995</v>
      </c>
      <c r="I165" s="151"/>
      <c r="J165" s="152">
        <f>ROUND(I165*H165,2)</f>
        <v>0</v>
      </c>
      <c r="K165" s="153"/>
      <c r="L165" s="34"/>
      <c r="M165" s="154" t="s">
        <v>1</v>
      </c>
      <c r="N165" s="155" t="s">
        <v>43</v>
      </c>
      <c r="O165" s="59"/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8" t="s">
        <v>148</v>
      </c>
      <c r="AT165" s="158" t="s">
        <v>132</v>
      </c>
      <c r="AU165" s="158" t="s">
        <v>88</v>
      </c>
      <c r="AY165" s="18" t="s">
        <v>129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8" t="s">
        <v>86</v>
      </c>
      <c r="BK165" s="159">
        <f>ROUND(I165*H165,2)</f>
        <v>0</v>
      </c>
      <c r="BL165" s="18" t="s">
        <v>148</v>
      </c>
      <c r="BM165" s="158" t="s">
        <v>566</v>
      </c>
    </row>
    <row r="166" spans="1:65" s="2" customFormat="1" ht="24.2" customHeight="1">
      <c r="A166" s="33"/>
      <c r="B166" s="145"/>
      <c r="C166" s="146" t="s">
        <v>204</v>
      </c>
      <c r="D166" s="146" t="s">
        <v>132</v>
      </c>
      <c r="E166" s="255" t="s">
        <v>872</v>
      </c>
      <c r="F166" s="256" t="s">
        <v>871</v>
      </c>
      <c r="G166" s="149" t="s">
        <v>145</v>
      </c>
      <c r="H166" s="150">
        <v>1990</v>
      </c>
      <c r="I166" s="151"/>
      <c r="J166" s="152">
        <f>ROUND(I166*H166,2)</f>
        <v>0</v>
      </c>
      <c r="K166" s="153"/>
      <c r="L166" s="34"/>
      <c r="M166" s="154" t="s">
        <v>1</v>
      </c>
      <c r="N166" s="155" t="s">
        <v>43</v>
      </c>
      <c r="O166" s="59"/>
      <c r="P166" s="156">
        <f>O166*H166</f>
        <v>0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8" t="s">
        <v>148</v>
      </c>
      <c r="AT166" s="158" t="s">
        <v>132</v>
      </c>
      <c r="AU166" s="158" t="s">
        <v>88</v>
      </c>
      <c r="AY166" s="18" t="s">
        <v>129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8" t="s">
        <v>86</v>
      </c>
      <c r="BK166" s="159">
        <f>ROUND(I166*H166,2)</f>
        <v>0</v>
      </c>
      <c r="BL166" s="18" t="s">
        <v>148</v>
      </c>
      <c r="BM166" s="158" t="s">
        <v>567</v>
      </c>
    </row>
    <row r="167" spans="1:65" s="13" customFormat="1">
      <c r="B167" s="160"/>
      <c r="D167" s="161" t="s">
        <v>138</v>
      </c>
      <c r="E167" s="162" t="s">
        <v>1</v>
      </c>
      <c r="F167" s="163" t="s">
        <v>568</v>
      </c>
      <c r="H167" s="164">
        <v>1990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138</v>
      </c>
      <c r="AU167" s="162" t="s">
        <v>88</v>
      </c>
      <c r="AV167" s="13" t="s">
        <v>88</v>
      </c>
      <c r="AW167" s="13" t="s">
        <v>34</v>
      </c>
      <c r="AX167" s="13" t="s">
        <v>86</v>
      </c>
      <c r="AY167" s="162" t="s">
        <v>129</v>
      </c>
    </row>
    <row r="168" spans="1:65" s="2" customFormat="1" ht="24.2" customHeight="1">
      <c r="A168" s="33"/>
      <c r="B168" s="145"/>
      <c r="C168" s="146" t="s">
        <v>209</v>
      </c>
      <c r="D168" s="146" t="s">
        <v>132</v>
      </c>
      <c r="E168" s="147" t="s">
        <v>569</v>
      </c>
      <c r="F168" s="148" t="s">
        <v>570</v>
      </c>
      <c r="G168" s="149" t="s">
        <v>145</v>
      </c>
      <c r="H168" s="150">
        <v>995</v>
      </c>
      <c r="I168" s="151"/>
      <c r="J168" s="152">
        <f>ROUND(I168*H168,2)</f>
        <v>0</v>
      </c>
      <c r="K168" s="153"/>
      <c r="L168" s="34"/>
      <c r="M168" s="154" t="s">
        <v>1</v>
      </c>
      <c r="N168" s="155" t="s">
        <v>43</v>
      </c>
      <c r="O168" s="59"/>
      <c r="P168" s="156">
        <f>O168*H168</f>
        <v>0</v>
      </c>
      <c r="Q168" s="156">
        <v>0</v>
      </c>
      <c r="R168" s="156">
        <f>Q168*H168</f>
        <v>0</v>
      </c>
      <c r="S168" s="156">
        <v>0</v>
      </c>
      <c r="T168" s="15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8" t="s">
        <v>148</v>
      </c>
      <c r="AT168" s="158" t="s">
        <v>132</v>
      </c>
      <c r="AU168" s="158" t="s">
        <v>88</v>
      </c>
      <c r="AY168" s="18" t="s">
        <v>129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8" t="s">
        <v>86</v>
      </c>
      <c r="BK168" s="159">
        <f>ROUND(I168*H168,2)</f>
        <v>0</v>
      </c>
      <c r="BL168" s="18" t="s">
        <v>148</v>
      </c>
      <c r="BM168" s="158" t="s">
        <v>571</v>
      </c>
    </row>
    <row r="169" spans="1:65" s="2" customFormat="1" ht="21.75" customHeight="1">
      <c r="A169" s="33"/>
      <c r="B169" s="145"/>
      <c r="C169" s="146" t="s">
        <v>213</v>
      </c>
      <c r="D169" s="146" t="s">
        <v>132</v>
      </c>
      <c r="E169" s="147" t="s">
        <v>572</v>
      </c>
      <c r="F169" s="148" t="s">
        <v>573</v>
      </c>
      <c r="G169" s="149" t="s">
        <v>145</v>
      </c>
      <c r="H169" s="150">
        <v>995</v>
      </c>
      <c r="I169" s="151"/>
      <c r="J169" s="152">
        <f>ROUND(I169*H169,2)</f>
        <v>0</v>
      </c>
      <c r="K169" s="153"/>
      <c r="L169" s="34"/>
      <c r="M169" s="154" t="s">
        <v>1</v>
      </c>
      <c r="N169" s="155" t="s">
        <v>43</v>
      </c>
      <c r="O169" s="59"/>
      <c r="P169" s="156">
        <f>O169*H169</f>
        <v>0</v>
      </c>
      <c r="Q169" s="156">
        <v>0</v>
      </c>
      <c r="R169" s="156">
        <f>Q169*H169</f>
        <v>0</v>
      </c>
      <c r="S169" s="156">
        <v>0</v>
      </c>
      <c r="T169" s="15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8" t="s">
        <v>148</v>
      </c>
      <c r="AT169" s="158" t="s">
        <v>132</v>
      </c>
      <c r="AU169" s="158" t="s">
        <v>88</v>
      </c>
      <c r="AY169" s="18" t="s">
        <v>129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18" t="s">
        <v>86</v>
      </c>
      <c r="BK169" s="159">
        <f>ROUND(I169*H169,2)</f>
        <v>0</v>
      </c>
      <c r="BL169" s="18" t="s">
        <v>148</v>
      </c>
      <c r="BM169" s="158" t="s">
        <v>574</v>
      </c>
    </row>
    <row r="170" spans="1:65" s="12" customFormat="1" ht="22.9" customHeight="1">
      <c r="B170" s="132"/>
      <c r="D170" s="133" t="s">
        <v>77</v>
      </c>
      <c r="E170" s="143" t="s">
        <v>165</v>
      </c>
      <c r="F170" s="143" t="s">
        <v>575</v>
      </c>
      <c r="I170" s="135"/>
      <c r="J170" s="144">
        <f>BK170</f>
        <v>0</v>
      </c>
      <c r="L170" s="132"/>
      <c r="M170" s="137"/>
      <c r="N170" s="138"/>
      <c r="O170" s="138"/>
      <c r="P170" s="139">
        <f>SUM(P171:P183)</f>
        <v>0</v>
      </c>
      <c r="Q170" s="138"/>
      <c r="R170" s="139">
        <f>SUM(R171:R183)</f>
        <v>3.5102999999999995</v>
      </c>
      <c r="S170" s="138"/>
      <c r="T170" s="140">
        <f>SUM(T171:T183)</f>
        <v>0</v>
      </c>
      <c r="AR170" s="133" t="s">
        <v>86</v>
      </c>
      <c r="AT170" s="141" t="s">
        <v>77</v>
      </c>
      <c r="AU170" s="141" t="s">
        <v>86</v>
      </c>
      <c r="AY170" s="133" t="s">
        <v>129</v>
      </c>
      <c r="BK170" s="142">
        <f>SUM(BK171:BK183)</f>
        <v>0</v>
      </c>
    </row>
    <row r="171" spans="1:65" s="2" customFormat="1" ht="24.2" customHeight="1">
      <c r="A171" s="33"/>
      <c r="B171" s="145"/>
      <c r="C171" s="146" t="s">
        <v>219</v>
      </c>
      <c r="D171" s="146" t="s">
        <v>132</v>
      </c>
      <c r="E171" s="147" t="s">
        <v>576</v>
      </c>
      <c r="F171" s="148" t="s">
        <v>577</v>
      </c>
      <c r="G171" s="149" t="s">
        <v>168</v>
      </c>
      <c r="H171" s="150">
        <v>3</v>
      </c>
      <c r="I171" s="151"/>
      <c r="J171" s="152">
        <f>ROUND(I171*H171,2)</f>
        <v>0</v>
      </c>
      <c r="K171" s="153"/>
      <c r="L171" s="34"/>
      <c r="M171" s="154" t="s">
        <v>1</v>
      </c>
      <c r="N171" s="155" t="s">
        <v>43</v>
      </c>
      <c r="O171" s="59"/>
      <c r="P171" s="156">
        <f>O171*H171</f>
        <v>0</v>
      </c>
      <c r="Q171" s="156">
        <v>0.12422</v>
      </c>
      <c r="R171" s="156">
        <f>Q171*H171</f>
        <v>0.37265999999999999</v>
      </c>
      <c r="S171" s="156">
        <v>0</v>
      </c>
      <c r="T171" s="15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8" t="s">
        <v>148</v>
      </c>
      <c r="AT171" s="158" t="s">
        <v>132</v>
      </c>
      <c r="AU171" s="158" t="s">
        <v>88</v>
      </c>
      <c r="AY171" s="18" t="s">
        <v>129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8" t="s">
        <v>86</v>
      </c>
      <c r="BK171" s="159">
        <f>ROUND(I171*H171,2)</f>
        <v>0</v>
      </c>
      <c r="BL171" s="18" t="s">
        <v>148</v>
      </c>
      <c r="BM171" s="158" t="s">
        <v>578</v>
      </c>
    </row>
    <row r="172" spans="1:65" s="2" customFormat="1" ht="21.75" customHeight="1">
      <c r="A172" s="33"/>
      <c r="B172" s="145"/>
      <c r="C172" s="169" t="s">
        <v>224</v>
      </c>
      <c r="D172" s="169" t="s">
        <v>126</v>
      </c>
      <c r="E172" s="170" t="s">
        <v>579</v>
      </c>
      <c r="F172" s="171" t="s">
        <v>580</v>
      </c>
      <c r="G172" s="172" t="s">
        <v>168</v>
      </c>
      <c r="H172" s="173">
        <v>3</v>
      </c>
      <c r="I172" s="174"/>
      <c r="J172" s="175">
        <f>ROUND(I172*H172,2)</f>
        <v>0</v>
      </c>
      <c r="K172" s="176"/>
      <c r="L172" s="177"/>
      <c r="M172" s="178" t="s">
        <v>1</v>
      </c>
      <c r="N172" s="179" t="s">
        <v>43</v>
      </c>
      <c r="O172" s="59"/>
      <c r="P172" s="156">
        <f>O172*H172</f>
        <v>0</v>
      </c>
      <c r="Q172" s="156">
        <v>6.7000000000000004E-2</v>
      </c>
      <c r="R172" s="156">
        <f>Q172*H172</f>
        <v>0.20100000000000001</v>
      </c>
      <c r="S172" s="156">
        <v>0</v>
      </c>
      <c r="T172" s="15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8" t="s">
        <v>165</v>
      </c>
      <c r="AT172" s="158" t="s">
        <v>126</v>
      </c>
      <c r="AU172" s="158" t="s">
        <v>88</v>
      </c>
      <c r="AY172" s="18" t="s">
        <v>129</v>
      </c>
      <c r="BE172" s="159">
        <f>IF(N172="základní",J172,0)</f>
        <v>0</v>
      </c>
      <c r="BF172" s="159">
        <f>IF(N172="snížená",J172,0)</f>
        <v>0</v>
      </c>
      <c r="BG172" s="159">
        <f>IF(N172="zákl. přenesená",J172,0)</f>
        <v>0</v>
      </c>
      <c r="BH172" s="159">
        <f>IF(N172="sníž. přenesená",J172,0)</f>
        <v>0</v>
      </c>
      <c r="BI172" s="159">
        <f>IF(N172="nulová",J172,0)</f>
        <v>0</v>
      </c>
      <c r="BJ172" s="18" t="s">
        <v>86</v>
      </c>
      <c r="BK172" s="159">
        <f>ROUND(I172*H172,2)</f>
        <v>0</v>
      </c>
      <c r="BL172" s="18" t="s">
        <v>148</v>
      </c>
      <c r="BM172" s="158" t="s">
        <v>581</v>
      </c>
    </row>
    <row r="173" spans="1:65" s="2" customFormat="1" ht="21.75" customHeight="1">
      <c r="A173" s="33"/>
      <c r="B173" s="145"/>
      <c r="C173" s="146" t="s">
        <v>7</v>
      </c>
      <c r="D173" s="146" t="s">
        <v>132</v>
      </c>
      <c r="E173" s="147" t="s">
        <v>582</v>
      </c>
      <c r="F173" s="148" t="s">
        <v>583</v>
      </c>
      <c r="G173" s="149" t="s">
        <v>168</v>
      </c>
      <c r="H173" s="150">
        <v>3</v>
      </c>
      <c r="I173" s="151"/>
      <c r="J173" s="152">
        <f>ROUND(I173*H173,2)</f>
        <v>0</v>
      </c>
      <c r="K173" s="153"/>
      <c r="L173" s="34"/>
      <c r="M173" s="154" t="s">
        <v>1</v>
      </c>
      <c r="N173" s="155" t="s">
        <v>43</v>
      </c>
      <c r="O173" s="59"/>
      <c r="P173" s="156">
        <f>O173*H173</f>
        <v>0</v>
      </c>
      <c r="Q173" s="156">
        <v>0.14494000000000001</v>
      </c>
      <c r="R173" s="156">
        <f>Q173*H173</f>
        <v>0.43482000000000004</v>
      </c>
      <c r="S173" s="156">
        <v>0</v>
      </c>
      <c r="T173" s="15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8" t="s">
        <v>148</v>
      </c>
      <c r="AT173" s="158" t="s">
        <v>132</v>
      </c>
      <c r="AU173" s="158" t="s">
        <v>88</v>
      </c>
      <c r="AY173" s="18" t="s">
        <v>129</v>
      </c>
      <c r="BE173" s="159">
        <f>IF(N173="základní",J173,0)</f>
        <v>0</v>
      </c>
      <c r="BF173" s="159">
        <f>IF(N173="snížená",J173,0)</f>
        <v>0</v>
      </c>
      <c r="BG173" s="159">
        <f>IF(N173="zákl. přenesená",J173,0)</f>
        <v>0</v>
      </c>
      <c r="BH173" s="159">
        <f>IF(N173="sníž. přenesená",J173,0)</f>
        <v>0</v>
      </c>
      <c r="BI173" s="159">
        <f>IF(N173="nulová",J173,0)</f>
        <v>0</v>
      </c>
      <c r="BJ173" s="18" t="s">
        <v>86</v>
      </c>
      <c r="BK173" s="159">
        <f>ROUND(I173*H173,2)</f>
        <v>0</v>
      </c>
      <c r="BL173" s="18" t="s">
        <v>148</v>
      </c>
      <c r="BM173" s="158" t="s">
        <v>584</v>
      </c>
    </row>
    <row r="174" spans="1:65" s="15" customFormat="1">
      <c r="B174" s="196"/>
      <c r="D174" s="161" t="s">
        <v>138</v>
      </c>
      <c r="E174" s="197" t="s">
        <v>1</v>
      </c>
      <c r="F174" s="198" t="s">
        <v>585</v>
      </c>
      <c r="H174" s="197" t="s">
        <v>1</v>
      </c>
      <c r="I174" s="199"/>
      <c r="L174" s="196"/>
      <c r="M174" s="200"/>
      <c r="N174" s="201"/>
      <c r="O174" s="201"/>
      <c r="P174" s="201"/>
      <c r="Q174" s="201"/>
      <c r="R174" s="201"/>
      <c r="S174" s="201"/>
      <c r="T174" s="202"/>
      <c r="AT174" s="197" t="s">
        <v>138</v>
      </c>
      <c r="AU174" s="197" t="s">
        <v>88</v>
      </c>
      <c r="AV174" s="15" t="s">
        <v>86</v>
      </c>
      <c r="AW174" s="15" t="s">
        <v>34</v>
      </c>
      <c r="AX174" s="15" t="s">
        <v>78</v>
      </c>
      <c r="AY174" s="197" t="s">
        <v>129</v>
      </c>
    </row>
    <row r="175" spans="1:65" s="13" customFormat="1">
      <c r="B175" s="160"/>
      <c r="D175" s="161" t="s">
        <v>138</v>
      </c>
      <c r="E175" s="162" t="s">
        <v>1</v>
      </c>
      <c r="F175" s="163" t="s">
        <v>128</v>
      </c>
      <c r="H175" s="164">
        <v>3</v>
      </c>
      <c r="I175" s="165"/>
      <c r="L175" s="160"/>
      <c r="M175" s="166"/>
      <c r="N175" s="167"/>
      <c r="O175" s="167"/>
      <c r="P175" s="167"/>
      <c r="Q175" s="167"/>
      <c r="R175" s="167"/>
      <c r="S175" s="167"/>
      <c r="T175" s="168"/>
      <c r="AT175" s="162" t="s">
        <v>138</v>
      </c>
      <c r="AU175" s="162" t="s">
        <v>88</v>
      </c>
      <c r="AV175" s="13" t="s">
        <v>88</v>
      </c>
      <c r="AW175" s="13" t="s">
        <v>34</v>
      </c>
      <c r="AX175" s="13" t="s">
        <v>86</v>
      </c>
      <c r="AY175" s="162" t="s">
        <v>129</v>
      </c>
    </row>
    <row r="176" spans="1:65" s="2" customFormat="1" ht="16.5" customHeight="1">
      <c r="A176" s="33"/>
      <c r="B176" s="145"/>
      <c r="C176" s="169" t="s">
        <v>234</v>
      </c>
      <c r="D176" s="169" t="s">
        <v>126</v>
      </c>
      <c r="E176" s="170" t="s">
        <v>586</v>
      </c>
      <c r="F176" s="171" t="s">
        <v>587</v>
      </c>
      <c r="G176" s="172" t="s">
        <v>168</v>
      </c>
      <c r="H176" s="173">
        <v>3</v>
      </c>
      <c r="I176" s="174"/>
      <c r="J176" s="175">
        <f t="shared" ref="J176:J183" si="0">ROUND(I176*H176,2)</f>
        <v>0</v>
      </c>
      <c r="K176" s="176"/>
      <c r="L176" s="177"/>
      <c r="M176" s="178" t="s">
        <v>1</v>
      </c>
      <c r="N176" s="179" t="s">
        <v>43</v>
      </c>
      <c r="O176" s="59"/>
      <c r="P176" s="156">
        <f t="shared" ref="P176:P183" si="1">O176*H176</f>
        <v>0</v>
      </c>
      <c r="Q176" s="156">
        <v>0.10299999999999999</v>
      </c>
      <c r="R176" s="156">
        <f t="shared" ref="R176:R183" si="2">Q176*H176</f>
        <v>0.309</v>
      </c>
      <c r="S176" s="156">
        <v>0</v>
      </c>
      <c r="T176" s="157">
        <f t="shared" ref="T176:T183" si="3"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8" t="s">
        <v>165</v>
      </c>
      <c r="AT176" s="158" t="s">
        <v>126</v>
      </c>
      <c r="AU176" s="158" t="s">
        <v>88</v>
      </c>
      <c r="AY176" s="18" t="s">
        <v>129</v>
      </c>
      <c r="BE176" s="159">
        <f t="shared" ref="BE176:BE183" si="4">IF(N176="základní",J176,0)</f>
        <v>0</v>
      </c>
      <c r="BF176" s="159">
        <f t="shared" ref="BF176:BF183" si="5">IF(N176="snížená",J176,0)</f>
        <v>0</v>
      </c>
      <c r="BG176" s="159">
        <f t="shared" ref="BG176:BG183" si="6">IF(N176="zákl. přenesená",J176,0)</f>
        <v>0</v>
      </c>
      <c r="BH176" s="159">
        <f t="shared" ref="BH176:BH183" si="7">IF(N176="sníž. přenesená",J176,0)</f>
        <v>0</v>
      </c>
      <c r="BI176" s="159">
        <f t="shared" ref="BI176:BI183" si="8">IF(N176="nulová",J176,0)</f>
        <v>0</v>
      </c>
      <c r="BJ176" s="18" t="s">
        <v>86</v>
      </c>
      <c r="BK176" s="159">
        <f t="shared" ref="BK176:BK183" si="9">ROUND(I176*H176,2)</f>
        <v>0</v>
      </c>
      <c r="BL176" s="18" t="s">
        <v>148</v>
      </c>
      <c r="BM176" s="158" t="s">
        <v>588</v>
      </c>
    </row>
    <row r="177" spans="1:65" s="2" customFormat="1" ht="24.2" customHeight="1">
      <c r="A177" s="33"/>
      <c r="B177" s="145"/>
      <c r="C177" s="169" t="s">
        <v>238</v>
      </c>
      <c r="D177" s="169" t="s">
        <v>126</v>
      </c>
      <c r="E177" s="170" t="s">
        <v>589</v>
      </c>
      <c r="F177" s="171" t="s">
        <v>590</v>
      </c>
      <c r="G177" s="172" t="s">
        <v>168</v>
      </c>
      <c r="H177" s="173">
        <v>3</v>
      </c>
      <c r="I177" s="174"/>
      <c r="J177" s="175">
        <f t="shared" si="0"/>
        <v>0</v>
      </c>
      <c r="K177" s="176"/>
      <c r="L177" s="177"/>
      <c r="M177" s="178" t="s">
        <v>1</v>
      </c>
      <c r="N177" s="179" t="s">
        <v>43</v>
      </c>
      <c r="O177" s="59"/>
      <c r="P177" s="156">
        <f t="shared" si="1"/>
        <v>0</v>
      </c>
      <c r="Q177" s="156">
        <v>4.0000000000000001E-3</v>
      </c>
      <c r="R177" s="156">
        <f t="shared" si="2"/>
        <v>1.2E-2</v>
      </c>
      <c r="S177" s="156">
        <v>0</v>
      </c>
      <c r="T177" s="157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8" t="s">
        <v>165</v>
      </c>
      <c r="AT177" s="158" t="s">
        <v>126</v>
      </c>
      <c r="AU177" s="158" t="s">
        <v>88</v>
      </c>
      <c r="AY177" s="18" t="s">
        <v>129</v>
      </c>
      <c r="BE177" s="159">
        <f t="shared" si="4"/>
        <v>0</v>
      </c>
      <c r="BF177" s="159">
        <f t="shared" si="5"/>
        <v>0</v>
      </c>
      <c r="BG177" s="159">
        <f t="shared" si="6"/>
        <v>0</v>
      </c>
      <c r="BH177" s="159">
        <f t="shared" si="7"/>
        <v>0</v>
      </c>
      <c r="BI177" s="159">
        <f t="shared" si="8"/>
        <v>0</v>
      </c>
      <c r="BJ177" s="18" t="s">
        <v>86</v>
      </c>
      <c r="BK177" s="159">
        <f t="shared" si="9"/>
        <v>0</v>
      </c>
      <c r="BL177" s="18" t="s">
        <v>148</v>
      </c>
      <c r="BM177" s="158" t="s">
        <v>591</v>
      </c>
    </row>
    <row r="178" spans="1:65" s="2" customFormat="1" ht="16.5" customHeight="1">
      <c r="A178" s="33"/>
      <c r="B178" s="145"/>
      <c r="C178" s="169" t="s">
        <v>242</v>
      </c>
      <c r="D178" s="169" t="s">
        <v>126</v>
      </c>
      <c r="E178" s="170" t="s">
        <v>592</v>
      </c>
      <c r="F178" s="171" t="s">
        <v>593</v>
      </c>
      <c r="G178" s="172" t="s">
        <v>168</v>
      </c>
      <c r="H178" s="173">
        <v>3</v>
      </c>
      <c r="I178" s="174"/>
      <c r="J178" s="175">
        <f t="shared" si="0"/>
        <v>0</v>
      </c>
      <c r="K178" s="176"/>
      <c r="L178" s="177"/>
      <c r="M178" s="178" t="s">
        <v>1</v>
      </c>
      <c r="N178" s="179" t="s">
        <v>43</v>
      </c>
      <c r="O178" s="59"/>
      <c r="P178" s="156">
        <f t="shared" si="1"/>
        <v>0</v>
      </c>
      <c r="Q178" s="156">
        <v>0.23200000000000001</v>
      </c>
      <c r="R178" s="156">
        <f t="shared" si="2"/>
        <v>0.69600000000000006</v>
      </c>
      <c r="S178" s="156">
        <v>0</v>
      </c>
      <c r="T178" s="157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8" t="s">
        <v>165</v>
      </c>
      <c r="AT178" s="158" t="s">
        <v>126</v>
      </c>
      <c r="AU178" s="158" t="s">
        <v>88</v>
      </c>
      <c r="AY178" s="18" t="s">
        <v>129</v>
      </c>
      <c r="BE178" s="159">
        <f t="shared" si="4"/>
        <v>0</v>
      </c>
      <c r="BF178" s="159">
        <f t="shared" si="5"/>
        <v>0</v>
      </c>
      <c r="BG178" s="159">
        <f t="shared" si="6"/>
        <v>0</v>
      </c>
      <c r="BH178" s="159">
        <f t="shared" si="7"/>
        <v>0</v>
      </c>
      <c r="BI178" s="159">
        <f t="shared" si="8"/>
        <v>0</v>
      </c>
      <c r="BJ178" s="18" t="s">
        <v>86</v>
      </c>
      <c r="BK178" s="159">
        <f t="shared" si="9"/>
        <v>0</v>
      </c>
      <c r="BL178" s="18" t="s">
        <v>148</v>
      </c>
      <c r="BM178" s="158" t="s">
        <v>594</v>
      </c>
    </row>
    <row r="179" spans="1:65" s="2" customFormat="1" ht="16.5" customHeight="1">
      <c r="A179" s="33"/>
      <c r="B179" s="145"/>
      <c r="C179" s="169" t="s">
        <v>247</v>
      </c>
      <c r="D179" s="169" t="s">
        <v>126</v>
      </c>
      <c r="E179" s="170" t="s">
        <v>595</v>
      </c>
      <c r="F179" s="171" t="s">
        <v>596</v>
      </c>
      <c r="G179" s="172" t="s">
        <v>168</v>
      </c>
      <c r="H179" s="173">
        <v>3</v>
      </c>
      <c r="I179" s="174"/>
      <c r="J179" s="175">
        <f t="shared" si="0"/>
        <v>0</v>
      </c>
      <c r="K179" s="176"/>
      <c r="L179" s="177"/>
      <c r="M179" s="178" t="s">
        <v>1</v>
      </c>
      <c r="N179" s="179" t="s">
        <v>43</v>
      </c>
      <c r="O179" s="59"/>
      <c r="P179" s="156">
        <f t="shared" si="1"/>
        <v>0</v>
      </c>
      <c r="Q179" s="156">
        <v>0.12</v>
      </c>
      <c r="R179" s="156">
        <f t="shared" si="2"/>
        <v>0.36</v>
      </c>
      <c r="S179" s="156">
        <v>0</v>
      </c>
      <c r="T179" s="157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8" t="s">
        <v>165</v>
      </c>
      <c r="AT179" s="158" t="s">
        <v>126</v>
      </c>
      <c r="AU179" s="158" t="s">
        <v>88</v>
      </c>
      <c r="AY179" s="18" t="s">
        <v>129</v>
      </c>
      <c r="BE179" s="159">
        <f t="shared" si="4"/>
        <v>0</v>
      </c>
      <c r="BF179" s="159">
        <f t="shared" si="5"/>
        <v>0</v>
      </c>
      <c r="BG179" s="159">
        <f t="shared" si="6"/>
        <v>0</v>
      </c>
      <c r="BH179" s="159">
        <f t="shared" si="7"/>
        <v>0</v>
      </c>
      <c r="BI179" s="159">
        <f t="shared" si="8"/>
        <v>0</v>
      </c>
      <c r="BJ179" s="18" t="s">
        <v>86</v>
      </c>
      <c r="BK179" s="159">
        <f t="shared" si="9"/>
        <v>0</v>
      </c>
      <c r="BL179" s="18" t="s">
        <v>148</v>
      </c>
      <c r="BM179" s="158" t="s">
        <v>597</v>
      </c>
    </row>
    <row r="180" spans="1:65" s="2" customFormat="1" ht="24.2" customHeight="1">
      <c r="A180" s="33"/>
      <c r="B180" s="145"/>
      <c r="C180" s="169" t="s">
        <v>251</v>
      </c>
      <c r="D180" s="169" t="s">
        <v>126</v>
      </c>
      <c r="E180" s="170" t="s">
        <v>598</v>
      </c>
      <c r="F180" s="171" t="s">
        <v>599</v>
      </c>
      <c r="G180" s="172" t="s">
        <v>168</v>
      </c>
      <c r="H180" s="173">
        <v>3</v>
      </c>
      <c r="I180" s="174"/>
      <c r="J180" s="175">
        <f t="shared" si="0"/>
        <v>0</v>
      </c>
      <c r="K180" s="176"/>
      <c r="L180" s="177"/>
      <c r="M180" s="178" t="s">
        <v>1</v>
      </c>
      <c r="N180" s="179" t="s">
        <v>43</v>
      </c>
      <c r="O180" s="59"/>
      <c r="P180" s="156">
        <f t="shared" si="1"/>
        <v>0</v>
      </c>
      <c r="Q180" s="156">
        <v>0.08</v>
      </c>
      <c r="R180" s="156">
        <f t="shared" si="2"/>
        <v>0.24</v>
      </c>
      <c r="S180" s="156">
        <v>0</v>
      </c>
      <c r="T180" s="157">
        <f t="shared" si="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8" t="s">
        <v>165</v>
      </c>
      <c r="AT180" s="158" t="s">
        <v>126</v>
      </c>
      <c r="AU180" s="158" t="s">
        <v>88</v>
      </c>
      <c r="AY180" s="18" t="s">
        <v>129</v>
      </c>
      <c r="BE180" s="159">
        <f t="shared" si="4"/>
        <v>0</v>
      </c>
      <c r="BF180" s="159">
        <f t="shared" si="5"/>
        <v>0</v>
      </c>
      <c r="BG180" s="159">
        <f t="shared" si="6"/>
        <v>0</v>
      </c>
      <c r="BH180" s="159">
        <f t="shared" si="7"/>
        <v>0</v>
      </c>
      <c r="BI180" s="159">
        <f t="shared" si="8"/>
        <v>0</v>
      </c>
      <c r="BJ180" s="18" t="s">
        <v>86</v>
      </c>
      <c r="BK180" s="159">
        <f t="shared" si="9"/>
        <v>0</v>
      </c>
      <c r="BL180" s="18" t="s">
        <v>148</v>
      </c>
      <c r="BM180" s="158" t="s">
        <v>600</v>
      </c>
    </row>
    <row r="181" spans="1:65" s="2" customFormat="1" ht="24.2" customHeight="1">
      <c r="A181" s="33"/>
      <c r="B181" s="145"/>
      <c r="C181" s="169" t="s">
        <v>255</v>
      </c>
      <c r="D181" s="169" t="s">
        <v>126</v>
      </c>
      <c r="E181" s="170" t="s">
        <v>601</v>
      </c>
      <c r="F181" s="171" t="s">
        <v>602</v>
      </c>
      <c r="G181" s="172" t="s">
        <v>168</v>
      </c>
      <c r="H181" s="173">
        <v>3</v>
      </c>
      <c r="I181" s="174"/>
      <c r="J181" s="175">
        <f t="shared" si="0"/>
        <v>0</v>
      </c>
      <c r="K181" s="176"/>
      <c r="L181" s="177"/>
      <c r="M181" s="178" t="s">
        <v>1</v>
      </c>
      <c r="N181" s="179" t="s">
        <v>43</v>
      </c>
      <c r="O181" s="59"/>
      <c r="P181" s="156">
        <f t="shared" si="1"/>
        <v>0</v>
      </c>
      <c r="Q181" s="156">
        <v>2.7E-2</v>
      </c>
      <c r="R181" s="156">
        <f t="shared" si="2"/>
        <v>8.1000000000000003E-2</v>
      </c>
      <c r="S181" s="156">
        <v>0</v>
      </c>
      <c r="T181" s="157">
        <f t="shared" si="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8" t="s">
        <v>165</v>
      </c>
      <c r="AT181" s="158" t="s">
        <v>126</v>
      </c>
      <c r="AU181" s="158" t="s">
        <v>88</v>
      </c>
      <c r="AY181" s="18" t="s">
        <v>129</v>
      </c>
      <c r="BE181" s="159">
        <f t="shared" si="4"/>
        <v>0</v>
      </c>
      <c r="BF181" s="159">
        <f t="shared" si="5"/>
        <v>0</v>
      </c>
      <c r="BG181" s="159">
        <f t="shared" si="6"/>
        <v>0</v>
      </c>
      <c r="BH181" s="159">
        <f t="shared" si="7"/>
        <v>0</v>
      </c>
      <c r="BI181" s="159">
        <f t="shared" si="8"/>
        <v>0</v>
      </c>
      <c r="BJ181" s="18" t="s">
        <v>86</v>
      </c>
      <c r="BK181" s="159">
        <f t="shared" si="9"/>
        <v>0</v>
      </c>
      <c r="BL181" s="18" t="s">
        <v>148</v>
      </c>
      <c r="BM181" s="158" t="s">
        <v>603</v>
      </c>
    </row>
    <row r="182" spans="1:65" s="2" customFormat="1" ht="24.2" customHeight="1">
      <c r="A182" s="33"/>
      <c r="B182" s="145"/>
      <c r="C182" s="146" t="s">
        <v>259</v>
      </c>
      <c r="D182" s="146" t="s">
        <v>132</v>
      </c>
      <c r="E182" s="147" t="s">
        <v>604</v>
      </c>
      <c r="F182" s="148" t="s">
        <v>605</v>
      </c>
      <c r="G182" s="149" t="s">
        <v>168</v>
      </c>
      <c r="H182" s="150">
        <v>3</v>
      </c>
      <c r="I182" s="151"/>
      <c r="J182" s="152">
        <f t="shared" si="0"/>
        <v>0</v>
      </c>
      <c r="K182" s="153"/>
      <c r="L182" s="34"/>
      <c r="M182" s="154" t="s">
        <v>1</v>
      </c>
      <c r="N182" s="155" t="s">
        <v>43</v>
      </c>
      <c r="O182" s="59"/>
      <c r="P182" s="156">
        <f t="shared" si="1"/>
        <v>0</v>
      </c>
      <c r="Q182" s="156">
        <v>0.21734000000000001</v>
      </c>
      <c r="R182" s="156">
        <f t="shared" si="2"/>
        <v>0.65202000000000004</v>
      </c>
      <c r="S182" s="156">
        <v>0</v>
      </c>
      <c r="T182" s="157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8" t="s">
        <v>148</v>
      </c>
      <c r="AT182" s="158" t="s">
        <v>132</v>
      </c>
      <c r="AU182" s="158" t="s">
        <v>88</v>
      </c>
      <c r="AY182" s="18" t="s">
        <v>129</v>
      </c>
      <c r="BE182" s="159">
        <f t="shared" si="4"/>
        <v>0</v>
      </c>
      <c r="BF182" s="159">
        <f t="shared" si="5"/>
        <v>0</v>
      </c>
      <c r="BG182" s="159">
        <f t="shared" si="6"/>
        <v>0</v>
      </c>
      <c r="BH182" s="159">
        <f t="shared" si="7"/>
        <v>0</v>
      </c>
      <c r="BI182" s="159">
        <f t="shared" si="8"/>
        <v>0</v>
      </c>
      <c r="BJ182" s="18" t="s">
        <v>86</v>
      </c>
      <c r="BK182" s="159">
        <f t="shared" si="9"/>
        <v>0</v>
      </c>
      <c r="BL182" s="18" t="s">
        <v>148</v>
      </c>
      <c r="BM182" s="158" t="s">
        <v>606</v>
      </c>
    </row>
    <row r="183" spans="1:65" s="2" customFormat="1" ht="16.5" customHeight="1">
      <c r="A183" s="33"/>
      <c r="B183" s="145"/>
      <c r="C183" s="169" t="s">
        <v>263</v>
      </c>
      <c r="D183" s="169" t="s">
        <v>126</v>
      </c>
      <c r="E183" s="170" t="s">
        <v>607</v>
      </c>
      <c r="F183" s="171" t="s">
        <v>608</v>
      </c>
      <c r="G183" s="172" t="s">
        <v>168</v>
      </c>
      <c r="H183" s="173">
        <v>3</v>
      </c>
      <c r="I183" s="174"/>
      <c r="J183" s="175">
        <f t="shared" si="0"/>
        <v>0</v>
      </c>
      <c r="K183" s="176"/>
      <c r="L183" s="177"/>
      <c r="M183" s="178" t="s">
        <v>1</v>
      </c>
      <c r="N183" s="179" t="s">
        <v>43</v>
      </c>
      <c r="O183" s="59"/>
      <c r="P183" s="156">
        <f t="shared" si="1"/>
        <v>0</v>
      </c>
      <c r="Q183" s="156">
        <v>5.0599999999999999E-2</v>
      </c>
      <c r="R183" s="156">
        <f t="shared" si="2"/>
        <v>0.15179999999999999</v>
      </c>
      <c r="S183" s="156">
        <v>0</v>
      </c>
      <c r="T183" s="157">
        <f t="shared" si="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8" t="s">
        <v>165</v>
      </c>
      <c r="AT183" s="158" t="s">
        <v>126</v>
      </c>
      <c r="AU183" s="158" t="s">
        <v>88</v>
      </c>
      <c r="AY183" s="18" t="s">
        <v>129</v>
      </c>
      <c r="BE183" s="159">
        <f t="shared" si="4"/>
        <v>0</v>
      </c>
      <c r="BF183" s="159">
        <f t="shared" si="5"/>
        <v>0</v>
      </c>
      <c r="BG183" s="159">
        <f t="shared" si="6"/>
        <v>0</v>
      </c>
      <c r="BH183" s="159">
        <f t="shared" si="7"/>
        <v>0</v>
      </c>
      <c r="BI183" s="159">
        <f t="shared" si="8"/>
        <v>0</v>
      </c>
      <c r="BJ183" s="18" t="s">
        <v>86</v>
      </c>
      <c r="BK183" s="159">
        <f t="shared" si="9"/>
        <v>0</v>
      </c>
      <c r="BL183" s="18" t="s">
        <v>148</v>
      </c>
      <c r="BM183" s="158" t="s">
        <v>609</v>
      </c>
    </row>
    <row r="184" spans="1:65" s="12" customFormat="1" ht="22.9" customHeight="1">
      <c r="B184" s="132"/>
      <c r="D184" s="133" t="s">
        <v>77</v>
      </c>
      <c r="E184" s="143" t="s">
        <v>170</v>
      </c>
      <c r="F184" s="143" t="s">
        <v>470</v>
      </c>
      <c r="I184" s="135"/>
      <c r="J184" s="144">
        <f>BK184</f>
        <v>0</v>
      </c>
      <c r="L184" s="132"/>
      <c r="M184" s="137"/>
      <c r="N184" s="138"/>
      <c r="O184" s="138"/>
      <c r="P184" s="139">
        <f>SUM(P185:P191)</f>
        <v>0</v>
      </c>
      <c r="Q184" s="138"/>
      <c r="R184" s="139">
        <f>SUM(R185:R191)</f>
        <v>18.44649132</v>
      </c>
      <c r="S184" s="138"/>
      <c r="T184" s="140">
        <f>SUM(T185:T191)</f>
        <v>0</v>
      </c>
      <c r="AR184" s="133" t="s">
        <v>86</v>
      </c>
      <c r="AT184" s="141" t="s">
        <v>77</v>
      </c>
      <c r="AU184" s="141" t="s">
        <v>86</v>
      </c>
      <c r="AY184" s="133" t="s">
        <v>129</v>
      </c>
      <c r="BK184" s="142">
        <f>SUM(BK185:BK191)</f>
        <v>0</v>
      </c>
    </row>
    <row r="185" spans="1:65" s="2" customFormat="1" ht="24.2" customHeight="1">
      <c r="A185" s="33"/>
      <c r="B185" s="145"/>
      <c r="C185" s="146" t="s">
        <v>267</v>
      </c>
      <c r="D185" s="146" t="s">
        <v>132</v>
      </c>
      <c r="E185" s="147" t="s">
        <v>610</v>
      </c>
      <c r="F185" s="148" t="s">
        <v>611</v>
      </c>
      <c r="G185" s="149" t="s">
        <v>135</v>
      </c>
      <c r="H185" s="150">
        <v>527</v>
      </c>
      <c r="I185" s="151"/>
      <c r="J185" s="152">
        <f>ROUND(I185*H185,2)</f>
        <v>0</v>
      </c>
      <c r="K185" s="153"/>
      <c r="L185" s="34"/>
      <c r="M185" s="154" t="s">
        <v>1</v>
      </c>
      <c r="N185" s="155" t="s">
        <v>43</v>
      </c>
      <c r="O185" s="59"/>
      <c r="P185" s="156">
        <f>O185*H185</f>
        <v>0</v>
      </c>
      <c r="Q185" s="156">
        <v>1.0000000000000001E-5</v>
      </c>
      <c r="R185" s="156">
        <f>Q185*H185</f>
        <v>5.2700000000000004E-3</v>
      </c>
      <c r="S185" s="156">
        <v>0</v>
      </c>
      <c r="T185" s="15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8" t="s">
        <v>148</v>
      </c>
      <c r="AT185" s="158" t="s">
        <v>132</v>
      </c>
      <c r="AU185" s="158" t="s">
        <v>88</v>
      </c>
      <c r="AY185" s="18" t="s">
        <v>129</v>
      </c>
      <c r="BE185" s="159">
        <f>IF(N185="základní",J185,0)</f>
        <v>0</v>
      </c>
      <c r="BF185" s="159">
        <f>IF(N185="snížená",J185,0)</f>
        <v>0</v>
      </c>
      <c r="BG185" s="159">
        <f>IF(N185="zákl. přenesená",J185,0)</f>
        <v>0</v>
      </c>
      <c r="BH185" s="159">
        <f>IF(N185="sníž. přenesená",J185,0)</f>
        <v>0</v>
      </c>
      <c r="BI185" s="159">
        <f>IF(N185="nulová",J185,0)</f>
        <v>0</v>
      </c>
      <c r="BJ185" s="18" t="s">
        <v>86</v>
      </c>
      <c r="BK185" s="159">
        <f>ROUND(I185*H185,2)</f>
        <v>0</v>
      </c>
      <c r="BL185" s="18" t="s">
        <v>148</v>
      </c>
      <c r="BM185" s="158" t="s">
        <v>612</v>
      </c>
    </row>
    <row r="186" spans="1:65" s="13" customFormat="1">
      <c r="B186" s="160"/>
      <c r="D186" s="161" t="s">
        <v>138</v>
      </c>
      <c r="E186" s="162" t="s">
        <v>1</v>
      </c>
      <c r="F186" s="163" t="s">
        <v>613</v>
      </c>
      <c r="H186" s="164">
        <v>57</v>
      </c>
      <c r="I186" s="165"/>
      <c r="L186" s="160"/>
      <c r="M186" s="166"/>
      <c r="N186" s="167"/>
      <c r="O186" s="167"/>
      <c r="P186" s="167"/>
      <c r="Q186" s="167"/>
      <c r="R186" s="167"/>
      <c r="S186" s="167"/>
      <c r="T186" s="168"/>
      <c r="AT186" s="162" t="s">
        <v>138</v>
      </c>
      <c r="AU186" s="162" t="s">
        <v>88</v>
      </c>
      <c r="AV186" s="13" t="s">
        <v>88</v>
      </c>
      <c r="AW186" s="13" t="s">
        <v>34</v>
      </c>
      <c r="AX186" s="13" t="s">
        <v>78</v>
      </c>
      <c r="AY186" s="162" t="s">
        <v>129</v>
      </c>
    </row>
    <row r="187" spans="1:65" s="13" customFormat="1">
      <c r="B187" s="160"/>
      <c r="D187" s="161" t="s">
        <v>138</v>
      </c>
      <c r="E187" s="162" t="s">
        <v>1</v>
      </c>
      <c r="F187" s="163" t="s">
        <v>614</v>
      </c>
      <c r="H187" s="164">
        <v>470</v>
      </c>
      <c r="I187" s="165"/>
      <c r="L187" s="160"/>
      <c r="M187" s="166"/>
      <c r="N187" s="167"/>
      <c r="O187" s="167"/>
      <c r="P187" s="167"/>
      <c r="Q187" s="167"/>
      <c r="R187" s="167"/>
      <c r="S187" s="167"/>
      <c r="T187" s="168"/>
      <c r="AT187" s="162" t="s">
        <v>138</v>
      </c>
      <c r="AU187" s="162" t="s">
        <v>88</v>
      </c>
      <c r="AV187" s="13" t="s">
        <v>88</v>
      </c>
      <c r="AW187" s="13" t="s">
        <v>34</v>
      </c>
      <c r="AX187" s="13" t="s">
        <v>78</v>
      </c>
      <c r="AY187" s="162" t="s">
        <v>129</v>
      </c>
    </row>
    <row r="188" spans="1:65" s="14" customFormat="1">
      <c r="B188" s="185"/>
      <c r="D188" s="161" t="s">
        <v>138</v>
      </c>
      <c r="E188" s="186" t="s">
        <v>1</v>
      </c>
      <c r="F188" s="187" t="s">
        <v>443</v>
      </c>
      <c r="H188" s="188">
        <v>527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138</v>
      </c>
      <c r="AU188" s="186" t="s">
        <v>88</v>
      </c>
      <c r="AV188" s="14" t="s">
        <v>148</v>
      </c>
      <c r="AW188" s="14" t="s">
        <v>34</v>
      </c>
      <c r="AX188" s="14" t="s">
        <v>86</v>
      </c>
      <c r="AY188" s="186" t="s">
        <v>129</v>
      </c>
    </row>
    <row r="189" spans="1:65" s="2" customFormat="1" ht="24.2" customHeight="1">
      <c r="A189" s="33"/>
      <c r="B189" s="145"/>
      <c r="C189" s="146" t="s">
        <v>271</v>
      </c>
      <c r="D189" s="146" t="s">
        <v>132</v>
      </c>
      <c r="E189" s="147" t="s">
        <v>615</v>
      </c>
      <c r="F189" s="148" t="s">
        <v>616</v>
      </c>
      <c r="G189" s="149" t="s">
        <v>135</v>
      </c>
      <c r="H189" s="254">
        <v>527</v>
      </c>
      <c r="I189" s="151"/>
      <c r="J189" s="152">
        <f>ROUND(I189*H189,2)</f>
        <v>0</v>
      </c>
      <c r="K189" s="153"/>
      <c r="L189" s="34"/>
      <c r="M189" s="154" t="s">
        <v>1</v>
      </c>
      <c r="N189" s="155" t="s">
        <v>43</v>
      </c>
      <c r="O189" s="59"/>
      <c r="P189" s="156">
        <f>O189*H189</f>
        <v>0</v>
      </c>
      <c r="Q189" s="156">
        <v>1.7000000000000001E-4</v>
      </c>
      <c r="R189" s="156">
        <f>Q189*H189</f>
        <v>8.9590000000000003E-2</v>
      </c>
      <c r="S189" s="156">
        <v>0</v>
      </c>
      <c r="T189" s="15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8" t="s">
        <v>148</v>
      </c>
      <c r="AT189" s="158" t="s">
        <v>132</v>
      </c>
      <c r="AU189" s="158" t="s">
        <v>88</v>
      </c>
      <c r="AY189" s="18" t="s">
        <v>129</v>
      </c>
      <c r="BE189" s="159">
        <f>IF(N189="základní",J189,0)</f>
        <v>0</v>
      </c>
      <c r="BF189" s="159">
        <f>IF(N189="snížená",J189,0)</f>
        <v>0</v>
      </c>
      <c r="BG189" s="159">
        <f>IF(N189="zákl. přenesená",J189,0)</f>
        <v>0</v>
      </c>
      <c r="BH189" s="159">
        <f>IF(N189="sníž. přenesená",J189,0)</f>
        <v>0</v>
      </c>
      <c r="BI189" s="159">
        <f>IF(N189="nulová",J189,0)</f>
        <v>0</v>
      </c>
      <c r="BJ189" s="18" t="s">
        <v>86</v>
      </c>
      <c r="BK189" s="159">
        <f>ROUND(I189*H189,2)</f>
        <v>0</v>
      </c>
      <c r="BL189" s="18" t="s">
        <v>148</v>
      </c>
      <c r="BM189" s="158" t="s">
        <v>617</v>
      </c>
    </row>
    <row r="190" spans="1:65" s="2" customFormat="1" ht="24.2" customHeight="1">
      <c r="A190" s="33"/>
      <c r="B190" s="145"/>
      <c r="C190" s="146" t="s">
        <v>275</v>
      </c>
      <c r="D190" s="146" t="s">
        <v>132</v>
      </c>
      <c r="E190" s="147" t="s">
        <v>618</v>
      </c>
      <c r="F190" s="148" t="s">
        <v>619</v>
      </c>
      <c r="G190" s="149" t="s">
        <v>453</v>
      </c>
      <c r="H190" s="150">
        <v>18.079000000000001</v>
      </c>
      <c r="I190" s="151"/>
      <c r="J190" s="152">
        <f>ROUND(I190*H190,2)</f>
        <v>0</v>
      </c>
      <c r="K190" s="153"/>
      <c r="L190" s="34"/>
      <c r="M190" s="154" t="s">
        <v>1</v>
      </c>
      <c r="N190" s="155" t="s">
        <v>43</v>
      </c>
      <c r="O190" s="59"/>
      <c r="P190" s="156">
        <f>O190*H190</f>
        <v>0</v>
      </c>
      <c r="Q190" s="156">
        <v>1.01508</v>
      </c>
      <c r="R190" s="156">
        <f>Q190*H190</f>
        <v>18.351631319999999</v>
      </c>
      <c r="S190" s="156">
        <v>0</v>
      </c>
      <c r="T190" s="15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8" t="s">
        <v>148</v>
      </c>
      <c r="AT190" s="158" t="s">
        <v>132</v>
      </c>
      <c r="AU190" s="158" t="s">
        <v>88</v>
      </c>
      <c r="AY190" s="18" t="s">
        <v>129</v>
      </c>
      <c r="BE190" s="159">
        <f>IF(N190="základní",J190,0)</f>
        <v>0</v>
      </c>
      <c r="BF190" s="159">
        <f>IF(N190="snížená",J190,0)</f>
        <v>0</v>
      </c>
      <c r="BG190" s="159">
        <f>IF(N190="zákl. přenesená",J190,0)</f>
        <v>0</v>
      </c>
      <c r="BH190" s="159">
        <f>IF(N190="sníž. přenesená",J190,0)</f>
        <v>0</v>
      </c>
      <c r="BI190" s="159">
        <f>IF(N190="nulová",J190,0)</f>
        <v>0</v>
      </c>
      <c r="BJ190" s="18" t="s">
        <v>86</v>
      </c>
      <c r="BK190" s="159">
        <f>ROUND(I190*H190,2)</f>
        <v>0</v>
      </c>
      <c r="BL190" s="18" t="s">
        <v>148</v>
      </c>
      <c r="BM190" s="158" t="s">
        <v>620</v>
      </c>
    </row>
    <row r="191" spans="1:65" s="13" customFormat="1">
      <c r="B191" s="160"/>
      <c r="D191" s="161" t="s">
        <v>138</v>
      </c>
      <c r="E191" s="162" t="s">
        <v>1</v>
      </c>
      <c r="F191" s="163" t="s">
        <v>621</v>
      </c>
      <c r="H191" s="164">
        <v>18.079000000000001</v>
      </c>
      <c r="I191" s="165"/>
      <c r="L191" s="160"/>
      <c r="M191" s="166"/>
      <c r="N191" s="167"/>
      <c r="O191" s="167"/>
      <c r="P191" s="167"/>
      <c r="Q191" s="167"/>
      <c r="R191" s="167"/>
      <c r="S191" s="167"/>
      <c r="T191" s="168"/>
      <c r="AT191" s="162" t="s">
        <v>138</v>
      </c>
      <c r="AU191" s="162" t="s">
        <v>88</v>
      </c>
      <c r="AV191" s="13" t="s">
        <v>88</v>
      </c>
      <c r="AW191" s="13" t="s">
        <v>34</v>
      </c>
      <c r="AX191" s="13" t="s">
        <v>86</v>
      </c>
      <c r="AY191" s="162" t="s">
        <v>129</v>
      </c>
    </row>
    <row r="192" spans="1:65" s="12" customFormat="1" ht="22.9" customHeight="1">
      <c r="B192" s="132"/>
      <c r="D192" s="133" t="s">
        <v>77</v>
      </c>
      <c r="E192" s="143" t="s">
        <v>622</v>
      </c>
      <c r="F192" s="143" t="s">
        <v>623</v>
      </c>
      <c r="I192" s="135"/>
      <c r="J192" s="144">
        <f>BK192</f>
        <v>0</v>
      </c>
      <c r="L192" s="132"/>
      <c r="M192" s="137"/>
      <c r="N192" s="138"/>
      <c r="O192" s="138"/>
      <c r="P192" s="139">
        <f>SUM(P193:P197)</f>
        <v>0</v>
      </c>
      <c r="Q192" s="138"/>
      <c r="R192" s="139">
        <f>SUM(R193:R197)</f>
        <v>13.053600000000001</v>
      </c>
      <c r="S192" s="138"/>
      <c r="T192" s="140">
        <f>SUM(T193:T197)</f>
        <v>0</v>
      </c>
      <c r="AR192" s="133" t="s">
        <v>86</v>
      </c>
      <c r="AT192" s="141" t="s">
        <v>77</v>
      </c>
      <c r="AU192" s="141" t="s">
        <v>86</v>
      </c>
      <c r="AY192" s="133" t="s">
        <v>129</v>
      </c>
      <c r="BK192" s="142">
        <f>SUM(BK193:BK197)</f>
        <v>0</v>
      </c>
    </row>
    <row r="193" spans="1:65" s="2" customFormat="1" ht="33" customHeight="1">
      <c r="A193" s="33"/>
      <c r="B193" s="145"/>
      <c r="C193" s="146" t="s">
        <v>281</v>
      </c>
      <c r="D193" s="146" t="s">
        <v>132</v>
      </c>
      <c r="E193" s="147" t="s">
        <v>624</v>
      </c>
      <c r="F193" s="148" t="s">
        <v>625</v>
      </c>
      <c r="G193" s="149" t="s">
        <v>135</v>
      </c>
      <c r="H193" s="150">
        <v>84</v>
      </c>
      <c r="I193" s="151"/>
      <c r="J193" s="152">
        <f>ROUND(I193*H193,2)</f>
        <v>0</v>
      </c>
      <c r="K193" s="153"/>
      <c r="L193" s="34"/>
      <c r="M193" s="154" t="s">
        <v>1</v>
      </c>
      <c r="N193" s="155" t="s">
        <v>43</v>
      </c>
      <c r="O193" s="59"/>
      <c r="P193" s="156">
        <f>O193*H193</f>
        <v>0</v>
      </c>
      <c r="Q193" s="156">
        <v>0.15540000000000001</v>
      </c>
      <c r="R193" s="156">
        <f>Q193*H193</f>
        <v>13.053600000000001</v>
      </c>
      <c r="S193" s="156">
        <v>0</v>
      </c>
      <c r="T193" s="15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8" t="s">
        <v>148</v>
      </c>
      <c r="AT193" s="158" t="s">
        <v>132</v>
      </c>
      <c r="AU193" s="158" t="s">
        <v>88</v>
      </c>
      <c r="AY193" s="18" t="s">
        <v>129</v>
      </c>
      <c r="BE193" s="159">
        <f>IF(N193="základní",J193,0)</f>
        <v>0</v>
      </c>
      <c r="BF193" s="159">
        <f>IF(N193="snížená",J193,0)</f>
        <v>0</v>
      </c>
      <c r="BG193" s="159">
        <f>IF(N193="zákl. přenesená",J193,0)</f>
        <v>0</v>
      </c>
      <c r="BH193" s="159">
        <f>IF(N193="sníž. přenesená",J193,0)</f>
        <v>0</v>
      </c>
      <c r="BI193" s="159">
        <f>IF(N193="nulová",J193,0)</f>
        <v>0</v>
      </c>
      <c r="BJ193" s="18" t="s">
        <v>86</v>
      </c>
      <c r="BK193" s="159">
        <f>ROUND(I193*H193,2)</f>
        <v>0</v>
      </c>
      <c r="BL193" s="18" t="s">
        <v>148</v>
      </c>
      <c r="BM193" s="158" t="s">
        <v>626</v>
      </c>
    </row>
    <row r="194" spans="1:65" s="13" customFormat="1">
      <c r="B194" s="160"/>
      <c r="D194" s="161" t="s">
        <v>138</v>
      </c>
      <c r="E194" s="162" t="s">
        <v>1</v>
      </c>
      <c r="F194" s="163" t="s">
        <v>627</v>
      </c>
      <c r="H194" s="164">
        <v>84</v>
      </c>
      <c r="I194" s="165"/>
      <c r="L194" s="160"/>
      <c r="M194" s="166"/>
      <c r="N194" s="167"/>
      <c r="O194" s="167"/>
      <c r="P194" s="167"/>
      <c r="Q194" s="167"/>
      <c r="R194" s="167"/>
      <c r="S194" s="167"/>
      <c r="T194" s="168"/>
      <c r="AT194" s="162" t="s">
        <v>138</v>
      </c>
      <c r="AU194" s="162" t="s">
        <v>88</v>
      </c>
      <c r="AV194" s="13" t="s">
        <v>88</v>
      </c>
      <c r="AW194" s="13" t="s">
        <v>34</v>
      </c>
      <c r="AX194" s="13" t="s">
        <v>78</v>
      </c>
      <c r="AY194" s="162" t="s">
        <v>129</v>
      </c>
    </row>
    <row r="195" spans="1:65" s="14" customFormat="1">
      <c r="B195" s="185"/>
      <c r="D195" s="161" t="s">
        <v>138</v>
      </c>
      <c r="E195" s="186" t="s">
        <v>1</v>
      </c>
      <c r="F195" s="187" t="s">
        <v>443</v>
      </c>
      <c r="H195" s="188">
        <v>84</v>
      </c>
      <c r="I195" s="189"/>
      <c r="L195" s="185"/>
      <c r="M195" s="190"/>
      <c r="N195" s="191"/>
      <c r="O195" s="191"/>
      <c r="P195" s="191"/>
      <c r="Q195" s="191"/>
      <c r="R195" s="191"/>
      <c r="S195" s="191"/>
      <c r="T195" s="192"/>
      <c r="AT195" s="186" t="s">
        <v>138</v>
      </c>
      <c r="AU195" s="186" t="s">
        <v>88</v>
      </c>
      <c r="AV195" s="14" t="s">
        <v>148</v>
      </c>
      <c r="AW195" s="14" t="s">
        <v>34</v>
      </c>
      <c r="AX195" s="14" t="s">
        <v>86</v>
      </c>
      <c r="AY195" s="186" t="s">
        <v>129</v>
      </c>
    </row>
    <row r="196" spans="1:65" s="2" customFormat="1" ht="16.5" customHeight="1">
      <c r="A196" s="33"/>
      <c r="B196" s="145"/>
      <c r="C196" s="169" t="s">
        <v>285</v>
      </c>
      <c r="D196" s="169" t="s">
        <v>126</v>
      </c>
      <c r="E196" s="170" t="s">
        <v>628</v>
      </c>
      <c r="F196" s="171" t="s">
        <v>629</v>
      </c>
      <c r="G196" s="172" t="s">
        <v>135</v>
      </c>
      <c r="H196" s="173">
        <v>88.2</v>
      </c>
      <c r="I196" s="174"/>
      <c r="J196" s="175">
        <f>ROUND(I196*H196,2)</f>
        <v>0</v>
      </c>
      <c r="K196" s="176"/>
      <c r="L196" s="177"/>
      <c r="M196" s="178" t="s">
        <v>1</v>
      </c>
      <c r="N196" s="179" t="s">
        <v>43</v>
      </c>
      <c r="O196" s="59"/>
      <c r="P196" s="156">
        <f>O196*H196</f>
        <v>0</v>
      </c>
      <c r="Q196" s="156">
        <v>0</v>
      </c>
      <c r="R196" s="156">
        <f>Q196*H196</f>
        <v>0</v>
      </c>
      <c r="S196" s="156">
        <v>0</v>
      </c>
      <c r="T196" s="15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8" t="s">
        <v>165</v>
      </c>
      <c r="AT196" s="158" t="s">
        <v>126</v>
      </c>
      <c r="AU196" s="158" t="s">
        <v>88</v>
      </c>
      <c r="AY196" s="18" t="s">
        <v>129</v>
      </c>
      <c r="BE196" s="159">
        <f>IF(N196="základní",J196,0)</f>
        <v>0</v>
      </c>
      <c r="BF196" s="159">
        <f>IF(N196="snížená",J196,0)</f>
        <v>0</v>
      </c>
      <c r="BG196" s="159">
        <f>IF(N196="zákl. přenesená",J196,0)</f>
        <v>0</v>
      </c>
      <c r="BH196" s="159">
        <f>IF(N196="sníž. přenesená",J196,0)</f>
        <v>0</v>
      </c>
      <c r="BI196" s="159">
        <f>IF(N196="nulová",J196,0)</f>
        <v>0</v>
      </c>
      <c r="BJ196" s="18" t="s">
        <v>86</v>
      </c>
      <c r="BK196" s="159">
        <f>ROUND(I196*H196,2)</f>
        <v>0</v>
      </c>
      <c r="BL196" s="18" t="s">
        <v>148</v>
      </c>
      <c r="BM196" s="158" t="s">
        <v>630</v>
      </c>
    </row>
    <row r="197" spans="1:65" s="13" customFormat="1">
      <c r="B197" s="160"/>
      <c r="D197" s="161" t="s">
        <v>138</v>
      </c>
      <c r="F197" s="163" t="s">
        <v>631</v>
      </c>
      <c r="H197" s="164">
        <v>88.2</v>
      </c>
      <c r="I197" s="165"/>
      <c r="L197" s="160"/>
      <c r="M197" s="166"/>
      <c r="N197" s="167"/>
      <c r="O197" s="167"/>
      <c r="P197" s="167"/>
      <c r="Q197" s="167"/>
      <c r="R197" s="167"/>
      <c r="S197" s="167"/>
      <c r="T197" s="168"/>
      <c r="AT197" s="162" t="s">
        <v>138</v>
      </c>
      <c r="AU197" s="162" t="s">
        <v>88</v>
      </c>
      <c r="AV197" s="13" t="s">
        <v>88</v>
      </c>
      <c r="AW197" s="13" t="s">
        <v>3</v>
      </c>
      <c r="AX197" s="13" t="s">
        <v>86</v>
      </c>
      <c r="AY197" s="162" t="s">
        <v>129</v>
      </c>
    </row>
    <row r="198" spans="1:65" s="12" customFormat="1" ht="22.9" customHeight="1">
      <c r="B198" s="132"/>
      <c r="D198" s="133" t="s">
        <v>77</v>
      </c>
      <c r="E198" s="143" t="s">
        <v>632</v>
      </c>
      <c r="F198" s="143" t="s">
        <v>633</v>
      </c>
      <c r="I198" s="135"/>
      <c r="J198" s="144">
        <f>BK198</f>
        <v>0</v>
      </c>
      <c r="L198" s="132"/>
      <c r="M198" s="137"/>
      <c r="N198" s="138"/>
      <c r="O198" s="138"/>
      <c r="P198" s="139">
        <f>P199</f>
        <v>0</v>
      </c>
      <c r="Q198" s="138"/>
      <c r="R198" s="139">
        <f>R199</f>
        <v>0</v>
      </c>
      <c r="S198" s="138"/>
      <c r="T198" s="140">
        <f>T199</f>
        <v>0</v>
      </c>
      <c r="AR198" s="133" t="s">
        <v>86</v>
      </c>
      <c r="AT198" s="141" t="s">
        <v>77</v>
      </c>
      <c r="AU198" s="141" t="s">
        <v>86</v>
      </c>
      <c r="AY198" s="133" t="s">
        <v>129</v>
      </c>
      <c r="BK198" s="142">
        <f>BK199</f>
        <v>0</v>
      </c>
    </row>
    <row r="199" spans="1:65" s="2" customFormat="1" ht="33" customHeight="1">
      <c r="A199" s="33"/>
      <c r="B199" s="145"/>
      <c r="C199" s="146" t="s">
        <v>290</v>
      </c>
      <c r="D199" s="146" t="s">
        <v>132</v>
      </c>
      <c r="E199" s="147" t="s">
        <v>634</v>
      </c>
      <c r="F199" s="148" t="s">
        <v>635</v>
      </c>
      <c r="G199" s="149" t="s">
        <v>453</v>
      </c>
      <c r="H199" s="150">
        <v>35.683</v>
      </c>
      <c r="I199" s="151"/>
      <c r="J199" s="152">
        <f>ROUND(I199*H199,2)</f>
        <v>0</v>
      </c>
      <c r="K199" s="153"/>
      <c r="L199" s="34"/>
      <c r="M199" s="180" t="s">
        <v>1</v>
      </c>
      <c r="N199" s="181" t="s">
        <v>43</v>
      </c>
      <c r="O199" s="182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8" t="s">
        <v>148</v>
      </c>
      <c r="AT199" s="158" t="s">
        <v>132</v>
      </c>
      <c r="AU199" s="158" t="s">
        <v>88</v>
      </c>
      <c r="AY199" s="18" t="s">
        <v>129</v>
      </c>
      <c r="BE199" s="159">
        <f>IF(N199="základní",J199,0)</f>
        <v>0</v>
      </c>
      <c r="BF199" s="159">
        <f>IF(N199="snížená",J199,0)</f>
        <v>0</v>
      </c>
      <c r="BG199" s="159">
        <f>IF(N199="zákl. přenesená",J199,0)</f>
        <v>0</v>
      </c>
      <c r="BH199" s="159">
        <f>IF(N199="sníž. přenesená",J199,0)</f>
        <v>0</v>
      </c>
      <c r="BI199" s="159">
        <f>IF(N199="nulová",J199,0)</f>
        <v>0</v>
      </c>
      <c r="BJ199" s="18" t="s">
        <v>86</v>
      </c>
      <c r="BK199" s="159">
        <f>ROUND(I199*H199,2)</f>
        <v>0</v>
      </c>
      <c r="BL199" s="18" t="s">
        <v>148</v>
      </c>
      <c r="BM199" s="158" t="s">
        <v>636</v>
      </c>
    </row>
    <row r="200" spans="1:65" s="2" customFormat="1" ht="6.95" customHeight="1">
      <c r="A200" s="33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34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autoFilter ref="C123:K19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1"/>
  <sheetViews>
    <sheetView showGridLines="0" topLeftCell="A20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100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1" t="str">
        <f>'Rekapitulace stavby'!K6</f>
        <v>Rozšíření odstavných ploch pro autobusy</v>
      </c>
      <c r="F7" s="252"/>
      <c r="G7" s="252"/>
      <c r="H7" s="252"/>
      <c r="L7" s="21"/>
    </row>
    <row r="8" spans="1:46" s="2" customFormat="1" ht="12" customHeight="1">
      <c r="A8" s="33"/>
      <c r="B8" s="34"/>
      <c r="C8" s="33"/>
      <c r="D8" s="28" t="s">
        <v>101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1" t="s">
        <v>637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29. 8. 2022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3" t="str">
        <f>'Rekapitulace stavby'!E14</f>
        <v>Vyplň údaj</v>
      </c>
      <c r="F18" s="223"/>
      <c r="G18" s="223"/>
      <c r="H18" s="223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36</v>
      </c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42</v>
      </c>
      <c r="E33" s="28" t="s">
        <v>43</v>
      </c>
      <c r="F33" s="100">
        <f>ROUND((SUM(BE124:BE240)),  2)</f>
        <v>0</v>
      </c>
      <c r="G33" s="33"/>
      <c r="H33" s="33"/>
      <c r="I33" s="101">
        <v>0.21</v>
      </c>
      <c r="J33" s="100">
        <f>ROUND(((SUM(BE124:BE240))*I33),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0">
        <f>ROUND((SUM(BF124:BF240)),  2)</f>
        <v>0</v>
      </c>
      <c r="G34" s="33"/>
      <c r="H34" s="33"/>
      <c r="I34" s="101">
        <v>0.15</v>
      </c>
      <c r="J34" s="100">
        <f>ROUND(((SUM(BF124:BF240))*I34),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0">
        <f>ROUND((SUM(BG124:BG240)),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0">
        <f>ROUND((SUM(BH124:BH240)),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0">
        <f>ROUND((SUM(BI124:BI240)),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1" t="str">
        <f>E7</f>
        <v>Rozšíření odstavných ploch pro autobusy</v>
      </c>
      <c r="F85" s="252"/>
      <c r="G85" s="252"/>
      <c r="H85" s="25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1" t="str">
        <f>E9</f>
        <v>SO 03 - Odvodnění zpevněných ploch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Ostrava</v>
      </c>
      <c r="G89" s="33"/>
      <c r="H89" s="33"/>
      <c r="I89" s="28" t="s">
        <v>22</v>
      </c>
      <c r="J89" s="56" t="str">
        <f>IF(J12="","",J12)</f>
        <v>29. 8. 2022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Dopravní podnik Ostrava a.s.</v>
      </c>
      <c r="G91" s="33"/>
      <c r="H91" s="33"/>
      <c r="I91" s="28" t="s">
        <v>31</v>
      </c>
      <c r="J91" s="31" t="str">
        <f>E21</f>
        <v>IGEA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R.Vojtěchová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104</v>
      </c>
      <c r="D94" s="102"/>
      <c r="E94" s="102"/>
      <c r="F94" s="102"/>
      <c r="G94" s="102"/>
      <c r="H94" s="102"/>
      <c r="I94" s="102"/>
      <c r="J94" s="111" t="s">
        <v>105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106</v>
      </c>
      <c r="D96" s="33"/>
      <c r="E96" s="33"/>
      <c r="F96" s="33"/>
      <c r="G96" s="33"/>
      <c r="H96" s="33"/>
      <c r="I96" s="33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107</v>
      </c>
    </row>
    <row r="97" spans="1:31" s="9" customFormat="1" ht="24.95" customHeight="1">
      <c r="B97" s="113"/>
      <c r="D97" s="114" t="s">
        <v>380</v>
      </c>
      <c r="E97" s="115"/>
      <c r="F97" s="115"/>
      <c r="G97" s="115"/>
      <c r="H97" s="115"/>
      <c r="I97" s="115"/>
      <c r="J97" s="116">
        <f>J125</f>
        <v>0</v>
      </c>
      <c r="L97" s="113"/>
    </row>
    <row r="98" spans="1:31" s="10" customFormat="1" ht="19.899999999999999" customHeight="1">
      <c r="B98" s="117"/>
      <c r="D98" s="118" t="s">
        <v>381</v>
      </c>
      <c r="E98" s="119"/>
      <c r="F98" s="119"/>
      <c r="G98" s="119"/>
      <c r="H98" s="119"/>
      <c r="I98" s="119"/>
      <c r="J98" s="120">
        <f>J126</f>
        <v>0</v>
      </c>
      <c r="L98" s="117"/>
    </row>
    <row r="99" spans="1:31" s="10" customFormat="1" ht="19.899999999999999" customHeight="1">
      <c r="B99" s="117"/>
      <c r="D99" s="118" t="s">
        <v>507</v>
      </c>
      <c r="E99" s="119"/>
      <c r="F99" s="119"/>
      <c r="G99" s="119"/>
      <c r="H99" s="119"/>
      <c r="I99" s="119"/>
      <c r="J99" s="120">
        <f>J174</f>
        <v>0</v>
      </c>
      <c r="L99" s="117"/>
    </row>
    <row r="100" spans="1:31" s="10" customFormat="1" ht="19.899999999999999" customHeight="1">
      <c r="B100" s="117"/>
      <c r="D100" s="118" t="s">
        <v>638</v>
      </c>
      <c r="E100" s="119"/>
      <c r="F100" s="119"/>
      <c r="G100" s="119"/>
      <c r="H100" s="119"/>
      <c r="I100" s="119"/>
      <c r="J100" s="120">
        <f>J190</f>
        <v>0</v>
      </c>
      <c r="L100" s="117"/>
    </row>
    <row r="101" spans="1:31" s="10" customFormat="1" ht="19.899999999999999" customHeight="1">
      <c r="B101" s="117"/>
      <c r="D101" s="118" t="s">
        <v>509</v>
      </c>
      <c r="E101" s="119"/>
      <c r="F101" s="119"/>
      <c r="G101" s="119"/>
      <c r="H101" s="119"/>
      <c r="I101" s="119"/>
      <c r="J101" s="120">
        <f>J196</f>
        <v>0</v>
      </c>
      <c r="L101" s="117"/>
    </row>
    <row r="102" spans="1:31" s="10" customFormat="1" ht="19.899999999999999" customHeight="1">
      <c r="B102" s="117"/>
      <c r="D102" s="118" t="s">
        <v>639</v>
      </c>
      <c r="E102" s="119"/>
      <c r="F102" s="119"/>
      <c r="G102" s="119"/>
      <c r="H102" s="119"/>
      <c r="I102" s="119"/>
      <c r="J102" s="120">
        <f>J232</f>
        <v>0</v>
      </c>
      <c r="L102" s="117"/>
    </row>
    <row r="103" spans="1:31" s="9" customFormat="1" ht="24.95" customHeight="1">
      <c r="B103" s="113"/>
      <c r="D103" s="114" t="s">
        <v>640</v>
      </c>
      <c r="E103" s="115"/>
      <c r="F103" s="115"/>
      <c r="G103" s="115"/>
      <c r="H103" s="115"/>
      <c r="I103" s="115"/>
      <c r="J103" s="116">
        <f>J234</f>
        <v>0</v>
      </c>
      <c r="L103" s="113"/>
    </row>
    <row r="104" spans="1:31" s="10" customFormat="1" ht="19.899999999999999" customHeight="1">
      <c r="B104" s="117"/>
      <c r="D104" s="118" t="s">
        <v>641</v>
      </c>
      <c r="E104" s="119"/>
      <c r="F104" s="119"/>
      <c r="G104" s="119"/>
      <c r="H104" s="119"/>
      <c r="I104" s="119"/>
      <c r="J104" s="120">
        <f>J235</f>
        <v>0</v>
      </c>
      <c r="L104" s="117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113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51" t="str">
        <f>E7</f>
        <v>Rozšíření odstavných ploch pro autobusy</v>
      </c>
      <c r="F114" s="252"/>
      <c r="G114" s="252"/>
      <c r="H114" s="252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101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41" t="str">
        <f>E9</f>
        <v>SO 03 - Odvodnění zpevněných ploch</v>
      </c>
      <c r="F116" s="250"/>
      <c r="G116" s="250"/>
      <c r="H116" s="250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F12</f>
        <v>Ostrava</v>
      </c>
      <c r="G118" s="33"/>
      <c r="H118" s="33"/>
      <c r="I118" s="28" t="s">
        <v>22</v>
      </c>
      <c r="J118" s="56" t="str">
        <f>IF(J12="","",J12)</f>
        <v>29. 8. 2022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3"/>
      <c r="E120" s="33"/>
      <c r="F120" s="26" t="str">
        <f>E15</f>
        <v>Dopravní podnik Ostrava a.s.</v>
      </c>
      <c r="G120" s="33"/>
      <c r="H120" s="33"/>
      <c r="I120" s="28" t="s">
        <v>31</v>
      </c>
      <c r="J120" s="31" t="str">
        <f>E21</f>
        <v>IGEA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3"/>
      <c r="E121" s="33"/>
      <c r="F121" s="26" t="str">
        <f>IF(E18="","",E18)</f>
        <v>Vyplň údaj</v>
      </c>
      <c r="G121" s="33"/>
      <c r="H121" s="33"/>
      <c r="I121" s="28" t="s">
        <v>35</v>
      </c>
      <c r="J121" s="31" t="str">
        <f>E24</f>
        <v>R.Vojtěchová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1"/>
      <c r="B123" s="122"/>
      <c r="C123" s="123" t="s">
        <v>114</v>
      </c>
      <c r="D123" s="124" t="s">
        <v>63</v>
      </c>
      <c r="E123" s="124" t="s">
        <v>59</v>
      </c>
      <c r="F123" s="124" t="s">
        <v>60</v>
      </c>
      <c r="G123" s="124" t="s">
        <v>115</v>
      </c>
      <c r="H123" s="124" t="s">
        <v>116</v>
      </c>
      <c r="I123" s="124" t="s">
        <v>117</v>
      </c>
      <c r="J123" s="125" t="s">
        <v>105</v>
      </c>
      <c r="K123" s="126" t="s">
        <v>118</v>
      </c>
      <c r="L123" s="127"/>
      <c r="M123" s="63" t="s">
        <v>1</v>
      </c>
      <c r="N123" s="64" t="s">
        <v>42</v>
      </c>
      <c r="O123" s="64" t="s">
        <v>119</v>
      </c>
      <c r="P123" s="64" t="s">
        <v>120</v>
      </c>
      <c r="Q123" s="64" t="s">
        <v>121</v>
      </c>
      <c r="R123" s="64" t="s">
        <v>122</v>
      </c>
      <c r="S123" s="64" t="s">
        <v>123</v>
      </c>
      <c r="T123" s="65" t="s">
        <v>124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9" customHeight="1">
      <c r="A124" s="33"/>
      <c r="B124" s="34"/>
      <c r="C124" s="70" t="s">
        <v>125</v>
      </c>
      <c r="D124" s="33"/>
      <c r="E124" s="33"/>
      <c r="F124" s="33"/>
      <c r="G124" s="33"/>
      <c r="H124" s="33"/>
      <c r="I124" s="33"/>
      <c r="J124" s="128">
        <f>BK124</f>
        <v>0</v>
      </c>
      <c r="K124" s="33"/>
      <c r="L124" s="34"/>
      <c r="M124" s="66"/>
      <c r="N124" s="57"/>
      <c r="O124" s="67"/>
      <c r="P124" s="129">
        <f>P125+P234</f>
        <v>0</v>
      </c>
      <c r="Q124" s="67"/>
      <c r="R124" s="129">
        <f>R125+R234</f>
        <v>57.511389579999999</v>
      </c>
      <c r="S124" s="67"/>
      <c r="T124" s="130">
        <f>T125+T234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77</v>
      </c>
      <c r="AU124" s="18" t="s">
        <v>107</v>
      </c>
      <c r="BK124" s="131">
        <f>BK125+BK234</f>
        <v>0</v>
      </c>
    </row>
    <row r="125" spans="1:65" s="12" customFormat="1" ht="25.9" customHeight="1">
      <c r="B125" s="132"/>
      <c r="D125" s="133" t="s">
        <v>77</v>
      </c>
      <c r="E125" s="134" t="s">
        <v>384</v>
      </c>
      <c r="F125" s="134" t="s">
        <v>385</v>
      </c>
      <c r="I125" s="135"/>
      <c r="J125" s="136">
        <f>BK125</f>
        <v>0</v>
      </c>
      <c r="L125" s="132"/>
      <c r="M125" s="137"/>
      <c r="N125" s="138"/>
      <c r="O125" s="138"/>
      <c r="P125" s="139">
        <f>P126+P174+P190+P196+P232</f>
        <v>0</v>
      </c>
      <c r="Q125" s="138"/>
      <c r="R125" s="139">
        <f>R126+R174+R190+R196+R232</f>
        <v>57.477755979999998</v>
      </c>
      <c r="S125" s="138"/>
      <c r="T125" s="140">
        <f>T126+T174+T190+T196+T232</f>
        <v>0</v>
      </c>
      <c r="AR125" s="133" t="s">
        <v>86</v>
      </c>
      <c r="AT125" s="141" t="s">
        <v>77</v>
      </c>
      <c r="AU125" s="141" t="s">
        <v>78</v>
      </c>
      <c r="AY125" s="133" t="s">
        <v>129</v>
      </c>
      <c r="BK125" s="142">
        <f>BK126+BK174+BK190+BK196+BK232</f>
        <v>0</v>
      </c>
    </row>
    <row r="126" spans="1:65" s="12" customFormat="1" ht="22.9" customHeight="1">
      <c r="B126" s="132"/>
      <c r="D126" s="133" t="s">
        <v>77</v>
      </c>
      <c r="E126" s="143" t="s">
        <v>86</v>
      </c>
      <c r="F126" s="143" t="s">
        <v>386</v>
      </c>
      <c r="I126" s="135"/>
      <c r="J126" s="144">
        <f>BK126</f>
        <v>0</v>
      </c>
      <c r="L126" s="132"/>
      <c r="M126" s="137"/>
      <c r="N126" s="138"/>
      <c r="O126" s="138"/>
      <c r="P126" s="139">
        <f>SUM(P127:P173)</f>
        <v>0</v>
      </c>
      <c r="Q126" s="138"/>
      <c r="R126" s="139">
        <f>SUM(R127:R173)</f>
        <v>0.78407700000000002</v>
      </c>
      <c r="S126" s="138"/>
      <c r="T126" s="140">
        <f>SUM(T127:T173)</f>
        <v>0</v>
      </c>
      <c r="AR126" s="133" t="s">
        <v>86</v>
      </c>
      <c r="AT126" s="141" t="s">
        <v>77</v>
      </c>
      <c r="AU126" s="141" t="s">
        <v>86</v>
      </c>
      <c r="AY126" s="133" t="s">
        <v>129</v>
      </c>
      <c r="BK126" s="142">
        <f>SUM(BK127:BK173)</f>
        <v>0</v>
      </c>
    </row>
    <row r="127" spans="1:65" s="2" customFormat="1" ht="33" customHeight="1">
      <c r="A127" s="33"/>
      <c r="B127" s="145"/>
      <c r="C127" s="146" t="s">
        <v>86</v>
      </c>
      <c r="D127" s="146" t="s">
        <v>132</v>
      </c>
      <c r="E127" s="147" t="s">
        <v>642</v>
      </c>
      <c r="F127" s="148" t="s">
        <v>643</v>
      </c>
      <c r="G127" s="149" t="s">
        <v>177</v>
      </c>
      <c r="H127" s="150">
        <v>73.834000000000003</v>
      </c>
      <c r="I127" s="151"/>
      <c r="J127" s="152">
        <f>ROUND(I127*H127,2)</f>
        <v>0</v>
      </c>
      <c r="K127" s="153"/>
      <c r="L127" s="34"/>
      <c r="M127" s="154" t="s">
        <v>1</v>
      </c>
      <c r="N127" s="155" t="s">
        <v>43</v>
      </c>
      <c r="O127" s="59"/>
      <c r="P127" s="156">
        <f>O127*H127</f>
        <v>0</v>
      </c>
      <c r="Q127" s="156">
        <v>0</v>
      </c>
      <c r="R127" s="156">
        <f>Q127*H127</f>
        <v>0</v>
      </c>
      <c r="S127" s="156">
        <v>0</v>
      </c>
      <c r="T127" s="15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8" t="s">
        <v>148</v>
      </c>
      <c r="AT127" s="158" t="s">
        <v>132</v>
      </c>
      <c r="AU127" s="158" t="s">
        <v>88</v>
      </c>
      <c r="AY127" s="18" t="s">
        <v>129</v>
      </c>
      <c r="BE127" s="159">
        <f>IF(N127="základní",J127,0)</f>
        <v>0</v>
      </c>
      <c r="BF127" s="159">
        <f>IF(N127="snížená",J127,0)</f>
        <v>0</v>
      </c>
      <c r="BG127" s="159">
        <f>IF(N127="zákl. přenesená",J127,0)</f>
        <v>0</v>
      </c>
      <c r="BH127" s="159">
        <f>IF(N127="sníž. přenesená",J127,0)</f>
        <v>0</v>
      </c>
      <c r="BI127" s="159">
        <f>IF(N127="nulová",J127,0)</f>
        <v>0</v>
      </c>
      <c r="BJ127" s="18" t="s">
        <v>86</v>
      </c>
      <c r="BK127" s="159">
        <f>ROUND(I127*H127,2)</f>
        <v>0</v>
      </c>
      <c r="BL127" s="18" t="s">
        <v>148</v>
      </c>
      <c r="BM127" s="158" t="s">
        <v>644</v>
      </c>
    </row>
    <row r="128" spans="1:65" s="13" customFormat="1">
      <c r="B128" s="160"/>
      <c r="D128" s="161" t="s">
        <v>138</v>
      </c>
      <c r="E128" s="162" t="s">
        <v>1</v>
      </c>
      <c r="F128" s="163" t="s">
        <v>645</v>
      </c>
      <c r="H128" s="164">
        <v>44.6</v>
      </c>
      <c r="I128" s="165"/>
      <c r="L128" s="160"/>
      <c r="M128" s="166"/>
      <c r="N128" s="167"/>
      <c r="O128" s="167"/>
      <c r="P128" s="167"/>
      <c r="Q128" s="167"/>
      <c r="R128" s="167"/>
      <c r="S128" s="167"/>
      <c r="T128" s="168"/>
      <c r="AT128" s="162" t="s">
        <v>138</v>
      </c>
      <c r="AU128" s="162" t="s">
        <v>88</v>
      </c>
      <c r="AV128" s="13" t="s">
        <v>88</v>
      </c>
      <c r="AW128" s="13" t="s">
        <v>34</v>
      </c>
      <c r="AX128" s="13" t="s">
        <v>78</v>
      </c>
      <c r="AY128" s="162" t="s">
        <v>129</v>
      </c>
    </row>
    <row r="129" spans="1:65" s="13" customFormat="1">
      <c r="B129" s="160"/>
      <c r="D129" s="161" t="s">
        <v>138</v>
      </c>
      <c r="E129" s="162" t="s">
        <v>1</v>
      </c>
      <c r="F129" s="163" t="s">
        <v>646</v>
      </c>
      <c r="H129" s="164">
        <v>29.234000000000002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138</v>
      </c>
      <c r="AU129" s="162" t="s">
        <v>88</v>
      </c>
      <c r="AV129" s="13" t="s">
        <v>88</v>
      </c>
      <c r="AW129" s="13" t="s">
        <v>34</v>
      </c>
      <c r="AX129" s="13" t="s">
        <v>78</v>
      </c>
      <c r="AY129" s="162" t="s">
        <v>129</v>
      </c>
    </row>
    <row r="130" spans="1:65" s="14" customFormat="1">
      <c r="B130" s="185"/>
      <c r="D130" s="161" t="s">
        <v>138</v>
      </c>
      <c r="E130" s="186" t="s">
        <v>1</v>
      </c>
      <c r="F130" s="187" t="s">
        <v>443</v>
      </c>
      <c r="H130" s="188">
        <v>73.834000000000003</v>
      </c>
      <c r="I130" s="189"/>
      <c r="L130" s="185"/>
      <c r="M130" s="190"/>
      <c r="N130" s="191"/>
      <c r="O130" s="191"/>
      <c r="P130" s="191"/>
      <c r="Q130" s="191"/>
      <c r="R130" s="191"/>
      <c r="S130" s="191"/>
      <c r="T130" s="192"/>
      <c r="AT130" s="186" t="s">
        <v>138</v>
      </c>
      <c r="AU130" s="186" t="s">
        <v>88</v>
      </c>
      <c r="AV130" s="14" t="s">
        <v>148</v>
      </c>
      <c r="AW130" s="14" t="s">
        <v>34</v>
      </c>
      <c r="AX130" s="14" t="s">
        <v>86</v>
      </c>
      <c r="AY130" s="186" t="s">
        <v>129</v>
      </c>
    </row>
    <row r="131" spans="1:65" s="2" customFormat="1" ht="33" customHeight="1">
      <c r="A131" s="33"/>
      <c r="B131" s="145"/>
      <c r="C131" s="146" t="s">
        <v>88</v>
      </c>
      <c r="D131" s="146" t="s">
        <v>132</v>
      </c>
      <c r="E131" s="147" t="s">
        <v>647</v>
      </c>
      <c r="F131" s="148" t="s">
        <v>648</v>
      </c>
      <c r="G131" s="149" t="s">
        <v>177</v>
      </c>
      <c r="H131" s="150">
        <v>193.26</v>
      </c>
      <c r="I131" s="151"/>
      <c r="J131" s="152">
        <f>ROUND(I131*H131,2)</f>
        <v>0</v>
      </c>
      <c r="K131" s="153"/>
      <c r="L131" s="34"/>
      <c r="M131" s="154" t="s">
        <v>1</v>
      </c>
      <c r="N131" s="155" t="s">
        <v>43</v>
      </c>
      <c r="O131" s="59"/>
      <c r="P131" s="156">
        <f>O131*H131</f>
        <v>0</v>
      </c>
      <c r="Q131" s="156">
        <v>0</v>
      </c>
      <c r="R131" s="156">
        <f>Q131*H131</f>
        <v>0</v>
      </c>
      <c r="S131" s="156">
        <v>0</v>
      </c>
      <c r="T131" s="15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8" t="s">
        <v>148</v>
      </c>
      <c r="AT131" s="158" t="s">
        <v>132</v>
      </c>
      <c r="AU131" s="158" t="s">
        <v>88</v>
      </c>
      <c r="AY131" s="18" t="s">
        <v>129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18" t="s">
        <v>86</v>
      </c>
      <c r="BK131" s="159">
        <f>ROUND(I131*H131,2)</f>
        <v>0</v>
      </c>
      <c r="BL131" s="18" t="s">
        <v>148</v>
      </c>
      <c r="BM131" s="158" t="s">
        <v>649</v>
      </c>
    </row>
    <row r="132" spans="1:65" s="13" customFormat="1">
      <c r="B132" s="160"/>
      <c r="D132" s="161" t="s">
        <v>138</v>
      </c>
      <c r="E132" s="162" t="s">
        <v>1</v>
      </c>
      <c r="F132" s="163" t="s">
        <v>650</v>
      </c>
      <c r="H132" s="164">
        <v>3.952</v>
      </c>
      <c r="I132" s="165"/>
      <c r="L132" s="160"/>
      <c r="M132" s="166"/>
      <c r="N132" s="167"/>
      <c r="O132" s="167"/>
      <c r="P132" s="167"/>
      <c r="Q132" s="167"/>
      <c r="R132" s="167"/>
      <c r="S132" s="167"/>
      <c r="T132" s="168"/>
      <c r="AT132" s="162" t="s">
        <v>138</v>
      </c>
      <c r="AU132" s="162" t="s">
        <v>88</v>
      </c>
      <c r="AV132" s="13" t="s">
        <v>88</v>
      </c>
      <c r="AW132" s="13" t="s">
        <v>34</v>
      </c>
      <c r="AX132" s="13" t="s">
        <v>78</v>
      </c>
      <c r="AY132" s="162" t="s">
        <v>129</v>
      </c>
    </row>
    <row r="133" spans="1:65" s="13" customFormat="1">
      <c r="B133" s="160"/>
      <c r="D133" s="161" t="s">
        <v>138</v>
      </c>
      <c r="E133" s="162" t="s">
        <v>1</v>
      </c>
      <c r="F133" s="163" t="s">
        <v>651</v>
      </c>
      <c r="H133" s="164">
        <v>26.1</v>
      </c>
      <c r="I133" s="165"/>
      <c r="L133" s="160"/>
      <c r="M133" s="166"/>
      <c r="N133" s="167"/>
      <c r="O133" s="167"/>
      <c r="P133" s="167"/>
      <c r="Q133" s="167"/>
      <c r="R133" s="167"/>
      <c r="S133" s="167"/>
      <c r="T133" s="168"/>
      <c r="AT133" s="162" t="s">
        <v>138</v>
      </c>
      <c r="AU133" s="162" t="s">
        <v>88</v>
      </c>
      <c r="AV133" s="13" t="s">
        <v>88</v>
      </c>
      <c r="AW133" s="13" t="s">
        <v>34</v>
      </c>
      <c r="AX133" s="13" t="s">
        <v>78</v>
      </c>
      <c r="AY133" s="162" t="s">
        <v>129</v>
      </c>
    </row>
    <row r="134" spans="1:65" s="13" customFormat="1">
      <c r="B134" s="160"/>
      <c r="D134" s="161" t="s">
        <v>138</v>
      </c>
      <c r="E134" s="162" t="s">
        <v>1</v>
      </c>
      <c r="F134" s="163" t="s">
        <v>652</v>
      </c>
      <c r="H134" s="164">
        <v>36.176000000000002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2" t="s">
        <v>138</v>
      </c>
      <c r="AU134" s="162" t="s">
        <v>88</v>
      </c>
      <c r="AV134" s="13" t="s">
        <v>88</v>
      </c>
      <c r="AW134" s="13" t="s">
        <v>34</v>
      </c>
      <c r="AX134" s="13" t="s">
        <v>78</v>
      </c>
      <c r="AY134" s="162" t="s">
        <v>129</v>
      </c>
    </row>
    <row r="135" spans="1:65" s="13" customFormat="1">
      <c r="B135" s="160"/>
      <c r="D135" s="161" t="s">
        <v>138</v>
      </c>
      <c r="E135" s="162" t="s">
        <v>1</v>
      </c>
      <c r="F135" s="163" t="s">
        <v>653</v>
      </c>
      <c r="H135" s="164">
        <v>18.143999999999998</v>
      </c>
      <c r="I135" s="165"/>
      <c r="L135" s="160"/>
      <c r="M135" s="166"/>
      <c r="N135" s="167"/>
      <c r="O135" s="167"/>
      <c r="P135" s="167"/>
      <c r="Q135" s="167"/>
      <c r="R135" s="167"/>
      <c r="S135" s="167"/>
      <c r="T135" s="168"/>
      <c r="AT135" s="162" t="s">
        <v>138</v>
      </c>
      <c r="AU135" s="162" t="s">
        <v>88</v>
      </c>
      <c r="AV135" s="13" t="s">
        <v>88</v>
      </c>
      <c r="AW135" s="13" t="s">
        <v>34</v>
      </c>
      <c r="AX135" s="13" t="s">
        <v>78</v>
      </c>
      <c r="AY135" s="162" t="s">
        <v>129</v>
      </c>
    </row>
    <row r="136" spans="1:65" s="13" customFormat="1">
      <c r="B136" s="160"/>
      <c r="D136" s="161" t="s">
        <v>138</v>
      </c>
      <c r="E136" s="162" t="s">
        <v>1</v>
      </c>
      <c r="F136" s="163" t="s">
        <v>654</v>
      </c>
      <c r="H136" s="164">
        <v>24.024000000000001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138</v>
      </c>
      <c r="AU136" s="162" t="s">
        <v>88</v>
      </c>
      <c r="AV136" s="13" t="s">
        <v>88</v>
      </c>
      <c r="AW136" s="13" t="s">
        <v>34</v>
      </c>
      <c r="AX136" s="13" t="s">
        <v>78</v>
      </c>
      <c r="AY136" s="162" t="s">
        <v>129</v>
      </c>
    </row>
    <row r="137" spans="1:65" s="13" customFormat="1">
      <c r="B137" s="160"/>
      <c r="D137" s="161" t="s">
        <v>138</v>
      </c>
      <c r="E137" s="162" t="s">
        <v>1</v>
      </c>
      <c r="F137" s="163" t="s">
        <v>655</v>
      </c>
      <c r="H137" s="164">
        <v>44.72</v>
      </c>
      <c r="I137" s="165"/>
      <c r="L137" s="160"/>
      <c r="M137" s="166"/>
      <c r="N137" s="167"/>
      <c r="O137" s="167"/>
      <c r="P137" s="167"/>
      <c r="Q137" s="167"/>
      <c r="R137" s="167"/>
      <c r="S137" s="167"/>
      <c r="T137" s="168"/>
      <c r="AT137" s="162" t="s">
        <v>138</v>
      </c>
      <c r="AU137" s="162" t="s">
        <v>88</v>
      </c>
      <c r="AV137" s="13" t="s">
        <v>88</v>
      </c>
      <c r="AW137" s="13" t="s">
        <v>34</v>
      </c>
      <c r="AX137" s="13" t="s">
        <v>78</v>
      </c>
      <c r="AY137" s="162" t="s">
        <v>129</v>
      </c>
    </row>
    <row r="138" spans="1:65" s="13" customFormat="1">
      <c r="B138" s="160"/>
      <c r="D138" s="161" t="s">
        <v>138</v>
      </c>
      <c r="E138" s="162" t="s">
        <v>1</v>
      </c>
      <c r="F138" s="163" t="s">
        <v>656</v>
      </c>
      <c r="H138" s="164">
        <v>40.143999999999998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138</v>
      </c>
      <c r="AU138" s="162" t="s">
        <v>88</v>
      </c>
      <c r="AV138" s="13" t="s">
        <v>88</v>
      </c>
      <c r="AW138" s="13" t="s">
        <v>34</v>
      </c>
      <c r="AX138" s="13" t="s">
        <v>78</v>
      </c>
      <c r="AY138" s="162" t="s">
        <v>129</v>
      </c>
    </row>
    <row r="139" spans="1:65" s="14" customFormat="1">
      <c r="B139" s="185"/>
      <c r="D139" s="161" t="s">
        <v>138</v>
      </c>
      <c r="E139" s="186" t="s">
        <v>1</v>
      </c>
      <c r="F139" s="187" t="s">
        <v>443</v>
      </c>
      <c r="H139" s="188">
        <v>193.26000000000002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138</v>
      </c>
      <c r="AU139" s="186" t="s">
        <v>88</v>
      </c>
      <c r="AV139" s="14" t="s">
        <v>148</v>
      </c>
      <c r="AW139" s="14" t="s">
        <v>34</v>
      </c>
      <c r="AX139" s="14" t="s">
        <v>86</v>
      </c>
      <c r="AY139" s="186" t="s">
        <v>129</v>
      </c>
    </row>
    <row r="140" spans="1:65" s="2" customFormat="1" ht="44.25" customHeight="1">
      <c r="A140" s="33"/>
      <c r="B140" s="145"/>
      <c r="C140" s="146" t="s">
        <v>128</v>
      </c>
      <c r="D140" s="146" t="s">
        <v>132</v>
      </c>
      <c r="E140" s="147" t="s">
        <v>657</v>
      </c>
      <c r="F140" s="148" t="s">
        <v>658</v>
      </c>
      <c r="G140" s="149" t="s">
        <v>135</v>
      </c>
      <c r="H140" s="150">
        <v>43.5</v>
      </c>
      <c r="I140" s="151"/>
      <c r="J140" s="152">
        <f>ROUND(I140*H140,2)</f>
        <v>0</v>
      </c>
      <c r="K140" s="153"/>
      <c r="L140" s="34"/>
      <c r="M140" s="154" t="s">
        <v>1</v>
      </c>
      <c r="N140" s="155" t="s">
        <v>43</v>
      </c>
      <c r="O140" s="59"/>
      <c r="P140" s="156">
        <f>O140*H140</f>
        <v>0</v>
      </c>
      <c r="Q140" s="156">
        <v>8.3999999999999995E-3</v>
      </c>
      <c r="R140" s="156">
        <f>Q140*H140</f>
        <v>0.3654</v>
      </c>
      <c r="S140" s="156">
        <v>0</v>
      </c>
      <c r="T140" s="15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148</v>
      </c>
      <c r="AT140" s="158" t="s">
        <v>132</v>
      </c>
      <c r="AU140" s="158" t="s">
        <v>88</v>
      </c>
      <c r="AY140" s="18" t="s">
        <v>129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8" t="s">
        <v>86</v>
      </c>
      <c r="BK140" s="159">
        <f>ROUND(I140*H140,2)</f>
        <v>0</v>
      </c>
      <c r="BL140" s="18" t="s">
        <v>148</v>
      </c>
      <c r="BM140" s="158" t="s">
        <v>659</v>
      </c>
    </row>
    <row r="141" spans="1:65" s="2" customFormat="1" ht="21.75" customHeight="1">
      <c r="A141" s="33"/>
      <c r="B141" s="145"/>
      <c r="C141" s="146" t="s">
        <v>148</v>
      </c>
      <c r="D141" s="146" t="s">
        <v>132</v>
      </c>
      <c r="E141" s="147" t="s">
        <v>660</v>
      </c>
      <c r="F141" s="148" t="s">
        <v>661</v>
      </c>
      <c r="G141" s="149" t="s">
        <v>145</v>
      </c>
      <c r="H141" s="150">
        <v>598.11</v>
      </c>
      <c r="I141" s="151"/>
      <c r="J141" s="152">
        <f>ROUND(I141*H141,2)</f>
        <v>0</v>
      </c>
      <c r="K141" s="153"/>
      <c r="L141" s="34"/>
      <c r="M141" s="154" t="s">
        <v>1</v>
      </c>
      <c r="N141" s="155" t="s">
        <v>43</v>
      </c>
      <c r="O141" s="59"/>
      <c r="P141" s="156">
        <f>O141*H141</f>
        <v>0</v>
      </c>
      <c r="Q141" s="156">
        <v>6.9999999999999999E-4</v>
      </c>
      <c r="R141" s="156">
        <f>Q141*H141</f>
        <v>0.41867700000000002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148</v>
      </c>
      <c r="AT141" s="158" t="s">
        <v>132</v>
      </c>
      <c r="AU141" s="158" t="s">
        <v>88</v>
      </c>
      <c r="AY141" s="18" t="s">
        <v>129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8" t="s">
        <v>86</v>
      </c>
      <c r="BK141" s="159">
        <f>ROUND(I141*H141,2)</f>
        <v>0</v>
      </c>
      <c r="BL141" s="18" t="s">
        <v>148</v>
      </c>
      <c r="BM141" s="158" t="s">
        <v>662</v>
      </c>
    </row>
    <row r="142" spans="1:65" s="13" customFormat="1">
      <c r="B142" s="160"/>
      <c r="D142" s="161" t="s">
        <v>138</v>
      </c>
      <c r="E142" s="162" t="s">
        <v>1</v>
      </c>
      <c r="F142" s="163" t="s">
        <v>663</v>
      </c>
      <c r="H142" s="164">
        <v>65.25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138</v>
      </c>
      <c r="AU142" s="162" t="s">
        <v>88</v>
      </c>
      <c r="AV142" s="13" t="s">
        <v>88</v>
      </c>
      <c r="AW142" s="13" t="s">
        <v>34</v>
      </c>
      <c r="AX142" s="13" t="s">
        <v>78</v>
      </c>
      <c r="AY142" s="162" t="s">
        <v>129</v>
      </c>
    </row>
    <row r="143" spans="1:65" s="13" customFormat="1">
      <c r="B143" s="160"/>
      <c r="D143" s="161" t="s">
        <v>138</v>
      </c>
      <c r="E143" s="162" t="s">
        <v>1</v>
      </c>
      <c r="F143" s="163" t="s">
        <v>664</v>
      </c>
      <c r="H143" s="164">
        <v>90.44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138</v>
      </c>
      <c r="AU143" s="162" t="s">
        <v>88</v>
      </c>
      <c r="AV143" s="13" t="s">
        <v>88</v>
      </c>
      <c r="AW143" s="13" t="s">
        <v>34</v>
      </c>
      <c r="AX143" s="13" t="s">
        <v>78</v>
      </c>
      <c r="AY143" s="162" t="s">
        <v>129</v>
      </c>
    </row>
    <row r="144" spans="1:65" s="13" customFormat="1">
      <c r="B144" s="160"/>
      <c r="D144" s="161" t="s">
        <v>138</v>
      </c>
      <c r="E144" s="162" t="s">
        <v>1</v>
      </c>
      <c r="F144" s="163" t="s">
        <v>665</v>
      </c>
      <c r="H144" s="164">
        <v>45.36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2" t="s">
        <v>138</v>
      </c>
      <c r="AU144" s="162" t="s">
        <v>88</v>
      </c>
      <c r="AV144" s="13" t="s">
        <v>88</v>
      </c>
      <c r="AW144" s="13" t="s">
        <v>34</v>
      </c>
      <c r="AX144" s="13" t="s">
        <v>78</v>
      </c>
      <c r="AY144" s="162" t="s">
        <v>129</v>
      </c>
    </row>
    <row r="145" spans="1:65" s="13" customFormat="1">
      <c r="B145" s="160"/>
      <c r="D145" s="161" t="s">
        <v>138</v>
      </c>
      <c r="E145" s="162" t="s">
        <v>1</v>
      </c>
      <c r="F145" s="163" t="s">
        <v>666</v>
      </c>
      <c r="H145" s="164">
        <v>60.06</v>
      </c>
      <c r="I145" s="165"/>
      <c r="L145" s="160"/>
      <c r="M145" s="166"/>
      <c r="N145" s="167"/>
      <c r="O145" s="167"/>
      <c r="P145" s="167"/>
      <c r="Q145" s="167"/>
      <c r="R145" s="167"/>
      <c r="S145" s="167"/>
      <c r="T145" s="168"/>
      <c r="AT145" s="162" t="s">
        <v>138</v>
      </c>
      <c r="AU145" s="162" t="s">
        <v>88</v>
      </c>
      <c r="AV145" s="13" t="s">
        <v>88</v>
      </c>
      <c r="AW145" s="13" t="s">
        <v>34</v>
      </c>
      <c r="AX145" s="13" t="s">
        <v>78</v>
      </c>
      <c r="AY145" s="162" t="s">
        <v>129</v>
      </c>
    </row>
    <row r="146" spans="1:65" s="13" customFormat="1">
      <c r="B146" s="160"/>
      <c r="D146" s="161" t="s">
        <v>138</v>
      </c>
      <c r="E146" s="162" t="s">
        <v>1</v>
      </c>
      <c r="F146" s="163" t="s">
        <v>667</v>
      </c>
      <c r="H146" s="164">
        <v>111.8</v>
      </c>
      <c r="I146" s="165"/>
      <c r="L146" s="160"/>
      <c r="M146" s="166"/>
      <c r="N146" s="167"/>
      <c r="O146" s="167"/>
      <c r="P146" s="167"/>
      <c r="Q146" s="167"/>
      <c r="R146" s="167"/>
      <c r="S146" s="167"/>
      <c r="T146" s="168"/>
      <c r="AT146" s="162" t="s">
        <v>138</v>
      </c>
      <c r="AU146" s="162" t="s">
        <v>88</v>
      </c>
      <c r="AV146" s="13" t="s">
        <v>88</v>
      </c>
      <c r="AW146" s="13" t="s">
        <v>34</v>
      </c>
      <c r="AX146" s="13" t="s">
        <v>78</v>
      </c>
      <c r="AY146" s="162" t="s">
        <v>129</v>
      </c>
    </row>
    <row r="147" spans="1:65" s="13" customFormat="1">
      <c r="B147" s="160"/>
      <c r="D147" s="161" t="s">
        <v>138</v>
      </c>
      <c r="E147" s="162" t="s">
        <v>1</v>
      </c>
      <c r="F147" s="163" t="s">
        <v>668</v>
      </c>
      <c r="H147" s="164">
        <v>100.36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138</v>
      </c>
      <c r="AU147" s="162" t="s">
        <v>88</v>
      </c>
      <c r="AV147" s="13" t="s">
        <v>88</v>
      </c>
      <c r="AW147" s="13" t="s">
        <v>34</v>
      </c>
      <c r="AX147" s="13" t="s">
        <v>78</v>
      </c>
      <c r="AY147" s="162" t="s">
        <v>129</v>
      </c>
    </row>
    <row r="148" spans="1:65" s="16" customFormat="1">
      <c r="B148" s="203"/>
      <c r="D148" s="161" t="s">
        <v>138</v>
      </c>
      <c r="E148" s="204" t="s">
        <v>1</v>
      </c>
      <c r="F148" s="205" t="s">
        <v>521</v>
      </c>
      <c r="H148" s="206">
        <v>473.27000000000004</v>
      </c>
      <c r="I148" s="207"/>
      <c r="L148" s="203"/>
      <c r="M148" s="208"/>
      <c r="N148" s="209"/>
      <c r="O148" s="209"/>
      <c r="P148" s="209"/>
      <c r="Q148" s="209"/>
      <c r="R148" s="209"/>
      <c r="S148" s="209"/>
      <c r="T148" s="210"/>
      <c r="AT148" s="204" t="s">
        <v>138</v>
      </c>
      <c r="AU148" s="204" t="s">
        <v>88</v>
      </c>
      <c r="AV148" s="16" t="s">
        <v>128</v>
      </c>
      <c r="AW148" s="16" t="s">
        <v>34</v>
      </c>
      <c r="AX148" s="16" t="s">
        <v>78</v>
      </c>
      <c r="AY148" s="204" t="s">
        <v>129</v>
      </c>
    </row>
    <row r="149" spans="1:65" s="13" customFormat="1">
      <c r="B149" s="160"/>
      <c r="D149" s="161" t="s">
        <v>138</v>
      </c>
      <c r="E149" s="162" t="s">
        <v>1</v>
      </c>
      <c r="F149" s="163" t="s">
        <v>669</v>
      </c>
      <c r="H149" s="164">
        <v>89.2</v>
      </c>
      <c r="I149" s="165"/>
      <c r="L149" s="160"/>
      <c r="M149" s="166"/>
      <c r="N149" s="167"/>
      <c r="O149" s="167"/>
      <c r="P149" s="167"/>
      <c r="Q149" s="167"/>
      <c r="R149" s="167"/>
      <c r="S149" s="167"/>
      <c r="T149" s="168"/>
      <c r="AT149" s="162" t="s">
        <v>138</v>
      </c>
      <c r="AU149" s="162" t="s">
        <v>88</v>
      </c>
      <c r="AV149" s="13" t="s">
        <v>88</v>
      </c>
      <c r="AW149" s="13" t="s">
        <v>34</v>
      </c>
      <c r="AX149" s="13" t="s">
        <v>78</v>
      </c>
      <c r="AY149" s="162" t="s">
        <v>129</v>
      </c>
    </row>
    <row r="150" spans="1:65" s="13" customFormat="1">
      <c r="B150" s="160"/>
      <c r="D150" s="161" t="s">
        <v>138</v>
      </c>
      <c r="E150" s="162" t="s">
        <v>1</v>
      </c>
      <c r="F150" s="163" t="s">
        <v>670</v>
      </c>
      <c r="H150" s="164">
        <v>35.64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138</v>
      </c>
      <c r="AU150" s="162" t="s">
        <v>88</v>
      </c>
      <c r="AV150" s="13" t="s">
        <v>88</v>
      </c>
      <c r="AW150" s="13" t="s">
        <v>34</v>
      </c>
      <c r="AX150" s="13" t="s">
        <v>78</v>
      </c>
      <c r="AY150" s="162" t="s">
        <v>129</v>
      </c>
    </row>
    <row r="151" spans="1:65" s="16" customFormat="1">
      <c r="B151" s="203"/>
      <c r="D151" s="161" t="s">
        <v>138</v>
      </c>
      <c r="E151" s="204" t="s">
        <v>1</v>
      </c>
      <c r="F151" s="205" t="s">
        <v>521</v>
      </c>
      <c r="H151" s="206">
        <v>124.84</v>
      </c>
      <c r="I151" s="207"/>
      <c r="L151" s="203"/>
      <c r="M151" s="208"/>
      <c r="N151" s="209"/>
      <c r="O151" s="209"/>
      <c r="P151" s="209"/>
      <c r="Q151" s="209"/>
      <c r="R151" s="209"/>
      <c r="S151" s="209"/>
      <c r="T151" s="210"/>
      <c r="AT151" s="204" t="s">
        <v>138</v>
      </c>
      <c r="AU151" s="204" t="s">
        <v>88</v>
      </c>
      <c r="AV151" s="16" t="s">
        <v>128</v>
      </c>
      <c r="AW151" s="16" t="s">
        <v>34</v>
      </c>
      <c r="AX151" s="16" t="s">
        <v>78</v>
      </c>
      <c r="AY151" s="204" t="s">
        <v>129</v>
      </c>
    </row>
    <row r="152" spans="1:65" s="14" customFormat="1">
      <c r="B152" s="185"/>
      <c r="D152" s="161" t="s">
        <v>138</v>
      </c>
      <c r="E152" s="186" t="s">
        <v>1</v>
      </c>
      <c r="F152" s="187" t="s">
        <v>443</v>
      </c>
      <c r="H152" s="188">
        <v>598.11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138</v>
      </c>
      <c r="AU152" s="186" t="s">
        <v>88</v>
      </c>
      <c r="AV152" s="14" t="s">
        <v>148</v>
      </c>
      <c r="AW152" s="14" t="s">
        <v>34</v>
      </c>
      <c r="AX152" s="14" t="s">
        <v>86</v>
      </c>
      <c r="AY152" s="186" t="s">
        <v>129</v>
      </c>
    </row>
    <row r="153" spans="1:65" s="2" customFormat="1" ht="16.5" customHeight="1">
      <c r="A153" s="33"/>
      <c r="B153" s="145"/>
      <c r="C153" s="146" t="s">
        <v>152</v>
      </c>
      <c r="D153" s="146" t="s">
        <v>132</v>
      </c>
      <c r="E153" s="147" t="s">
        <v>671</v>
      </c>
      <c r="F153" s="148" t="s">
        <v>672</v>
      </c>
      <c r="G153" s="149" t="s">
        <v>145</v>
      </c>
      <c r="H153" s="150">
        <v>598.11</v>
      </c>
      <c r="I153" s="151"/>
      <c r="J153" s="152">
        <f>ROUND(I153*H153,2)</f>
        <v>0</v>
      </c>
      <c r="K153" s="153"/>
      <c r="L153" s="34"/>
      <c r="M153" s="154" t="s">
        <v>1</v>
      </c>
      <c r="N153" s="155" t="s">
        <v>43</v>
      </c>
      <c r="O153" s="59"/>
      <c r="P153" s="156">
        <f>O153*H153</f>
        <v>0</v>
      </c>
      <c r="Q153" s="156">
        <v>0</v>
      </c>
      <c r="R153" s="156">
        <f>Q153*H153</f>
        <v>0</v>
      </c>
      <c r="S153" s="156">
        <v>0</v>
      </c>
      <c r="T153" s="15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8" t="s">
        <v>148</v>
      </c>
      <c r="AT153" s="158" t="s">
        <v>132</v>
      </c>
      <c r="AU153" s="158" t="s">
        <v>88</v>
      </c>
      <c r="AY153" s="18" t="s">
        <v>129</v>
      </c>
      <c r="BE153" s="159">
        <f>IF(N153="základní",J153,0)</f>
        <v>0</v>
      </c>
      <c r="BF153" s="159">
        <f>IF(N153="snížená",J153,0)</f>
        <v>0</v>
      </c>
      <c r="BG153" s="159">
        <f>IF(N153="zákl. přenesená",J153,0)</f>
        <v>0</v>
      </c>
      <c r="BH153" s="159">
        <f>IF(N153="sníž. přenesená",J153,0)</f>
        <v>0</v>
      </c>
      <c r="BI153" s="159">
        <f>IF(N153="nulová",J153,0)</f>
        <v>0</v>
      </c>
      <c r="BJ153" s="18" t="s">
        <v>86</v>
      </c>
      <c r="BK153" s="159">
        <f>ROUND(I153*H153,2)</f>
        <v>0</v>
      </c>
      <c r="BL153" s="18" t="s">
        <v>148</v>
      </c>
      <c r="BM153" s="158" t="s">
        <v>673</v>
      </c>
    </row>
    <row r="154" spans="1:65" s="2" customFormat="1" ht="33" customHeight="1">
      <c r="A154" s="33"/>
      <c r="B154" s="145"/>
      <c r="C154" s="146" t="s">
        <v>157</v>
      </c>
      <c r="D154" s="146" t="s">
        <v>132</v>
      </c>
      <c r="E154" s="147" t="s">
        <v>444</v>
      </c>
      <c r="F154" s="148" t="s">
        <v>528</v>
      </c>
      <c r="G154" s="149" t="s">
        <v>177</v>
      </c>
      <c r="H154" s="150">
        <v>91.460999999999999</v>
      </c>
      <c r="I154" s="151"/>
      <c r="J154" s="152">
        <f>ROUND(I154*H154,2)</f>
        <v>0</v>
      </c>
      <c r="K154" s="153"/>
      <c r="L154" s="34"/>
      <c r="M154" s="154" t="s">
        <v>1</v>
      </c>
      <c r="N154" s="155" t="s">
        <v>43</v>
      </c>
      <c r="O154" s="59"/>
      <c r="P154" s="156">
        <f>O154*H154</f>
        <v>0</v>
      </c>
      <c r="Q154" s="156">
        <v>0</v>
      </c>
      <c r="R154" s="156">
        <f>Q154*H154</f>
        <v>0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148</v>
      </c>
      <c r="AT154" s="158" t="s">
        <v>132</v>
      </c>
      <c r="AU154" s="158" t="s">
        <v>88</v>
      </c>
      <c r="AY154" s="18" t="s">
        <v>129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8" t="s">
        <v>86</v>
      </c>
      <c r="BK154" s="159">
        <f>ROUND(I154*H154,2)</f>
        <v>0</v>
      </c>
      <c r="BL154" s="18" t="s">
        <v>148</v>
      </c>
      <c r="BM154" s="158" t="s">
        <v>674</v>
      </c>
    </row>
    <row r="155" spans="1:65" s="13" customFormat="1">
      <c r="B155" s="160"/>
      <c r="D155" s="161" t="s">
        <v>138</v>
      </c>
      <c r="E155" s="162" t="s">
        <v>1</v>
      </c>
      <c r="F155" s="163" t="s">
        <v>675</v>
      </c>
      <c r="H155" s="164">
        <v>91.460999999999999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2" t="s">
        <v>138</v>
      </c>
      <c r="AU155" s="162" t="s">
        <v>88</v>
      </c>
      <c r="AV155" s="13" t="s">
        <v>88</v>
      </c>
      <c r="AW155" s="13" t="s">
        <v>34</v>
      </c>
      <c r="AX155" s="13" t="s">
        <v>86</v>
      </c>
      <c r="AY155" s="162" t="s">
        <v>129</v>
      </c>
    </row>
    <row r="156" spans="1:65" s="2" customFormat="1" ht="33" customHeight="1">
      <c r="A156" s="33"/>
      <c r="B156" s="145"/>
      <c r="C156" s="146" t="s">
        <v>161</v>
      </c>
      <c r="D156" s="146" t="s">
        <v>132</v>
      </c>
      <c r="E156" s="147" t="s">
        <v>451</v>
      </c>
      <c r="F156" s="148" t="s">
        <v>452</v>
      </c>
      <c r="G156" s="149" t="s">
        <v>453</v>
      </c>
      <c r="H156" s="150">
        <v>155.48400000000001</v>
      </c>
      <c r="I156" s="151"/>
      <c r="J156" s="152">
        <f>ROUND(I156*H156,2)</f>
        <v>0</v>
      </c>
      <c r="K156" s="153"/>
      <c r="L156" s="34"/>
      <c r="M156" s="154" t="s">
        <v>1</v>
      </c>
      <c r="N156" s="155" t="s">
        <v>43</v>
      </c>
      <c r="O156" s="59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8" t="s">
        <v>148</v>
      </c>
      <c r="AT156" s="158" t="s">
        <v>132</v>
      </c>
      <c r="AU156" s="158" t="s">
        <v>88</v>
      </c>
      <c r="AY156" s="18" t="s">
        <v>129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8" t="s">
        <v>86</v>
      </c>
      <c r="BK156" s="159">
        <f>ROUND(I156*H156,2)</f>
        <v>0</v>
      </c>
      <c r="BL156" s="18" t="s">
        <v>148</v>
      </c>
      <c r="BM156" s="158" t="s">
        <v>676</v>
      </c>
    </row>
    <row r="157" spans="1:65" s="13" customFormat="1">
      <c r="B157" s="160"/>
      <c r="D157" s="161" t="s">
        <v>138</v>
      </c>
      <c r="F157" s="163" t="s">
        <v>677</v>
      </c>
      <c r="H157" s="164">
        <v>155.48400000000001</v>
      </c>
      <c r="I157" s="165"/>
      <c r="L157" s="160"/>
      <c r="M157" s="166"/>
      <c r="N157" s="167"/>
      <c r="O157" s="167"/>
      <c r="P157" s="167"/>
      <c r="Q157" s="167"/>
      <c r="R157" s="167"/>
      <c r="S157" s="167"/>
      <c r="T157" s="168"/>
      <c r="AT157" s="162" t="s">
        <v>138</v>
      </c>
      <c r="AU157" s="162" t="s">
        <v>88</v>
      </c>
      <c r="AV157" s="13" t="s">
        <v>88</v>
      </c>
      <c r="AW157" s="13" t="s">
        <v>3</v>
      </c>
      <c r="AX157" s="13" t="s">
        <v>86</v>
      </c>
      <c r="AY157" s="162" t="s">
        <v>129</v>
      </c>
    </row>
    <row r="158" spans="1:65" s="2" customFormat="1" ht="24.2" customHeight="1">
      <c r="A158" s="33"/>
      <c r="B158" s="145"/>
      <c r="C158" s="146" t="s">
        <v>165</v>
      </c>
      <c r="D158" s="146" t="s">
        <v>132</v>
      </c>
      <c r="E158" s="147" t="s">
        <v>678</v>
      </c>
      <c r="F158" s="148" t="s">
        <v>679</v>
      </c>
      <c r="G158" s="149" t="s">
        <v>177</v>
      </c>
      <c r="H158" s="150">
        <v>175.63300000000001</v>
      </c>
      <c r="I158" s="151"/>
      <c r="J158" s="152">
        <f>ROUND(I158*H158,2)</f>
        <v>0</v>
      </c>
      <c r="K158" s="153"/>
      <c r="L158" s="34"/>
      <c r="M158" s="154" t="s">
        <v>1</v>
      </c>
      <c r="N158" s="155" t="s">
        <v>43</v>
      </c>
      <c r="O158" s="59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8" t="s">
        <v>148</v>
      </c>
      <c r="AT158" s="158" t="s">
        <v>132</v>
      </c>
      <c r="AU158" s="158" t="s">
        <v>88</v>
      </c>
      <c r="AY158" s="18" t="s">
        <v>129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8" t="s">
        <v>86</v>
      </c>
      <c r="BK158" s="159">
        <f>ROUND(I158*H158,2)</f>
        <v>0</v>
      </c>
      <c r="BL158" s="18" t="s">
        <v>148</v>
      </c>
      <c r="BM158" s="158" t="s">
        <v>680</v>
      </c>
    </row>
    <row r="159" spans="1:65" s="13" customFormat="1">
      <c r="B159" s="160"/>
      <c r="D159" s="161" t="s">
        <v>138</v>
      </c>
      <c r="E159" s="162" t="s">
        <v>1</v>
      </c>
      <c r="F159" s="163" t="s">
        <v>681</v>
      </c>
      <c r="H159" s="164">
        <v>267.09399999999999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138</v>
      </c>
      <c r="AU159" s="162" t="s">
        <v>88</v>
      </c>
      <c r="AV159" s="13" t="s">
        <v>88</v>
      </c>
      <c r="AW159" s="13" t="s">
        <v>34</v>
      </c>
      <c r="AX159" s="13" t="s">
        <v>78</v>
      </c>
      <c r="AY159" s="162" t="s">
        <v>129</v>
      </c>
    </row>
    <row r="160" spans="1:65" s="13" customFormat="1">
      <c r="B160" s="160"/>
      <c r="D160" s="161" t="s">
        <v>138</v>
      </c>
      <c r="E160" s="162" t="s">
        <v>1</v>
      </c>
      <c r="F160" s="163" t="s">
        <v>682</v>
      </c>
      <c r="H160" s="164">
        <v>-10.8</v>
      </c>
      <c r="I160" s="165"/>
      <c r="L160" s="160"/>
      <c r="M160" s="166"/>
      <c r="N160" s="167"/>
      <c r="O160" s="167"/>
      <c r="P160" s="167"/>
      <c r="Q160" s="167"/>
      <c r="R160" s="167"/>
      <c r="S160" s="167"/>
      <c r="T160" s="168"/>
      <c r="AT160" s="162" t="s">
        <v>138</v>
      </c>
      <c r="AU160" s="162" t="s">
        <v>88</v>
      </c>
      <c r="AV160" s="13" t="s">
        <v>88</v>
      </c>
      <c r="AW160" s="13" t="s">
        <v>34</v>
      </c>
      <c r="AX160" s="13" t="s">
        <v>78</v>
      </c>
      <c r="AY160" s="162" t="s">
        <v>129</v>
      </c>
    </row>
    <row r="161" spans="1:65" s="13" customFormat="1">
      <c r="B161" s="160"/>
      <c r="D161" s="161" t="s">
        <v>138</v>
      </c>
      <c r="E161" s="162" t="s">
        <v>1</v>
      </c>
      <c r="F161" s="163" t="s">
        <v>683</v>
      </c>
      <c r="H161" s="164">
        <v>-9.7040000000000006</v>
      </c>
      <c r="I161" s="165"/>
      <c r="L161" s="160"/>
      <c r="M161" s="166"/>
      <c r="N161" s="167"/>
      <c r="O161" s="167"/>
      <c r="P161" s="167"/>
      <c r="Q161" s="167"/>
      <c r="R161" s="167"/>
      <c r="S161" s="167"/>
      <c r="T161" s="168"/>
      <c r="AT161" s="162" t="s">
        <v>138</v>
      </c>
      <c r="AU161" s="162" t="s">
        <v>88</v>
      </c>
      <c r="AV161" s="13" t="s">
        <v>88</v>
      </c>
      <c r="AW161" s="13" t="s">
        <v>34</v>
      </c>
      <c r="AX161" s="13" t="s">
        <v>78</v>
      </c>
      <c r="AY161" s="162" t="s">
        <v>129</v>
      </c>
    </row>
    <row r="162" spans="1:65" s="13" customFormat="1">
      <c r="B162" s="160"/>
      <c r="D162" s="161" t="s">
        <v>138</v>
      </c>
      <c r="E162" s="162" t="s">
        <v>1</v>
      </c>
      <c r="F162" s="163" t="s">
        <v>684</v>
      </c>
      <c r="H162" s="164">
        <v>-60.326000000000001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138</v>
      </c>
      <c r="AU162" s="162" t="s">
        <v>88</v>
      </c>
      <c r="AV162" s="13" t="s">
        <v>88</v>
      </c>
      <c r="AW162" s="13" t="s">
        <v>34</v>
      </c>
      <c r="AX162" s="13" t="s">
        <v>78</v>
      </c>
      <c r="AY162" s="162" t="s">
        <v>129</v>
      </c>
    </row>
    <row r="163" spans="1:65" s="13" customFormat="1">
      <c r="B163" s="160"/>
      <c r="D163" s="161" t="s">
        <v>138</v>
      </c>
      <c r="E163" s="162" t="s">
        <v>1</v>
      </c>
      <c r="F163" s="163" t="s">
        <v>685</v>
      </c>
      <c r="H163" s="164">
        <v>-4.3579999999999997</v>
      </c>
      <c r="I163" s="165"/>
      <c r="L163" s="160"/>
      <c r="M163" s="166"/>
      <c r="N163" s="167"/>
      <c r="O163" s="167"/>
      <c r="P163" s="167"/>
      <c r="Q163" s="167"/>
      <c r="R163" s="167"/>
      <c r="S163" s="167"/>
      <c r="T163" s="168"/>
      <c r="AT163" s="162" t="s">
        <v>138</v>
      </c>
      <c r="AU163" s="162" t="s">
        <v>88</v>
      </c>
      <c r="AV163" s="13" t="s">
        <v>88</v>
      </c>
      <c r="AW163" s="13" t="s">
        <v>34</v>
      </c>
      <c r="AX163" s="13" t="s">
        <v>78</v>
      </c>
      <c r="AY163" s="162" t="s">
        <v>129</v>
      </c>
    </row>
    <row r="164" spans="1:65" s="13" customFormat="1">
      <c r="B164" s="160"/>
      <c r="D164" s="161" t="s">
        <v>138</v>
      </c>
      <c r="E164" s="162" t="s">
        <v>1</v>
      </c>
      <c r="F164" s="163" t="s">
        <v>686</v>
      </c>
      <c r="H164" s="164">
        <v>-6.2729999999999997</v>
      </c>
      <c r="I164" s="165"/>
      <c r="L164" s="160"/>
      <c r="M164" s="166"/>
      <c r="N164" s="167"/>
      <c r="O164" s="167"/>
      <c r="P164" s="167"/>
      <c r="Q164" s="167"/>
      <c r="R164" s="167"/>
      <c r="S164" s="167"/>
      <c r="T164" s="168"/>
      <c r="AT164" s="162" t="s">
        <v>138</v>
      </c>
      <c r="AU164" s="162" t="s">
        <v>88</v>
      </c>
      <c r="AV164" s="13" t="s">
        <v>88</v>
      </c>
      <c r="AW164" s="13" t="s">
        <v>34</v>
      </c>
      <c r="AX164" s="13" t="s">
        <v>78</v>
      </c>
      <c r="AY164" s="162" t="s">
        <v>129</v>
      </c>
    </row>
    <row r="165" spans="1:65" s="14" customFormat="1">
      <c r="B165" s="185"/>
      <c r="D165" s="161" t="s">
        <v>138</v>
      </c>
      <c r="E165" s="186" t="s">
        <v>1</v>
      </c>
      <c r="F165" s="187" t="s">
        <v>443</v>
      </c>
      <c r="H165" s="188">
        <v>175.63299999999998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138</v>
      </c>
      <c r="AU165" s="186" t="s">
        <v>88</v>
      </c>
      <c r="AV165" s="14" t="s">
        <v>148</v>
      </c>
      <c r="AW165" s="14" t="s">
        <v>34</v>
      </c>
      <c r="AX165" s="14" t="s">
        <v>86</v>
      </c>
      <c r="AY165" s="186" t="s">
        <v>129</v>
      </c>
    </row>
    <row r="166" spans="1:65" s="2" customFormat="1" ht="24.2" customHeight="1">
      <c r="A166" s="33"/>
      <c r="B166" s="145"/>
      <c r="C166" s="146" t="s">
        <v>170</v>
      </c>
      <c r="D166" s="146" t="s">
        <v>132</v>
      </c>
      <c r="E166" s="147" t="s">
        <v>534</v>
      </c>
      <c r="F166" s="148" t="s">
        <v>535</v>
      </c>
      <c r="G166" s="149" t="s">
        <v>177</v>
      </c>
      <c r="H166" s="150">
        <v>60.326000000000001</v>
      </c>
      <c r="I166" s="151"/>
      <c r="J166" s="152">
        <f>ROUND(I166*H166,2)</f>
        <v>0</v>
      </c>
      <c r="K166" s="153"/>
      <c r="L166" s="34"/>
      <c r="M166" s="154" t="s">
        <v>1</v>
      </c>
      <c r="N166" s="155" t="s">
        <v>43</v>
      </c>
      <c r="O166" s="59"/>
      <c r="P166" s="156">
        <f>O166*H166</f>
        <v>0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8" t="s">
        <v>148</v>
      </c>
      <c r="AT166" s="158" t="s">
        <v>132</v>
      </c>
      <c r="AU166" s="158" t="s">
        <v>88</v>
      </c>
      <c r="AY166" s="18" t="s">
        <v>129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8" t="s">
        <v>86</v>
      </c>
      <c r="BK166" s="159">
        <f>ROUND(I166*H166,2)</f>
        <v>0</v>
      </c>
      <c r="BL166" s="18" t="s">
        <v>148</v>
      </c>
      <c r="BM166" s="158" t="s">
        <v>687</v>
      </c>
    </row>
    <row r="167" spans="1:65" s="13" customFormat="1">
      <c r="B167" s="160"/>
      <c r="D167" s="161" t="s">
        <v>138</v>
      </c>
      <c r="E167" s="162" t="s">
        <v>1</v>
      </c>
      <c r="F167" s="163" t="s">
        <v>688</v>
      </c>
      <c r="H167" s="164">
        <v>15.808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138</v>
      </c>
      <c r="AU167" s="162" t="s">
        <v>88</v>
      </c>
      <c r="AV167" s="13" t="s">
        <v>88</v>
      </c>
      <c r="AW167" s="13" t="s">
        <v>34</v>
      </c>
      <c r="AX167" s="13" t="s">
        <v>78</v>
      </c>
      <c r="AY167" s="162" t="s">
        <v>129</v>
      </c>
    </row>
    <row r="168" spans="1:65" s="15" customFormat="1">
      <c r="B168" s="196"/>
      <c r="D168" s="161" t="s">
        <v>138</v>
      </c>
      <c r="E168" s="197" t="s">
        <v>1</v>
      </c>
      <c r="F168" s="198" t="s">
        <v>689</v>
      </c>
      <c r="H168" s="197" t="s">
        <v>1</v>
      </c>
      <c r="I168" s="199"/>
      <c r="L168" s="196"/>
      <c r="M168" s="200"/>
      <c r="N168" s="201"/>
      <c r="O168" s="201"/>
      <c r="P168" s="201"/>
      <c r="Q168" s="201"/>
      <c r="R168" s="201"/>
      <c r="S168" s="201"/>
      <c r="T168" s="202"/>
      <c r="AT168" s="197" t="s">
        <v>138</v>
      </c>
      <c r="AU168" s="197" t="s">
        <v>88</v>
      </c>
      <c r="AV168" s="15" t="s">
        <v>86</v>
      </c>
      <c r="AW168" s="15" t="s">
        <v>34</v>
      </c>
      <c r="AX168" s="15" t="s">
        <v>78</v>
      </c>
      <c r="AY168" s="197" t="s">
        <v>129</v>
      </c>
    </row>
    <row r="169" spans="1:65" s="13" customFormat="1">
      <c r="B169" s="160"/>
      <c r="D169" s="161" t="s">
        <v>138</v>
      </c>
      <c r="E169" s="162" t="s">
        <v>1</v>
      </c>
      <c r="F169" s="163" t="s">
        <v>690</v>
      </c>
      <c r="H169" s="164">
        <v>8.1</v>
      </c>
      <c r="I169" s="165"/>
      <c r="L169" s="160"/>
      <c r="M169" s="166"/>
      <c r="N169" s="167"/>
      <c r="O169" s="167"/>
      <c r="P169" s="167"/>
      <c r="Q169" s="167"/>
      <c r="R169" s="167"/>
      <c r="S169" s="167"/>
      <c r="T169" s="168"/>
      <c r="AT169" s="162" t="s">
        <v>138</v>
      </c>
      <c r="AU169" s="162" t="s">
        <v>88</v>
      </c>
      <c r="AV169" s="13" t="s">
        <v>88</v>
      </c>
      <c r="AW169" s="13" t="s">
        <v>34</v>
      </c>
      <c r="AX169" s="13" t="s">
        <v>78</v>
      </c>
      <c r="AY169" s="162" t="s">
        <v>129</v>
      </c>
    </row>
    <row r="170" spans="1:65" s="13" customFormat="1">
      <c r="B170" s="160"/>
      <c r="D170" s="161" t="s">
        <v>138</v>
      </c>
      <c r="E170" s="162" t="s">
        <v>1</v>
      </c>
      <c r="F170" s="163" t="s">
        <v>691</v>
      </c>
      <c r="H170" s="164">
        <v>36.417999999999999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138</v>
      </c>
      <c r="AU170" s="162" t="s">
        <v>88</v>
      </c>
      <c r="AV170" s="13" t="s">
        <v>88</v>
      </c>
      <c r="AW170" s="13" t="s">
        <v>34</v>
      </c>
      <c r="AX170" s="13" t="s">
        <v>78</v>
      </c>
      <c r="AY170" s="162" t="s">
        <v>129</v>
      </c>
    </row>
    <row r="171" spans="1:65" s="14" customFormat="1">
      <c r="B171" s="185"/>
      <c r="D171" s="161" t="s">
        <v>138</v>
      </c>
      <c r="E171" s="186" t="s">
        <v>1</v>
      </c>
      <c r="F171" s="187" t="s">
        <v>443</v>
      </c>
      <c r="H171" s="188">
        <v>60.326000000000001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138</v>
      </c>
      <c r="AU171" s="186" t="s">
        <v>88</v>
      </c>
      <c r="AV171" s="14" t="s">
        <v>148</v>
      </c>
      <c r="AW171" s="14" t="s">
        <v>34</v>
      </c>
      <c r="AX171" s="14" t="s">
        <v>86</v>
      </c>
      <c r="AY171" s="186" t="s">
        <v>129</v>
      </c>
    </row>
    <row r="172" spans="1:65" s="2" customFormat="1" ht="16.5" customHeight="1">
      <c r="A172" s="33"/>
      <c r="B172" s="145"/>
      <c r="C172" s="169" t="s">
        <v>174</v>
      </c>
      <c r="D172" s="169" t="s">
        <v>126</v>
      </c>
      <c r="E172" s="170" t="s">
        <v>538</v>
      </c>
      <c r="F172" s="171" t="s">
        <v>539</v>
      </c>
      <c r="G172" s="172" t="s">
        <v>453</v>
      </c>
      <c r="H172" s="173">
        <v>108.587</v>
      </c>
      <c r="I172" s="174"/>
      <c r="J172" s="175">
        <f>ROUND(I172*H172,2)</f>
        <v>0</v>
      </c>
      <c r="K172" s="176"/>
      <c r="L172" s="177"/>
      <c r="M172" s="178" t="s">
        <v>1</v>
      </c>
      <c r="N172" s="179" t="s">
        <v>43</v>
      </c>
      <c r="O172" s="59"/>
      <c r="P172" s="156">
        <f>O172*H172</f>
        <v>0</v>
      </c>
      <c r="Q172" s="156">
        <v>0</v>
      </c>
      <c r="R172" s="156">
        <f>Q172*H172</f>
        <v>0</v>
      </c>
      <c r="S172" s="156">
        <v>0</v>
      </c>
      <c r="T172" s="15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8" t="s">
        <v>165</v>
      </c>
      <c r="AT172" s="158" t="s">
        <v>126</v>
      </c>
      <c r="AU172" s="158" t="s">
        <v>88</v>
      </c>
      <c r="AY172" s="18" t="s">
        <v>129</v>
      </c>
      <c r="BE172" s="159">
        <f>IF(N172="základní",J172,0)</f>
        <v>0</v>
      </c>
      <c r="BF172" s="159">
        <f>IF(N172="snížená",J172,0)</f>
        <v>0</v>
      </c>
      <c r="BG172" s="159">
        <f>IF(N172="zákl. přenesená",J172,0)</f>
        <v>0</v>
      </c>
      <c r="BH172" s="159">
        <f>IF(N172="sníž. přenesená",J172,0)</f>
        <v>0</v>
      </c>
      <c r="BI172" s="159">
        <f>IF(N172="nulová",J172,0)</f>
        <v>0</v>
      </c>
      <c r="BJ172" s="18" t="s">
        <v>86</v>
      </c>
      <c r="BK172" s="159">
        <f>ROUND(I172*H172,2)</f>
        <v>0</v>
      </c>
      <c r="BL172" s="18" t="s">
        <v>148</v>
      </c>
      <c r="BM172" s="158" t="s">
        <v>692</v>
      </c>
    </row>
    <row r="173" spans="1:65" s="13" customFormat="1">
      <c r="B173" s="160"/>
      <c r="D173" s="161" t="s">
        <v>138</v>
      </c>
      <c r="F173" s="163" t="s">
        <v>693</v>
      </c>
      <c r="H173" s="164">
        <v>108.587</v>
      </c>
      <c r="I173" s="165"/>
      <c r="L173" s="160"/>
      <c r="M173" s="166"/>
      <c r="N173" s="167"/>
      <c r="O173" s="167"/>
      <c r="P173" s="167"/>
      <c r="Q173" s="167"/>
      <c r="R173" s="167"/>
      <c r="S173" s="167"/>
      <c r="T173" s="168"/>
      <c r="AT173" s="162" t="s">
        <v>138</v>
      </c>
      <c r="AU173" s="162" t="s">
        <v>88</v>
      </c>
      <c r="AV173" s="13" t="s">
        <v>88</v>
      </c>
      <c r="AW173" s="13" t="s">
        <v>3</v>
      </c>
      <c r="AX173" s="13" t="s">
        <v>86</v>
      </c>
      <c r="AY173" s="162" t="s">
        <v>129</v>
      </c>
    </row>
    <row r="174" spans="1:65" s="12" customFormat="1" ht="22.9" customHeight="1">
      <c r="B174" s="132"/>
      <c r="D174" s="133" t="s">
        <v>77</v>
      </c>
      <c r="E174" s="143" t="s">
        <v>88</v>
      </c>
      <c r="F174" s="143" t="s">
        <v>542</v>
      </c>
      <c r="I174" s="135"/>
      <c r="J174" s="144">
        <f>BK174</f>
        <v>0</v>
      </c>
      <c r="L174" s="132"/>
      <c r="M174" s="137"/>
      <c r="N174" s="138"/>
      <c r="O174" s="138"/>
      <c r="P174" s="139">
        <f>SUM(P175:P189)</f>
        <v>0</v>
      </c>
      <c r="Q174" s="138"/>
      <c r="R174" s="139">
        <f>SUM(R175:R189)</f>
        <v>29.604243480000001</v>
      </c>
      <c r="S174" s="138"/>
      <c r="T174" s="140">
        <f>SUM(T175:T189)</f>
        <v>0</v>
      </c>
      <c r="AR174" s="133" t="s">
        <v>86</v>
      </c>
      <c r="AT174" s="141" t="s">
        <v>77</v>
      </c>
      <c r="AU174" s="141" t="s">
        <v>86</v>
      </c>
      <c r="AY174" s="133" t="s">
        <v>129</v>
      </c>
      <c r="BK174" s="142">
        <f>SUM(BK175:BK189)</f>
        <v>0</v>
      </c>
    </row>
    <row r="175" spans="1:65" s="2" customFormat="1" ht="24.2" customHeight="1">
      <c r="A175" s="33"/>
      <c r="B175" s="145"/>
      <c r="C175" s="146" t="s">
        <v>180</v>
      </c>
      <c r="D175" s="146" t="s">
        <v>132</v>
      </c>
      <c r="E175" s="147" t="s">
        <v>694</v>
      </c>
      <c r="F175" s="148" t="s">
        <v>695</v>
      </c>
      <c r="G175" s="149" t="s">
        <v>145</v>
      </c>
      <c r="H175" s="150">
        <v>79.2</v>
      </c>
      <c r="I175" s="151"/>
      <c r="J175" s="152">
        <f>ROUND(I175*H175,2)</f>
        <v>0</v>
      </c>
      <c r="K175" s="153"/>
      <c r="L175" s="34"/>
      <c r="M175" s="154" t="s">
        <v>1</v>
      </c>
      <c r="N175" s="155" t="s">
        <v>43</v>
      </c>
      <c r="O175" s="59"/>
      <c r="P175" s="156">
        <f>O175*H175</f>
        <v>0</v>
      </c>
      <c r="Q175" s="156">
        <v>1.7000000000000001E-4</v>
      </c>
      <c r="R175" s="156">
        <f>Q175*H175</f>
        <v>1.3464000000000002E-2</v>
      </c>
      <c r="S175" s="156">
        <v>0</v>
      </c>
      <c r="T175" s="15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8" t="s">
        <v>148</v>
      </c>
      <c r="AT175" s="158" t="s">
        <v>132</v>
      </c>
      <c r="AU175" s="158" t="s">
        <v>88</v>
      </c>
      <c r="AY175" s="18" t="s">
        <v>129</v>
      </c>
      <c r="BE175" s="159">
        <f>IF(N175="základní",J175,0)</f>
        <v>0</v>
      </c>
      <c r="BF175" s="159">
        <f>IF(N175="snížená",J175,0)</f>
        <v>0</v>
      </c>
      <c r="BG175" s="159">
        <f>IF(N175="zákl. přenesená",J175,0)</f>
        <v>0</v>
      </c>
      <c r="BH175" s="159">
        <f>IF(N175="sníž. přenesená",J175,0)</f>
        <v>0</v>
      </c>
      <c r="BI175" s="159">
        <f>IF(N175="nulová",J175,0)</f>
        <v>0</v>
      </c>
      <c r="BJ175" s="18" t="s">
        <v>86</v>
      </c>
      <c r="BK175" s="159">
        <f>ROUND(I175*H175,2)</f>
        <v>0</v>
      </c>
      <c r="BL175" s="18" t="s">
        <v>148</v>
      </c>
      <c r="BM175" s="158" t="s">
        <v>696</v>
      </c>
    </row>
    <row r="176" spans="1:65" s="13" customFormat="1">
      <c r="B176" s="160"/>
      <c r="D176" s="161" t="s">
        <v>138</v>
      </c>
      <c r="E176" s="162" t="s">
        <v>1</v>
      </c>
      <c r="F176" s="163" t="s">
        <v>697</v>
      </c>
      <c r="H176" s="164">
        <v>79.2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138</v>
      </c>
      <c r="AU176" s="162" t="s">
        <v>88</v>
      </c>
      <c r="AV176" s="13" t="s">
        <v>88</v>
      </c>
      <c r="AW176" s="13" t="s">
        <v>34</v>
      </c>
      <c r="AX176" s="13" t="s">
        <v>78</v>
      </c>
      <c r="AY176" s="162" t="s">
        <v>129</v>
      </c>
    </row>
    <row r="177" spans="1:65" s="14" customFormat="1">
      <c r="B177" s="185"/>
      <c r="D177" s="161" t="s">
        <v>138</v>
      </c>
      <c r="E177" s="186" t="s">
        <v>1</v>
      </c>
      <c r="F177" s="187" t="s">
        <v>443</v>
      </c>
      <c r="H177" s="188">
        <v>79.2</v>
      </c>
      <c r="I177" s="189"/>
      <c r="L177" s="185"/>
      <c r="M177" s="190"/>
      <c r="N177" s="191"/>
      <c r="O177" s="191"/>
      <c r="P177" s="191"/>
      <c r="Q177" s="191"/>
      <c r="R177" s="191"/>
      <c r="S177" s="191"/>
      <c r="T177" s="192"/>
      <c r="AT177" s="186" t="s">
        <v>138</v>
      </c>
      <c r="AU177" s="186" t="s">
        <v>88</v>
      </c>
      <c r="AV177" s="14" t="s">
        <v>148</v>
      </c>
      <c r="AW177" s="14" t="s">
        <v>34</v>
      </c>
      <c r="AX177" s="14" t="s">
        <v>86</v>
      </c>
      <c r="AY177" s="186" t="s">
        <v>129</v>
      </c>
    </row>
    <row r="178" spans="1:65" s="2" customFormat="1" ht="24.2" customHeight="1">
      <c r="A178" s="33"/>
      <c r="B178" s="145"/>
      <c r="C178" s="169" t="s">
        <v>185</v>
      </c>
      <c r="D178" s="169" t="s">
        <v>126</v>
      </c>
      <c r="E178" s="170" t="s">
        <v>698</v>
      </c>
      <c r="F178" s="171" t="s">
        <v>699</v>
      </c>
      <c r="G178" s="172" t="s">
        <v>145</v>
      </c>
      <c r="H178" s="173">
        <v>91.08</v>
      </c>
      <c r="I178" s="174"/>
      <c r="J178" s="175">
        <f>ROUND(I178*H178,2)</f>
        <v>0</v>
      </c>
      <c r="K178" s="176"/>
      <c r="L178" s="177"/>
      <c r="M178" s="178" t="s">
        <v>1</v>
      </c>
      <c r="N178" s="179" t="s">
        <v>43</v>
      </c>
      <c r="O178" s="59"/>
      <c r="P178" s="156">
        <f>O178*H178</f>
        <v>0</v>
      </c>
      <c r="Q178" s="156">
        <v>2.5000000000000001E-4</v>
      </c>
      <c r="R178" s="156">
        <f>Q178*H178</f>
        <v>2.2769999999999999E-2</v>
      </c>
      <c r="S178" s="156">
        <v>0</v>
      </c>
      <c r="T178" s="15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8" t="s">
        <v>165</v>
      </c>
      <c r="AT178" s="158" t="s">
        <v>126</v>
      </c>
      <c r="AU178" s="158" t="s">
        <v>88</v>
      </c>
      <c r="AY178" s="18" t="s">
        <v>129</v>
      </c>
      <c r="BE178" s="159">
        <f>IF(N178="základní",J178,0)</f>
        <v>0</v>
      </c>
      <c r="BF178" s="159">
        <f>IF(N178="snížená",J178,0)</f>
        <v>0</v>
      </c>
      <c r="BG178" s="159">
        <f>IF(N178="zákl. přenesená",J178,0)</f>
        <v>0</v>
      </c>
      <c r="BH178" s="159">
        <f>IF(N178="sníž. přenesená",J178,0)</f>
        <v>0</v>
      </c>
      <c r="BI178" s="159">
        <f>IF(N178="nulová",J178,0)</f>
        <v>0</v>
      </c>
      <c r="BJ178" s="18" t="s">
        <v>86</v>
      </c>
      <c r="BK178" s="159">
        <f>ROUND(I178*H178,2)</f>
        <v>0</v>
      </c>
      <c r="BL178" s="18" t="s">
        <v>148</v>
      </c>
      <c r="BM178" s="158" t="s">
        <v>700</v>
      </c>
    </row>
    <row r="179" spans="1:65" s="13" customFormat="1">
      <c r="B179" s="160"/>
      <c r="D179" s="161" t="s">
        <v>138</v>
      </c>
      <c r="F179" s="163" t="s">
        <v>701</v>
      </c>
      <c r="H179" s="164">
        <v>91.08</v>
      </c>
      <c r="I179" s="165"/>
      <c r="L179" s="160"/>
      <c r="M179" s="166"/>
      <c r="N179" s="167"/>
      <c r="O179" s="167"/>
      <c r="P179" s="167"/>
      <c r="Q179" s="167"/>
      <c r="R179" s="167"/>
      <c r="S179" s="167"/>
      <c r="T179" s="168"/>
      <c r="AT179" s="162" t="s">
        <v>138</v>
      </c>
      <c r="AU179" s="162" t="s">
        <v>88</v>
      </c>
      <c r="AV179" s="13" t="s">
        <v>88</v>
      </c>
      <c r="AW179" s="13" t="s">
        <v>3</v>
      </c>
      <c r="AX179" s="13" t="s">
        <v>86</v>
      </c>
      <c r="AY179" s="162" t="s">
        <v>129</v>
      </c>
    </row>
    <row r="180" spans="1:65" s="2" customFormat="1" ht="37.9" customHeight="1">
      <c r="A180" s="33"/>
      <c r="B180" s="145"/>
      <c r="C180" s="146" t="s">
        <v>189</v>
      </c>
      <c r="D180" s="146" t="s">
        <v>132</v>
      </c>
      <c r="E180" s="147" t="s">
        <v>702</v>
      </c>
      <c r="F180" s="148" t="s">
        <v>703</v>
      </c>
      <c r="G180" s="149" t="s">
        <v>135</v>
      </c>
      <c r="H180" s="150">
        <v>98.8</v>
      </c>
      <c r="I180" s="151"/>
      <c r="J180" s="152">
        <f>ROUND(I180*H180,2)</f>
        <v>0</v>
      </c>
      <c r="K180" s="153"/>
      <c r="L180" s="34"/>
      <c r="M180" s="154" t="s">
        <v>1</v>
      </c>
      <c r="N180" s="155" t="s">
        <v>43</v>
      </c>
      <c r="O180" s="59"/>
      <c r="P180" s="156">
        <f>O180*H180</f>
        <v>0</v>
      </c>
      <c r="Q180" s="156">
        <v>0.20469000000000001</v>
      </c>
      <c r="R180" s="156">
        <f>Q180*H180</f>
        <v>20.223372000000001</v>
      </c>
      <c r="S180" s="156">
        <v>0</v>
      </c>
      <c r="T180" s="15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8" t="s">
        <v>148</v>
      </c>
      <c r="AT180" s="158" t="s">
        <v>132</v>
      </c>
      <c r="AU180" s="158" t="s">
        <v>88</v>
      </c>
      <c r="AY180" s="18" t="s">
        <v>129</v>
      </c>
      <c r="BE180" s="159">
        <f>IF(N180="základní",J180,0)</f>
        <v>0</v>
      </c>
      <c r="BF180" s="159">
        <f>IF(N180="snížená",J180,0)</f>
        <v>0</v>
      </c>
      <c r="BG180" s="159">
        <f>IF(N180="zákl. přenesená",J180,0)</f>
        <v>0</v>
      </c>
      <c r="BH180" s="159">
        <f>IF(N180="sníž. přenesená",J180,0)</f>
        <v>0</v>
      </c>
      <c r="BI180" s="159">
        <f>IF(N180="nulová",J180,0)</f>
        <v>0</v>
      </c>
      <c r="BJ180" s="18" t="s">
        <v>86</v>
      </c>
      <c r="BK180" s="159">
        <f>ROUND(I180*H180,2)</f>
        <v>0</v>
      </c>
      <c r="BL180" s="18" t="s">
        <v>148</v>
      </c>
      <c r="BM180" s="158" t="s">
        <v>704</v>
      </c>
    </row>
    <row r="181" spans="1:65" s="2" customFormat="1" ht="24.2" customHeight="1">
      <c r="A181" s="33"/>
      <c r="B181" s="145"/>
      <c r="C181" s="146" t="s">
        <v>193</v>
      </c>
      <c r="D181" s="146" t="s">
        <v>132</v>
      </c>
      <c r="E181" s="147" t="s">
        <v>705</v>
      </c>
      <c r="F181" s="148" t="s">
        <v>706</v>
      </c>
      <c r="G181" s="149" t="s">
        <v>177</v>
      </c>
      <c r="H181" s="150">
        <v>2.5459999999999998</v>
      </c>
      <c r="I181" s="151"/>
      <c r="J181" s="152">
        <f>ROUND(I181*H181,2)</f>
        <v>0</v>
      </c>
      <c r="K181" s="153"/>
      <c r="L181" s="34"/>
      <c r="M181" s="154" t="s">
        <v>1</v>
      </c>
      <c r="N181" s="155" t="s">
        <v>43</v>
      </c>
      <c r="O181" s="59"/>
      <c r="P181" s="156">
        <f>O181*H181</f>
        <v>0</v>
      </c>
      <c r="Q181" s="156">
        <v>1.98</v>
      </c>
      <c r="R181" s="156">
        <f>Q181*H181</f>
        <v>5.04108</v>
      </c>
      <c r="S181" s="156">
        <v>0</v>
      </c>
      <c r="T181" s="15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8" t="s">
        <v>148</v>
      </c>
      <c r="AT181" s="158" t="s">
        <v>132</v>
      </c>
      <c r="AU181" s="158" t="s">
        <v>88</v>
      </c>
      <c r="AY181" s="18" t="s">
        <v>129</v>
      </c>
      <c r="BE181" s="159">
        <f>IF(N181="základní",J181,0)</f>
        <v>0</v>
      </c>
      <c r="BF181" s="159">
        <f>IF(N181="snížená",J181,0)</f>
        <v>0</v>
      </c>
      <c r="BG181" s="159">
        <f>IF(N181="zákl. přenesená",J181,0)</f>
        <v>0</v>
      </c>
      <c r="BH181" s="159">
        <f>IF(N181="sníž. přenesená",J181,0)</f>
        <v>0</v>
      </c>
      <c r="BI181" s="159">
        <f>IF(N181="nulová",J181,0)</f>
        <v>0</v>
      </c>
      <c r="BJ181" s="18" t="s">
        <v>86</v>
      </c>
      <c r="BK181" s="159">
        <f>ROUND(I181*H181,2)</f>
        <v>0</v>
      </c>
      <c r="BL181" s="18" t="s">
        <v>148</v>
      </c>
      <c r="BM181" s="158" t="s">
        <v>707</v>
      </c>
    </row>
    <row r="182" spans="1:65" s="13" customFormat="1">
      <c r="B182" s="160"/>
      <c r="D182" s="161" t="s">
        <v>138</v>
      </c>
      <c r="E182" s="162" t="s">
        <v>1</v>
      </c>
      <c r="F182" s="163" t="s">
        <v>708</v>
      </c>
      <c r="H182" s="164">
        <v>0.54600000000000004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138</v>
      </c>
      <c r="AU182" s="162" t="s">
        <v>88</v>
      </c>
      <c r="AV182" s="13" t="s">
        <v>88</v>
      </c>
      <c r="AW182" s="13" t="s">
        <v>34</v>
      </c>
      <c r="AX182" s="13" t="s">
        <v>78</v>
      </c>
      <c r="AY182" s="162" t="s">
        <v>129</v>
      </c>
    </row>
    <row r="183" spans="1:65" s="13" customFormat="1">
      <c r="B183" s="160"/>
      <c r="D183" s="161" t="s">
        <v>138</v>
      </c>
      <c r="E183" s="162" t="s">
        <v>1</v>
      </c>
      <c r="F183" s="163" t="s">
        <v>709</v>
      </c>
      <c r="H183" s="164">
        <v>2</v>
      </c>
      <c r="I183" s="165"/>
      <c r="L183" s="160"/>
      <c r="M183" s="166"/>
      <c r="N183" s="167"/>
      <c r="O183" s="167"/>
      <c r="P183" s="167"/>
      <c r="Q183" s="167"/>
      <c r="R183" s="167"/>
      <c r="S183" s="167"/>
      <c r="T183" s="168"/>
      <c r="AT183" s="162" t="s">
        <v>138</v>
      </c>
      <c r="AU183" s="162" t="s">
        <v>88</v>
      </c>
      <c r="AV183" s="13" t="s">
        <v>88</v>
      </c>
      <c r="AW183" s="13" t="s">
        <v>34</v>
      </c>
      <c r="AX183" s="13" t="s">
        <v>78</v>
      </c>
      <c r="AY183" s="162" t="s">
        <v>129</v>
      </c>
    </row>
    <row r="184" spans="1:65" s="14" customFormat="1">
      <c r="B184" s="185"/>
      <c r="D184" s="161" t="s">
        <v>138</v>
      </c>
      <c r="E184" s="186" t="s">
        <v>1</v>
      </c>
      <c r="F184" s="187" t="s">
        <v>443</v>
      </c>
      <c r="H184" s="188">
        <v>2.5460000000000003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138</v>
      </c>
      <c r="AU184" s="186" t="s">
        <v>88</v>
      </c>
      <c r="AV184" s="14" t="s">
        <v>148</v>
      </c>
      <c r="AW184" s="14" t="s">
        <v>34</v>
      </c>
      <c r="AX184" s="14" t="s">
        <v>86</v>
      </c>
      <c r="AY184" s="186" t="s">
        <v>129</v>
      </c>
    </row>
    <row r="185" spans="1:65" s="2" customFormat="1" ht="16.5" customHeight="1">
      <c r="A185" s="33"/>
      <c r="B185" s="145"/>
      <c r="C185" s="146" t="s">
        <v>8</v>
      </c>
      <c r="D185" s="146" t="s">
        <v>132</v>
      </c>
      <c r="E185" s="147" t="s">
        <v>710</v>
      </c>
      <c r="F185" s="148" t="s">
        <v>711</v>
      </c>
      <c r="G185" s="149" t="s">
        <v>177</v>
      </c>
      <c r="H185" s="150">
        <v>0.72</v>
      </c>
      <c r="I185" s="151"/>
      <c r="J185" s="152">
        <f>ROUND(I185*H185,2)</f>
        <v>0</v>
      </c>
      <c r="K185" s="153"/>
      <c r="L185" s="34"/>
      <c r="M185" s="154" t="s">
        <v>1</v>
      </c>
      <c r="N185" s="155" t="s">
        <v>43</v>
      </c>
      <c r="O185" s="59"/>
      <c r="P185" s="156">
        <f>O185*H185</f>
        <v>0</v>
      </c>
      <c r="Q185" s="156">
        <v>2.2563399999999998</v>
      </c>
      <c r="R185" s="156">
        <f>Q185*H185</f>
        <v>1.6245647999999997</v>
      </c>
      <c r="S185" s="156">
        <v>0</v>
      </c>
      <c r="T185" s="15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8" t="s">
        <v>148</v>
      </c>
      <c r="AT185" s="158" t="s">
        <v>132</v>
      </c>
      <c r="AU185" s="158" t="s">
        <v>88</v>
      </c>
      <c r="AY185" s="18" t="s">
        <v>129</v>
      </c>
      <c r="BE185" s="159">
        <f>IF(N185="základní",J185,0)</f>
        <v>0</v>
      </c>
      <c r="BF185" s="159">
        <f>IF(N185="snížená",J185,0)</f>
        <v>0</v>
      </c>
      <c r="BG185" s="159">
        <f>IF(N185="zákl. přenesená",J185,0)</f>
        <v>0</v>
      </c>
      <c r="BH185" s="159">
        <f>IF(N185="sníž. přenesená",J185,0)</f>
        <v>0</v>
      </c>
      <c r="BI185" s="159">
        <f>IF(N185="nulová",J185,0)</f>
        <v>0</v>
      </c>
      <c r="BJ185" s="18" t="s">
        <v>86</v>
      </c>
      <c r="BK185" s="159">
        <f>ROUND(I185*H185,2)</f>
        <v>0</v>
      </c>
      <c r="BL185" s="18" t="s">
        <v>148</v>
      </c>
      <c r="BM185" s="158" t="s">
        <v>712</v>
      </c>
    </row>
    <row r="186" spans="1:65" s="13" customFormat="1">
      <c r="B186" s="160"/>
      <c r="D186" s="161" t="s">
        <v>138</v>
      </c>
      <c r="E186" s="162" t="s">
        <v>1</v>
      </c>
      <c r="F186" s="163" t="s">
        <v>713</v>
      </c>
      <c r="H186" s="164">
        <v>0.72</v>
      </c>
      <c r="I186" s="165"/>
      <c r="L186" s="160"/>
      <c r="M186" s="166"/>
      <c r="N186" s="167"/>
      <c r="O186" s="167"/>
      <c r="P186" s="167"/>
      <c r="Q186" s="167"/>
      <c r="R186" s="167"/>
      <c r="S186" s="167"/>
      <c r="T186" s="168"/>
      <c r="AT186" s="162" t="s">
        <v>138</v>
      </c>
      <c r="AU186" s="162" t="s">
        <v>88</v>
      </c>
      <c r="AV186" s="13" t="s">
        <v>88</v>
      </c>
      <c r="AW186" s="13" t="s">
        <v>34</v>
      </c>
      <c r="AX186" s="13" t="s">
        <v>78</v>
      </c>
      <c r="AY186" s="162" t="s">
        <v>129</v>
      </c>
    </row>
    <row r="187" spans="1:65" s="14" customFormat="1">
      <c r="B187" s="185"/>
      <c r="D187" s="161" t="s">
        <v>138</v>
      </c>
      <c r="E187" s="186" t="s">
        <v>1</v>
      </c>
      <c r="F187" s="187" t="s">
        <v>443</v>
      </c>
      <c r="H187" s="188">
        <v>0.72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138</v>
      </c>
      <c r="AU187" s="186" t="s">
        <v>88</v>
      </c>
      <c r="AV187" s="14" t="s">
        <v>148</v>
      </c>
      <c r="AW187" s="14" t="s">
        <v>34</v>
      </c>
      <c r="AX187" s="14" t="s">
        <v>86</v>
      </c>
      <c r="AY187" s="186" t="s">
        <v>129</v>
      </c>
    </row>
    <row r="188" spans="1:65" s="2" customFormat="1" ht="24.2" customHeight="1">
      <c r="A188" s="33"/>
      <c r="B188" s="145"/>
      <c r="C188" s="146" t="s">
        <v>204</v>
      </c>
      <c r="D188" s="146" t="s">
        <v>132</v>
      </c>
      <c r="E188" s="147" t="s">
        <v>714</v>
      </c>
      <c r="F188" s="148" t="s">
        <v>715</v>
      </c>
      <c r="G188" s="149" t="s">
        <v>177</v>
      </c>
      <c r="H188" s="150">
        <v>1.0920000000000001</v>
      </c>
      <c r="I188" s="151"/>
      <c r="J188" s="152">
        <f>ROUND(I188*H188,2)</f>
        <v>0</v>
      </c>
      <c r="K188" s="153"/>
      <c r="L188" s="34"/>
      <c r="M188" s="154" t="s">
        <v>1</v>
      </c>
      <c r="N188" s="155" t="s">
        <v>43</v>
      </c>
      <c r="O188" s="59"/>
      <c r="P188" s="156">
        <f>O188*H188</f>
        <v>0</v>
      </c>
      <c r="Q188" s="156">
        <v>2.45329</v>
      </c>
      <c r="R188" s="156">
        <f>Q188*H188</f>
        <v>2.6789926800000003</v>
      </c>
      <c r="S188" s="156">
        <v>0</v>
      </c>
      <c r="T188" s="15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8" t="s">
        <v>148</v>
      </c>
      <c r="AT188" s="158" t="s">
        <v>132</v>
      </c>
      <c r="AU188" s="158" t="s">
        <v>88</v>
      </c>
      <c r="AY188" s="18" t="s">
        <v>129</v>
      </c>
      <c r="BE188" s="159">
        <f>IF(N188="základní",J188,0)</f>
        <v>0</v>
      </c>
      <c r="BF188" s="159">
        <f>IF(N188="snížená",J188,0)</f>
        <v>0</v>
      </c>
      <c r="BG188" s="159">
        <f>IF(N188="zákl. přenesená",J188,0)</f>
        <v>0</v>
      </c>
      <c r="BH188" s="159">
        <f>IF(N188="sníž. přenesená",J188,0)</f>
        <v>0</v>
      </c>
      <c r="BI188" s="159">
        <f>IF(N188="nulová",J188,0)</f>
        <v>0</v>
      </c>
      <c r="BJ188" s="18" t="s">
        <v>86</v>
      </c>
      <c r="BK188" s="159">
        <f>ROUND(I188*H188,2)</f>
        <v>0</v>
      </c>
      <c r="BL188" s="18" t="s">
        <v>148</v>
      </c>
      <c r="BM188" s="158" t="s">
        <v>716</v>
      </c>
    </row>
    <row r="189" spans="1:65" s="13" customFormat="1">
      <c r="B189" s="160"/>
      <c r="D189" s="161" t="s">
        <v>138</v>
      </c>
      <c r="E189" s="162" t="s">
        <v>1</v>
      </c>
      <c r="F189" s="163" t="s">
        <v>717</v>
      </c>
      <c r="H189" s="164">
        <v>1.0920000000000001</v>
      </c>
      <c r="I189" s="165"/>
      <c r="L189" s="160"/>
      <c r="M189" s="166"/>
      <c r="N189" s="167"/>
      <c r="O189" s="167"/>
      <c r="P189" s="167"/>
      <c r="Q189" s="167"/>
      <c r="R189" s="167"/>
      <c r="S189" s="167"/>
      <c r="T189" s="168"/>
      <c r="AT189" s="162" t="s">
        <v>138</v>
      </c>
      <c r="AU189" s="162" t="s">
        <v>88</v>
      </c>
      <c r="AV189" s="13" t="s">
        <v>88</v>
      </c>
      <c r="AW189" s="13" t="s">
        <v>34</v>
      </c>
      <c r="AX189" s="13" t="s">
        <v>86</v>
      </c>
      <c r="AY189" s="162" t="s">
        <v>129</v>
      </c>
    </row>
    <row r="190" spans="1:65" s="12" customFormat="1" ht="22.9" customHeight="1">
      <c r="B190" s="132"/>
      <c r="D190" s="133" t="s">
        <v>77</v>
      </c>
      <c r="E190" s="143" t="s">
        <v>148</v>
      </c>
      <c r="F190" s="143" t="s">
        <v>718</v>
      </c>
      <c r="I190" s="135"/>
      <c r="J190" s="144">
        <f>BK190</f>
        <v>0</v>
      </c>
      <c r="L190" s="132"/>
      <c r="M190" s="137"/>
      <c r="N190" s="138"/>
      <c r="O190" s="138"/>
      <c r="P190" s="139">
        <f>SUM(P191:P195)</f>
        <v>0</v>
      </c>
      <c r="Q190" s="138"/>
      <c r="R190" s="139">
        <f>SUM(R191:R195)</f>
        <v>3.5573999999999999</v>
      </c>
      <c r="S190" s="138"/>
      <c r="T190" s="140">
        <f>SUM(T191:T195)</f>
        <v>0</v>
      </c>
      <c r="AR190" s="133" t="s">
        <v>86</v>
      </c>
      <c r="AT190" s="141" t="s">
        <v>77</v>
      </c>
      <c r="AU190" s="141" t="s">
        <v>86</v>
      </c>
      <c r="AY190" s="133" t="s">
        <v>129</v>
      </c>
      <c r="BK190" s="142">
        <f>SUM(BK191:BK195)</f>
        <v>0</v>
      </c>
    </row>
    <row r="191" spans="1:65" s="2" customFormat="1" ht="16.5" customHeight="1">
      <c r="A191" s="33"/>
      <c r="B191" s="145"/>
      <c r="C191" s="146" t="s">
        <v>209</v>
      </c>
      <c r="D191" s="146" t="s">
        <v>132</v>
      </c>
      <c r="E191" s="147" t="s">
        <v>719</v>
      </c>
      <c r="F191" s="148" t="s">
        <v>720</v>
      </c>
      <c r="G191" s="149" t="s">
        <v>177</v>
      </c>
      <c r="H191" s="150">
        <v>9.7040000000000006</v>
      </c>
      <c r="I191" s="151"/>
      <c r="J191" s="152">
        <f>ROUND(I191*H191,2)</f>
        <v>0</v>
      </c>
      <c r="K191" s="153"/>
      <c r="L191" s="34"/>
      <c r="M191" s="154" t="s">
        <v>1</v>
      </c>
      <c r="N191" s="155" t="s">
        <v>43</v>
      </c>
      <c r="O191" s="59"/>
      <c r="P191" s="156">
        <f>O191*H191</f>
        <v>0</v>
      </c>
      <c r="Q191" s="156">
        <v>0</v>
      </c>
      <c r="R191" s="156">
        <f>Q191*H191</f>
        <v>0</v>
      </c>
      <c r="S191" s="156">
        <v>0</v>
      </c>
      <c r="T191" s="15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8" t="s">
        <v>148</v>
      </c>
      <c r="AT191" s="158" t="s">
        <v>132</v>
      </c>
      <c r="AU191" s="158" t="s">
        <v>88</v>
      </c>
      <c r="AY191" s="18" t="s">
        <v>129</v>
      </c>
      <c r="BE191" s="159">
        <f>IF(N191="základní",J191,0)</f>
        <v>0</v>
      </c>
      <c r="BF191" s="159">
        <f>IF(N191="snížená",J191,0)</f>
        <v>0</v>
      </c>
      <c r="BG191" s="159">
        <f>IF(N191="zákl. přenesená",J191,0)</f>
        <v>0</v>
      </c>
      <c r="BH191" s="159">
        <f>IF(N191="sníž. přenesená",J191,0)</f>
        <v>0</v>
      </c>
      <c r="BI191" s="159">
        <f>IF(N191="nulová",J191,0)</f>
        <v>0</v>
      </c>
      <c r="BJ191" s="18" t="s">
        <v>86</v>
      </c>
      <c r="BK191" s="159">
        <f>ROUND(I191*H191,2)</f>
        <v>0</v>
      </c>
      <c r="BL191" s="18" t="s">
        <v>148</v>
      </c>
      <c r="BM191" s="158" t="s">
        <v>721</v>
      </c>
    </row>
    <row r="192" spans="1:65" s="13" customFormat="1">
      <c r="B192" s="160"/>
      <c r="D192" s="161" t="s">
        <v>138</v>
      </c>
      <c r="E192" s="162" t="s">
        <v>1</v>
      </c>
      <c r="F192" s="163" t="s">
        <v>722</v>
      </c>
      <c r="H192" s="164">
        <v>9.7040000000000006</v>
      </c>
      <c r="I192" s="165"/>
      <c r="L192" s="160"/>
      <c r="M192" s="166"/>
      <c r="N192" s="167"/>
      <c r="O192" s="167"/>
      <c r="P192" s="167"/>
      <c r="Q192" s="167"/>
      <c r="R192" s="167"/>
      <c r="S192" s="167"/>
      <c r="T192" s="168"/>
      <c r="AT192" s="162" t="s">
        <v>138</v>
      </c>
      <c r="AU192" s="162" t="s">
        <v>88</v>
      </c>
      <c r="AV192" s="13" t="s">
        <v>88</v>
      </c>
      <c r="AW192" s="13" t="s">
        <v>34</v>
      </c>
      <c r="AX192" s="13" t="s">
        <v>78</v>
      </c>
      <c r="AY192" s="162" t="s">
        <v>129</v>
      </c>
    </row>
    <row r="193" spans="1:65" s="14" customFormat="1">
      <c r="B193" s="185"/>
      <c r="D193" s="161" t="s">
        <v>138</v>
      </c>
      <c r="E193" s="186" t="s">
        <v>1</v>
      </c>
      <c r="F193" s="187" t="s">
        <v>443</v>
      </c>
      <c r="H193" s="188">
        <v>9.7040000000000006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138</v>
      </c>
      <c r="AU193" s="186" t="s">
        <v>88</v>
      </c>
      <c r="AV193" s="14" t="s">
        <v>148</v>
      </c>
      <c r="AW193" s="14" t="s">
        <v>34</v>
      </c>
      <c r="AX193" s="14" t="s">
        <v>86</v>
      </c>
      <c r="AY193" s="186" t="s">
        <v>129</v>
      </c>
    </row>
    <row r="194" spans="1:65" s="2" customFormat="1" ht="33" customHeight="1">
      <c r="A194" s="33"/>
      <c r="B194" s="145"/>
      <c r="C194" s="146" t="s">
        <v>213</v>
      </c>
      <c r="D194" s="146" t="s">
        <v>132</v>
      </c>
      <c r="E194" s="147" t="s">
        <v>723</v>
      </c>
      <c r="F194" s="148" t="s">
        <v>724</v>
      </c>
      <c r="G194" s="149" t="s">
        <v>177</v>
      </c>
      <c r="H194" s="150">
        <v>1.75</v>
      </c>
      <c r="I194" s="151"/>
      <c r="J194" s="152">
        <f>ROUND(I194*H194,2)</f>
        <v>0</v>
      </c>
      <c r="K194" s="153"/>
      <c r="L194" s="34"/>
      <c r="M194" s="154" t="s">
        <v>1</v>
      </c>
      <c r="N194" s="155" t="s">
        <v>43</v>
      </c>
      <c r="O194" s="59"/>
      <c r="P194" s="156">
        <f>O194*H194</f>
        <v>0</v>
      </c>
      <c r="Q194" s="156">
        <v>2.0327999999999999</v>
      </c>
      <c r="R194" s="156">
        <f>Q194*H194</f>
        <v>3.5573999999999999</v>
      </c>
      <c r="S194" s="156">
        <v>0</v>
      </c>
      <c r="T194" s="15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8" t="s">
        <v>148</v>
      </c>
      <c r="AT194" s="158" t="s">
        <v>132</v>
      </c>
      <c r="AU194" s="158" t="s">
        <v>88</v>
      </c>
      <c r="AY194" s="18" t="s">
        <v>129</v>
      </c>
      <c r="BE194" s="159">
        <f>IF(N194="základní",J194,0)</f>
        <v>0</v>
      </c>
      <c r="BF194" s="159">
        <f>IF(N194="snížená",J194,0)</f>
        <v>0</v>
      </c>
      <c r="BG194" s="159">
        <f>IF(N194="zákl. přenesená",J194,0)</f>
        <v>0</v>
      </c>
      <c r="BH194" s="159">
        <f>IF(N194="sníž. přenesená",J194,0)</f>
        <v>0</v>
      </c>
      <c r="BI194" s="159">
        <f>IF(N194="nulová",J194,0)</f>
        <v>0</v>
      </c>
      <c r="BJ194" s="18" t="s">
        <v>86</v>
      </c>
      <c r="BK194" s="159">
        <f>ROUND(I194*H194,2)</f>
        <v>0</v>
      </c>
      <c r="BL194" s="18" t="s">
        <v>148</v>
      </c>
      <c r="BM194" s="158" t="s">
        <v>725</v>
      </c>
    </row>
    <row r="195" spans="1:65" s="13" customFormat="1">
      <c r="B195" s="160"/>
      <c r="D195" s="161" t="s">
        <v>138</v>
      </c>
      <c r="E195" s="162" t="s">
        <v>1</v>
      </c>
      <c r="F195" s="163" t="s">
        <v>726</v>
      </c>
      <c r="H195" s="164">
        <v>1.75</v>
      </c>
      <c r="I195" s="165"/>
      <c r="L195" s="160"/>
      <c r="M195" s="166"/>
      <c r="N195" s="167"/>
      <c r="O195" s="167"/>
      <c r="P195" s="167"/>
      <c r="Q195" s="167"/>
      <c r="R195" s="167"/>
      <c r="S195" s="167"/>
      <c r="T195" s="168"/>
      <c r="AT195" s="162" t="s">
        <v>138</v>
      </c>
      <c r="AU195" s="162" t="s">
        <v>88</v>
      </c>
      <c r="AV195" s="13" t="s">
        <v>88</v>
      </c>
      <c r="AW195" s="13" t="s">
        <v>34</v>
      </c>
      <c r="AX195" s="13" t="s">
        <v>86</v>
      </c>
      <c r="AY195" s="162" t="s">
        <v>129</v>
      </c>
    </row>
    <row r="196" spans="1:65" s="12" customFormat="1" ht="22.9" customHeight="1">
      <c r="B196" s="132"/>
      <c r="D196" s="133" t="s">
        <v>77</v>
      </c>
      <c r="E196" s="143" t="s">
        <v>165</v>
      </c>
      <c r="F196" s="143" t="s">
        <v>575</v>
      </c>
      <c r="I196" s="135"/>
      <c r="J196" s="144">
        <f>BK196</f>
        <v>0</v>
      </c>
      <c r="L196" s="132"/>
      <c r="M196" s="137"/>
      <c r="N196" s="138"/>
      <c r="O196" s="138"/>
      <c r="P196" s="139">
        <f>SUM(P197:P231)</f>
        <v>0</v>
      </c>
      <c r="Q196" s="138"/>
      <c r="R196" s="139">
        <f>SUM(R197:R231)</f>
        <v>23.532035499999999</v>
      </c>
      <c r="S196" s="138"/>
      <c r="T196" s="140">
        <f>SUM(T197:T231)</f>
        <v>0</v>
      </c>
      <c r="AR196" s="133" t="s">
        <v>86</v>
      </c>
      <c r="AT196" s="141" t="s">
        <v>77</v>
      </c>
      <c r="AU196" s="141" t="s">
        <v>86</v>
      </c>
      <c r="AY196" s="133" t="s">
        <v>129</v>
      </c>
      <c r="BK196" s="142">
        <f>SUM(BK197:BK231)</f>
        <v>0</v>
      </c>
    </row>
    <row r="197" spans="1:65" s="2" customFormat="1" ht="24.2" customHeight="1">
      <c r="A197" s="33"/>
      <c r="B197" s="145"/>
      <c r="C197" s="146" t="s">
        <v>219</v>
      </c>
      <c r="D197" s="146" t="s">
        <v>132</v>
      </c>
      <c r="E197" s="147" t="s">
        <v>727</v>
      </c>
      <c r="F197" s="148" t="s">
        <v>728</v>
      </c>
      <c r="G197" s="149" t="s">
        <v>135</v>
      </c>
      <c r="H197" s="150">
        <v>22.5</v>
      </c>
      <c r="I197" s="151"/>
      <c r="J197" s="152">
        <f>ROUND(I197*H197,2)</f>
        <v>0</v>
      </c>
      <c r="K197" s="153"/>
      <c r="L197" s="34"/>
      <c r="M197" s="154" t="s">
        <v>1</v>
      </c>
      <c r="N197" s="155" t="s">
        <v>43</v>
      </c>
      <c r="O197" s="59"/>
      <c r="P197" s="156">
        <f>O197*H197</f>
        <v>0</v>
      </c>
      <c r="Q197" s="156">
        <v>2.48E-3</v>
      </c>
      <c r="R197" s="156">
        <f>Q197*H197</f>
        <v>5.5800000000000002E-2</v>
      </c>
      <c r="S197" s="156">
        <v>0</v>
      </c>
      <c r="T197" s="15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8" t="s">
        <v>148</v>
      </c>
      <c r="AT197" s="158" t="s">
        <v>132</v>
      </c>
      <c r="AU197" s="158" t="s">
        <v>88</v>
      </c>
      <c r="AY197" s="18" t="s">
        <v>129</v>
      </c>
      <c r="BE197" s="159">
        <f>IF(N197="základní",J197,0)</f>
        <v>0</v>
      </c>
      <c r="BF197" s="159">
        <f>IF(N197="snížená",J197,0)</f>
        <v>0</v>
      </c>
      <c r="BG197" s="159">
        <f>IF(N197="zákl. přenesená",J197,0)</f>
        <v>0</v>
      </c>
      <c r="BH197" s="159">
        <f>IF(N197="sníž. přenesená",J197,0)</f>
        <v>0</v>
      </c>
      <c r="BI197" s="159">
        <f>IF(N197="nulová",J197,0)</f>
        <v>0</v>
      </c>
      <c r="BJ197" s="18" t="s">
        <v>86</v>
      </c>
      <c r="BK197" s="159">
        <f>ROUND(I197*H197,2)</f>
        <v>0</v>
      </c>
      <c r="BL197" s="18" t="s">
        <v>148</v>
      </c>
      <c r="BM197" s="158" t="s">
        <v>729</v>
      </c>
    </row>
    <row r="198" spans="1:65" s="13" customFormat="1">
      <c r="B198" s="160"/>
      <c r="D198" s="161" t="s">
        <v>138</v>
      </c>
      <c r="E198" s="162" t="s">
        <v>1</v>
      </c>
      <c r="F198" s="163" t="s">
        <v>730</v>
      </c>
      <c r="H198" s="164">
        <v>22.5</v>
      </c>
      <c r="I198" s="165"/>
      <c r="L198" s="160"/>
      <c r="M198" s="166"/>
      <c r="N198" s="167"/>
      <c r="O198" s="167"/>
      <c r="P198" s="167"/>
      <c r="Q198" s="167"/>
      <c r="R198" s="167"/>
      <c r="S198" s="167"/>
      <c r="T198" s="168"/>
      <c r="AT198" s="162" t="s">
        <v>138</v>
      </c>
      <c r="AU198" s="162" t="s">
        <v>88</v>
      </c>
      <c r="AV198" s="13" t="s">
        <v>88</v>
      </c>
      <c r="AW198" s="13" t="s">
        <v>34</v>
      </c>
      <c r="AX198" s="13" t="s">
        <v>86</v>
      </c>
      <c r="AY198" s="162" t="s">
        <v>129</v>
      </c>
    </row>
    <row r="199" spans="1:65" s="2" customFormat="1" ht="24.2" customHeight="1">
      <c r="A199" s="33"/>
      <c r="B199" s="145"/>
      <c r="C199" s="146" t="s">
        <v>224</v>
      </c>
      <c r="D199" s="146" t="s">
        <v>132</v>
      </c>
      <c r="E199" s="147" t="s">
        <v>731</v>
      </c>
      <c r="F199" s="148" t="s">
        <v>732</v>
      </c>
      <c r="G199" s="149" t="s">
        <v>135</v>
      </c>
      <c r="H199" s="150">
        <v>142.9</v>
      </c>
      <c r="I199" s="151"/>
      <c r="J199" s="152">
        <f>ROUND(I199*H199,2)</f>
        <v>0</v>
      </c>
      <c r="K199" s="153"/>
      <c r="L199" s="34"/>
      <c r="M199" s="154" t="s">
        <v>1</v>
      </c>
      <c r="N199" s="155" t="s">
        <v>43</v>
      </c>
      <c r="O199" s="59"/>
      <c r="P199" s="156">
        <f>O199*H199</f>
        <v>0</v>
      </c>
      <c r="Q199" s="156">
        <v>1.0000000000000001E-5</v>
      </c>
      <c r="R199" s="156">
        <f>Q199*H199</f>
        <v>1.4290000000000001E-3</v>
      </c>
      <c r="S199" s="156">
        <v>0</v>
      </c>
      <c r="T199" s="15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8" t="s">
        <v>148</v>
      </c>
      <c r="AT199" s="158" t="s">
        <v>132</v>
      </c>
      <c r="AU199" s="158" t="s">
        <v>88</v>
      </c>
      <c r="AY199" s="18" t="s">
        <v>129</v>
      </c>
      <c r="BE199" s="159">
        <f>IF(N199="základní",J199,0)</f>
        <v>0</v>
      </c>
      <c r="BF199" s="159">
        <f>IF(N199="snížená",J199,0)</f>
        <v>0</v>
      </c>
      <c r="BG199" s="159">
        <f>IF(N199="zákl. přenesená",J199,0)</f>
        <v>0</v>
      </c>
      <c r="BH199" s="159">
        <f>IF(N199="sníž. přenesená",J199,0)</f>
        <v>0</v>
      </c>
      <c r="BI199" s="159">
        <f>IF(N199="nulová",J199,0)</f>
        <v>0</v>
      </c>
      <c r="BJ199" s="18" t="s">
        <v>86</v>
      </c>
      <c r="BK199" s="159">
        <f>ROUND(I199*H199,2)</f>
        <v>0</v>
      </c>
      <c r="BL199" s="18" t="s">
        <v>148</v>
      </c>
      <c r="BM199" s="158" t="s">
        <v>733</v>
      </c>
    </row>
    <row r="200" spans="1:65" s="13" customFormat="1">
      <c r="B200" s="160"/>
      <c r="D200" s="161" t="s">
        <v>138</v>
      </c>
      <c r="E200" s="162" t="s">
        <v>1</v>
      </c>
      <c r="F200" s="163" t="s">
        <v>734</v>
      </c>
      <c r="H200" s="164">
        <v>142.9</v>
      </c>
      <c r="I200" s="165"/>
      <c r="L200" s="160"/>
      <c r="M200" s="166"/>
      <c r="N200" s="167"/>
      <c r="O200" s="167"/>
      <c r="P200" s="167"/>
      <c r="Q200" s="167"/>
      <c r="R200" s="167"/>
      <c r="S200" s="167"/>
      <c r="T200" s="168"/>
      <c r="AT200" s="162" t="s">
        <v>138</v>
      </c>
      <c r="AU200" s="162" t="s">
        <v>88</v>
      </c>
      <c r="AV200" s="13" t="s">
        <v>88</v>
      </c>
      <c r="AW200" s="13" t="s">
        <v>34</v>
      </c>
      <c r="AX200" s="13" t="s">
        <v>86</v>
      </c>
      <c r="AY200" s="162" t="s">
        <v>129</v>
      </c>
    </row>
    <row r="201" spans="1:65" s="2" customFormat="1" ht="24.2" customHeight="1">
      <c r="A201" s="33"/>
      <c r="B201" s="145"/>
      <c r="C201" s="169" t="s">
        <v>7</v>
      </c>
      <c r="D201" s="169" t="s">
        <v>126</v>
      </c>
      <c r="E201" s="170" t="s">
        <v>735</v>
      </c>
      <c r="F201" s="171" t="s">
        <v>736</v>
      </c>
      <c r="G201" s="172" t="s">
        <v>135</v>
      </c>
      <c r="H201" s="173">
        <v>145.04400000000001</v>
      </c>
      <c r="I201" s="174"/>
      <c r="J201" s="175">
        <f>ROUND(I201*H201,2)</f>
        <v>0</v>
      </c>
      <c r="K201" s="176"/>
      <c r="L201" s="177"/>
      <c r="M201" s="178" t="s">
        <v>1</v>
      </c>
      <c r="N201" s="179" t="s">
        <v>43</v>
      </c>
      <c r="O201" s="59"/>
      <c r="P201" s="156">
        <f>O201*H201</f>
        <v>0</v>
      </c>
      <c r="Q201" s="156">
        <v>5.1000000000000004E-3</v>
      </c>
      <c r="R201" s="156">
        <f>Q201*H201</f>
        <v>0.73972440000000006</v>
      </c>
      <c r="S201" s="156">
        <v>0</v>
      </c>
      <c r="T201" s="15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8" t="s">
        <v>165</v>
      </c>
      <c r="AT201" s="158" t="s">
        <v>126</v>
      </c>
      <c r="AU201" s="158" t="s">
        <v>88</v>
      </c>
      <c r="AY201" s="18" t="s">
        <v>129</v>
      </c>
      <c r="BE201" s="159">
        <f>IF(N201="základní",J201,0)</f>
        <v>0</v>
      </c>
      <c r="BF201" s="159">
        <f>IF(N201="snížená",J201,0)</f>
        <v>0</v>
      </c>
      <c r="BG201" s="159">
        <f>IF(N201="zákl. přenesená",J201,0)</f>
        <v>0</v>
      </c>
      <c r="BH201" s="159">
        <f>IF(N201="sníž. přenesená",J201,0)</f>
        <v>0</v>
      </c>
      <c r="BI201" s="159">
        <f>IF(N201="nulová",J201,0)</f>
        <v>0</v>
      </c>
      <c r="BJ201" s="18" t="s">
        <v>86</v>
      </c>
      <c r="BK201" s="159">
        <f>ROUND(I201*H201,2)</f>
        <v>0</v>
      </c>
      <c r="BL201" s="18" t="s">
        <v>148</v>
      </c>
      <c r="BM201" s="158" t="s">
        <v>737</v>
      </c>
    </row>
    <row r="202" spans="1:65" s="13" customFormat="1">
      <c r="B202" s="160"/>
      <c r="D202" s="161" t="s">
        <v>138</v>
      </c>
      <c r="F202" s="163" t="s">
        <v>738</v>
      </c>
      <c r="H202" s="164">
        <v>145.04400000000001</v>
      </c>
      <c r="I202" s="165"/>
      <c r="L202" s="160"/>
      <c r="M202" s="166"/>
      <c r="N202" s="167"/>
      <c r="O202" s="167"/>
      <c r="P202" s="167"/>
      <c r="Q202" s="167"/>
      <c r="R202" s="167"/>
      <c r="S202" s="167"/>
      <c r="T202" s="168"/>
      <c r="AT202" s="162" t="s">
        <v>138</v>
      </c>
      <c r="AU202" s="162" t="s">
        <v>88</v>
      </c>
      <c r="AV202" s="13" t="s">
        <v>88</v>
      </c>
      <c r="AW202" s="13" t="s">
        <v>3</v>
      </c>
      <c r="AX202" s="13" t="s">
        <v>86</v>
      </c>
      <c r="AY202" s="162" t="s">
        <v>129</v>
      </c>
    </row>
    <row r="203" spans="1:65" s="2" customFormat="1" ht="24.2" customHeight="1">
      <c r="A203" s="33"/>
      <c r="B203" s="145"/>
      <c r="C203" s="146" t="s">
        <v>234</v>
      </c>
      <c r="D203" s="146" t="s">
        <v>132</v>
      </c>
      <c r="E203" s="147" t="s">
        <v>739</v>
      </c>
      <c r="F203" s="148" t="s">
        <v>740</v>
      </c>
      <c r="G203" s="149" t="s">
        <v>135</v>
      </c>
      <c r="H203" s="150">
        <v>43.5</v>
      </c>
      <c r="I203" s="151"/>
      <c r="J203" s="152">
        <f>ROUND(I203*H203,2)</f>
        <v>0</v>
      </c>
      <c r="K203" s="153"/>
      <c r="L203" s="34"/>
      <c r="M203" s="154" t="s">
        <v>1</v>
      </c>
      <c r="N203" s="155" t="s">
        <v>43</v>
      </c>
      <c r="O203" s="59"/>
      <c r="P203" s="156">
        <f>O203*H203</f>
        <v>0</v>
      </c>
      <c r="Q203" s="156">
        <v>2.0000000000000002E-5</v>
      </c>
      <c r="R203" s="156">
        <f>Q203*H203</f>
        <v>8.7000000000000011E-4</v>
      </c>
      <c r="S203" s="156">
        <v>0</v>
      </c>
      <c r="T203" s="15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8" t="s">
        <v>148</v>
      </c>
      <c r="AT203" s="158" t="s">
        <v>132</v>
      </c>
      <c r="AU203" s="158" t="s">
        <v>88</v>
      </c>
      <c r="AY203" s="18" t="s">
        <v>129</v>
      </c>
      <c r="BE203" s="159">
        <f>IF(N203="základní",J203,0)</f>
        <v>0</v>
      </c>
      <c r="BF203" s="159">
        <f>IF(N203="snížená",J203,0)</f>
        <v>0</v>
      </c>
      <c r="BG203" s="159">
        <f>IF(N203="zákl. přenesená",J203,0)</f>
        <v>0</v>
      </c>
      <c r="BH203" s="159">
        <f>IF(N203="sníž. přenesená",J203,0)</f>
        <v>0</v>
      </c>
      <c r="BI203" s="159">
        <f>IF(N203="nulová",J203,0)</f>
        <v>0</v>
      </c>
      <c r="BJ203" s="18" t="s">
        <v>86</v>
      </c>
      <c r="BK203" s="159">
        <f>ROUND(I203*H203,2)</f>
        <v>0</v>
      </c>
      <c r="BL203" s="18" t="s">
        <v>148</v>
      </c>
      <c r="BM203" s="158" t="s">
        <v>741</v>
      </c>
    </row>
    <row r="204" spans="1:65" s="2" customFormat="1" ht="21.75" customHeight="1">
      <c r="A204" s="33"/>
      <c r="B204" s="145"/>
      <c r="C204" s="169" t="s">
        <v>238</v>
      </c>
      <c r="D204" s="169" t="s">
        <v>126</v>
      </c>
      <c r="E204" s="170" t="s">
        <v>742</v>
      </c>
      <c r="F204" s="171" t="s">
        <v>743</v>
      </c>
      <c r="G204" s="172" t="s">
        <v>135</v>
      </c>
      <c r="H204" s="173">
        <v>44.152999999999999</v>
      </c>
      <c r="I204" s="174"/>
      <c r="J204" s="175">
        <f>ROUND(I204*H204,2)</f>
        <v>0</v>
      </c>
      <c r="K204" s="176"/>
      <c r="L204" s="177"/>
      <c r="M204" s="178" t="s">
        <v>1</v>
      </c>
      <c r="N204" s="179" t="s">
        <v>43</v>
      </c>
      <c r="O204" s="59"/>
      <c r="P204" s="156">
        <f>O204*H204</f>
        <v>0</v>
      </c>
      <c r="Q204" s="156">
        <v>1.2699999999999999E-2</v>
      </c>
      <c r="R204" s="156">
        <f>Q204*H204</f>
        <v>0.56074309999999994</v>
      </c>
      <c r="S204" s="156">
        <v>0</v>
      </c>
      <c r="T204" s="15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8" t="s">
        <v>165</v>
      </c>
      <c r="AT204" s="158" t="s">
        <v>126</v>
      </c>
      <c r="AU204" s="158" t="s">
        <v>88</v>
      </c>
      <c r="AY204" s="18" t="s">
        <v>129</v>
      </c>
      <c r="BE204" s="159">
        <f>IF(N204="základní",J204,0)</f>
        <v>0</v>
      </c>
      <c r="BF204" s="159">
        <f>IF(N204="snížená",J204,0)</f>
        <v>0</v>
      </c>
      <c r="BG204" s="159">
        <f>IF(N204="zákl. přenesená",J204,0)</f>
        <v>0</v>
      </c>
      <c r="BH204" s="159">
        <f>IF(N204="sníž. přenesená",J204,0)</f>
        <v>0</v>
      </c>
      <c r="BI204" s="159">
        <f>IF(N204="nulová",J204,0)</f>
        <v>0</v>
      </c>
      <c r="BJ204" s="18" t="s">
        <v>86</v>
      </c>
      <c r="BK204" s="159">
        <f>ROUND(I204*H204,2)</f>
        <v>0</v>
      </c>
      <c r="BL204" s="18" t="s">
        <v>148</v>
      </c>
      <c r="BM204" s="158" t="s">
        <v>744</v>
      </c>
    </row>
    <row r="205" spans="1:65" s="13" customFormat="1">
      <c r="B205" s="160"/>
      <c r="D205" s="161" t="s">
        <v>138</v>
      </c>
      <c r="F205" s="163" t="s">
        <v>745</v>
      </c>
      <c r="H205" s="164">
        <v>44.152999999999999</v>
      </c>
      <c r="I205" s="165"/>
      <c r="L205" s="160"/>
      <c r="M205" s="166"/>
      <c r="N205" s="167"/>
      <c r="O205" s="167"/>
      <c r="P205" s="167"/>
      <c r="Q205" s="167"/>
      <c r="R205" s="167"/>
      <c r="S205" s="167"/>
      <c r="T205" s="168"/>
      <c r="AT205" s="162" t="s">
        <v>138</v>
      </c>
      <c r="AU205" s="162" t="s">
        <v>88</v>
      </c>
      <c r="AV205" s="13" t="s">
        <v>88</v>
      </c>
      <c r="AW205" s="13" t="s">
        <v>3</v>
      </c>
      <c r="AX205" s="13" t="s">
        <v>86</v>
      </c>
      <c r="AY205" s="162" t="s">
        <v>129</v>
      </c>
    </row>
    <row r="206" spans="1:65" s="2" customFormat="1" ht="21.75" customHeight="1">
      <c r="A206" s="33"/>
      <c r="B206" s="145"/>
      <c r="C206" s="146" t="s">
        <v>242</v>
      </c>
      <c r="D206" s="146" t="s">
        <v>132</v>
      </c>
      <c r="E206" s="147" t="s">
        <v>746</v>
      </c>
      <c r="F206" s="148" t="s">
        <v>747</v>
      </c>
      <c r="G206" s="149" t="s">
        <v>135</v>
      </c>
      <c r="H206" s="150">
        <v>165.4</v>
      </c>
      <c r="I206" s="151"/>
      <c r="J206" s="152">
        <f>ROUND(I206*H206,2)</f>
        <v>0</v>
      </c>
      <c r="K206" s="153"/>
      <c r="L206" s="34"/>
      <c r="M206" s="154" t="s">
        <v>1</v>
      </c>
      <c r="N206" s="155" t="s">
        <v>43</v>
      </c>
      <c r="O206" s="59"/>
      <c r="P206" s="156">
        <f>O206*H206</f>
        <v>0</v>
      </c>
      <c r="Q206" s="156">
        <v>0</v>
      </c>
      <c r="R206" s="156">
        <f>Q206*H206</f>
        <v>0</v>
      </c>
      <c r="S206" s="156">
        <v>0</v>
      </c>
      <c r="T206" s="15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8" t="s">
        <v>148</v>
      </c>
      <c r="AT206" s="158" t="s">
        <v>132</v>
      </c>
      <c r="AU206" s="158" t="s">
        <v>88</v>
      </c>
      <c r="AY206" s="18" t="s">
        <v>129</v>
      </c>
      <c r="BE206" s="159">
        <f>IF(N206="základní",J206,0)</f>
        <v>0</v>
      </c>
      <c r="BF206" s="159">
        <f>IF(N206="snížená",J206,0)</f>
        <v>0</v>
      </c>
      <c r="BG206" s="159">
        <f>IF(N206="zákl. přenesená",J206,0)</f>
        <v>0</v>
      </c>
      <c r="BH206" s="159">
        <f>IF(N206="sníž. přenesená",J206,0)</f>
        <v>0</v>
      </c>
      <c r="BI206" s="159">
        <f>IF(N206="nulová",J206,0)</f>
        <v>0</v>
      </c>
      <c r="BJ206" s="18" t="s">
        <v>86</v>
      </c>
      <c r="BK206" s="159">
        <f>ROUND(I206*H206,2)</f>
        <v>0</v>
      </c>
      <c r="BL206" s="18" t="s">
        <v>148</v>
      </c>
      <c r="BM206" s="158" t="s">
        <v>748</v>
      </c>
    </row>
    <row r="207" spans="1:65" s="13" customFormat="1">
      <c r="B207" s="160"/>
      <c r="D207" s="161" t="s">
        <v>138</v>
      </c>
      <c r="E207" s="162" t="s">
        <v>1</v>
      </c>
      <c r="F207" s="163" t="s">
        <v>749</v>
      </c>
      <c r="H207" s="164">
        <v>165.4</v>
      </c>
      <c r="I207" s="165"/>
      <c r="L207" s="160"/>
      <c r="M207" s="166"/>
      <c r="N207" s="167"/>
      <c r="O207" s="167"/>
      <c r="P207" s="167"/>
      <c r="Q207" s="167"/>
      <c r="R207" s="167"/>
      <c r="S207" s="167"/>
      <c r="T207" s="168"/>
      <c r="AT207" s="162" t="s">
        <v>138</v>
      </c>
      <c r="AU207" s="162" t="s">
        <v>88</v>
      </c>
      <c r="AV207" s="13" t="s">
        <v>88</v>
      </c>
      <c r="AW207" s="13" t="s">
        <v>34</v>
      </c>
      <c r="AX207" s="13" t="s">
        <v>86</v>
      </c>
      <c r="AY207" s="162" t="s">
        <v>129</v>
      </c>
    </row>
    <row r="208" spans="1:65" s="2" customFormat="1" ht="24.2" customHeight="1">
      <c r="A208" s="33"/>
      <c r="B208" s="145"/>
      <c r="C208" s="146" t="s">
        <v>247</v>
      </c>
      <c r="D208" s="146" t="s">
        <v>132</v>
      </c>
      <c r="E208" s="147" t="s">
        <v>750</v>
      </c>
      <c r="F208" s="148" t="s">
        <v>751</v>
      </c>
      <c r="G208" s="149" t="s">
        <v>168</v>
      </c>
      <c r="H208" s="150">
        <v>6</v>
      </c>
      <c r="I208" s="151"/>
      <c r="J208" s="152">
        <f t="shared" ref="J208:J219" si="0">ROUND(I208*H208,2)</f>
        <v>0</v>
      </c>
      <c r="K208" s="153"/>
      <c r="L208" s="34"/>
      <c r="M208" s="154" t="s">
        <v>1</v>
      </c>
      <c r="N208" s="155" t="s">
        <v>43</v>
      </c>
      <c r="O208" s="59"/>
      <c r="P208" s="156">
        <f t="shared" ref="P208:P219" si="1">O208*H208</f>
        <v>0</v>
      </c>
      <c r="Q208" s="156">
        <v>0.45937</v>
      </c>
      <c r="R208" s="156">
        <f t="shared" ref="R208:R219" si="2">Q208*H208</f>
        <v>2.7562199999999999</v>
      </c>
      <c r="S208" s="156">
        <v>0</v>
      </c>
      <c r="T208" s="157">
        <f t="shared" ref="T208:T219" si="3"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8" t="s">
        <v>148</v>
      </c>
      <c r="AT208" s="158" t="s">
        <v>132</v>
      </c>
      <c r="AU208" s="158" t="s">
        <v>88</v>
      </c>
      <c r="AY208" s="18" t="s">
        <v>129</v>
      </c>
      <c r="BE208" s="159">
        <f t="shared" ref="BE208:BE219" si="4">IF(N208="základní",J208,0)</f>
        <v>0</v>
      </c>
      <c r="BF208" s="159">
        <f t="shared" ref="BF208:BF219" si="5">IF(N208="snížená",J208,0)</f>
        <v>0</v>
      </c>
      <c r="BG208" s="159">
        <f t="shared" ref="BG208:BG219" si="6">IF(N208="zákl. přenesená",J208,0)</f>
        <v>0</v>
      </c>
      <c r="BH208" s="159">
        <f t="shared" ref="BH208:BH219" si="7">IF(N208="sníž. přenesená",J208,0)</f>
        <v>0</v>
      </c>
      <c r="BI208" s="159">
        <f t="shared" ref="BI208:BI219" si="8">IF(N208="nulová",J208,0)</f>
        <v>0</v>
      </c>
      <c r="BJ208" s="18" t="s">
        <v>86</v>
      </c>
      <c r="BK208" s="159">
        <f t="shared" ref="BK208:BK219" si="9">ROUND(I208*H208,2)</f>
        <v>0</v>
      </c>
      <c r="BL208" s="18" t="s">
        <v>148</v>
      </c>
      <c r="BM208" s="158" t="s">
        <v>752</v>
      </c>
    </row>
    <row r="209" spans="1:65" s="2" customFormat="1" ht="24.2" customHeight="1">
      <c r="A209" s="33"/>
      <c r="B209" s="145"/>
      <c r="C209" s="146" t="s">
        <v>251</v>
      </c>
      <c r="D209" s="146" t="s">
        <v>132</v>
      </c>
      <c r="E209" s="147" t="s">
        <v>753</v>
      </c>
      <c r="F209" s="148" t="s">
        <v>754</v>
      </c>
      <c r="G209" s="149" t="s">
        <v>168</v>
      </c>
      <c r="H209" s="150">
        <v>16</v>
      </c>
      <c r="I209" s="151"/>
      <c r="J209" s="152">
        <f t="shared" si="0"/>
        <v>0</v>
      </c>
      <c r="K209" s="153"/>
      <c r="L209" s="34"/>
      <c r="M209" s="154" t="s">
        <v>1</v>
      </c>
      <c r="N209" s="155" t="s">
        <v>43</v>
      </c>
      <c r="O209" s="59"/>
      <c r="P209" s="156">
        <f t="shared" si="1"/>
        <v>0</v>
      </c>
      <c r="Q209" s="156">
        <v>1.0189999999999999E-2</v>
      </c>
      <c r="R209" s="156">
        <f t="shared" si="2"/>
        <v>0.16303999999999999</v>
      </c>
      <c r="S209" s="156">
        <v>0</v>
      </c>
      <c r="T209" s="157">
        <f t="shared" si="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8" t="s">
        <v>148</v>
      </c>
      <c r="AT209" s="158" t="s">
        <v>132</v>
      </c>
      <c r="AU209" s="158" t="s">
        <v>88</v>
      </c>
      <c r="AY209" s="18" t="s">
        <v>129</v>
      </c>
      <c r="BE209" s="159">
        <f t="shared" si="4"/>
        <v>0</v>
      </c>
      <c r="BF209" s="159">
        <f t="shared" si="5"/>
        <v>0</v>
      </c>
      <c r="BG209" s="159">
        <f t="shared" si="6"/>
        <v>0</v>
      </c>
      <c r="BH209" s="159">
        <f t="shared" si="7"/>
        <v>0</v>
      </c>
      <c r="BI209" s="159">
        <f t="shared" si="8"/>
        <v>0</v>
      </c>
      <c r="BJ209" s="18" t="s">
        <v>86</v>
      </c>
      <c r="BK209" s="159">
        <f t="shared" si="9"/>
        <v>0</v>
      </c>
      <c r="BL209" s="18" t="s">
        <v>148</v>
      </c>
      <c r="BM209" s="158" t="s">
        <v>755</v>
      </c>
    </row>
    <row r="210" spans="1:65" s="2" customFormat="1" ht="24.2" customHeight="1">
      <c r="A210" s="33"/>
      <c r="B210" s="145"/>
      <c r="C210" s="169" t="s">
        <v>255</v>
      </c>
      <c r="D210" s="169" t="s">
        <v>126</v>
      </c>
      <c r="E210" s="170" t="s">
        <v>756</v>
      </c>
      <c r="F210" s="171" t="s">
        <v>757</v>
      </c>
      <c r="G210" s="172" t="s">
        <v>168</v>
      </c>
      <c r="H210" s="173">
        <v>5</v>
      </c>
      <c r="I210" s="174"/>
      <c r="J210" s="175">
        <f t="shared" si="0"/>
        <v>0</v>
      </c>
      <c r="K210" s="176"/>
      <c r="L210" s="177"/>
      <c r="M210" s="178" t="s">
        <v>1</v>
      </c>
      <c r="N210" s="179" t="s">
        <v>43</v>
      </c>
      <c r="O210" s="59"/>
      <c r="P210" s="156">
        <f t="shared" si="1"/>
        <v>0</v>
      </c>
      <c r="Q210" s="156">
        <v>0.86</v>
      </c>
      <c r="R210" s="156">
        <f t="shared" si="2"/>
        <v>4.3</v>
      </c>
      <c r="S210" s="156">
        <v>0</v>
      </c>
      <c r="T210" s="157">
        <f t="shared" si="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8" t="s">
        <v>165</v>
      </c>
      <c r="AT210" s="158" t="s">
        <v>126</v>
      </c>
      <c r="AU210" s="158" t="s">
        <v>88</v>
      </c>
      <c r="AY210" s="18" t="s">
        <v>129</v>
      </c>
      <c r="BE210" s="159">
        <f t="shared" si="4"/>
        <v>0</v>
      </c>
      <c r="BF210" s="159">
        <f t="shared" si="5"/>
        <v>0</v>
      </c>
      <c r="BG210" s="159">
        <f t="shared" si="6"/>
        <v>0</v>
      </c>
      <c r="BH210" s="159">
        <f t="shared" si="7"/>
        <v>0</v>
      </c>
      <c r="BI210" s="159">
        <f t="shared" si="8"/>
        <v>0</v>
      </c>
      <c r="BJ210" s="18" t="s">
        <v>86</v>
      </c>
      <c r="BK210" s="159">
        <f t="shared" si="9"/>
        <v>0</v>
      </c>
      <c r="BL210" s="18" t="s">
        <v>148</v>
      </c>
      <c r="BM210" s="158" t="s">
        <v>758</v>
      </c>
    </row>
    <row r="211" spans="1:65" s="2" customFormat="1" ht="24.2" customHeight="1">
      <c r="A211" s="33"/>
      <c r="B211" s="145"/>
      <c r="C211" s="169" t="s">
        <v>259</v>
      </c>
      <c r="D211" s="169" t="s">
        <v>126</v>
      </c>
      <c r="E211" s="170" t="s">
        <v>759</v>
      </c>
      <c r="F211" s="171" t="s">
        <v>760</v>
      </c>
      <c r="G211" s="172" t="s">
        <v>168</v>
      </c>
      <c r="H211" s="173">
        <v>4</v>
      </c>
      <c r="I211" s="174"/>
      <c r="J211" s="175">
        <f t="shared" si="0"/>
        <v>0</v>
      </c>
      <c r="K211" s="176"/>
      <c r="L211" s="177"/>
      <c r="M211" s="178" t="s">
        <v>1</v>
      </c>
      <c r="N211" s="179" t="s">
        <v>43</v>
      </c>
      <c r="O211" s="59"/>
      <c r="P211" s="156">
        <f t="shared" si="1"/>
        <v>0</v>
      </c>
      <c r="Q211" s="156">
        <v>0.43</v>
      </c>
      <c r="R211" s="156">
        <f t="shared" si="2"/>
        <v>1.72</v>
      </c>
      <c r="S211" s="156">
        <v>0</v>
      </c>
      <c r="T211" s="157">
        <f t="shared" si="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8" t="s">
        <v>165</v>
      </c>
      <c r="AT211" s="158" t="s">
        <v>126</v>
      </c>
      <c r="AU211" s="158" t="s">
        <v>88</v>
      </c>
      <c r="AY211" s="18" t="s">
        <v>129</v>
      </c>
      <c r="BE211" s="159">
        <f t="shared" si="4"/>
        <v>0</v>
      </c>
      <c r="BF211" s="159">
        <f t="shared" si="5"/>
        <v>0</v>
      </c>
      <c r="BG211" s="159">
        <f t="shared" si="6"/>
        <v>0</v>
      </c>
      <c r="BH211" s="159">
        <f t="shared" si="7"/>
        <v>0</v>
      </c>
      <c r="BI211" s="159">
        <f t="shared" si="8"/>
        <v>0</v>
      </c>
      <c r="BJ211" s="18" t="s">
        <v>86</v>
      </c>
      <c r="BK211" s="159">
        <f t="shared" si="9"/>
        <v>0</v>
      </c>
      <c r="BL211" s="18" t="s">
        <v>148</v>
      </c>
      <c r="BM211" s="158" t="s">
        <v>761</v>
      </c>
    </row>
    <row r="212" spans="1:65" s="2" customFormat="1" ht="24.2" customHeight="1">
      <c r="A212" s="33"/>
      <c r="B212" s="145"/>
      <c r="C212" s="169" t="s">
        <v>263</v>
      </c>
      <c r="D212" s="169" t="s">
        <v>126</v>
      </c>
      <c r="E212" s="170" t="s">
        <v>762</v>
      </c>
      <c r="F212" s="171" t="s">
        <v>763</v>
      </c>
      <c r="G212" s="172" t="s">
        <v>168</v>
      </c>
      <c r="H212" s="173">
        <v>5</v>
      </c>
      <c r="I212" s="174"/>
      <c r="J212" s="175">
        <f t="shared" si="0"/>
        <v>0</v>
      </c>
      <c r="K212" s="176"/>
      <c r="L212" s="177"/>
      <c r="M212" s="178" t="s">
        <v>1</v>
      </c>
      <c r="N212" s="179" t="s">
        <v>43</v>
      </c>
      <c r="O212" s="59"/>
      <c r="P212" s="156">
        <f t="shared" si="1"/>
        <v>0</v>
      </c>
      <c r="Q212" s="156">
        <v>0.215</v>
      </c>
      <c r="R212" s="156">
        <f t="shared" si="2"/>
        <v>1.075</v>
      </c>
      <c r="S212" s="156">
        <v>0</v>
      </c>
      <c r="T212" s="157">
        <f t="shared" si="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8" t="s">
        <v>165</v>
      </c>
      <c r="AT212" s="158" t="s">
        <v>126</v>
      </c>
      <c r="AU212" s="158" t="s">
        <v>88</v>
      </c>
      <c r="AY212" s="18" t="s">
        <v>129</v>
      </c>
      <c r="BE212" s="159">
        <f t="shared" si="4"/>
        <v>0</v>
      </c>
      <c r="BF212" s="159">
        <f t="shared" si="5"/>
        <v>0</v>
      </c>
      <c r="BG212" s="159">
        <f t="shared" si="6"/>
        <v>0</v>
      </c>
      <c r="BH212" s="159">
        <f t="shared" si="7"/>
        <v>0</v>
      </c>
      <c r="BI212" s="159">
        <f t="shared" si="8"/>
        <v>0</v>
      </c>
      <c r="BJ212" s="18" t="s">
        <v>86</v>
      </c>
      <c r="BK212" s="159">
        <f t="shared" si="9"/>
        <v>0</v>
      </c>
      <c r="BL212" s="18" t="s">
        <v>148</v>
      </c>
      <c r="BM212" s="158" t="s">
        <v>764</v>
      </c>
    </row>
    <row r="213" spans="1:65" s="2" customFormat="1" ht="24.2" customHeight="1">
      <c r="A213" s="33"/>
      <c r="B213" s="145"/>
      <c r="C213" s="169" t="s">
        <v>267</v>
      </c>
      <c r="D213" s="169" t="s">
        <v>126</v>
      </c>
      <c r="E213" s="170" t="s">
        <v>765</v>
      </c>
      <c r="F213" s="171" t="s">
        <v>766</v>
      </c>
      <c r="G213" s="172" t="s">
        <v>168</v>
      </c>
      <c r="H213" s="173">
        <v>1</v>
      </c>
      <c r="I213" s="174"/>
      <c r="J213" s="175">
        <f t="shared" si="0"/>
        <v>0</v>
      </c>
      <c r="K213" s="176"/>
      <c r="L213" s="177"/>
      <c r="M213" s="178" t="s">
        <v>1</v>
      </c>
      <c r="N213" s="179" t="s">
        <v>43</v>
      </c>
      <c r="O213" s="59"/>
      <c r="P213" s="156">
        <f t="shared" si="1"/>
        <v>0</v>
      </c>
      <c r="Q213" s="156">
        <v>8.1000000000000003E-2</v>
      </c>
      <c r="R213" s="156">
        <f t="shared" si="2"/>
        <v>8.1000000000000003E-2</v>
      </c>
      <c r="S213" s="156">
        <v>0</v>
      </c>
      <c r="T213" s="157">
        <f t="shared" si="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8" t="s">
        <v>165</v>
      </c>
      <c r="AT213" s="158" t="s">
        <v>126</v>
      </c>
      <c r="AU213" s="158" t="s">
        <v>88</v>
      </c>
      <c r="AY213" s="18" t="s">
        <v>129</v>
      </c>
      <c r="BE213" s="159">
        <f t="shared" si="4"/>
        <v>0</v>
      </c>
      <c r="BF213" s="159">
        <f t="shared" si="5"/>
        <v>0</v>
      </c>
      <c r="BG213" s="159">
        <f t="shared" si="6"/>
        <v>0</v>
      </c>
      <c r="BH213" s="159">
        <f t="shared" si="7"/>
        <v>0</v>
      </c>
      <c r="BI213" s="159">
        <f t="shared" si="8"/>
        <v>0</v>
      </c>
      <c r="BJ213" s="18" t="s">
        <v>86</v>
      </c>
      <c r="BK213" s="159">
        <f t="shared" si="9"/>
        <v>0</v>
      </c>
      <c r="BL213" s="18" t="s">
        <v>148</v>
      </c>
      <c r="BM213" s="158" t="s">
        <v>767</v>
      </c>
    </row>
    <row r="214" spans="1:65" s="2" customFormat="1" ht="24.2" customHeight="1">
      <c r="A214" s="33"/>
      <c r="B214" s="145"/>
      <c r="C214" s="169" t="s">
        <v>271</v>
      </c>
      <c r="D214" s="169" t="s">
        <v>126</v>
      </c>
      <c r="E214" s="170" t="s">
        <v>768</v>
      </c>
      <c r="F214" s="171" t="s">
        <v>769</v>
      </c>
      <c r="G214" s="172" t="s">
        <v>168</v>
      </c>
      <c r="H214" s="173">
        <v>1</v>
      </c>
      <c r="I214" s="174"/>
      <c r="J214" s="175">
        <f t="shared" si="0"/>
        <v>0</v>
      </c>
      <c r="K214" s="176"/>
      <c r="L214" s="177"/>
      <c r="M214" s="178" t="s">
        <v>1</v>
      </c>
      <c r="N214" s="179" t="s">
        <v>43</v>
      </c>
      <c r="O214" s="59"/>
      <c r="P214" s="156">
        <f t="shared" si="1"/>
        <v>0</v>
      </c>
      <c r="Q214" s="156">
        <v>6.8000000000000005E-2</v>
      </c>
      <c r="R214" s="156">
        <f t="shared" si="2"/>
        <v>6.8000000000000005E-2</v>
      </c>
      <c r="S214" s="156">
        <v>0</v>
      </c>
      <c r="T214" s="157">
        <f t="shared" si="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8" t="s">
        <v>165</v>
      </c>
      <c r="AT214" s="158" t="s">
        <v>126</v>
      </c>
      <c r="AU214" s="158" t="s">
        <v>88</v>
      </c>
      <c r="AY214" s="18" t="s">
        <v>129</v>
      </c>
      <c r="BE214" s="159">
        <f t="shared" si="4"/>
        <v>0</v>
      </c>
      <c r="BF214" s="159">
        <f t="shared" si="5"/>
        <v>0</v>
      </c>
      <c r="BG214" s="159">
        <f t="shared" si="6"/>
        <v>0</v>
      </c>
      <c r="BH214" s="159">
        <f t="shared" si="7"/>
        <v>0</v>
      </c>
      <c r="BI214" s="159">
        <f t="shared" si="8"/>
        <v>0</v>
      </c>
      <c r="BJ214" s="18" t="s">
        <v>86</v>
      </c>
      <c r="BK214" s="159">
        <f t="shared" si="9"/>
        <v>0</v>
      </c>
      <c r="BL214" s="18" t="s">
        <v>148</v>
      </c>
      <c r="BM214" s="158" t="s">
        <v>770</v>
      </c>
    </row>
    <row r="215" spans="1:65" s="2" customFormat="1" ht="24.2" customHeight="1">
      <c r="A215" s="33"/>
      <c r="B215" s="145"/>
      <c r="C215" s="146" t="s">
        <v>275</v>
      </c>
      <c r="D215" s="146" t="s">
        <v>132</v>
      </c>
      <c r="E215" s="147" t="s">
        <v>771</v>
      </c>
      <c r="F215" s="148" t="s">
        <v>772</v>
      </c>
      <c r="G215" s="149" t="s">
        <v>168</v>
      </c>
      <c r="H215" s="150">
        <v>7</v>
      </c>
      <c r="I215" s="151"/>
      <c r="J215" s="152">
        <f t="shared" si="0"/>
        <v>0</v>
      </c>
      <c r="K215" s="153"/>
      <c r="L215" s="34"/>
      <c r="M215" s="154" t="s">
        <v>1</v>
      </c>
      <c r="N215" s="155" t="s">
        <v>43</v>
      </c>
      <c r="O215" s="59"/>
      <c r="P215" s="156">
        <f t="shared" si="1"/>
        <v>0</v>
      </c>
      <c r="Q215" s="156">
        <v>1.248E-2</v>
      </c>
      <c r="R215" s="156">
        <f t="shared" si="2"/>
        <v>8.7359999999999993E-2</v>
      </c>
      <c r="S215" s="156">
        <v>0</v>
      </c>
      <c r="T215" s="157">
        <f t="shared" si="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8" t="s">
        <v>148</v>
      </c>
      <c r="AT215" s="158" t="s">
        <v>132</v>
      </c>
      <c r="AU215" s="158" t="s">
        <v>88</v>
      </c>
      <c r="AY215" s="18" t="s">
        <v>129</v>
      </c>
      <c r="BE215" s="159">
        <f t="shared" si="4"/>
        <v>0</v>
      </c>
      <c r="BF215" s="159">
        <f t="shared" si="5"/>
        <v>0</v>
      </c>
      <c r="BG215" s="159">
        <f t="shared" si="6"/>
        <v>0</v>
      </c>
      <c r="BH215" s="159">
        <f t="shared" si="7"/>
        <v>0</v>
      </c>
      <c r="BI215" s="159">
        <f t="shared" si="8"/>
        <v>0</v>
      </c>
      <c r="BJ215" s="18" t="s">
        <v>86</v>
      </c>
      <c r="BK215" s="159">
        <f t="shared" si="9"/>
        <v>0</v>
      </c>
      <c r="BL215" s="18" t="s">
        <v>148</v>
      </c>
      <c r="BM215" s="158" t="s">
        <v>773</v>
      </c>
    </row>
    <row r="216" spans="1:65" s="2" customFormat="1" ht="33" customHeight="1">
      <c r="A216" s="33"/>
      <c r="B216" s="145"/>
      <c r="C216" s="169" t="s">
        <v>281</v>
      </c>
      <c r="D216" s="169" t="s">
        <v>126</v>
      </c>
      <c r="E216" s="170" t="s">
        <v>774</v>
      </c>
      <c r="F216" s="171" t="s">
        <v>775</v>
      </c>
      <c r="G216" s="172" t="s">
        <v>168</v>
      </c>
      <c r="H216" s="173">
        <v>7</v>
      </c>
      <c r="I216" s="174"/>
      <c r="J216" s="175">
        <f t="shared" si="0"/>
        <v>0</v>
      </c>
      <c r="K216" s="176"/>
      <c r="L216" s="177"/>
      <c r="M216" s="178" t="s">
        <v>1</v>
      </c>
      <c r="N216" s="179" t="s">
        <v>43</v>
      </c>
      <c r="O216" s="59"/>
      <c r="P216" s="156">
        <f t="shared" si="1"/>
        <v>0</v>
      </c>
      <c r="Q216" s="156">
        <v>0.505</v>
      </c>
      <c r="R216" s="156">
        <f t="shared" si="2"/>
        <v>3.5350000000000001</v>
      </c>
      <c r="S216" s="156">
        <v>0</v>
      </c>
      <c r="T216" s="157">
        <f t="shared" si="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8" t="s">
        <v>165</v>
      </c>
      <c r="AT216" s="158" t="s">
        <v>126</v>
      </c>
      <c r="AU216" s="158" t="s">
        <v>88</v>
      </c>
      <c r="AY216" s="18" t="s">
        <v>129</v>
      </c>
      <c r="BE216" s="159">
        <f t="shared" si="4"/>
        <v>0</v>
      </c>
      <c r="BF216" s="159">
        <f t="shared" si="5"/>
        <v>0</v>
      </c>
      <c r="BG216" s="159">
        <f t="shared" si="6"/>
        <v>0</v>
      </c>
      <c r="BH216" s="159">
        <f t="shared" si="7"/>
        <v>0</v>
      </c>
      <c r="BI216" s="159">
        <f t="shared" si="8"/>
        <v>0</v>
      </c>
      <c r="BJ216" s="18" t="s">
        <v>86</v>
      </c>
      <c r="BK216" s="159">
        <f t="shared" si="9"/>
        <v>0</v>
      </c>
      <c r="BL216" s="18" t="s">
        <v>148</v>
      </c>
      <c r="BM216" s="158" t="s">
        <v>776</v>
      </c>
    </row>
    <row r="217" spans="1:65" s="2" customFormat="1" ht="24.2" customHeight="1">
      <c r="A217" s="33"/>
      <c r="B217" s="145"/>
      <c r="C217" s="146" t="s">
        <v>285</v>
      </c>
      <c r="D217" s="146" t="s">
        <v>132</v>
      </c>
      <c r="E217" s="147" t="s">
        <v>777</v>
      </c>
      <c r="F217" s="148" t="s">
        <v>778</v>
      </c>
      <c r="G217" s="149" t="s">
        <v>168</v>
      </c>
      <c r="H217" s="150">
        <v>5</v>
      </c>
      <c r="I217" s="151"/>
      <c r="J217" s="152">
        <f t="shared" si="0"/>
        <v>0</v>
      </c>
      <c r="K217" s="153"/>
      <c r="L217" s="34"/>
      <c r="M217" s="154" t="s">
        <v>1</v>
      </c>
      <c r="N217" s="155" t="s">
        <v>43</v>
      </c>
      <c r="O217" s="59"/>
      <c r="P217" s="156">
        <f t="shared" si="1"/>
        <v>0</v>
      </c>
      <c r="Q217" s="156">
        <v>2.8539999999999999E-2</v>
      </c>
      <c r="R217" s="156">
        <f t="shared" si="2"/>
        <v>0.14269999999999999</v>
      </c>
      <c r="S217" s="156">
        <v>0</v>
      </c>
      <c r="T217" s="157">
        <f t="shared" si="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8" t="s">
        <v>148</v>
      </c>
      <c r="AT217" s="158" t="s">
        <v>132</v>
      </c>
      <c r="AU217" s="158" t="s">
        <v>88</v>
      </c>
      <c r="AY217" s="18" t="s">
        <v>129</v>
      </c>
      <c r="BE217" s="159">
        <f t="shared" si="4"/>
        <v>0</v>
      </c>
      <c r="BF217" s="159">
        <f t="shared" si="5"/>
        <v>0</v>
      </c>
      <c r="BG217" s="159">
        <f t="shared" si="6"/>
        <v>0</v>
      </c>
      <c r="BH217" s="159">
        <f t="shared" si="7"/>
        <v>0</v>
      </c>
      <c r="BI217" s="159">
        <f t="shared" si="8"/>
        <v>0</v>
      </c>
      <c r="BJ217" s="18" t="s">
        <v>86</v>
      </c>
      <c r="BK217" s="159">
        <f t="shared" si="9"/>
        <v>0</v>
      </c>
      <c r="BL217" s="18" t="s">
        <v>148</v>
      </c>
      <c r="BM217" s="158" t="s">
        <v>779</v>
      </c>
    </row>
    <row r="218" spans="1:65" s="2" customFormat="1" ht="24.2" customHeight="1">
      <c r="A218" s="33"/>
      <c r="B218" s="145"/>
      <c r="C218" s="169" t="s">
        <v>290</v>
      </c>
      <c r="D218" s="169" t="s">
        <v>126</v>
      </c>
      <c r="E218" s="170" t="s">
        <v>780</v>
      </c>
      <c r="F218" s="171" t="s">
        <v>781</v>
      </c>
      <c r="G218" s="172" t="s">
        <v>168</v>
      </c>
      <c r="H218" s="173">
        <v>5</v>
      </c>
      <c r="I218" s="174"/>
      <c r="J218" s="175">
        <f t="shared" si="0"/>
        <v>0</v>
      </c>
      <c r="K218" s="176"/>
      <c r="L218" s="177"/>
      <c r="M218" s="178" t="s">
        <v>1</v>
      </c>
      <c r="N218" s="179" t="s">
        <v>43</v>
      </c>
      <c r="O218" s="59"/>
      <c r="P218" s="156">
        <f t="shared" si="1"/>
        <v>0</v>
      </c>
      <c r="Q218" s="156">
        <v>1.1599999999999999</v>
      </c>
      <c r="R218" s="156">
        <f t="shared" si="2"/>
        <v>5.8</v>
      </c>
      <c r="S218" s="156">
        <v>0</v>
      </c>
      <c r="T218" s="157">
        <f t="shared" si="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8" t="s">
        <v>165</v>
      </c>
      <c r="AT218" s="158" t="s">
        <v>126</v>
      </c>
      <c r="AU218" s="158" t="s">
        <v>88</v>
      </c>
      <c r="AY218" s="18" t="s">
        <v>129</v>
      </c>
      <c r="BE218" s="159">
        <f t="shared" si="4"/>
        <v>0</v>
      </c>
      <c r="BF218" s="159">
        <f t="shared" si="5"/>
        <v>0</v>
      </c>
      <c r="BG218" s="159">
        <f t="shared" si="6"/>
        <v>0</v>
      </c>
      <c r="BH218" s="159">
        <f t="shared" si="7"/>
        <v>0</v>
      </c>
      <c r="BI218" s="159">
        <f t="shared" si="8"/>
        <v>0</v>
      </c>
      <c r="BJ218" s="18" t="s">
        <v>86</v>
      </c>
      <c r="BK218" s="159">
        <f t="shared" si="9"/>
        <v>0</v>
      </c>
      <c r="BL218" s="18" t="s">
        <v>148</v>
      </c>
      <c r="BM218" s="158" t="s">
        <v>782</v>
      </c>
    </row>
    <row r="219" spans="1:65" s="2" customFormat="1" ht="24.2" customHeight="1">
      <c r="A219" s="33"/>
      <c r="B219" s="145"/>
      <c r="C219" s="146" t="s">
        <v>295</v>
      </c>
      <c r="D219" s="146" t="s">
        <v>132</v>
      </c>
      <c r="E219" s="147" t="s">
        <v>783</v>
      </c>
      <c r="F219" s="148" t="s">
        <v>784</v>
      </c>
      <c r="G219" s="149" t="s">
        <v>168</v>
      </c>
      <c r="H219" s="150">
        <v>7</v>
      </c>
      <c r="I219" s="151"/>
      <c r="J219" s="152">
        <f t="shared" si="0"/>
        <v>0</v>
      </c>
      <c r="K219" s="153"/>
      <c r="L219" s="34"/>
      <c r="M219" s="154" t="s">
        <v>1</v>
      </c>
      <c r="N219" s="155" t="s">
        <v>43</v>
      </c>
      <c r="O219" s="59"/>
      <c r="P219" s="156">
        <f t="shared" si="1"/>
        <v>0</v>
      </c>
      <c r="Q219" s="156">
        <v>0.21734000000000001</v>
      </c>
      <c r="R219" s="156">
        <f t="shared" si="2"/>
        <v>1.52138</v>
      </c>
      <c r="S219" s="156">
        <v>0</v>
      </c>
      <c r="T219" s="157">
        <f t="shared" si="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8" t="s">
        <v>148</v>
      </c>
      <c r="AT219" s="158" t="s">
        <v>132</v>
      </c>
      <c r="AU219" s="158" t="s">
        <v>88</v>
      </c>
      <c r="AY219" s="18" t="s">
        <v>129</v>
      </c>
      <c r="BE219" s="159">
        <f t="shared" si="4"/>
        <v>0</v>
      </c>
      <c r="BF219" s="159">
        <f t="shared" si="5"/>
        <v>0</v>
      </c>
      <c r="BG219" s="159">
        <f t="shared" si="6"/>
        <v>0</v>
      </c>
      <c r="BH219" s="159">
        <f t="shared" si="7"/>
        <v>0</v>
      </c>
      <c r="BI219" s="159">
        <f t="shared" si="8"/>
        <v>0</v>
      </c>
      <c r="BJ219" s="18" t="s">
        <v>86</v>
      </c>
      <c r="BK219" s="159">
        <f t="shared" si="9"/>
        <v>0</v>
      </c>
      <c r="BL219" s="18" t="s">
        <v>148</v>
      </c>
      <c r="BM219" s="158" t="s">
        <v>785</v>
      </c>
    </row>
    <row r="220" spans="1:65" s="13" customFormat="1">
      <c r="B220" s="160"/>
      <c r="D220" s="161" t="s">
        <v>138</v>
      </c>
      <c r="E220" s="162" t="s">
        <v>1</v>
      </c>
      <c r="F220" s="163" t="s">
        <v>786</v>
      </c>
      <c r="H220" s="164">
        <v>7</v>
      </c>
      <c r="I220" s="165"/>
      <c r="L220" s="160"/>
      <c r="M220" s="166"/>
      <c r="N220" s="167"/>
      <c r="O220" s="167"/>
      <c r="P220" s="167"/>
      <c r="Q220" s="167"/>
      <c r="R220" s="167"/>
      <c r="S220" s="167"/>
      <c r="T220" s="168"/>
      <c r="AT220" s="162" t="s">
        <v>138</v>
      </c>
      <c r="AU220" s="162" t="s">
        <v>88</v>
      </c>
      <c r="AV220" s="13" t="s">
        <v>88</v>
      </c>
      <c r="AW220" s="13" t="s">
        <v>34</v>
      </c>
      <c r="AX220" s="13" t="s">
        <v>86</v>
      </c>
      <c r="AY220" s="162" t="s">
        <v>129</v>
      </c>
    </row>
    <row r="221" spans="1:65" s="2" customFormat="1" ht="16.5" customHeight="1">
      <c r="A221" s="33"/>
      <c r="B221" s="145"/>
      <c r="C221" s="169" t="s">
        <v>299</v>
      </c>
      <c r="D221" s="169" t="s">
        <v>126</v>
      </c>
      <c r="E221" s="170" t="s">
        <v>787</v>
      </c>
      <c r="F221" s="171" t="s">
        <v>788</v>
      </c>
      <c r="G221" s="172" t="s">
        <v>168</v>
      </c>
      <c r="H221" s="173">
        <v>3</v>
      </c>
      <c r="I221" s="174"/>
      <c r="J221" s="175">
        <f>ROUND(I221*H221,2)</f>
        <v>0</v>
      </c>
      <c r="K221" s="176"/>
      <c r="L221" s="177"/>
      <c r="M221" s="178" t="s">
        <v>1</v>
      </c>
      <c r="N221" s="179" t="s">
        <v>43</v>
      </c>
      <c r="O221" s="59"/>
      <c r="P221" s="156">
        <f>O221*H221</f>
        <v>0</v>
      </c>
      <c r="Q221" s="156">
        <v>0.19600000000000001</v>
      </c>
      <c r="R221" s="156">
        <f>Q221*H221</f>
        <v>0.58800000000000008</v>
      </c>
      <c r="S221" s="156">
        <v>0</v>
      </c>
      <c r="T221" s="15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8" t="s">
        <v>165</v>
      </c>
      <c r="AT221" s="158" t="s">
        <v>126</v>
      </c>
      <c r="AU221" s="158" t="s">
        <v>88</v>
      </c>
      <c r="AY221" s="18" t="s">
        <v>129</v>
      </c>
      <c r="BE221" s="159">
        <f>IF(N221="základní",J221,0)</f>
        <v>0</v>
      </c>
      <c r="BF221" s="159">
        <f>IF(N221="snížená",J221,0)</f>
        <v>0</v>
      </c>
      <c r="BG221" s="159">
        <f>IF(N221="zákl. přenesená",J221,0)</f>
        <v>0</v>
      </c>
      <c r="BH221" s="159">
        <f>IF(N221="sníž. přenesená",J221,0)</f>
        <v>0</v>
      </c>
      <c r="BI221" s="159">
        <f>IF(N221="nulová",J221,0)</f>
        <v>0</v>
      </c>
      <c r="BJ221" s="18" t="s">
        <v>86</v>
      </c>
      <c r="BK221" s="159">
        <f>ROUND(I221*H221,2)</f>
        <v>0</v>
      </c>
      <c r="BL221" s="18" t="s">
        <v>148</v>
      </c>
      <c r="BM221" s="158" t="s">
        <v>789</v>
      </c>
    </row>
    <row r="222" spans="1:65" s="13" customFormat="1">
      <c r="B222" s="160"/>
      <c r="D222" s="161" t="s">
        <v>138</v>
      </c>
      <c r="E222" s="162" t="s">
        <v>1</v>
      </c>
      <c r="F222" s="163" t="s">
        <v>790</v>
      </c>
      <c r="H222" s="164">
        <v>3</v>
      </c>
      <c r="I222" s="165"/>
      <c r="L222" s="160"/>
      <c r="M222" s="166"/>
      <c r="N222" s="167"/>
      <c r="O222" s="167"/>
      <c r="P222" s="167"/>
      <c r="Q222" s="167"/>
      <c r="R222" s="167"/>
      <c r="S222" s="167"/>
      <c r="T222" s="168"/>
      <c r="AT222" s="162" t="s">
        <v>138</v>
      </c>
      <c r="AU222" s="162" t="s">
        <v>88</v>
      </c>
      <c r="AV222" s="13" t="s">
        <v>88</v>
      </c>
      <c r="AW222" s="13" t="s">
        <v>34</v>
      </c>
      <c r="AX222" s="13" t="s">
        <v>86</v>
      </c>
      <c r="AY222" s="162" t="s">
        <v>129</v>
      </c>
    </row>
    <row r="223" spans="1:65" s="2" customFormat="1" ht="21.75" customHeight="1">
      <c r="A223" s="33"/>
      <c r="B223" s="145"/>
      <c r="C223" s="169" t="s">
        <v>304</v>
      </c>
      <c r="D223" s="169" t="s">
        <v>126</v>
      </c>
      <c r="E223" s="170" t="s">
        <v>791</v>
      </c>
      <c r="F223" s="171" t="s">
        <v>792</v>
      </c>
      <c r="G223" s="172" t="s">
        <v>168</v>
      </c>
      <c r="H223" s="173">
        <v>4</v>
      </c>
      <c r="I223" s="174"/>
      <c r="J223" s="175">
        <f>ROUND(I223*H223,2)</f>
        <v>0</v>
      </c>
      <c r="K223" s="176"/>
      <c r="L223" s="177"/>
      <c r="M223" s="178" t="s">
        <v>1</v>
      </c>
      <c r="N223" s="179" t="s">
        <v>43</v>
      </c>
      <c r="O223" s="59"/>
      <c r="P223" s="156">
        <f>O223*H223</f>
        <v>0</v>
      </c>
      <c r="Q223" s="156">
        <v>0.08</v>
      </c>
      <c r="R223" s="156">
        <f>Q223*H223</f>
        <v>0.32</v>
      </c>
      <c r="S223" s="156">
        <v>0</v>
      </c>
      <c r="T223" s="15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8" t="s">
        <v>165</v>
      </c>
      <c r="AT223" s="158" t="s">
        <v>126</v>
      </c>
      <c r="AU223" s="158" t="s">
        <v>88</v>
      </c>
      <c r="AY223" s="18" t="s">
        <v>129</v>
      </c>
      <c r="BE223" s="159">
        <f>IF(N223="základní",J223,0)</f>
        <v>0</v>
      </c>
      <c r="BF223" s="159">
        <f>IF(N223="snížená",J223,0)</f>
        <v>0</v>
      </c>
      <c r="BG223" s="159">
        <f>IF(N223="zákl. přenesená",J223,0)</f>
        <v>0</v>
      </c>
      <c r="BH223" s="159">
        <f>IF(N223="sníž. přenesená",J223,0)</f>
        <v>0</v>
      </c>
      <c r="BI223" s="159">
        <f>IF(N223="nulová",J223,0)</f>
        <v>0</v>
      </c>
      <c r="BJ223" s="18" t="s">
        <v>86</v>
      </c>
      <c r="BK223" s="159">
        <f>ROUND(I223*H223,2)</f>
        <v>0</v>
      </c>
      <c r="BL223" s="18" t="s">
        <v>148</v>
      </c>
      <c r="BM223" s="158" t="s">
        <v>793</v>
      </c>
    </row>
    <row r="224" spans="1:65" s="2" customFormat="1" ht="24.2" customHeight="1">
      <c r="A224" s="33"/>
      <c r="B224" s="145"/>
      <c r="C224" s="146" t="s">
        <v>308</v>
      </c>
      <c r="D224" s="146" t="s">
        <v>132</v>
      </c>
      <c r="E224" s="147" t="s">
        <v>794</v>
      </c>
      <c r="F224" s="148" t="s">
        <v>795</v>
      </c>
      <c r="G224" s="149" t="s">
        <v>324</v>
      </c>
      <c r="H224" s="150">
        <v>1</v>
      </c>
      <c r="I224" s="151"/>
      <c r="J224" s="152">
        <f>ROUND(I224*H224,2)</f>
        <v>0</v>
      </c>
      <c r="K224" s="153"/>
      <c r="L224" s="34"/>
      <c r="M224" s="154" t="s">
        <v>1</v>
      </c>
      <c r="N224" s="155" t="s">
        <v>43</v>
      </c>
      <c r="O224" s="59"/>
      <c r="P224" s="156">
        <f>O224*H224</f>
        <v>0</v>
      </c>
      <c r="Q224" s="156">
        <v>0</v>
      </c>
      <c r="R224" s="156">
        <f>Q224*H224</f>
        <v>0</v>
      </c>
      <c r="S224" s="156">
        <v>0</v>
      </c>
      <c r="T224" s="15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8" t="s">
        <v>796</v>
      </c>
      <c r="AT224" s="158" t="s">
        <v>132</v>
      </c>
      <c r="AU224" s="158" t="s">
        <v>88</v>
      </c>
      <c r="AY224" s="18" t="s">
        <v>129</v>
      </c>
      <c r="BE224" s="159">
        <f>IF(N224="základní",J224,0)</f>
        <v>0</v>
      </c>
      <c r="BF224" s="159">
        <f>IF(N224="snížená",J224,0)</f>
        <v>0</v>
      </c>
      <c r="BG224" s="159">
        <f>IF(N224="zákl. přenesená",J224,0)</f>
        <v>0</v>
      </c>
      <c r="BH224" s="159">
        <f>IF(N224="sníž. přenesená",J224,0)</f>
        <v>0</v>
      </c>
      <c r="BI224" s="159">
        <f>IF(N224="nulová",J224,0)</f>
        <v>0</v>
      </c>
      <c r="BJ224" s="18" t="s">
        <v>86</v>
      </c>
      <c r="BK224" s="159">
        <f>ROUND(I224*H224,2)</f>
        <v>0</v>
      </c>
      <c r="BL224" s="18" t="s">
        <v>796</v>
      </c>
      <c r="BM224" s="158" t="s">
        <v>797</v>
      </c>
    </row>
    <row r="225" spans="1:65" s="2" customFormat="1" ht="16.5" customHeight="1">
      <c r="A225" s="33"/>
      <c r="B225" s="145"/>
      <c r="C225" s="146" t="s">
        <v>312</v>
      </c>
      <c r="D225" s="146" t="s">
        <v>132</v>
      </c>
      <c r="E225" s="147" t="s">
        <v>798</v>
      </c>
      <c r="F225" s="148" t="s">
        <v>799</v>
      </c>
      <c r="G225" s="149" t="s">
        <v>232</v>
      </c>
      <c r="H225" s="150">
        <v>1</v>
      </c>
      <c r="I225" s="151"/>
      <c r="J225" s="152">
        <f>ROUND(I225*H225,2)</f>
        <v>0</v>
      </c>
      <c r="K225" s="153"/>
      <c r="L225" s="34"/>
      <c r="M225" s="154" t="s">
        <v>1</v>
      </c>
      <c r="N225" s="155" t="s">
        <v>43</v>
      </c>
      <c r="O225" s="59"/>
      <c r="P225" s="156">
        <f>O225*H225</f>
        <v>0</v>
      </c>
      <c r="Q225" s="156">
        <v>0</v>
      </c>
      <c r="R225" s="156">
        <f>Q225*H225</f>
        <v>0</v>
      </c>
      <c r="S225" s="156">
        <v>0</v>
      </c>
      <c r="T225" s="15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8" t="s">
        <v>796</v>
      </c>
      <c r="AT225" s="158" t="s">
        <v>132</v>
      </c>
      <c r="AU225" s="158" t="s">
        <v>88</v>
      </c>
      <c r="AY225" s="18" t="s">
        <v>129</v>
      </c>
      <c r="BE225" s="159">
        <f>IF(N225="základní",J225,0)</f>
        <v>0</v>
      </c>
      <c r="BF225" s="159">
        <f>IF(N225="snížená",J225,0)</f>
        <v>0</v>
      </c>
      <c r="BG225" s="159">
        <f>IF(N225="zákl. přenesená",J225,0)</f>
        <v>0</v>
      </c>
      <c r="BH225" s="159">
        <f>IF(N225="sníž. přenesená",J225,0)</f>
        <v>0</v>
      </c>
      <c r="BI225" s="159">
        <f>IF(N225="nulová",J225,0)</f>
        <v>0</v>
      </c>
      <c r="BJ225" s="18" t="s">
        <v>86</v>
      </c>
      <c r="BK225" s="159">
        <f>ROUND(I225*H225,2)</f>
        <v>0</v>
      </c>
      <c r="BL225" s="18" t="s">
        <v>796</v>
      </c>
      <c r="BM225" s="158" t="s">
        <v>800</v>
      </c>
    </row>
    <row r="226" spans="1:65" s="2" customFormat="1" ht="21.75" customHeight="1">
      <c r="A226" s="33"/>
      <c r="B226" s="145"/>
      <c r="C226" s="146" t="s">
        <v>316</v>
      </c>
      <c r="D226" s="146" t="s">
        <v>132</v>
      </c>
      <c r="E226" s="147" t="s">
        <v>801</v>
      </c>
      <c r="F226" s="148" t="s">
        <v>802</v>
      </c>
      <c r="G226" s="149" t="s">
        <v>135</v>
      </c>
      <c r="H226" s="150">
        <v>121.3</v>
      </c>
      <c r="I226" s="151"/>
      <c r="J226" s="152">
        <f>ROUND(I226*H226,2)</f>
        <v>0</v>
      </c>
      <c r="K226" s="153"/>
      <c r="L226" s="34"/>
      <c r="M226" s="154" t="s">
        <v>1</v>
      </c>
      <c r="N226" s="155" t="s">
        <v>43</v>
      </c>
      <c r="O226" s="59"/>
      <c r="P226" s="156">
        <f>O226*H226</f>
        <v>0</v>
      </c>
      <c r="Q226" s="156">
        <v>1.2999999999999999E-4</v>
      </c>
      <c r="R226" s="156">
        <f>Q226*H226</f>
        <v>1.5768999999999998E-2</v>
      </c>
      <c r="S226" s="156">
        <v>0</v>
      </c>
      <c r="T226" s="15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8" t="s">
        <v>148</v>
      </c>
      <c r="AT226" s="158" t="s">
        <v>132</v>
      </c>
      <c r="AU226" s="158" t="s">
        <v>88</v>
      </c>
      <c r="AY226" s="18" t="s">
        <v>129</v>
      </c>
      <c r="BE226" s="159">
        <f>IF(N226="základní",J226,0)</f>
        <v>0</v>
      </c>
      <c r="BF226" s="159">
        <f>IF(N226="snížená",J226,0)</f>
        <v>0</v>
      </c>
      <c r="BG226" s="159">
        <f>IF(N226="zákl. přenesená",J226,0)</f>
        <v>0</v>
      </c>
      <c r="BH226" s="159">
        <f>IF(N226="sníž. přenesená",J226,0)</f>
        <v>0</v>
      </c>
      <c r="BI226" s="159">
        <f>IF(N226="nulová",J226,0)</f>
        <v>0</v>
      </c>
      <c r="BJ226" s="18" t="s">
        <v>86</v>
      </c>
      <c r="BK226" s="159">
        <f>ROUND(I226*H226,2)</f>
        <v>0</v>
      </c>
      <c r="BL226" s="18" t="s">
        <v>148</v>
      </c>
      <c r="BM226" s="158" t="s">
        <v>803</v>
      </c>
    </row>
    <row r="227" spans="1:65" s="13" customFormat="1">
      <c r="B227" s="160"/>
      <c r="D227" s="161" t="s">
        <v>138</v>
      </c>
      <c r="E227" s="162" t="s">
        <v>1</v>
      </c>
      <c r="F227" s="163" t="s">
        <v>730</v>
      </c>
      <c r="H227" s="164">
        <v>22.5</v>
      </c>
      <c r="I227" s="165"/>
      <c r="L227" s="160"/>
      <c r="M227" s="166"/>
      <c r="N227" s="167"/>
      <c r="O227" s="167"/>
      <c r="P227" s="167"/>
      <c r="Q227" s="167"/>
      <c r="R227" s="167"/>
      <c r="S227" s="167"/>
      <c r="T227" s="168"/>
      <c r="AT227" s="162" t="s">
        <v>138</v>
      </c>
      <c r="AU227" s="162" t="s">
        <v>88</v>
      </c>
      <c r="AV227" s="13" t="s">
        <v>88</v>
      </c>
      <c r="AW227" s="13" t="s">
        <v>34</v>
      </c>
      <c r="AX227" s="13" t="s">
        <v>78</v>
      </c>
      <c r="AY227" s="162" t="s">
        <v>129</v>
      </c>
    </row>
    <row r="228" spans="1:65" s="13" customFormat="1">
      <c r="B228" s="160"/>
      <c r="D228" s="161" t="s">
        <v>138</v>
      </c>
      <c r="E228" s="162" t="s">
        <v>1</v>
      </c>
      <c r="F228" s="163" t="s">
        <v>804</v>
      </c>
      <c r="H228" s="164">
        <v>98.8</v>
      </c>
      <c r="I228" s="165"/>
      <c r="L228" s="160"/>
      <c r="M228" s="166"/>
      <c r="N228" s="167"/>
      <c r="O228" s="167"/>
      <c r="P228" s="167"/>
      <c r="Q228" s="167"/>
      <c r="R228" s="167"/>
      <c r="S228" s="167"/>
      <c r="T228" s="168"/>
      <c r="AT228" s="162" t="s">
        <v>138</v>
      </c>
      <c r="AU228" s="162" t="s">
        <v>88</v>
      </c>
      <c r="AV228" s="13" t="s">
        <v>88</v>
      </c>
      <c r="AW228" s="13" t="s">
        <v>34</v>
      </c>
      <c r="AX228" s="13" t="s">
        <v>78</v>
      </c>
      <c r="AY228" s="162" t="s">
        <v>129</v>
      </c>
    </row>
    <row r="229" spans="1:65" s="14" customFormat="1">
      <c r="B229" s="185"/>
      <c r="D229" s="161" t="s">
        <v>138</v>
      </c>
      <c r="E229" s="186" t="s">
        <v>1</v>
      </c>
      <c r="F229" s="187" t="s">
        <v>443</v>
      </c>
      <c r="H229" s="188">
        <v>121.3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138</v>
      </c>
      <c r="AU229" s="186" t="s">
        <v>88</v>
      </c>
      <c r="AV229" s="14" t="s">
        <v>148</v>
      </c>
      <c r="AW229" s="14" t="s">
        <v>34</v>
      </c>
      <c r="AX229" s="14" t="s">
        <v>86</v>
      </c>
      <c r="AY229" s="186" t="s">
        <v>129</v>
      </c>
    </row>
    <row r="230" spans="1:65" s="2" customFormat="1" ht="16.5" customHeight="1">
      <c r="A230" s="33"/>
      <c r="B230" s="145"/>
      <c r="C230" s="146" t="s">
        <v>321</v>
      </c>
      <c r="D230" s="146" t="s">
        <v>132</v>
      </c>
      <c r="E230" s="147" t="s">
        <v>805</v>
      </c>
      <c r="F230" s="148" t="s">
        <v>806</v>
      </c>
      <c r="G230" s="149" t="s">
        <v>232</v>
      </c>
      <c r="H230" s="150">
        <v>1</v>
      </c>
      <c r="I230" s="151"/>
      <c r="J230" s="152">
        <f>ROUND(I230*H230,2)</f>
        <v>0</v>
      </c>
      <c r="K230" s="153"/>
      <c r="L230" s="34"/>
      <c r="M230" s="154" t="s">
        <v>1</v>
      </c>
      <c r="N230" s="155" t="s">
        <v>43</v>
      </c>
      <c r="O230" s="59"/>
      <c r="P230" s="156">
        <f>O230*H230</f>
        <v>0</v>
      </c>
      <c r="Q230" s="156">
        <v>0</v>
      </c>
      <c r="R230" s="156">
        <f>Q230*H230</f>
        <v>0</v>
      </c>
      <c r="S230" s="156">
        <v>0</v>
      </c>
      <c r="T230" s="15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8" t="s">
        <v>807</v>
      </c>
      <c r="AT230" s="158" t="s">
        <v>132</v>
      </c>
      <c r="AU230" s="158" t="s">
        <v>88</v>
      </c>
      <c r="AY230" s="18" t="s">
        <v>129</v>
      </c>
      <c r="BE230" s="159">
        <f>IF(N230="základní",J230,0)</f>
        <v>0</v>
      </c>
      <c r="BF230" s="159">
        <f>IF(N230="snížená",J230,0)</f>
        <v>0</v>
      </c>
      <c r="BG230" s="159">
        <f>IF(N230="zákl. přenesená",J230,0)</f>
        <v>0</v>
      </c>
      <c r="BH230" s="159">
        <f>IF(N230="sníž. přenesená",J230,0)</f>
        <v>0</v>
      </c>
      <c r="BI230" s="159">
        <f>IF(N230="nulová",J230,0)</f>
        <v>0</v>
      </c>
      <c r="BJ230" s="18" t="s">
        <v>86</v>
      </c>
      <c r="BK230" s="159">
        <f>ROUND(I230*H230,2)</f>
        <v>0</v>
      </c>
      <c r="BL230" s="18" t="s">
        <v>807</v>
      </c>
      <c r="BM230" s="158" t="s">
        <v>808</v>
      </c>
    </row>
    <row r="231" spans="1:65" s="2" customFormat="1" ht="16.5" customHeight="1">
      <c r="A231" s="33"/>
      <c r="B231" s="145"/>
      <c r="C231" s="146" t="s">
        <v>326</v>
      </c>
      <c r="D231" s="146" t="s">
        <v>132</v>
      </c>
      <c r="E231" s="147" t="s">
        <v>809</v>
      </c>
      <c r="F231" s="148" t="s">
        <v>810</v>
      </c>
      <c r="G231" s="149" t="s">
        <v>232</v>
      </c>
      <c r="H231" s="150">
        <v>1</v>
      </c>
      <c r="I231" s="151"/>
      <c r="J231" s="152">
        <f>ROUND(I231*H231,2)</f>
        <v>0</v>
      </c>
      <c r="K231" s="153"/>
      <c r="L231" s="34"/>
      <c r="M231" s="154" t="s">
        <v>1</v>
      </c>
      <c r="N231" s="155" t="s">
        <v>43</v>
      </c>
      <c r="O231" s="59"/>
      <c r="P231" s="156">
        <f>O231*H231</f>
        <v>0</v>
      </c>
      <c r="Q231" s="156">
        <v>0</v>
      </c>
      <c r="R231" s="156">
        <f>Q231*H231</f>
        <v>0</v>
      </c>
      <c r="S231" s="156">
        <v>0</v>
      </c>
      <c r="T231" s="15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8" t="s">
        <v>807</v>
      </c>
      <c r="AT231" s="158" t="s">
        <v>132</v>
      </c>
      <c r="AU231" s="158" t="s">
        <v>88</v>
      </c>
      <c r="AY231" s="18" t="s">
        <v>129</v>
      </c>
      <c r="BE231" s="159">
        <f>IF(N231="základní",J231,0)</f>
        <v>0</v>
      </c>
      <c r="BF231" s="159">
        <f>IF(N231="snížená",J231,0)</f>
        <v>0</v>
      </c>
      <c r="BG231" s="159">
        <f>IF(N231="zákl. přenesená",J231,0)</f>
        <v>0</v>
      </c>
      <c r="BH231" s="159">
        <f>IF(N231="sníž. přenesená",J231,0)</f>
        <v>0</v>
      </c>
      <c r="BI231" s="159">
        <f>IF(N231="nulová",J231,0)</f>
        <v>0</v>
      </c>
      <c r="BJ231" s="18" t="s">
        <v>86</v>
      </c>
      <c r="BK231" s="159">
        <f>ROUND(I231*H231,2)</f>
        <v>0</v>
      </c>
      <c r="BL231" s="18" t="s">
        <v>807</v>
      </c>
      <c r="BM231" s="158" t="s">
        <v>811</v>
      </c>
    </row>
    <row r="232" spans="1:65" s="12" customFormat="1" ht="22.9" customHeight="1">
      <c r="B232" s="132"/>
      <c r="D232" s="133" t="s">
        <v>77</v>
      </c>
      <c r="E232" s="143" t="s">
        <v>812</v>
      </c>
      <c r="F232" s="143" t="s">
        <v>633</v>
      </c>
      <c r="I232" s="135"/>
      <c r="J232" s="144">
        <f>BK232</f>
        <v>0</v>
      </c>
      <c r="L232" s="132"/>
      <c r="M232" s="137"/>
      <c r="N232" s="138"/>
      <c r="O232" s="138"/>
      <c r="P232" s="139">
        <f>P233</f>
        <v>0</v>
      </c>
      <c r="Q232" s="138"/>
      <c r="R232" s="139">
        <f>R233</f>
        <v>0</v>
      </c>
      <c r="S232" s="138"/>
      <c r="T232" s="140">
        <f>T233</f>
        <v>0</v>
      </c>
      <c r="AR232" s="133" t="s">
        <v>86</v>
      </c>
      <c r="AT232" s="141" t="s">
        <v>77</v>
      </c>
      <c r="AU232" s="141" t="s">
        <v>86</v>
      </c>
      <c r="AY232" s="133" t="s">
        <v>129</v>
      </c>
      <c r="BK232" s="142">
        <f>BK233</f>
        <v>0</v>
      </c>
    </row>
    <row r="233" spans="1:65" s="2" customFormat="1" ht="24.2" customHeight="1">
      <c r="A233" s="33"/>
      <c r="B233" s="145"/>
      <c r="C233" s="146" t="s">
        <v>330</v>
      </c>
      <c r="D233" s="146" t="s">
        <v>132</v>
      </c>
      <c r="E233" s="147" t="s">
        <v>813</v>
      </c>
      <c r="F233" s="148" t="s">
        <v>814</v>
      </c>
      <c r="G233" s="149" t="s">
        <v>453</v>
      </c>
      <c r="H233" s="150">
        <v>57.478000000000002</v>
      </c>
      <c r="I233" s="151"/>
      <c r="J233" s="152">
        <f>ROUND(I233*H233,2)</f>
        <v>0</v>
      </c>
      <c r="K233" s="153"/>
      <c r="L233" s="34"/>
      <c r="M233" s="154" t="s">
        <v>1</v>
      </c>
      <c r="N233" s="155" t="s">
        <v>43</v>
      </c>
      <c r="O233" s="59"/>
      <c r="P233" s="156">
        <f>O233*H233</f>
        <v>0</v>
      </c>
      <c r="Q233" s="156">
        <v>0</v>
      </c>
      <c r="R233" s="156">
        <f>Q233*H233</f>
        <v>0</v>
      </c>
      <c r="S233" s="156">
        <v>0</v>
      </c>
      <c r="T233" s="15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8" t="s">
        <v>148</v>
      </c>
      <c r="AT233" s="158" t="s">
        <v>132</v>
      </c>
      <c r="AU233" s="158" t="s">
        <v>88</v>
      </c>
      <c r="AY233" s="18" t="s">
        <v>129</v>
      </c>
      <c r="BE233" s="159">
        <f>IF(N233="základní",J233,0)</f>
        <v>0</v>
      </c>
      <c r="BF233" s="159">
        <f>IF(N233="snížená",J233,0)</f>
        <v>0</v>
      </c>
      <c r="BG233" s="159">
        <f>IF(N233="zákl. přenesená",J233,0)</f>
        <v>0</v>
      </c>
      <c r="BH233" s="159">
        <f>IF(N233="sníž. přenesená",J233,0)</f>
        <v>0</v>
      </c>
      <c r="BI233" s="159">
        <f>IF(N233="nulová",J233,0)</f>
        <v>0</v>
      </c>
      <c r="BJ233" s="18" t="s">
        <v>86</v>
      </c>
      <c r="BK233" s="159">
        <f>ROUND(I233*H233,2)</f>
        <v>0</v>
      </c>
      <c r="BL233" s="18" t="s">
        <v>148</v>
      </c>
      <c r="BM233" s="158" t="s">
        <v>815</v>
      </c>
    </row>
    <row r="234" spans="1:65" s="12" customFormat="1" ht="25.9" customHeight="1">
      <c r="B234" s="132"/>
      <c r="D234" s="133" t="s">
        <v>77</v>
      </c>
      <c r="E234" s="134" t="s">
        <v>816</v>
      </c>
      <c r="F234" s="134" t="s">
        <v>817</v>
      </c>
      <c r="I234" s="135"/>
      <c r="J234" s="136">
        <f>BK234</f>
        <v>0</v>
      </c>
      <c r="L234" s="132"/>
      <c r="M234" s="137"/>
      <c r="N234" s="138"/>
      <c r="O234" s="138"/>
      <c r="P234" s="139">
        <f>P235</f>
        <v>0</v>
      </c>
      <c r="Q234" s="138"/>
      <c r="R234" s="139">
        <f>R235</f>
        <v>3.3633599999999993E-2</v>
      </c>
      <c r="S234" s="138"/>
      <c r="T234" s="140">
        <f>T235</f>
        <v>0</v>
      </c>
      <c r="AR234" s="133" t="s">
        <v>88</v>
      </c>
      <c r="AT234" s="141" t="s">
        <v>77</v>
      </c>
      <c r="AU234" s="141" t="s">
        <v>78</v>
      </c>
      <c r="AY234" s="133" t="s">
        <v>129</v>
      </c>
      <c r="BK234" s="142">
        <f>BK235</f>
        <v>0</v>
      </c>
    </row>
    <row r="235" spans="1:65" s="12" customFormat="1" ht="22.9" customHeight="1">
      <c r="B235" s="132"/>
      <c r="D235" s="133" t="s">
        <v>77</v>
      </c>
      <c r="E235" s="143" t="s">
        <v>818</v>
      </c>
      <c r="F235" s="143" t="s">
        <v>819</v>
      </c>
      <c r="I235" s="135"/>
      <c r="J235" s="144">
        <f>BK235</f>
        <v>0</v>
      </c>
      <c r="L235" s="132"/>
      <c r="M235" s="137"/>
      <c r="N235" s="138"/>
      <c r="O235" s="138"/>
      <c r="P235" s="139">
        <f>SUM(P236:P240)</f>
        <v>0</v>
      </c>
      <c r="Q235" s="138"/>
      <c r="R235" s="139">
        <f>SUM(R236:R240)</f>
        <v>3.3633599999999993E-2</v>
      </c>
      <c r="S235" s="138"/>
      <c r="T235" s="140">
        <f>SUM(T236:T240)</f>
        <v>0</v>
      </c>
      <c r="AR235" s="133" t="s">
        <v>88</v>
      </c>
      <c r="AT235" s="141" t="s">
        <v>77</v>
      </c>
      <c r="AU235" s="141" t="s">
        <v>86</v>
      </c>
      <c r="AY235" s="133" t="s">
        <v>129</v>
      </c>
      <c r="BK235" s="142">
        <f>SUM(BK236:BK240)</f>
        <v>0</v>
      </c>
    </row>
    <row r="236" spans="1:65" s="2" customFormat="1" ht="24.2" customHeight="1">
      <c r="A236" s="33"/>
      <c r="B236" s="145"/>
      <c r="C236" s="146" t="s">
        <v>335</v>
      </c>
      <c r="D236" s="146" t="s">
        <v>132</v>
      </c>
      <c r="E236" s="147" t="s">
        <v>820</v>
      </c>
      <c r="F236" s="148" t="s">
        <v>821</v>
      </c>
      <c r="G236" s="149" t="s">
        <v>145</v>
      </c>
      <c r="H236" s="150">
        <v>5.46</v>
      </c>
      <c r="I236" s="151"/>
      <c r="J236" s="152">
        <f>ROUND(I236*H236,2)</f>
        <v>0</v>
      </c>
      <c r="K236" s="153"/>
      <c r="L236" s="34"/>
      <c r="M236" s="154" t="s">
        <v>1</v>
      </c>
      <c r="N236" s="155" t="s">
        <v>43</v>
      </c>
      <c r="O236" s="59"/>
      <c r="P236" s="156">
        <f>O236*H236</f>
        <v>0</v>
      </c>
      <c r="Q236" s="156">
        <v>4.0000000000000002E-4</v>
      </c>
      <c r="R236" s="156">
        <f>Q236*H236</f>
        <v>2.1840000000000002E-3</v>
      </c>
      <c r="S236" s="156">
        <v>0</v>
      </c>
      <c r="T236" s="15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8" t="s">
        <v>204</v>
      </c>
      <c r="AT236" s="158" t="s">
        <v>132</v>
      </c>
      <c r="AU236" s="158" t="s">
        <v>88</v>
      </c>
      <c r="AY236" s="18" t="s">
        <v>129</v>
      </c>
      <c r="BE236" s="159">
        <f>IF(N236="základní",J236,0)</f>
        <v>0</v>
      </c>
      <c r="BF236" s="159">
        <f>IF(N236="snížená",J236,0)</f>
        <v>0</v>
      </c>
      <c r="BG236" s="159">
        <f>IF(N236="zákl. přenesená",J236,0)</f>
        <v>0</v>
      </c>
      <c r="BH236" s="159">
        <f>IF(N236="sníž. přenesená",J236,0)</f>
        <v>0</v>
      </c>
      <c r="BI236" s="159">
        <f>IF(N236="nulová",J236,0)</f>
        <v>0</v>
      </c>
      <c r="BJ236" s="18" t="s">
        <v>86</v>
      </c>
      <c r="BK236" s="159">
        <f>ROUND(I236*H236,2)</f>
        <v>0</v>
      </c>
      <c r="BL236" s="18" t="s">
        <v>204</v>
      </c>
      <c r="BM236" s="158" t="s">
        <v>822</v>
      </c>
    </row>
    <row r="237" spans="1:65" s="13" customFormat="1">
      <c r="B237" s="160"/>
      <c r="D237" s="161" t="s">
        <v>138</v>
      </c>
      <c r="E237" s="162" t="s">
        <v>1</v>
      </c>
      <c r="F237" s="163" t="s">
        <v>823</v>
      </c>
      <c r="H237" s="164">
        <v>5.46</v>
      </c>
      <c r="I237" s="165"/>
      <c r="L237" s="160"/>
      <c r="M237" s="166"/>
      <c r="N237" s="167"/>
      <c r="O237" s="167"/>
      <c r="P237" s="167"/>
      <c r="Q237" s="167"/>
      <c r="R237" s="167"/>
      <c r="S237" s="167"/>
      <c r="T237" s="168"/>
      <c r="AT237" s="162" t="s">
        <v>138</v>
      </c>
      <c r="AU237" s="162" t="s">
        <v>88</v>
      </c>
      <c r="AV237" s="13" t="s">
        <v>88</v>
      </c>
      <c r="AW237" s="13" t="s">
        <v>34</v>
      </c>
      <c r="AX237" s="13" t="s">
        <v>86</v>
      </c>
      <c r="AY237" s="162" t="s">
        <v>129</v>
      </c>
    </row>
    <row r="238" spans="1:65" s="2" customFormat="1" ht="16.5" customHeight="1">
      <c r="A238" s="33"/>
      <c r="B238" s="145"/>
      <c r="C238" s="169" t="s">
        <v>339</v>
      </c>
      <c r="D238" s="169" t="s">
        <v>126</v>
      </c>
      <c r="E238" s="170" t="s">
        <v>824</v>
      </c>
      <c r="F238" s="171" t="s">
        <v>825</v>
      </c>
      <c r="G238" s="172" t="s">
        <v>145</v>
      </c>
      <c r="H238" s="173">
        <v>6.5519999999999996</v>
      </c>
      <c r="I238" s="174"/>
      <c r="J238" s="175">
        <f>ROUND(I238*H238,2)</f>
        <v>0</v>
      </c>
      <c r="K238" s="176"/>
      <c r="L238" s="177"/>
      <c r="M238" s="178" t="s">
        <v>1</v>
      </c>
      <c r="N238" s="179" t="s">
        <v>43</v>
      </c>
      <c r="O238" s="59"/>
      <c r="P238" s="156">
        <f>O238*H238</f>
        <v>0</v>
      </c>
      <c r="Q238" s="156">
        <v>4.7999999999999996E-3</v>
      </c>
      <c r="R238" s="156">
        <f>Q238*H238</f>
        <v>3.1449599999999994E-2</v>
      </c>
      <c r="S238" s="156">
        <v>0</v>
      </c>
      <c r="T238" s="15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8" t="s">
        <v>275</v>
      </c>
      <c r="AT238" s="158" t="s">
        <v>126</v>
      </c>
      <c r="AU238" s="158" t="s">
        <v>88</v>
      </c>
      <c r="AY238" s="18" t="s">
        <v>129</v>
      </c>
      <c r="BE238" s="159">
        <f>IF(N238="základní",J238,0)</f>
        <v>0</v>
      </c>
      <c r="BF238" s="159">
        <f>IF(N238="snížená",J238,0)</f>
        <v>0</v>
      </c>
      <c r="BG238" s="159">
        <f>IF(N238="zákl. přenesená",J238,0)</f>
        <v>0</v>
      </c>
      <c r="BH238" s="159">
        <f>IF(N238="sníž. přenesená",J238,0)</f>
        <v>0</v>
      </c>
      <c r="BI238" s="159">
        <f>IF(N238="nulová",J238,0)</f>
        <v>0</v>
      </c>
      <c r="BJ238" s="18" t="s">
        <v>86</v>
      </c>
      <c r="BK238" s="159">
        <f>ROUND(I238*H238,2)</f>
        <v>0</v>
      </c>
      <c r="BL238" s="18" t="s">
        <v>204</v>
      </c>
      <c r="BM238" s="158" t="s">
        <v>826</v>
      </c>
    </row>
    <row r="239" spans="1:65" s="13" customFormat="1">
      <c r="B239" s="160"/>
      <c r="D239" s="161" t="s">
        <v>138</v>
      </c>
      <c r="F239" s="163" t="s">
        <v>827</v>
      </c>
      <c r="H239" s="164">
        <v>6.5519999999999996</v>
      </c>
      <c r="I239" s="165"/>
      <c r="L239" s="160"/>
      <c r="M239" s="166"/>
      <c r="N239" s="167"/>
      <c r="O239" s="167"/>
      <c r="P239" s="167"/>
      <c r="Q239" s="167"/>
      <c r="R239" s="167"/>
      <c r="S239" s="167"/>
      <c r="T239" s="168"/>
      <c r="AT239" s="162" t="s">
        <v>138</v>
      </c>
      <c r="AU239" s="162" t="s">
        <v>88</v>
      </c>
      <c r="AV239" s="13" t="s">
        <v>88</v>
      </c>
      <c r="AW239" s="13" t="s">
        <v>3</v>
      </c>
      <c r="AX239" s="13" t="s">
        <v>86</v>
      </c>
      <c r="AY239" s="162" t="s">
        <v>129</v>
      </c>
    </row>
    <row r="240" spans="1:65" s="2" customFormat="1" ht="24.2" customHeight="1">
      <c r="A240" s="33"/>
      <c r="B240" s="145"/>
      <c r="C240" s="146" t="s">
        <v>343</v>
      </c>
      <c r="D240" s="146" t="s">
        <v>132</v>
      </c>
      <c r="E240" s="147" t="s">
        <v>828</v>
      </c>
      <c r="F240" s="148" t="s">
        <v>829</v>
      </c>
      <c r="G240" s="149" t="s">
        <v>453</v>
      </c>
      <c r="H240" s="150">
        <v>3.4000000000000002E-2</v>
      </c>
      <c r="I240" s="151"/>
      <c r="J240" s="152">
        <f>ROUND(I240*H240,2)</f>
        <v>0</v>
      </c>
      <c r="K240" s="153"/>
      <c r="L240" s="34"/>
      <c r="M240" s="180" t="s">
        <v>1</v>
      </c>
      <c r="N240" s="181" t="s">
        <v>43</v>
      </c>
      <c r="O240" s="182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8" t="s">
        <v>204</v>
      </c>
      <c r="AT240" s="158" t="s">
        <v>132</v>
      </c>
      <c r="AU240" s="158" t="s">
        <v>88</v>
      </c>
      <c r="AY240" s="18" t="s">
        <v>129</v>
      </c>
      <c r="BE240" s="159">
        <f>IF(N240="základní",J240,0)</f>
        <v>0</v>
      </c>
      <c r="BF240" s="159">
        <f>IF(N240="snížená",J240,0)</f>
        <v>0</v>
      </c>
      <c r="BG240" s="159">
        <f>IF(N240="zákl. přenesená",J240,0)</f>
        <v>0</v>
      </c>
      <c r="BH240" s="159">
        <f>IF(N240="sníž. přenesená",J240,0)</f>
        <v>0</v>
      </c>
      <c r="BI240" s="159">
        <f>IF(N240="nulová",J240,0)</f>
        <v>0</v>
      </c>
      <c r="BJ240" s="18" t="s">
        <v>86</v>
      </c>
      <c r="BK240" s="159">
        <f>ROUND(I240*H240,2)</f>
        <v>0</v>
      </c>
      <c r="BL240" s="18" t="s">
        <v>204</v>
      </c>
      <c r="BM240" s="158" t="s">
        <v>830</v>
      </c>
    </row>
    <row r="241" spans="1:31" s="2" customFormat="1" ht="6.95" customHeight="1">
      <c r="A241" s="33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34"/>
      <c r="M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</row>
  </sheetData>
  <autoFilter ref="C123:K240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tabSelected="1" topLeftCell="A113" workbookViewId="0">
      <selection activeCell="X128" sqref="X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99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100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1" t="str">
        <f>'Rekapitulace stavby'!K6</f>
        <v>Rozšíření odstavných ploch pro autobusy</v>
      </c>
      <c r="F7" s="252"/>
      <c r="G7" s="252"/>
      <c r="H7" s="252"/>
      <c r="L7" s="21"/>
    </row>
    <row r="8" spans="1:46" s="2" customFormat="1" ht="12" customHeight="1">
      <c r="A8" s="33"/>
      <c r="B8" s="34"/>
      <c r="C8" s="33"/>
      <c r="D8" s="28" t="s">
        <v>101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1" t="s">
        <v>831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29. 8. 2022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3" t="str">
        <f>'Rekapitulace stavby'!E14</f>
        <v>Vyplň údaj</v>
      </c>
      <c r="F18" s="223"/>
      <c r="G18" s="223"/>
      <c r="H18" s="223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36</v>
      </c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38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42</v>
      </c>
      <c r="E33" s="28" t="s">
        <v>43</v>
      </c>
      <c r="F33" s="100">
        <f>ROUND((SUM(BE120:BE132)),  2)</f>
        <v>0</v>
      </c>
      <c r="G33" s="33"/>
      <c r="H33" s="33"/>
      <c r="I33" s="101">
        <v>0.21</v>
      </c>
      <c r="J33" s="100">
        <f>ROUND(((SUM(BE120:BE132))*I33),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100">
        <f>ROUND((SUM(BF120:BF132)),  2)</f>
        <v>0</v>
      </c>
      <c r="G34" s="33"/>
      <c r="H34" s="33"/>
      <c r="I34" s="101">
        <v>0.15</v>
      </c>
      <c r="J34" s="100">
        <f>ROUND(((SUM(BF120:BF132))*I34),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100">
        <f>ROUND((SUM(BG120:BG132)),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00">
        <f>ROUND((SUM(BH120:BH132)),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0">
        <f>ROUND((SUM(BI120:BI132)),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48</v>
      </c>
      <c r="E39" s="61"/>
      <c r="F39" s="61"/>
      <c r="G39" s="104" t="s">
        <v>49</v>
      </c>
      <c r="H39" s="105" t="s">
        <v>50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53</v>
      </c>
      <c r="E61" s="36"/>
      <c r="F61" s="108" t="s">
        <v>54</v>
      </c>
      <c r="G61" s="46" t="s">
        <v>53</v>
      </c>
      <c r="H61" s="36"/>
      <c r="I61" s="36"/>
      <c r="J61" s="10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53</v>
      </c>
      <c r="E76" s="36"/>
      <c r="F76" s="108" t="s">
        <v>54</v>
      </c>
      <c r="G76" s="46" t="s">
        <v>53</v>
      </c>
      <c r="H76" s="36"/>
      <c r="I76" s="36"/>
      <c r="J76" s="10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1" t="str">
        <f>E7</f>
        <v>Rozšíření odstavných ploch pro autobusy</v>
      </c>
      <c r="F85" s="252"/>
      <c r="G85" s="252"/>
      <c r="H85" s="25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1" t="str">
        <f>E9</f>
        <v>VRN - VRN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Ostrava</v>
      </c>
      <c r="G89" s="33"/>
      <c r="H89" s="33"/>
      <c r="I89" s="28" t="s">
        <v>22</v>
      </c>
      <c r="J89" s="56" t="str">
        <f>IF(J12="","",J12)</f>
        <v>29. 8. 2022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Dopravní podnik Ostrava a.s.</v>
      </c>
      <c r="G91" s="33"/>
      <c r="H91" s="33"/>
      <c r="I91" s="28" t="s">
        <v>31</v>
      </c>
      <c r="J91" s="31" t="str">
        <f>E21</f>
        <v>IGEA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R.Vojtěchová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104</v>
      </c>
      <c r="D94" s="102"/>
      <c r="E94" s="102"/>
      <c r="F94" s="102"/>
      <c r="G94" s="102"/>
      <c r="H94" s="102"/>
      <c r="I94" s="102"/>
      <c r="J94" s="111" t="s">
        <v>105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106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107</v>
      </c>
    </row>
    <row r="97" spans="1:31" s="9" customFormat="1" ht="24.95" customHeight="1">
      <c r="B97" s="113"/>
      <c r="D97" s="114" t="s">
        <v>832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customHeight="1">
      <c r="B98" s="117"/>
      <c r="D98" s="118" t="s">
        <v>833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899999999999999" customHeight="1">
      <c r="B99" s="117"/>
      <c r="D99" s="118" t="s">
        <v>834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31" s="10" customFormat="1" ht="19.899999999999999" customHeight="1">
      <c r="B100" s="117"/>
      <c r="D100" s="118" t="s">
        <v>835</v>
      </c>
      <c r="E100" s="119"/>
      <c r="F100" s="119"/>
      <c r="G100" s="119"/>
      <c r="H100" s="119"/>
      <c r="I100" s="119"/>
      <c r="J100" s="120">
        <f>J130</f>
        <v>0</v>
      </c>
      <c r="L100" s="117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113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51" t="str">
        <f>E7</f>
        <v>Rozšíření odstavných ploch pro autobusy</v>
      </c>
      <c r="F110" s="252"/>
      <c r="G110" s="252"/>
      <c r="H110" s="252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101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1" t="str">
        <f>E9</f>
        <v>VRN - VRN</v>
      </c>
      <c r="F112" s="250"/>
      <c r="G112" s="250"/>
      <c r="H112" s="250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Ostrava</v>
      </c>
      <c r="G114" s="33"/>
      <c r="H114" s="33"/>
      <c r="I114" s="28" t="s">
        <v>22</v>
      </c>
      <c r="J114" s="56" t="str">
        <f>IF(J12="","",J12)</f>
        <v>29. 8. 2022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3"/>
      <c r="E116" s="33"/>
      <c r="F116" s="26" t="str">
        <f>E15</f>
        <v>Dopravní podnik Ostrava a.s.</v>
      </c>
      <c r="G116" s="33"/>
      <c r="H116" s="33"/>
      <c r="I116" s="28" t="s">
        <v>31</v>
      </c>
      <c r="J116" s="31" t="str">
        <f>E21</f>
        <v>IGEA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3"/>
      <c r="E117" s="33"/>
      <c r="F117" s="26" t="str">
        <f>IF(E18="","",E18)</f>
        <v>Vyplň údaj</v>
      </c>
      <c r="G117" s="33"/>
      <c r="H117" s="33"/>
      <c r="I117" s="28" t="s">
        <v>35</v>
      </c>
      <c r="J117" s="31" t="str">
        <f>E24</f>
        <v>R.Vojtěchová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114</v>
      </c>
      <c r="D119" s="124" t="s">
        <v>63</v>
      </c>
      <c r="E119" s="124" t="s">
        <v>59</v>
      </c>
      <c r="F119" s="124" t="s">
        <v>60</v>
      </c>
      <c r="G119" s="124" t="s">
        <v>115</v>
      </c>
      <c r="H119" s="124" t="s">
        <v>116</v>
      </c>
      <c r="I119" s="124" t="s">
        <v>117</v>
      </c>
      <c r="J119" s="125" t="s">
        <v>105</v>
      </c>
      <c r="K119" s="126" t="s">
        <v>118</v>
      </c>
      <c r="L119" s="127"/>
      <c r="M119" s="63" t="s">
        <v>1</v>
      </c>
      <c r="N119" s="64" t="s">
        <v>42</v>
      </c>
      <c r="O119" s="64" t="s">
        <v>119</v>
      </c>
      <c r="P119" s="64" t="s">
        <v>120</v>
      </c>
      <c r="Q119" s="64" t="s">
        <v>121</v>
      </c>
      <c r="R119" s="64" t="s">
        <v>122</v>
      </c>
      <c r="S119" s="64" t="s">
        <v>123</v>
      </c>
      <c r="T119" s="65" t="s">
        <v>124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>
      <c r="A120" s="33"/>
      <c r="B120" s="34"/>
      <c r="C120" s="70" t="s">
        <v>125</v>
      </c>
      <c r="D120" s="33"/>
      <c r="E120" s="33"/>
      <c r="F120" s="33"/>
      <c r="G120" s="33"/>
      <c r="H120" s="33"/>
      <c r="I120" s="33"/>
      <c r="J120" s="128">
        <f>BK120</f>
        <v>0</v>
      </c>
      <c r="K120" s="33"/>
      <c r="L120" s="34"/>
      <c r="M120" s="66"/>
      <c r="N120" s="57"/>
      <c r="O120" s="67"/>
      <c r="P120" s="129">
        <f>P121</f>
        <v>0</v>
      </c>
      <c r="Q120" s="67"/>
      <c r="R120" s="129">
        <f>R121</f>
        <v>0</v>
      </c>
      <c r="S120" s="67"/>
      <c r="T120" s="130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77</v>
      </c>
      <c r="AU120" s="18" t="s">
        <v>107</v>
      </c>
      <c r="BK120" s="131">
        <f>BK121</f>
        <v>0</v>
      </c>
    </row>
    <row r="121" spans="1:65" s="12" customFormat="1" ht="25.9" customHeight="1">
      <c r="B121" s="132"/>
      <c r="D121" s="133" t="s">
        <v>77</v>
      </c>
      <c r="E121" s="134" t="s">
        <v>98</v>
      </c>
      <c r="F121" s="134" t="s">
        <v>836</v>
      </c>
      <c r="I121" s="135"/>
      <c r="J121" s="136">
        <f>BK121</f>
        <v>0</v>
      </c>
      <c r="L121" s="132"/>
      <c r="M121" s="137"/>
      <c r="N121" s="138"/>
      <c r="O121" s="138"/>
      <c r="P121" s="139">
        <f>P122+P127+P130</f>
        <v>0</v>
      </c>
      <c r="Q121" s="138"/>
      <c r="R121" s="139">
        <f>R122+R127+R130</f>
        <v>0</v>
      </c>
      <c r="S121" s="138"/>
      <c r="T121" s="140">
        <f>T122+T127+T130</f>
        <v>0</v>
      </c>
      <c r="AR121" s="133" t="s">
        <v>152</v>
      </c>
      <c r="AT121" s="141" t="s">
        <v>77</v>
      </c>
      <c r="AU121" s="141" t="s">
        <v>78</v>
      </c>
      <c r="AY121" s="133" t="s">
        <v>129</v>
      </c>
      <c r="BK121" s="142">
        <f>BK122+BK127+BK130</f>
        <v>0</v>
      </c>
    </row>
    <row r="122" spans="1:65" s="12" customFormat="1" ht="22.9" customHeight="1">
      <c r="B122" s="132"/>
      <c r="D122" s="133" t="s">
        <v>77</v>
      </c>
      <c r="E122" s="143" t="s">
        <v>837</v>
      </c>
      <c r="F122" s="143" t="s">
        <v>838</v>
      </c>
      <c r="I122" s="135"/>
      <c r="J122" s="144">
        <f>BK122</f>
        <v>0</v>
      </c>
      <c r="L122" s="132"/>
      <c r="M122" s="137"/>
      <c r="N122" s="138"/>
      <c r="O122" s="138"/>
      <c r="P122" s="139">
        <f>SUM(P123:P126)</f>
        <v>0</v>
      </c>
      <c r="Q122" s="138"/>
      <c r="R122" s="139">
        <f>SUM(R123:R126)</f>
        <v>0</v>
      </c>
      <c r="S122" s="138"/>
      <c r="T122" s="140">
        <f>SUM(T123:T126)</f>
        <v>0</v>
      </c>
      <c r="AR122" s="133" t="s">
        <v>152</v>
      </c>
      <c r="AT122" s="141" t="s">
        <v>77</v>
      </c>
      <c r="AU122" s="141" t="s">
        <v>86</v>
      </c>
      <c r="AY122" s="133" t="s">
        <v>129</v>
      </c>
      <c r="BK122" s="142">
        <f>SUM(BK123:BK126)</f>
        <v>0</v>
      </c>
    </row>
    <row r="123" spans="1:65" s="2" customFormat="1" ht="24.2" customHeight="1">
      <c r="A123" s="33"/>
      <c r="B123" s="145"/>
      <c r="C123" s="146" t="s">
        <v>86</v>
      </c>
      <c r="D123" s="146" t="s">
        <v>132</v>
      </c>
      <c r="E123" s="147" t="s">
        <v>839</v>
      </c>
      <c r="F123" s="148" t="s">
        <v>840</v>
      </c>
      <c r="G123" s="149" t="s">
        <v>324</v>
      </c>
      <c r="H123" s="150">
        <v>1</v>
      </c>
      <c r="I123" s="151"/>
      <c r="J123" s="152">
        <f>ROUND(I123*H123,2)</f>
        <v>0</v>
      </c>
      <c r="K123" s="153"/>
      <c r="L123" s="34"/>
      <c r="M123" s="154" t="s">
        <v>1</v>
      </c>
      <c r="N123" s="155" t="s">
        <v>43</v>
      </c>
      <c r="O123" s="59"/>
      <c r="P123" s="156">
        <f>O123*H123</f>
        <v>0</v>
      </c>
      <c r="Q123" s="156">
        <v>0</v>
      </c>
      <c r="R123" s="156">
        <f>Q123*H123</f>
        <v>0</v>
      </c>
      <c r="S123" s="156">
        <v>0</v>
      </c>
      <c r="T123" s="15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8" t="s">
        <v>807</v>
      </c>
      <c r="AT123" s="158" t="s">
        <v>132</v>
      </c>
      <c r="AU123" s="158" t="s">
        <v>88</v>
      </c>
      <c r="AY123" s="18" t="s">
        <v>129</v>
      </c>
      <c r="BE123" s="159">
        <f>IF(N123="základní",J123,0)</f>
        <v>0</v>
      </c>
      <c r="BF123" s="159">
        <f>IF(N123="snížená",J123,0)</f>
        <v>0</v>
      </c>
      <c r="BG123" s="159">
        <f>IF(N123="zákl. přenesená",J123,0)</f>
        <v>0</v>
      </c>
      <c r="BH123" s="159">
        <f>IF(N123="sníž. přenesená",J123,0)</f>
        <v>0</v>
      </c>
      <c r="BI123" s="159">
        <f>IF(N123="nulová",J123,0)</f>
        <v>0</v>
      </c>
      <c r="BJ123" s="18" t="s">
        <v>86</v>
      </c>
      <c r="BK123" s="159">
        <f>ROUND(I123*H123,2)</f>
        <v>0</v>
      </c>
      <c r="BL123" s="18" t="s">
        <v>807</v>
      </c>
      <c r="BM123" s="158" t="s">
        <v>841</v>
      </c>
    </row>
    <row r="124" spans="1:65" s="2" customFormat="1" ht="16.5" customHeight="1">
      <c r="A124" s="33"/>
      <c r="B124" s="145"/>
      <c r="C124" s="146" t="s">
        <v>88</v>
      </c>
      <c r="D124" s="146" t="s">
        <v>132</v>
      </c>
      <c r="E124" s="147" t="s">
        <v>842</v>
      </c>
      <c r="F124" s="148" t="s">
        <v>843</v>
      </c>
      <c r="G124" s="149" t="s">
        <v>324</v>
      </c>
      <c r="H124" s="150">
        <v>1</v>
      </c>
      <c r="I124" s="151"/>
      <c r="J124" s="152">
        <f>ROUND(I124*H124,2)</f>
        <v>0</v>
      </c>
      <c r="K124" s="153"/>
      <c r="L124" s="34"/>
      <c r="M124" s="154" t="s">
        <v>1</v>
      </c>
      <c r="N124" s="155" t="s">
        <v>43</v>
      </c>
      <c r="O124" s="59"/>
      <c r="P124" s="156">
        <f>O124*H124</f>
        <v>0</v>
      </c>
      <c r="Q124" s="156">
        <v>0</v>
      </c>
      <c r="R124" s="156">
        <f>Q124*H124</f>
        <v>0</v>
      </c>
      <c r="S124" s="156">
        <v>0</v>
      </c>
      <c r="T124" s="15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8" t="s">
        <v>807</v>
      </c>
      <c r="AT124" s="158" t="s">
        <v>132</v>
      </c>
      <c r="AU124" s="158" t="s">
        <v>88</v>
      </c>
      <c r="AY124" s="18" t="s">
        <v>129</v>
      </c>
      <c r="BE124" s="159">
        <f>IF(N124="základní",J124,0)</f>
        <v>0</v>
      </c>
      <c r="BF124" s="159">
        <f>IF(N124="snížená",J124,0)</f>
        <v>0</v>
      </c>
      <c r="BG124" s="159">
        <f>IF(N124="zákl. přenesená",J124,0)</f>
        <v>0</v>
      </c>
      <c r="BH124" s="159">
        <f>IF(N124="sníž. přenesená",J124,0)</f>
        <v>0</v>
      </c>
      <c r="BI124" s="159">
        <f>IF(N124="nulová",J124,0)</f>
        <v>0</v>
      </c>
      <c r="BJ124" s="18" t="s">
        <v>86</v>
      </c>
      <c r="BK124" s="159">
        <f>ROUND(I124*H124,2)</f>
        <v>0</v>
      </c>
      <c r="BL124" s="18" t="s">
        <v>807</v>
      </c>
      <c r="BM124" s="158" t="s">
        <v>844</v>
      </c>
    </row>
    <row r="125" spans="1:65" s="2" customFormat="1" ht="24.2" customHeight="1">
      <c r="A125" s="33"/>
      <c r="B125" s="145"/>
      <c r="C125" s="146" t="s">
        <v>128</v>
      </c>
      <c r="D125" s="146" t="s">
        <v>132</v>
      </c>
      <c r="E125" s="147" t="s">
        <v>845</v>
      </c>
      <c r="F125" s="148" t="s">
        <v>846</v>
      </c>
      <c r="G125" s="149" t="s">
        <v>324</v>
      </c>
      <c r="H125" s="150">
        <v>1</v>
      </c>
      <c r="I125" s="151"/>
      <c r="J125" s="152">
        <f>ROUND(I125*H125,2)</f>
        <v>0</v>
      </c>
      <c r="K125" s="153"/>
      <c r="L125" s="34"/>
      <c r="M125" s="154" t="s">
        <v>1</v>
      </c>
      <c r="N125" s="155" t="s">
        <v>43</v>
      </c>
      <c r="O125" s="59"/>
      <c r="P125" s="156">
        <f>O125*H125</f>
        <v>0</v>
      </c>
      <c r="Q125" s="156">
        <v>0</v>
      </c>
      <c r="R125" s="156">
        <f>Q125*H125</f>
        <v>0</v>
      </c>
      <c r="S125" s="156">
        <v>0</v>
      </c>
      <c r="T125" s="15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8" t="s">
        <v>807</v>
      </c>
      <c r="AT125" s="158" t="s">
        <v>132</v>
      </c>
      <c r="AU125" s="158" t="s">
        <v>88</v>
      </c>
      <c r="AY125" s="18" t="s">
        <v>129</v>
      </c>
      <c r="BE125" s="159">
        <f>IF(N125="základní",J125,0)</f>
        <v>0</v>
      </c>
      <c r="BF125" s="159">
        <f>IF(N125="snížená",J125,0)</f>
        <v>0</v>
      </c>
      <c r="BG125" s="159">
        <f>IF(N125="zákl. přenesená",J125,0)</f>
        <v>0</v>
      </c>
      <c r="BH125" s="159">
        <f>IF(N125="sníž. přenesená",J125,0)</f>
        <v>0</v>
      </c>
      <c r="BI125" s="159">
        <f>IF(N125="nulová",J125,0)</f>
        <v>0</v>
      </c>
      <c r="BJ125" s="18" t="s">
        <v>86</v>
      </c>
      <c r="BK125" s="159">
        <f>ROUND(I125*H125,2)</f>
        <v>0</v>
      </c>
      <c r="BL125" s="18" t="s">
        <v>807</v>
      </c>
      <c r="BM125" s="158" t="s">
        <v>847</v>
      </c>
    </row>
    <row r="126" spans="1:65" s="2" customFormat="1" ht="16.5" customHeight="1">
      <c r="A126" s="33"/>
      <c r="B126" s="145"/>
      <c r="C126" s="146" t="s">
        <v>148</v>
      </c>
      <c r="D126" s="146" t="s">
        <v>132</v>
      </c>
      <c r="E126" s="147" t="s">
        <v>848</v>
      </c>
      <c r="F126" s="148" t="s">
        <v>849</v>
      </c>
      <c r="G126" s="149" t="s">
        <v>324</v>
      </c>
      <c r="H126" s="150">
        <v>1</v>
      </c>
      <c r="I126" s="151"/>
      <c r="J126" s="152">
        <f>ROUND(I126*H126,2)</f>
        <v>0</v>
      </c>
      <c r="K126" s="153"/>
      <c r="L126" s="34"/>
      <c r="M126" s="154" t="s">
        <v>1</v>
      </c>
      <c r="N126" s="155" t="s">
        <v>43</v>
      </c>
      <c r="O126" s="59"/>
      <c r="P126" s="156">
        <f>O126*H126</f>
        <v>0</v>
      </c>
      <c r="Q126" s="156">
        <v>0</v>
      </c>
      <c r="R126" s="156">
        <f>Q126*H126</f>
        <v>0</v>
      </c>
      <c r="S126" s="156">
        <v>0</v>
      </c>
      <c r="T126" s="15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8" t="s">
        <v>807</v>
      </c>
      <c r="AT126" s="158" t="s">
        <v>132</v>
      </c>
      <c r="AU126" s="158" t="s">
        <v>88</v>
      </c>
      <c r="AY126" s="18" t="s">
        <v>129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18" t="s">
        <v>86</v>
      </c>
      <c r="BK126" s="159">
        <f>ROUND(I126*H126,2)</f>
        <v>0</v>
      </c>
      <c r="BL126" s="18" t="s">
        <v>807</v>
      </c>
      <c r="BM126" s="158" t="s">
        <v>850</v>
      </c>
    </row>
    <row r="127" spans="1:65" s="12" customFormat="1" ht="22.9" customHeight="1">
      <c r="B127" s="132"/>
      <c r="D127" s="133" t="s">
        <v>77</v>
      </c>
      <c r="E127" s="143" t="s">
        <v>851</v>
      </c>
      <c r="F127" s="143" t="s">
        <v>852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SUM(P128:P129)</f>
        <v>0</v>
      </c>
      <c r="Q127" s="138"/>
      <c r="R127" s="139">
        <f>SUM(R128:R129)</f>
        <v>0</v>
      </c>
      <c r="S127" s="138"/>
      <c r="T127" s="140">
        <f>SUM(T128:T129)</f>
        <v>0</v>
      </c>
      <c r="AR127" s="133" t="s">
        <v>152</v>
      </c>
      <c r="AT127" s="141" t="s">
        <v>77</v>
      </c>
      <c r="AU127" s="141" t="s">
        <v>86</v>
      </c>
      <c r="AY127" s="133" t="s">
        <v>129</v>
      </c>
      <c r="BK127" s="142">
        <f>SUM(BK128:BK129)</f>
        <v>0</v>
      </c>
    </row>
    <row r="128" spans="1:65" s="2" customFormat="1" ht="24.2" customHeight="1">
      <c r="A128" s="33"/>
      <c r="B128" s="145"/>
      <c r="C128" s="146" t="s">
        <v>152</v>
      </c>
      <c r="D128" s="146" t="s">
        <v>132</v>
      </c>
      <c r="E128" s="147" t="s">
        <v>853</v>
      </c>
      <c r="F128" s="148" t="s">
        <v>854</v>
      </c>
      <c r="G128" s="149" t="s">
        <v>324</v>
      </c>
      <c r="H128" s="150">
        <v>1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43</v>
      </c>
      <c r="O128" s="59"/>
      <c r="P128" s="156">
        <f>O128*H128</f>
        <v>0</v>
      </c>
      <c r="Q128" s="156">
        <v>0</v>
      </c>
      <c r="R128" s="156">
        <f>Q128*H128</f>
        <v>0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807</v>
      </c>
      <c r="AT128" s="158" t="s">
        <v>132</v>
      </c>
      <c r="AU128" s="158" t="s">
        <v>88</v>
      </c>
      <c r="AY128" s="18" t="s">
        <v>129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8" t="s">
        <v>86</v>
      </c>
      <c r="BK128" s="159">
        <f>ROUND(I128*H128,2)</f>
        <v>0</v>
      </c>
      <c r="BL128" s="18" t="s">
        <v>807</v>
      </c>
      <c r="BM128" s="158" t="s">
        <v>855</v>
      </c>
    </row>
    <row r="129" spans="1:65" s="2" customFormat="1" ht="16.5" customHeight="1">
      <c r="A129" s="33"/>
      <c r="B129" s="145"/>
      <c r="C129" s="146" t="s">
        <v>157</v>
      </c>
      <c r="D129" s="146" t="s">
        <v>132</v>
      </c>
      <c r="E129" s="255" t="s">
        <v>863</v>
      </c>
      <c r="F129" s="256" t="s">
        <v>876</v>
      </c>
      <c r="G129" s="149" t="s">
        <v>324</v>
      </c>
      <c r="H129" s="150">
        <v>1</v>
      </c>
      <c r="I129" s="151"/>
      <c r="J129" s="152">
        <f>ROUND(I129*H129,2)</f>
        <v>0</v>
      </c>
      <c r="K129" s="153"/>
      <c r="L129" s="34"/>
      <c r="M129" s="154" t="s">
        <v>1</v>
      </c>
      <c r="N129" s="155" t="s">
        <v>43</v>
      </c>
      <c r="O129" s="59"/>
      <c r="P129" s="156">
        <f>O129*H129</f>
        <v>0</v>
      </c>
      <c r="Q129" s="156">
        <v>0</v>
      </c>
      <c r="R129" s="156">
        <f>Q129*H129</f>
        <v>0</v>
      </c>
      <c r="S129" s="156">
        <v>0</v>
      </c>
      <c r="T129" s="15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8" t="s">
        <v>807</v>
      </c>
      <c r="AT129" s="158" t="s">
        <v>132</v>
      </c>
      <c r="AU129" s="158" t="s">
        <v>88</v>
      </c>
      <c r="AY129" s="18" t="s">
        <v>129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18" t="s">
        <v>86</v>
      </c>
      <c r="BK129" s="159">
        <f>ROUND(I129*H129,2)</f>
        <v>0</v>
      </c>
      <c r="BL129" s="18" t="s">
        <v>807</v>
      </c>
      <c r="BM129" s="158" t="s">
        <v>856</v>
      </c>
    </row>
    <row r="130" spans="1:65" s="12" customFormat="1" ht="22.9" customHeight="1">
      <c r="B130" s="132"/>
      <c r="D130" s="133" t="s">
        <v>77</v>
      </c>
      <c r="E130" s="143" t="s">
        <v>857</v>
      </c>
      <c r="F130" s="143" t="s">
        <v>858</v>
      </c>
      <c r="I130" s="135"/>
      <c r="J130" s="144">
        <f>BK130</f>
        <v>0</v>
      </c>
      <c r="L130" s="132"/>
      <c r="M130" s="137"/>
      <c r="N130" s="138"/>
      <c r="O130" s="138"/>
      <c r="P130" s="139">
        <f>SUM(P131:P132)</f>
        <v>0</v>
      </c>
      <c r="Q130" s="138"/>
      <c r="R130" s="139">
        <f>SUM(R131:R132)</f>
        <v>0</v>
      </c>
      <c r="S130" s="138"/>
      <c r="T130" s="140">
        <f>SUM(T131:T132)</f>
        <v>0</v>
      </c>
      <c r="AR130" s="133" t="s">
        <v>152</v>
      </c>
      <c r="AT130" s="141" t="s">
        <v>77</v>
      </c>
      <c r="AU130" s="141" t="s">
        <v>86</v>
      </c>
      <c r="AY130" s="133" t="s">
        <v>129</v>
      </c>
      <c r="BK130" s="142">
        <f>SUM(BK131:BK132)</f>
        <v>0</v>
      </c>
    </row>
    <row r="131" spans="1:65" s="2" customFormat="1" ht="16.5" customHeight="1">
      <c r="A131" s="33"/>
      <c r="B131" s="145"/>
      <c r="C131" s="146">
        <v>7</v>
      </c>
      <c r="D131" s="146" t="s">
        <v>132</v>
      </c>
      <c r="E131" s="147" t="s">
        <v>860</v>
      </c>
      <c r="F131" s="148" t="s">
        <v>861</v>
      </c>
      <c r="G131" s="149" t="s">
        <v>324</v>
      </c>
      <c r="H131" s="150">
        <v>1</v>
      </c>
      <c r="I131" s="151"/>
      <c r="J131" s="152">
        <f>ROUND(I131*H131,2)</f>
        <v>0</v>
      </c>
      <c r="K131" s="153"/>
      <c r="L131" s="34"/>
      <c r="M131" s="154" t="s">
        <v>1</v>
      </c>
      <c r="N131" s="155" t="s">
        <v>43</v>
      </c>
      <c r="O131" s="59"/>
      <c r="P131" s="156">
        <f>O131*H131</f>
        <v>0</v>
      </c>
      <c r="Q131" s="156">
        <v>0</v>
      </c>
      <c r="R131" s="156">
        <f>Q131*H131</f>
        <v>0</v>
      </c>
      <c r="S131" s="156">
        <v>0</v>
      </c>
      <c r="T131" s="15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8" t="s">
        <v>807</v>
      </c>
      <c r="AT131" s="158" t="s">
        <v>132</v>
      </c>
      <c r="AU131" s="158" t="s">
        <v>88</v>
      </c>
      <c r="AY131" s="18" t="s">
        <v>129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18" t="s">
        <v>86</v>
      </c>
      <c r="BK131" s="159">
        <f>ROUND(I131*H131,2)</f>
        <v>0</v>
      </c>
      <c r="BL131" s="18" t="s">
        <v>807</v>
      </c>
      <c r="BM131" s="158" t="s">
        <v>862</v>
      </c>
    </row>
    <row r="132" spans="1:65" s="2" customFormat="1" ht="16.5" customHeight="1">
      <c r="A132" s="33"/>
      <c r="B132" s="145"/>
      <c r="C132" s="146">
        <v>8</v>
      </c>
      <c r="D132" s="146" t="s">
        <v>132</v>
      </c>
      <c r="E132" s="147" t="s">
        <v>864</v>
      </c>
      <c r="F132" s="148" t="s">
        <v>865</v>
      </c>
      <c r="G132" s="149" t="s">
        <v>324</v>
      </c>
      <c r="H132" s="150">
        <v>1</v>
      </c>
      <c r="I132" s="151"/>
      <c r="J132" s="152">
        <f>ROUND(I132*H132,2)</f>
        <v>0</v>
      </c>
      <c r="K132" s="153"/>
      <c r="L132" s="34"/>
      <c r="M132" s="180" t="s">
        <v>1</v>
      </c>
      <c r="N132" s="181" t="s">
        <v>43</v>
      </c>
      <c r="O132" s="182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148</v>
      </c>
      <c r="AT132" s="158" t="s">
        <v>132</v>
      </c>
      <c r="AU132" s="158" t="s">
        <v>88</v>
      </c>
      <c r="AY132" s="18" t="s">
        <v>129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8" t="s">
        <v>86</v>
      </c>
      <c r="BK132" s="159">
        <f>ROUND(I132*H132,2)</f>
        <v>0</v>
      </c>
      <c r="BL132" s="18" t="s">
        <v>148</v>
      </c>
      <c r="BM132" s="158" t="s">
        <v>866</v>
      </c>
    </row>
    <row r="133" spans="1:65" s="2" customFormat="1" ht="6.95" customHeight="1">
      <c r="A133" s="33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34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autoFilter ref="C119:K13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IO 01 - Venkovní osvětlení</vt:lpstr>
      <vt:lpstr>SO 01 - Příprava území</vt:lpstr>
      <vt:lpstr>SO 02 - Zpevněné plochy</vt:lpstr>
      <vt:lpstr>SO 03 - Odvodnění zpevněn...</vt:lpstr>
      <vt:lpstr>VRN - VRN</vt:lpstr>
      <vt:lpstr>'IO 01 - Venkovní osvětlení'!Názvy_tisku</vt:lpstr>
      <vt:lpstr>'Rekapitulace stavby'!Názvy_tisku</vt:lpstr>
      <vt:lpstr>'SO 01 - Příprava území'!Názvy_tisku</vt:lpstr>
      <vt:lpstr>'SO 02 - Zpevněné plochy'!Názvy_tisku</vt:lpstr>
      <vt:lpstr>'SO 03 - Odvodnění zpevněn...'!Názvy_tisku</vt:lpstr>
      <vt:lpstr>'VRN - VRN'!Názvy_tisku</vt:lpstr>
      <vt:lpstr>'IO 01 - Venkovní osvětlení'!Oblast_tisku</vt:lpstr>
      <vt:lpstr>'Rekapitulace stavby'!Oblast_tisku</vt:lpstr>
      <vt:lpstr>'SO 01 - Příprava území'!Oblast_tisku</vt:lpstr>
      <vt:lpstr>'SO 02 - Zpevněné plochy'!Oblast_tisku</vt:lpstr>
      <vt:lpstr>'SO 03 - Odvodnění zpevněn...'!Oblast_tisku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NOTEBOOK14\Igea</dc:creator>
  <cp:lastModifiedBy>Navrátil Karel, Ing.</cp:lastModifiedBy>
  <dcterms:created xsi:type="dcterms:W3CDTF">2023-11-05T15:12:02Z</dcterms:created>
  <dcterms:modified xsi:type="dcterms:W3CDTF">2023-11-06T08:14:01Z</dcterms:modified>
</cp:coreProperties>
</file>