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Vod_2022_55 - Prodloužení...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'Vod_2022_55 - Prodloužení...'!$C$86:$K$378</definedName>
    <definedName name="_xlnm.Print_Area" localSheetId="1">'Vod_2022_55 - Prodloužení...'!$C$4:$J$37,'Vod_2022_55 - Prodloužení...'!$C$43:$J$70,'Vod_2022_55 - Prodloužení...'!$C$76:$K$378</definedName>
    <definedName name="_xlnm.Print_Titles" localSheetId="1">'Vod_2022_55 - Prodloužení...'!$86:$86</definedName>
    <definedName name="_xlnm.Print_Area" localSheetId="2">'Seznam figur'!$C$4:$G$113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55"/>
  <c i="2" r="J33"/>
  <c i="1" r="AX55"/>
  <c i="2" r="BI376"/>
  <c r="BH376"/>
  <c r="BG376"/>
  <c r="BF376"/>
  <c r="T376"/>
  <c r="R376"/>
  <c r="P376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6"/>
  <c r="BH366"/>
  <c r="BG366"/>
  <c r="BF366"/>
  <c r="T366"/>
  <c r="T365"/>
  <c r="R366"/>
  <c r="R365"/>
  <c r="P366"/>
  <c r="P365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47"/>
  <c r="BH347"/>
  <c r="BG347"/>
  <c r="BF347"/>
  <c r="T347"/>
  <c r="R347"/>
  <c r="P347"/>
  <c r="BI344"/>
  <c r="BH344"/>
  <c r="BG344"/>
  <c r="BF344"/>
  <c r="T344"/>
  <c r="R344"/>
  <c r="P344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3"/>
  <c r="BH303"/>
  <c r="BG303"/>
  <c r="BF303"/>
  <c r="T303"/>
  <c r="R303"/>
  <c r="P303"/>
  <c r="BI299"/>
  <c r="BH299"/>
  <c r="BG299"/>
  <c r="BF299"/>
  <c r="T299"/>
  <c r="R299"/>
  <c r="P299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T212"/>
  <c r="R213"/>
  <c r="R212"/>
  <c r="P213"/>
  <c r="P212"/>
  <c r="BI209"/>
  <c r="BH209"/>
  <c r="BG209"/>
  <c r="BF209"/>
  <c r="T209"/>
  <c r="R209"/>
  <c r="P209"/>
  <c r="BI206"/>
  <c r="BH206"/>
  <c r="BG206"/>
  <c r="BF206"/>
  <c r="T206"/>
  <c r="R206"/>
  <c r="P206"/>
  <c r="BI200"/>
  <c r="BH200"/>
  <c r="BG200"/>
  <c r="BF200"/>
  <c r="T200"/>
  <c r="R200"/>
  <c r="P200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1"/>
  <c r="J50"/>
  <c r="F50"/>
  <c r="F48"/>
  <c r="E46"/>
  <c r="J16"/>
  <c r="E16"/>
  <c r="F84"/>
  <c r="J15"/>
  <c r="J10"/>
  <c r="J81"/>
  <c i="1" r="L50"/>
  <c r="AM50"/>
  <c r="AM49"/>
  <c r="L49"/>
  <c r="AM47"/>
  <c r="L47"/>
  <c r="L45"/>
  <c r="L44"/>
  <c i="2" r="BK319"/>
  <c r="J279"/>
  <c r="BK200"/>
  <c r="BK145"/>
  <c r="BK340"/>
  <c r="J282"/>
  <c r="BK246"/>
  <c r="BK182"/>
  <c r="BK303"/>
  <c r="J254"/>
  <c r="BK234"/>
  <c r="J161"/>
  <c r="J363"/>
  <c r="J311"/>
  <c r="J269"/>
  <c r="BK244"/>
  <c r="J213"/>
  <c r="BK111"/>
  <c r="BK363"/>
  <c r="BK331"/>
  <c r="J248"/>
  <c r="J219"/>
  <c r="BK170"/>
  <c r="J142"/>
  <c r="J96"/>
  <c r="J157"/>
  <c r="BK109"/>
  <c r="J326"/>
  <c r="BK293"/>
  <c r="J276"/>
  <c r="BK260"/>
  <c r="J236"/>
  <c r="BK184"/>
  <c r="J115"/>
  <c r="BK90"/>
  <c r="BK347"/>
  <c r="BK311"/>
  <c r="J295"/>
  <c r="J261"/>
  <c r="BK248"/>
  <c r="J231"/>
  <c r="J171"/>
  <c r="BK115"/>
  <c r="F35"/>
  <c r="BK289"/>
  <c r="BK217"/>
  <c r="BK93"/>
  <c r="J309"/>
  <c r="J258"/>
  <c r="BK136"/>
  <c r="J331"/>
  <c r="BK258"/>
  <c r="BK174"/>
  <c r="J338"/>
  <c r="BK299"/>
  <c r="BK249"/>
  <c r="BK194"/>
  <c r="BK119"/>
  <c r="J373"/>
  <c r="BK309"/>
  <c r="BK267"/>
  <c r="J244"/>
  <c r="BK126"/>
  <c r="BK176"/>
  <c r="BK131"/>
  <c i="1" r="AS54"/>
  <c i="2" r="J344"/>
  <c r="J303"/>
  <c r="BK256"/>
  <c r="BK229"/>
  <c r="BK164"/>
  <c r="BK121"/>
  <c r="BK371"/>
  <c r="BK326"/>
  <c r="J257"/>
  <c r="J239"/>
  <c r="BK206"/>
  <c r="J126"/>
  <c r="BK373"/>
  <c r="BK272"/>
  <c r="J256"/>
  <c r="BK226"/>
  <c r="BK157"/>
  <c r="J352"/>
  <c r="J296"/>
  <c r="J255"/>
  <c r="J209"/>
  <c r="J117"/>
  <c r="BK376"/>
  <c r="J287"/>
  <c r="BK245"/>
  <c r="J200"/>
  <c r="J136"/>
  <c r="BK99"/>
  <c r="BK344"/>
  <c r="J290"/>
  <c r="J273"/>
  <c r="BK255"/>
  <c r="J226"/>
  <c r="J174"/>
  <c r="BK142"/>
  <c r="BK338"/>
  <c r="BK295"/>
  <c r="BK273"/>
  <c r="BK257"/>
  <c r="BK225"/>
  <c r="BK188"/>
  <c r="BK117"/>
  <c r="F32"/>
  <c r="J164"/>
  <c r="J109"/>
  <c r="J340"/>
  <c r="J299"/>
  <c r="J246"/>
  <c r="BK171"/>
  <c r="BK113"/>
  <c r="BK264"/>
  <c r="BK223"/>
  <c r="BK154"/>
  <c r="J369"/>
  <c r="J347"/>
  <c r="BK336"/>
  <c r="J264"/>
  <c r="BK213"/>
  <c r="J107"/>
  <c r="J328"/>
  <c r="J293"/>
  <c r="BK219"/>
  <c r="J167"/>
  <c r="J90"/>
  <c r="J358"/>
  <c r="BK290"/>
  <c r="BK252"/>
  <c r="BK209"/>
  <c r="BK161"/>
  <c r="BK107"/>
  <c r="J170"/>
  <c r="J119"/>
  <c r="BK369"/>
  <c r="BK287"/>
  <c r="BK269"/>
  <c r="BK251"/>
  <c r="J206"/>
  <c r="J154"/>
  <c r="J139"/>
  <c r="BK358"/>
  <c r="J322"/>
  <c r="BK282"/>
  <c r="J272"/>
  <c r="BK254"/>
  <c r="BK220"/>
  <c r="BK151"/>
  <c r="J93"/>
  <c r="J334"/>
  <c r="BK266"/>
  <c r="J241"/>
  <c r="J123"/>
  <c r="BK366"/>
  <c r="J289"/>
  <c r="J251"/>
  <c r="J194"/>
  <c r="J102"/>
  <c r="J292"/>
  <c r="J249"/>
  <c r="BK222"/>
  <c r="J145"/>
  <c r="J32"/>
  <c r="J217"/>
  <c r="J223"/>
  <c r="F33"/>
  <c r="J179"/>
  <c r="BK361"/>
  <c r="BK292"/>
  <c r="J252"/>
  <c r="BK105"/>
  <c r="BK328"/>
  <c r="J270"/>
  <c r="J220"/>
  <c r="BK123"/>
  <c r="J361"/>
  <c r="BK276"/>
  <c r="J229"/>
  <c r="J121"/>
  <c r="J371"/>
  <c r="J319"/>
  <c r="BK275"/>
  <c r="J260"/>
  <c r="BK231"/>
  <c r="J131"/>
  <c r="F34"/>
  <c r="J355"/>
  <c r="J314"/>
  <c r="BK261"/>
  <c r="J234"/>
  <c r="J188"/>
  <c r="J376"/>
  <c r="BK316"/>
  <c r="BK274"/>
  <c r="J243"/>
  <c r="BK167"/>
  <c r="J111"/>
  <c r="J316"/>
  <c r="BK270"/>
  <c r="BK241"/>
  <c r="J184"/>
  <c r="J113"/>
  <c r="BK352"/>
  <c r="J285"/>
  <c r="BK263"/>
  <c r="BK236"/>
  <c r="J182"/>
  <c r="BK148"/>
  <c r="BK96"/>
  <c r="BK322"/>
  <c r="BK279"/>
  <c r="J263"/>
  <c r="BK239"/>
  <c r="BK179"/>
  <c r="J151"/>
  <c r="BK191"/>
  <c r="J148"/>
  <c r="J99"/>
  <c r="BK355"/>
  <c r="BK334"/>
  <c r="BK314"/>
  <c r="J274"/>
  <c r="J266"/>
  <c r="J245"/>
  <c r="J222"/>
  <c r="J176"/>
  <c r="BK102"/>
  <c r="J366"/>
  <c r="J336"/>
  <c r="BK296"/>
  <c r="BK285"/>
  <c r="J275"/>
  <c r="J267"/>
  <c r="BK243"/>
  <c r="J225"/>
  <c r="J191"/>
  <c r="BK139"/>
  <c r="J105"/>
  <c l="1" r="BK216"/>
  <c r="J216"/>
  <c r="J60"/>
  <c r="P302"/>
  <c r="R325"/>
  <c r="BK343"/>
  <c r="J343"/>
  <c r="J65"/>
  <c r="R89"/>
  <c r="P216"/>
  <c r="R302"/>
  <c r="BK333"/>
  <c r="J333"/>
  <c r="J63"/>
  <c r="BK351"/>
  <c r="J351"/>
  <c r="J67"/>
  <c r="BK187"/>
  <c r="J187"/>
  <c r="J58"/>
  <c r="R187"/>
  <c r="T302"/>
  <c r="P333"/>
  <c r="T343"/>
  <c r="T342"/>
  <c r="T351"/>
  <c r="BK89"/>
  <c r="J89"/>
  <c r="J57"/>
  <c r="P187"/>
  <c r="T187"/>
  <c r="BK302"/>
  <c r="J302"/>
  <c r="J61"/>
  <c r="T325"/>
  <c r="P343"/>
  <c r="P342"/>
  <c r="P351"/>
  <c r="P350"/>
  <c r="P368"/>
  <c r="P89"/>
  <c r="P88"/>
  <c r="P87"/>
  <c i="1" r="AU55"/>
  <c i="2" r="R216"/>
  <c r="BK325"/>
  <c r="J325"/>
  <c r="J62"/>
  <c r="R333"/>
  <c r="R343"/>
  <c r="R342"/>
  <c r="R368"/>
  <c r="T89"/>
  <c r="T216"/>
  <c r="P325"/>
  <c r="T333"/>
  <c r="R351"/>
  <c r="R350"/>
  <c r="T368"/>
  <c r="BK368"/>
  <c r="J368"/>
  <c r="J69"/>
  <c r="BK212"/>
  <c r="J212"/>
  <c r="J59"/>
  <c r="BK365"/>
  <c r="J365"/>
  <c r="J68"/>
  <c i="1" r="BC55"/>
  <c r="BA55"/>
  <c r="AW55"/>
  <c r="BD55"/>
  <c i="2" r="J48"/>
  <c r="F51"/>
  <c r="BE90"/>
  <c r="BE93"/>
  <c r="BE96"/>
  <c r="BE99"/>
  <c r="BE102"/>
  <c r="BE105"/>
  <c r="BE107"/>
  <c r="BE109"/>
  <c r="BE111"/>
  <c r="BE113"/>
  <c r="BE115"/>
  <c r="BE117"/>
  <c r="BE119"/>
  <c r="BE121"/>
  <c r="BE123"/>
  <c r="BE126"/>
  <c r="BE131"/>
  <c r="BE136"/>
  <c r="BE139"/>
  <c r="BE142"/>
  <c r="BE145"/>
  <c r="BE148"/>
  <c r="BE151"/>
  <c r="BE154"/>
  <c r="BE157"/>
  <c r="BE161"/>
  <c r="BE164"/>
  <c r="BE167"/>
  <c r="BE170"/>
  <c r="BE171"/>
  <c r="BE174"/>
  <c r="BE176"/>
  <c r="BE179"/>
  <c r="BE182"/>
  <c r="BE184"/>
  <c r="BE188"/>
  <c r="BE191"/>
  <c r="BE194"/>
  <c r="BE200"/>
  <c r="BE206"/>
  <c r="BE209"/>
  <c r="BE213"/>
  <c r="BE217"/>
  <c r="BE219"/>
  <c r="BE220"/>
  <c r="BE222"/>
  <c r="BE223"/>
  <c r="BE225"/>
  <c r="BE226"/>
  <c r="BE229"/>
  <c r="BE231"/>
  <c r="BE234"/>
  <c r="BE236"/>
  <c r="BE239"/>
  <c r="BE241"/>
  <c r="BE243"/>
  <c r="BE244"/>
  <c r="BE245"/>
  <c r="BE246"/>
  <c r="BE248"/>
  <c r="BE249"/>
  <c r="BE251"/>
  <c r="BE252"/>
  <c r="BE254"/>
  <c r="BE255"/>
  <c r="BE256"/>
  <c r="BE257"/>
  <c r="BE258"/>
  <c r="BE260"/>
  <c r="BE261"/>
  <c r="BE263"/>
  <c r="BE264"/>
  <c r="BE266"/>
  <c r="BE267"/>
  <c r="BE269"/>
  <c r="BE270"/>
  <c r="BE272"/>
  <c r="BE273"/>
  <c r="BE274"/>
  <c r="BE275"/>
  <c r="BE276"/>
  <c r="BE279"/>
  <c r="BE282"/>
  <c r="BE285"/>
  <c r="BE287"/>
  <c r="BE289"/>
  <c r="BE290"/>
  <c r="BE292"/>
  <c r="BE293"/>
  <c r="BE295"/>
  <c r="BE296"/>
  <c r="BE299"/>
  <c r="BE303"/>
  <c r="BE309"/>
  <c r="BE311"/>
  <c r="BE314"/>
  <c r="BE316"/>
  <c r="BE319"/>
  <c r="BE322"/>
  <c r="BE326"/>
  <c r="BE328"/>
  <c r="BE331"/>
  <c r="BE334"/>
  <c r="BE336"/>
  <c r="BE338"/>
  <c r="BE340"/>
  <c r="BE344"/>
  <c r="BE347"/>
  <c r="BE352"/>
  <c r="BE355"/>
  <c r="BE358"/>
  <c r="BE361"/>
  <c r="BE363"/>
  <c r="BE366"/>
  <c r="BE369"/>
  <c r="BE371"/>
  <c r="BE373"/>
  <c r="BE376"/>
  <c i="1" r="BB55"/>
  <c r="BC54"/>
  <c r="W32"/>
  <c r="BA54"/>
  <c r="W30"/>
  <c r="AU54"/>
  <c r="BD54"/>
  <c r="W33"/>
  <c r="BB54"/>
  <c r="W31"/>
  <c i="2" l="1" r="T88"/>
  <c r="T350"/>
  <c r="R88"/>
  <c r="R87"/>
  <c r="T87"/>
  <c r="BK88"/>
  <c r="J88"/>
  <c r="J56"/>
  <c r="BK342"/>
  <c r="J342"/>
  <c r="J64"/>
  <c r="BK350"/>
  <c r="J350"/>
  <c r="J66"/>
  <c i="1" r="AY54"/>
  <c i="2" r="F31"/>
  <c i="1" r="AZ55"/>
  <c r="AZ54"/>
  <c r="AV54"/>
  <c r="AK29"/>
  <c r="AW54"/>
  <c r="AK30"/>
  <c r="AX54"/>
  <c i="2" r="J31"/>
  <c i="1" r="AV55"/>
  <c r="AT55"/>
  <c i="2" l="1" r="BK87"/>
  <c r="J87"/>
  <c r="J55"/>
  <c i="1" r="AT54"/>
  <c r="W29"/>
  <c i="2" l="1" r="J28"/>
  <c i="1" r="AG55"/>
  <c r="AG54"/>
  <c r="AK26"/>
  <c r="AK35"/>
  <c i="2" l="1" r="J37"/>
  <c i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<sst xmlns="http://schemas.openxmlformats.org/spreadsheetml/2006/main">
  <si>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</si>
  <si>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</si>
  <si>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</si>
  <si>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</si>
  <si>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</si>
  <si>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{e39cb22a-8b1d-49bd-831c-dae315c2656f}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</si>
  <si>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</si>
  <si>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</si>
  <si>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</si>
  <si>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</si>
  <si>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</si>
  <si>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</si>
  <si>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</si>
  <si>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</si>
  <si>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Vod_2022_55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</si>
  <si>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</si>
  <si>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</si>
  <si>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Prodloužení vodovodu ul. Kostelecká</t>
  </si>
  <si>
    <t>KSO:</t>
  </si>
  <si>
    <t/>
  </si>
  <si>
    <t>CC-CZ:</t>
  </si>
  <si>
    <t>Místo:</t>
  </si>
  <si>
    <t>Kyjov, ulice Kostelecká</t>
  </si>
  <si>
    <t>Datum:</t>
  </si>
  <si>
    <t>5. 1. 2023</t>
  </si>
  <si>
    <t>Zadavatel:</t>
  </si>
  <si>
    <t>IČ:</t>
  </si>
  <si>
    <t>Město Kyjov</t>
  </si>
  <si>
    <t>DIČ:</t>
  </si>
  <si>
    <t>Uchazeč:</t>
  </si>
  <si>
    <t>Vyplň údaj</t>
  </si>
  <si>
    <t>Projektant:</t>
  </si>
  <si>
    <t>03857221</t>
  </si>
  <si>
    <t>Ing. Karel Vaštík</t>
  </si>
  <si>
    <t>CZ8909224643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</si>
  <si>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</si>
  <si>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</si>
  <si>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</si>
  <si>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</si>
  <si>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</si>
  <si>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</si>
  <si>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</si>
  <si>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</si>
  <si>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</si>
  <si>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</si>
  <si>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</si>
  <si>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</si>
  <si>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</si>
  <si>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</si>
  <si>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</si>
  <si>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</si>
  <si>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</si>
  <si>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</si>
  <si>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</si>
  <si>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</si>
  <si>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</si>
  <si>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</si>
  <si>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</si>
  <si>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</si>
  <si>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</si>
  <si>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</si>
  <si>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</si>
  <si>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</si>
  <si>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</si>
  <si>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</si>
  <si>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</si>
  <si>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</si>
  <si>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</si>
  <si>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</si>
  <si>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</si>
  <si>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</si>
  <si>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</si>
  <si>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</si>
  <si>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</si>
  <si>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</si>
  <si>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</si>
  <si>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</si>
  <si>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</si>
  <si>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</si>
  <si>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</si>
  <si>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potr_90</t>
  </si>
  <si>
    <t>délka potrubí z PE 90</t>
  </si>
  <si>
    <t>m</t>
  </si>
  <si>
    <t>244,8</t>
  </si>
  <si>
    <t>3</t>
  </si>
  <si>
    <t>2</t>
  </si>
  <si>
    <t>potr_110</t>
  </si>
  <si>
    <t>délka potrubí z PE 110</t>
  </si>
  <si>
    <t>37,7</t>
  </si>
  <si>
    <t>KRYCÍ LIST SOUPISU PRACÍ</t>
  </si>
  <si>
    <t>lože</t>
  </si>
  <si>
    <t>pože pod potrubí</t>
  </si>
  <si>
    <t>m3</t>
  </si>
  <si>
    <t>22,689</t>
  </si>
  <si>
    <t>obrub_stoj</t>
  </si>
  <si>
    <t>obrubníky stojaté</t>
  </si>
  <si>
    <t>potr_110_protlak</t>
  </si>
  <si>
    <t>potrubí z PE 110 realizované protlakem</t>
  </si>
  <si>
    <t>28,7</t>
  </si>
  <si>
    <t>obdyp</t>
  </si>
  <si>
    <t>obsyp potrubí do výšky 300 mm nad potrubí</t>
  </si>
  <si>
    <t>85,322</t>
  </si>
  <si>
    <t>pažení</t>
  </si>
  <si>
    <t>plocha pažení</t>
  </si>
  <si>
    <t>m2</t>
  </si>
  <si>
    <t>600,444</t>
  </si>
  <si>
    <t>zás_zem</t>
  </si>
  <si>
    <t>zásyp rýhy provedený zeminou z výkopku</t>
  </si>
  <si>
    <t>157,005</t>
  </si>
  <si>
    <t>vytl_kub</t>
  </si>
  <si>
    <t>vytlačená kubatura</t>
  </si>
  <si>
    <t>113,195</t>
  </si>
  <si>
    <t>beton</t>
  </si>
  <si>
    <t>vybourání betonového povrchu v trase</t>
  </si>
  <si>
    <t>4,2</t>
  </si>
  <si>
    <t>řez_bet</t>
  </si>
  <si>
    <t>délka řezání betonového povrchu</t>
  </si>
  <si>
    <t>10,4</t>
  </si>
  <si>
    <t>ornice</t>
  </si>
  <si>
    <t>plocha sejmutí ornice</t>
  </si>
  <si>
    <t>240</t>
  </si>
  <si>
    <t>křoviny</t>
  </si>
  <si>
    <t>plocha odstranění křovin a náletových dřevin do 10 cm ve svahu</t>
  </si>
  <si>
    <t>6,7</t>
  </si>
  <si>
    <t>rýha_sk_1_2</t>
  </si>
  <si>
    <t>výkop rýhy v hornině třídy těžitelnosti I, skupiny 1 a 2</t>
  </si>
  <si>
    <t>206,388</t>
  </si>
  <si>
    <t>rýha_sk_3</t>
  </si>
  <si>
    <t>výkop rýhy v hornině třídy těžitelnosti I, skupiny 3</t>
  </si>
  <si>
    <t>63,812</t>
  </si>
  <si>
    <t>obrub_lež</t>
  </si>
  <si>
    <t>obrubníky silniční ležaté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</si>
  <si>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</si>
  <si>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</si>
  <si>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</si>
  <si>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</si>
  <si>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</si>
  <si>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</si>
  <si>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</si>
  <si>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</si>
  <si>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</si>
  <si>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</si>
  <si>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</si>
  <si>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</si>
  <si>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</si>
  <si>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</si>
  <si>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</si>
  <si>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</si>
  <si>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</si>
  <si>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</si>
  <si>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</si>
  <si>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</si>
  <si>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</si>
  <si>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</si>
  <si>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</si>
  <si>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</si>
  <si>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</si>
  <si>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</si>
  <si>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</si>
  <si>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</si>
  <si>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</si>
  <si>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</si>
  <si>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</si>
  <si>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</si>
  <si>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</si>
  <si>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</si>
  <si>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</si>
  <si>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</si>
  <si>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</si>
  <si>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</si>
  <si>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CS ÚRS 2023 01</t>
  </si>
  <si>
    <t>4</t>
  </si>
  <si>
    <t>-930690546</t>
  </si>
  <si>
    <t>Online PSC</t>
  </si>
  <si>
    <t>https://podminky.urs.cz/item/CS_URS_2023_01/111211101</t>
  </si>
  <si>
    <t>P</t>
  </si>
  <si>
    <t>Poznámka k položce:_x000d_
odstranění tůjí před domem č.p. 2486</t>
  </si>
  <si>
    <t>111211201</t>
  </si>
  <si>
    <t>Odstranění křovin a stromů s odstraněním kořenů ručně průměru kmene do 100 mm jakékoliv plochy v rovině nebo ve svahu o sklonu přes 1:5</t>
  </si>
  <si>
    <t>943763173</t>
  </si>
  <si>
    <t>https://podminky.urs.cz/item/CS_URS_2023_01/111211201</t>
  </si>
  <si>
    <t>VV</t>
  </si>
  <si>
    <t>113107137</t>
  </si>
  <si>
    <t>Odstranění podkladů nebo krytů ručně s přemístěním hmot na skládku na vzdálenost do 3 m nebo s naložením na dopravní prostředek z betonu vyztuženého sítěmi, o tl. vrstvy přes 150 do 300 mm</t>
  </si>
  <si>
    <t>-1357294605</t>
  </si>
  <si>
    <t>https://podminky.urs.cz/item/CS_URS_2023_01/113107137</t>
  </si>
  <si>
    <t>113201112</t>
  </si>
  <si>
    <t>Vytrhání obrub s vybouráním lože, s přemístěním hmot na skládku na vzdálenost do 3 m nebo s naložením na dopravní prostředek silničních ležatých</t>
  </si>
  <si>
    <t>-310147898</t>
  </si>
  <si>
    <t>https://podminky.urs.cz/item/CS_URS_2023_01/113201112</t>
  </si>
  <si>
    <t>5</t>
  </si>
  <si>
    <t>113202111</t>
  </si>
  <si>
    <t>Vytrhání obrub s vybouráním lože, s přemístěním hmot na skládku na vzdálenost do 3 m nebo s naložením na dopravní prostředek z krajníků nebo obrubníků stojatých</t>
  </si>
  <si>
    <t>580934260</t>
  </si>
  <si>
    <t>https://podminky.urs.cz/item/CS_URS_2023_01/113202111</t>
  </si>
  <si>
    <t>6</t>
  </si>
  <si>
    <t>115101201</t>
  </si>
  <si>
    <t>Čerpání vody na dopravní výšku do 10 m s uvažovaným průměrným přítokem do 500 l/min</t>
  </si>
  <si>
    <t>hod</t>
  </si>
  <si>
    <t>1900437371</t>
  </si>
  <si>
    <t>https://podminky.urs.cz/item/CS_URS_2023_01/115101201</t>
  </si>
  <si>
    <t>7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</si>
  <si>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</si>
  <si>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</si>
  <si>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428752309</t>
  </si>
  <si>
    <t>https://podminky.urs.cz/item/CS_URS_2023_01/119001412</t>
  </si>
  <si>
    <t>8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</si>
  <si>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</si>
  <si>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</si>
  <si>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-977863034</t>
  </si>
  <si>
    <t>https://podminky.urs.cz/item/CS_URS_2023_01/119001421</t>
  </si>
  <si>
    <t>9</t>
  </si>
  <si>
    <t>119002121</t>
  </si>
  <si>
    <t>Pomocné konstrukce při zabezpečení výkopu vodorovné pochozí přechodová lávka délky do 2 m včetně zábradlí zřízení</t>
  </si>
  <si>
    <t>kus</t>
  </si>
  <si>
    <t>275621837</t>
  </si>
  <si>
    <t>https://podminky.urs.cz/item/CS_URS_2023_01/119002121</t>
  </si>
  <si>
    <t>10</t>
  </si>
  <si>
    <t>119002122</t>
  </si>
  <si>
    <t>Pomocné konstrukce při zabezpečení výkopu vodorovné pochozí přechodová lávka délky do 2 m včetně zábradlí odstranění</t>
  </si>
  <si>
    <t>-1279360874</t>
  </si>
  <si>
    <t>https://podminky.urs.cz/item/CS_URS_2023_01/119002122</t>
  </si>
  <si>
    <t>11</t>
  </si>
  <si>
    <t>119003131</t>
  </si>
  <si>
    <t>Pomocné konstrukce při zabezpečení výkopu svislé výstražná páska zřízení</t>
  </si>
  <si>
    <t>-1726693890</t>
  </si>
  <si>
    <t>https://podminky.urs.cz/item/CS_URS_2023_01/119003131</t>
  </si>
  <si>
    <t>12</t>
  </si>
  <si>
    <t>119003132</t>
  </si>
  <si>
    <t>Pomocné konstrukce při zabezpečení výkopu svislé výstražná páska odstranění</t>
  </si>
  <si>
    <t>-977406310</t>
  </si>
  <si>
    <t>https://podminky.urs.cz/item/CS_URS_2023_01/119003132</t>
  </si>
  <si>
    <t>13</t>
  </si>
  <si>
    <t>119003217</t>
  </si>
  <si>
    <t>Pomocné konstrukce při zabezpečení výkopu svislé ocelové mobilní oplocení, výšky do 1,5 m panely vyplněné dráty zřízení</t>
  </si>
  <si>
    <t>370805782</t>
  </si>
  <si>
    <t>https://podminky.urs.cz/item/CS_URS_2023_01/119003217</t>
  </si>
  <si>
    <t>14</t>
  </si>
  <si>
    <t>119003218</t>
  </si>
  <si>
    <t>Pomocné konstrukce při zabezpečení výkopu svislé ocelové mobilní oplocení, výšky do 1,5 m panely vyplněné dráty odstranění</t>
  </si>
  <si>
    <t>1382751350</t>
  </si>
  <si>
    <t>https://podminky.urs.cz/item/CS_URS_2023_01/119003218</t>
  </si>
  <si>
    <t>121151114</t>
  </si>
  <si>
    <t>Sejmutí ornice strojně při souvislé ploše přes 100 do 500 m2, tl. vrstvy přes 200 do 250 mm</t>
  </si>
  <si>
    <t>1848297534</t>
  </si>
  <si>
    <t>https://podminky.urs.cz/item/CS_URS_2023_01/121151114</t>
  </si>
  <si>
    <t>16</t>
  </si>
  <si>
    <t>131151100</t>
  </si>
  <si>
    <t>Hloubení nezapažených jam a zářezů strojně s urovnáním dna do předepsaného profilu a spádu v hornině třídy těžitelnosti I skupiny 1 a 2 do 20 m3</t>
  </si>
  <si>
    <t>-766123355</t>
  </si>
  <si>
    <t>https://podminky.urs.cz/item/CS_URS_2023_01/131151100</t>
  </si>
  <si>
    <t>0,9*1,0*4,0 "cílová jáma protlaku"</t>
  </si>
  <si>
    <t>0,9*1,0*1,5 "startovací jáma protlaku</t>
  </si>
  <si>
    <t>Součet</t>
  </si>
  <si>
    <t>17</t>
  </si>
  <si>
    <t>131251100</t>
  </si>
  <si>
    <t>Hloubení nezapažených jam a zářezů strojně s urovnáním dna do předepsaného profilu a spádu v hornině třídy těžitelnosti I skupiny 3 do 20 m3</t>
  </si>
  <si>
    <t>618362327</t>
  </si>
  <si>
    <t>https://podminky.urs.cz/item/CS_URS_2023_01/131251100</t>
  </si>
  <si>
    <t>3,6*1,0*2,0 "startovací jáma protlaku"</t>
  </si>
  <si>
    <t>0,6*1,0*1,5 "cílová jáma protlaku"</t>
  </si>
  <si>
    <t>18</t>
  </si>
  <si>
    <t>132151254</t>
  </si>
  <si>
    <t>Hloubení nezapažených rýh šířky přes 800 do 2 000 mm strojně s urovnáním dna do předepsaného profilu a spádu v hornině třídy těžitelnosti I skupiny 1 a 2 přes 100 do 500 m3</t>
  </si>
  <si>
    <t>-1492655853</t>
  </si>
  <si>
    <t>https://podminky.urs.cz/item/CS_URS_2023_01/132151254</t>
  </si>
  <si>
    <t>19</t>
  </si>
  <si>
    <t>132251254</t>
  </si>
  <si>
    <t>Hloubení nezapažených rýh šířky přes 800 do 2 000 mm strojně s urovnáním dna do předepsaného profilu a spádu v hornině třídy těžitelnosti I skupiny 3 přes 100 do 500 m3</t>
  </si>
  <si>
    <t>-365791466</t>
  </si>
  <si>
    <t>https://podminky.urs.cz/item/CS_URS_2023_01/132251254</t>
  </si>
  <si>
    <t>20</t>
  </si>
  <si>
    <t>141721212</t>
  </si>
  <si>
    <t>Řízený zemní protlak délky protlaku do 50 m v hornině třídy těžitelnosti I a II, skupiny 1 až 4 včetně zatažení trub v hloubce do 6 m průměru vrtu přes 90 do 110 mm</t>
  </si>
  <si>
    <t>-317347896</t>
  </si>
  <si>
    <t>https://podminky.urs.cz/item/CS_URS_2023_01/141721212</t>
  </si>
  <si>
    <t>151811131</t>
  </si>
  <si>
    <t>Zřízení pažicích boxů pro pažení a rozepření stěn rýh podzemního vedení hloubka výkopu do 4 m, šířka do 1,2 m</t>
  </si>
  <si>
    <t>-1778687870</t>
  </si>
  <si>
    <t>https://podminky.urs.cz/item/CS_URS_2023_01/151811131</t>
  </si>
  <si>
    <t>22</t>
  </si>
  <si>
    <t>151811231</t>
  </si>
  <si>
    <t>Odstranění pažicích boxů pro pažení a rozepření stěn rýh podzemního vedení hloubka výkopu do 4 m, šířka do 1,2 m</t>
  </si>
  <si>
    <t>-1597906166</t>
  </si>
  <si>
    <t>https://podminky.urs.cz/item/CS_URS_2023_01/151811231</t>
  </si>
  <si>
    <t>23</t>
  </si>
  <si>
    <t>162301501</t>
  </si>
  <si>
    <t>Vodorovné přemístění smýcených křovin do průměru kmene 100 mm na vzdálenost do 5 000 m</t>
  </si>
  <si>
    <t>859012023</t>
  </si>
  <si>
    <t>https://podminky.urs.cz/item/CS_URS_2023_01/162301501</t>
  </si>
  <si>
    <t>24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</si>
  <si>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</si>
  <si>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</si>
  <si>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933478324</t>
  </si>
  <si>
    <t>https://podminky.urs.cz/item/CS_URS_2023_01/162751117</t>
  </si>
  <si>
    <t>25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</si>
  <si>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</si>
  <si>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</si>
  <si>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-1191031103</t>
  </si>
  <si>
    <t>https://podminky.urs.cz/item/CS_URS_2023_01/162751119</t>
  </si>
  <si>
    <t>113,195*2 'Přepočtené koeficientem množství</t>
  </si>
  <si>
    <t>26</t>
  </si>
  <si>
    <t>171201221</t>
  </si>
  <si>
    <t>Poplatek za uložení stavebního odpadu na skládce (skládkovné) zeminy a kamení zatříděného do Katalogu odpadů pod kódem 17 05 04</t>
  </si>
  <si>
    <t>t</t>
  </si>
  <si>
    <t>727956022</t>
  </si>
  <si>
    <t>https://podminky.urs.cz/item/CS_URS_2023_01/171201221</t>
  </si>
  <si>
    <t>vytl_kub*2,2</t>
  </si>
  <si>
    <t>27</t>
  </si>
  <si>
    <t>171251201</t>
  </si>
  <si>
    <t>Uložení sypaniny na skládky nebo meziskládky bez hutnění s upravením uložené sypaniny do předepsaného tvaru</t>
  </si>
  <si>
    <t>-759920182</t>
  </si>
  <si>
    <t>https://podminky.urs.cz/item/CS_URS_2023_01/171251201</t>
  </si>
  <si>
    <t>28</t>
  </si>
  <si>
    <t>174151101</t>
  </si>
  <si>
    <t>Zásyp sypaninou z jakékoliv horniny strojně s uložením výkopku ve vrstvách se zhutněním jam, šachet, rýh nebo kolem objektů v těchto vykopávkách</t>
  </si>
  <si>
    <t>-67086075</t>
  </si>
  <si>
    <t>https://podminky.urs.cz/item/CS_URS_2023_01/174151101</t>
  </si>
  <si>
    <t>29</t>
  </si>
  <si>
    <t>M</t>
  </si>
  <si>
    <t>58331202</t>
  </si>
  <si>
    <t>štěrkodrť netříděná do 100mm amfibolit</t>
  </si>
  <si>
    <t>-1634296013</t>
  </si>
  <si>
    <t>30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</si>
  <si>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</si>
  <si>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</si>
  <si>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-199434516</t>
  </si>
  <si>
    <t>https://podminky.urs.cz/item/CS_URS_2023_01/175151101</t>
  </si>
  <si>
    <t>31</t>
  </si>
  <si>
    <t>58331200</t>
  </si>
  <si>
    <t>štěrkopísek netříděný</t>
  </si>
  <si>
    <t>1468064581</t>
  </si>
  <si>
    <t>85,322*2 'Přepočtené koeficientem množství</t>
  </si>
  <si>
    <t>32</t>
  </si>
  <si>
    <t>181351104</t>
  </si>
  <si>
    <t>Rozprostření a urovnání ornice v rovině nebo ve svahu sklonu do 1:5 strojně při souvislé ploše přes 100 do 500 m2, tl. vrstvy přes 200 do 250 mm</t>
  </si>
  <si>
    <t>-121850087</t>
  </si>
  <si>
    <t>https://podminky.urs.cz/item/CS_URS_2023_01/181351104</t>
  </si>
  <si>
    <t>33</t>
  </si>
  <si>
    <t>181411131</t>
  </si>
  <si>
    <t>Založení trávníku na půdě předem připravené plochy do 1000 m2 výsevem včetně utažení parkového v rovině nebo na svahu do 1:5</t>
  </si>
  <si>
    <t>854261</t>
  </si>
  <si>
    <t>https://podminky.urs.cz/item/CS_URS_2023_01/181411131</t>
  </si>
  <si>
    <t>2,1*3 "zatravněný prostor na levém břehu potoka"</t>
  </si>
  <si>
    <t>34</t>
  </si>
  <si>
    <t>00572410</t>
  </si>
  <si>
    <t>osivo směs travní parková</t>
  </si>
  <si>
    <t>kg</t>
  </si>
  <si>
    <t>-1203173030</t>
  </si>
  <si>
    <t>6,3*0,02 'Přepočtené koeficientem množství</t>
  </si>
  <si>
    <t>35</t>
  </si>
  <si>
    <t>182151111</t>
  </si>
  <si>
    <t>Svahování trvalých svahů do projektovaných profilů strojně s potřebným přemístěním výkopku při svahování v zářezech v hornině třídy těžitelnosti I, skupiny 1 až 3</t>
  </si>
  <si>
    <t>-1380387860</t>
  </si>
  <si>
    <t>https://podminky.urs.cz/item/CS_URS_2023_01/182151111</t>
  </si>
  <si>
    <t>křoviny "koryto potoka v místě kalosvodu"</t>
  </si>
  <si>
    <t>Vodorovné konstrukce</t>
  </si>
  <si>
    <t>36</t>
  </si>
  <si>
    <t>451571111</t>
  </si>
  <si>
    <t>Lože pod dlažby ze štěrkopísků, tl. vrstvy do 100 mm</t>
  </si>
  <si>
    <t>738692427</t>
  </si>
  <si>
    <t>https://podminky.urs.cz/item/CS_URS_2023_01/451571111</t>
  </si>
  <si>
    <t>1,0*1,6</t>
  </si>
  <si>
    <t>37</t>
  </si>
  <si>
    <t>451573111</t>
  </si>
  <si>
    <t>Lože pod potrubí, stoky a drobné objekty v otevřeném výkopu z písku a štěrkopísku do 63 mm</t>
  </si>
  <si>
    <t>188532793</t>
  </si>
  <si>
    <t>https://podminky.urs.cz/item/CS_URS_2023_01/451573111</t>
  </si>
  <si>
    <t>38</t>
  </si>
  <si>
    <t>452312131</t>
  </si>
  <si>
    <t>Podkladní a zajišťovací konstrukce z betonu prostého v otevřeném výkopu bez zvýšených nároků na prostředí sedlové lože pod potrubí z betonu tř. C 12/15</t>
  </si>
  <si>
    <t>1572124148</t>
  </si>
  <si>
    <t>https://podminky.urs.cz/item/CS_URS_2023_01/452312131</t>
  </si>
  <si>
    <t>"B4" 0,35*0,3*0,2*8</t>
  </si>
  <si>
    <t>"B5" (0,5*0,5-0,09*0,09*3,14)*5</t>
  </si>
  <si>
    <t>"B6" (0,66*0,55-0,2*0,3)*0,15*3</t>
  </si>
  <si>
    <t>39</t>
  </si>
  <si>
    <t>452353101</t>
  </si>
  <si>
    <t>Bednění podkladních a zajišťovacích konstrukcí v otevřeném výkopu bloků pro potrubí</t>
  </si>
  <si>
    <t>-337127605</t>
  </si>
  <si>
    <t>https://podminky.urs.cz/item/CS_URS_2023_01/452353101</t>
  </si>
  <si>
    <t>"B4" (0,35+0,3)*0,15*8</t>
  </si>
  <si>
    <t>"B5" (0,5*0,15*4+0,18*3,14*0,15)*5</t>
  </si>
  <si>
    <t>"B6" (2*0,15*(0,66+0,55)+0,246*0,15)*3</t>
  </si>
  <si>
    <t>40</t>
  </si>
  <si>
    <t>461211711</t>
  </si>
  <si>
    <t>Patka z lomového kamene lomařsky upraveného pro dlažbu zděná na sucho bez výplně spár</t>
  </si>
  <si>
    <t>-1289841484</t>
  </si>
  <si>
    <t>https://podminky.urs.cz/item/CS_URS_2023_01/461211711</t>
  </si>
  <si>
    <t>1,0*0,5*0,4</t>
  </si>
  <si>
    <t>41</t>
  </si>
  <si>
    <t>465511127</t>
  </si>
  <si>
    <t>Dlažba z lomového kamene lomařsky upraveného na sucho s vyklínováním kamenem, s vyplněním spár těženým kamenivem, drnem nebo ornicí s osetím, tl. kamene 200 mm</t>
  </si>
  <si>
    <t>-102177729</t>
  </si>
  <si>
    <t>https://podminky.urs.cz/item/CS_URS_2023_01/465511127</t>
  </si>
  <si>
    <t>Komunikace pozemní</t>
  </si>
  <si>
    <t>42</t>
  </si>
  <si>
    <t>581131115</t>
  </si>
  <si>
    <t>Kryt cementobetonový silničních komunikací skupiny CB I tl. 200 mm</t>
  </si>
  <si>
    <t>700641701</t>
  </si>
  <si>
    <t>https://podminky.urs.cz/item/CS_URS_2023_01/581131115</t>
  </si>
  <si>
    <t>Trubní vedení</t>
  </si>
  <si>
    <t>43</t>
  </si>
  <si>
    <t>857242122</t>
  </si>
  <si>
    <t>Montáž litinových tvarovek na potrubí litinovém tlakovém jednoosých na potrubí z trub přírubových v otevřeném výkopu, kanálu nebo v šachtě DN 80</t>
  </si>
  <si>
    <t>1358628948</t>
  </si>
  <si>
    <t>https://podminky.urs.cz/item/CS_URS_2023_01/857242122</t>
  </si>
  <si>
    <t>44</t>
  </si>
  <si>
    <t>55250642</t>
  </si>
  <si>
    <t>koleno přírubové s patkou PP litinové DN 80</t>
  </si>
  <si>
    <t>789231779</t>
  </si>
  <si>
    <t>45</t>
  </si>
  <si>
    <t>857262122</t>
  </si>
  <si>
    <t>Montáž litinových tvarovek na potrubí litinovém tlakovém jednoosých na potrubí z trub přírubových v otevřeném výkopu, kanálu nebo v šachtě DN 100</t>
  </si>
  <si>
    <t>1695630380</t>
  </si>
  <si>
    <t>https://podminky.urs.cz/item/CS_URS_2023_01/857262122</t>
  </si>
  <si>
    <t>46</t>
  </si>
  <si>
    <t>31951004</t>
  </si>
  <si>
    <t>potrubní spojka jištěná proti posuvu hrdlo-příruba DN 100</t>
  </si>
  <si>
    <t>1447425551</t>
  </si>
  <si>
    <t>47</t>
  </si>
  <si>
    <t>857263131</t>
  </si>
  <si>
    <t>Montáž litinových tvarovek na potrubí litinovém tlakovém odbočných na potrubí z trub hrdlových v otevřeném výkopu, kanálu nebo v šachtě s integrovaným těsněním DN 100</t>
  </si>
  <si>
    <t>1372895556</t>
  </si>
  <si>
    <t>https://podminky.urs.cz/item/CS_URS_2023_01/857263131</t>
  </si>
  <si>
    <t>48</t>
  </si>
  <si>
    <t>55253516</t>
  </si>
  <si>
    <t>tvarovka přírubová litinová vodovodní s přírubovou odbočkou PN10/16 T-kus DN 100/100</t>
  </si>
  <si>
    <t>1682757753</t>
  </si>
  <si>
    <t>49</t>
  </si>
  <si>
    <t>871241211</t>
  </si>
  <si>
    <t>Montáž vodovodního potrubí z plastů v otevřeném výkopu z polyetylenu PE 100 svařovaných elektrotvarovkou SDR 11/PN16 D 90 x 8,2 mm</t>
  </si>
  <si>
    <t>-670727036</t>
  </si>
  <si>
    <t>https://podminky.urs.cz/item/CS_URS_2023_01/871241211</t>
  </si>
  <si>
    <t>50</t>
  </si>
  <si>
    <t>28613556</t>
  </si>
  <si>
    <t>potrubí dvouvrstvé PE100 RC SDR11 90x8,2 dl 12m</t>
  </si>
  <si>
    <t>-346882506</t>
  </si>
  <si>
    <t>244,8*1,015 'Přepočtené koeficientem množství</t>
  </si>
  <si>
    <t>51</t>
  </si>
  <si>
    <t>871251141</t>
  </si>
  <si>
    <t>Montáž vodovodního potrubí z plastů v otevřeném výkopu z polyetylenu PE 100 svařovaných na tupo SDR 11/PN16 D 110 x 10,0 mm</t>
  </si>
  <si>
    <t>683027102</t>
  </si>
  <si>
    <t>https://podminky.urs.cz/item/CS_URS_2023_01/871251141</t>
  </si>
  <si>
    <t>52</t>
  </si>
  <si>
    <t>28613557</t>
  </si>
  <si>
    <t>potrubí dvouvrstvé PE100 RC SDR11 110x10,0 dl 12m</t>
  </si>
  <si>
    <t>-1840864018</t>
  </si>
  <si>
    <t>28,7*1,015 'Přepočtené koeficientem množství</t>
  </si>
  <si>
    <t>53</t>
  </si>
  <si>
    <t>871251211</t>
  </si>
  <si>
    <t>Montáž vodovodního potrubí z plastů v otevřeném výkopu z polyetylenu PE 100 svařovaných elektrotvarovkou SDR 11/PN16 D 110 x 10,0 mm</t>
  </si>
  <si>
    <t>-2003283753</t>
  </si>
  <si>
    <t>https://podminky.urs.cz/item/CS_URS_2023_01/871251211</t>
  </si>
  <si>
    <t>potr_110-potr_110_protlak</t>
  </si>
  <si>
    <t>54</t>
  </si>
  <si>
    <t>-628990657</t>
  </si>
  <si>
    <t>9*1,015 'Přepočtené koeficientem množství</t>
  </si>
  <si>
    <t>55</t>
  </si>
  <si>
    <t>877241101</t>
  </si>
  <si>
    <t>Montáž tvarovek na vodovodním plastovém potrubí z polyetylenu PE 100 elektrotvarovek SDR 11/PN16 spojek, oblouků nebo redukcí d 90</t>
  </si>
  <si>
    <t>-1596404899</t>
  </si>
  <si>
    <t>https://podminky.urs.cz/item/CS_URS_2023_01/877241101</t>
  </si>
  <si>
    <t>56</t>
  </si>
  <si>
    <t>28615974</t>
  </si>
  <si>
    <t>elektrospojka SDR11 PE 100 PN16 D 90mm</t>
  </si>
  <si>
    <t>-422986834</t>
  </si>
  <si>
    <t>57</t>
  </si>
  <si>
    <t>28653135</t>
  </si>
  <si>
    <t>nákružek lemový PE 100 SDR11 90mm</t>
  </si>
  <si>
    <t>1184317460</t>
  </si>
  <si>
    <t>58</t>
  </si>
  <si>
    <t>28654368</t>
  </si>
  <si>
    <t>příruba volná k lemovému nákružku z polypropylénu 90</t>
  </si>
  <si>
    <t>1435684966</t>
  </si>
  <si>
    <t>59</t>
  </si>
  <si>
    <t>877241112</t>
  </si>
  <si>
    <t>Montáž tvarovek na vodovodním plastovém potrubí z polyetylenu PE 100 elektrotvarovek SDR 11/PN16 kolen 90° d 90</t>
  </si>
  <si>
    <t>-1294805474</t>
  </si>
  <si>
    <t>https://podminky.urs.cz/item/CS_URS_2023_01/877241112</t>
  </si>
  <si>
    <t>60</t>
  </si>
  <si>
    <t>28653060</t>
  </si>
  <si>
    <t>elektrokoleno 90° PE 100 D 90mm</t>
  </si>
  <si>
    <t>1390065902</t>
  </si>
  <si>
    <t>61</t>
  </si>
  <si>
    <t>877241113</t>
  </si>
  <si>
    <t>Montáž tvarovek na vodovodním plastovém potrubí z polyetylenu PE 100 elektrotvarovek SDR 11/PN16 T-kusů d 90</t>
  </si>
  <si>
    <t>-469170386</t>
  </si>
  <si>
    <t>https://podminky.urs.cz/item/CS_URS_2023_01/877241113</t>
  </si>
  <si>
    <t>62</t>
  </si>
  <si>
    <t>28614960</t>
  </si>
  <si>
    <t>elektrotvarovka T-kus rovnoramenný PE 100 PN16 D 90mm</t>
  </si>
  <si>
    <t>949128537</t>
  </si>
  <si>
    <t>63</t>
  </si>
  <si>
    <t>877251101</t>
  </si>
  <si>
    <t>Montáž tvarovek na vodovodním plastovém potrubí z polyetylenu PE 100 elektrotvarovek SDR 11/PN16 spojek, oblouků nebo redukcí d 110</t>
  </si>
  <si>
    <t>57705231</t>
  </si>
  <si>
    <t>https://podminky.urs.cz/item/CS_URS_2023_01/877251101</t>
  </si>
  <si>
    <t>64</t>
  </si>
  <si>
    <t>28615975</t>
  </si>
  <si>
    <t>elektrospojka SDR11 PE 100 PN16 D 110mm</t>
  </si>
  <si>
    <t>-1531963633</t>
  </si>
  <si>
    <t>65</t>
  </si>
  <si>
    <t>28614978</t>
  </si>
  <si>
    <t>elektroredukce PE 100 PN16 D 110-90mm</t>
  </si>
  <si>
    <t>-698630358</t>
  </si>
  <si>
    <t>66</t>
  </si>
  <si>
    <t>28653136</t>
  </si>
  <si>
    <t>nákružek lemový PE 100 SDR11 110mm</t>
  </si>
  <si>
    <t>827801758</t>
  </si>
  <si>
    <t>67</t>
  </si>
  <si>
    <t>28654410</t>
  </si>
  <si>
    <t>příruba volná k lemovému nákružku z polypropylénu 110</t>
  </si>
  <si>
    <t>-235805630</t>
  </si>
  <si>
    <t>68</t>
  </si>
  <si>
    <t>877251113</t>
  </si>
  <si>
    <t>Montáž tvarovek na vodovodním plastovém potrubí z polyetylenu PE 100 elektrotvarovek SDR 11/PN16 T-kusů d 110</t>
  </si>
  <si>
    <t>-2047603454</t>
  </si>
  <si>
    <t>https://podminky.urs.cz/item/CS_URS_2023_01/877251113</t>
  </si>
  <si>
    <t>69</t>
  </si>
  <si>
    <t>R1</t>
  </si>
  <si>
    <t>elektro T-kus redukovaný SDR 11 PN 16 d 110/90mm</t>
  </si>
  <si>
    <t>-1601295141</t>
  </si>
  <si>
    <t>70</t>
  </si>
  <si>
    <t>891241112</t>
  </si>
  <si>
    <t>Montáž vodovodních armatur na potrubí šoupátek nebo klapek uzavíracích v otevřeném výkopu nebo v šachtách s osazením zemní soupravy (bez poklopů) DN 80</t>
  </si>
  <si>
    <t>1309719802</t>
  </si>
  <si>
    <t>https://podminky.urs.cz/item/CS_URS_2023_01/891241112</t>
  </si>
  <si>
    <t>71</t>
  </si>
  <si>
    <t>42221212</t>
  </si>
  <si>
    <t>šoupě přírubové vodovodní krátká stavební dl DN 80 PN10-16</t>
  </si>
  <si>
    <t>1304960498</t>
  </si>
  <si>
    <t>72</t>
  </si>
  <si>
    <t>891247112</t>
  </si>
  <si>
    <t>Montáž vodovodních armatur na potrubí hydrantů podzemních (bez osazení poklopů) DN 80</t>
  </si>
  <si>
    <t>-24872494</t>
  </si>
  <si>
    <t>https://podminky.urs.cz/item/CS_URS_2023_01/891247112</t>
  </si>
  <si>
    <t>73</t>
  </si>
  <si>
    <t>42273593</t>
  </si>
  <si>
    <t>hydrant podzemní DN 80 PN 16 dvojitý uzávěr s koulí krycí v 1250mm</t>
  </si>
  <si>
    <t>632754938</t>
  </si>
  <si>
    <t>74</t>
  </si>
  <si>
    <t>891247212</t>
  </si>
  <si>
    <t>Montáž vodovodních armatur na potrubí hydrantů nadzemních DN 80</t>
  </si>
  <si>
    <t>594192552</t>
  </si>
  <si>
    <t>https://podminky.urs.cz/item/CS_URS_2023_01/891247212</t>
  </si>
  <si>
    <t>75</t>
  </si>
  <si>
    <t>42273681</t>
  </si>
  <si>
    <t>hydrant nadzemní DN 80 tvárná litina dvojitý uzávěr s koulí krycí v 1250mm</t>
  </si>
  <si>
    <t>2087233025</t>
  </si>
  <si>
    <t>76</t>
  </si>
  <si>
    <t>891261112</t>
  </si>
  <si>
    <t>Montáž vodovodních armatur na potrubí šoupátek nebo klapek uzavíracích v otevřeném výkopu nebo v šachtách s osazením zemní soupravy (bez poklopů) DN 100</t>
  </si>
  <si>
    <t>1022239092</t>
  </si>
  <si>
    <t>https://podminky.urs.cz/item/CS_URS_2023_01/891261112</t>
  </si>
  <si>
    <t>77</t>
  </si>
  <si>
    <t>42221213</t>
  </si>
  <si>
    <t>šoupě přírubové vodovodní krátká stavební dl DN 100 PN10-16</t>
  </si>
  <si>
    <t>1541507364</t>
  </si>
  <si>
    <t>78</t>
  </si>
  <si>
    <t>42291073</t>
  </si>
  <si>
    <t>souprava zemní pro šoupátka DN 65-80mm Rd 1,5m</t>
  </si>
  <si>
    <t>1755229426</t>
  </si>
  <si>
    <t>79</t>
  </si>
  <si>
    <t>42291079</t>
  </si>
  <si>
    <t>souprava zemní pro šoupátka DN 65-80mm Rd 2,0m</t>
  </si>
  <si>
    <t>-736291487</t>
  </si>
  <si>
    <t>80</t>
  </si>
  <si>
    <t>42291068</t>
  </si>
  <si>
    <t>souprava zemní pro šoupátka DN 100-150mm Rd 1,25m</t>
  </si>
  <si>
    <t>-1452606322</t>
  </si>
  <si>
    <t>81</t>
  </si>
  <si>
    <t>892241111</t>
  </si>
  <si>
    <t>Tlakové zkoušky vodou na potrubí DN do 80</t>
  </si>
  <si>
    <t>-2092787830</t>
  </si>
  <si>
    <t>https://podminky.urs.cz/item/CS_URS_2023_01/892241111</t>
  </si>
  <si>
    <t>82</t>
  </si>
  <si>
    <t>892271111</t>
  </si>
  <si>
    <t>Tlakové zkoušky vodou na potrubí DN 100 nebo 125</t>
  </si>
  <si>
    <t>-148916324</t>
  </si>
  <si>
    <t>https://podminky.urs.cz/item/CS_URS_2023_01/892271111</t>
  </si>
  <si>
    <t>83</t>
  </si>
  <si>
    <t>892273122</t>
  </si>
  <si>
    <t>Proplach a dezinfekce vodovodního potrubí DN od 80 do 125</t>
  </si>
  <si>
    <t>-1589544584</t>
  </si>
  <si>
    <t>https://podminky.urs.cz/item/CS_URS_2023_01/892273122</t>
  </si>
  <si>
    <t>potr_110+potr_90</t>
  </si>
  <si>
    <t>84</t>
  </si>
  <si>
    <t>892372111</t>
  </si>
  <si>
    <t>Tlakové zkoušky vodou zabezpečení konců potrubí při tlakových zkouškách DN do 300</t>
  </si>
  <si>
    <t>2112640128</t>
  </si>
  <si>
    <t>https://podminky.urs.cz/item/CS_URS_2023_01/892372111</t>
  </si>
  <si>
    <t>85</t>
  </si>
  <si>
    <t>899401112</t>
  </si>
  <si>
    <t>Osazení poklopů litinových šoupátkových</t>
  </si>
  <si>
    <t>788400406</t>
  </si>
  <si>
    <t>https://podminky.urs.cz/item/CS_URS_2023_01/899401112</t>
  </si>
  <si>
    <t>86</t>
  </si>
  <si>
    <t>42291352</t>
  </si>
  <si>
    <t>poklop litinový šoupátkový pro zemní soupravy osazení do terénu a do vozovky</t>
  </si>
  <si>
    <t>-1743312103</t>
  </si>
  <si>
    <t>87</t>
  </si>
  <si>
    <t>899401113</t>
  </si>
  <si>
    <t>Osazení poklopů litinových hydrantových</t>
  </si>
  <si>
    <t>126007974</t>
  </si>
  <si>
    <t>https://podminky.urs.cz/item/CS_URS_2023_01/899401113</t>
  </si>
  <si>
    <t>88</t>
  </si>
  <si>
    <t>42291452</t>
  </si>
  <si>
    <t>poklop litinový hydrantový DN 80</t>
  </si>
  <si>
    <t>535580379</t>
  </si>
  <si>
    <t>89</t>
  </si>
  <si>
    <t>899713111</t>
  </si>
  <si>
    <t>Orientační tabulky na vodovodních a kanalizačních řadech na sloupku ocelovém nebo betonovém</t>
  </si>
  <si>
    <t>295576976</t>
  </si>
  <si>
    <t>https://podminky.urs.cz/item/CS_URS_2023_01/899713111</t>
  </si>
  <si>
    <t>90</t>
  </si>
  <si>
    <t>55283902</t>
  </si>
  <si>
    <t>trubka ocelová bezešvá hladká jakost 11 353 48,3x3,2mm</t>
  </si>
  <si>
    <t>-576293872</t>
  </si>
  <si>
    <t>91</t>
  </si>
  <si>
    <t>899721111</t>
  </si>
  <si>
    <t>Signalizační vodič na potrubí DN do 150 mm</t>
  </si>
  <si>
    <t>276024814</t>
  </si>
  <si>
    <t>https://podminky.urs.cz/item/CS_URS_2023_01/899721111</t>
  </si>
  <si>
    <t>92</t>
  </si>
  <si>
    <t>899722112</t>
  </si>
  <si>
    <t>Krytí potrubí z plastů výstražnou fólií z PVC šířky 25 cm</t>
  </si>
  <si>
    <t>332204947</t>
  </si>
  <si>
    <t>https://podminky.urs.cz/item/CS_URS_2023_01/899722112</t>
  </si>
  <si>
    <t>potr_110-potr_110_protlak+potr_90</t>
  </si>
  <si>
    <t>Ostatní konstrukce a práce, bourání</t>
  </si>
  <si>
    <t>93</t>
  </si>
  <si>
    <t>916111122</t>
  </si>
  <si>
    <t>Osazení silniční obruby z dlažebních kostek v jedné řadě s ložem tl. přes 50 do 100 mm, s vyplněním a zatřením spár cementovou maltou z drobných kostek bez boční opěry, do lože z betonu prostého</t>
  </si>
  <si>
    <t>159688893</t>
  </si>
  <si>
    <t>https://podminky.urs.cz/item/CS_URS_2023_01/916111122</t>
  </si>
  <si>
    <t>5*3,14*(0,3+0,4) "šoupátkové poklopy - 2 řady"</t>
  </si>
  <si>
    <t>2*(0,22+0,45) "hydrantové poklopy - 2 řady"</t>
  </si>
  <si>
    <t>1*3,14*(0,3*0,4) "nadzemní hydrant - 2 řady"</t>
  </si>
  <si>
    <t>94</t>
  </si>
  <si>
    <t>58381007</t>
  </si>
  <si>
    <t>kostka štípaná dlažební žula drobná 8/10</t>
  </si>
  <si>
    <t>-1733683275</t>
  </si>
  <si>
    <t>12,707*0,1 'Přepočtené koeficientem množství</t>
  </si>
  <si>
    <t>95</t>
  </si>
  <si>
    <t>916131113</t>
  </si>
  <si>
    <t>Osazení silničního obrubníku betonového se zřízením lože, s vyplněním a zatřením spár cementovou maltou ležatého s boční opěrou z betonu prostého, do lože z betonu prostého</t>
  </si>
  <si>
    <t>-296417054</t>
  </si>
  <si>
    <t>https://podminky.urs.cz/item/CS_URS_2023_01/916131113</t>
  </si>
  <si>
    <t>96</t>
  </si>
  <si>
    <t>59217031</t>
  </si>
  <si>
    <t>obrubník betonový silniční 1000x150x250mm</t>
  </si>
  <si>
    <t>2146986704</t>
  </si>
  <si>
    <t>4*1,02 'Přepočtené koeficientem množství</t>
  </si>
  <si>
    <t>97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</si>
  <si>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</si>
  <si>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</si>
  <si>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1986041168</t>
  </si>
  <si>
    <t>https://podminky.urs.cz/item/CS_URS_2023_01/916131213</t>
  </si>
  <si>
    <t>98</t>
  </si>
  <si>
    <t>919716111</t>
  </si>
  <si>
    <t>Ocelová výztuž cementobetonového krytu ze svařovaných sítí hmotnosti do 7,5 kg/m2</t>
  </si>
  <si>
    <t>-1384917816</t>
  </si>
  <si>
    <t>https://podminky.urs.cz/item/CS_URS_2023_01/919716111</t>
  </si>
  <si>
    <t>beton*0,005</t>
  </si>
  <si>
    <t>99</t>
  </si>
  <si>
    <t>919735124</t>
  </si>
  <si>
    <t>Řezání stávajícího betonového krytu nebo podkladu hloubky přes 150 do 200 mm</t>
  </si>
  <si>
    <t>478001911</t>
  </si>
  <si>
    <t>https://podminky.urs.cz/item/CS_URS_2023_01/919735124</t>
  </si>
  <si>
    <t>997</t>
  </si>
  <si>
    <t>Přesun sutě</t>
  </si>
  <si>
    <t>100</t>
  </si>
  <si>
    <t>997221551</t>
  </si>
  <si>
    <t>Vodorovná doprava suti bez naložení, ale se složením a s hrubým urovnáním ze sypkých materiálů, na vzdálenost do 1 km</t>
  </si>
  <si>
    <t>-124466802</t>
  </si>
  <si>
    <t>https://podminky.urs.cz/item/CS_URS_2023_01/997221551</t>
  </si>
  <si>
    <t>101</t>
  </si>
  <si>
    <t>997221559</t>
  </si>
  <si>
    <t>Vodorovná doprava suti bez naložení, ale se složením a s hrubým urovnáním Příplatek k ceně za každý další i započatý 1 km přes 1 km</t>
  </si>
  <si>
    <t>-926444621</t>
  </si>
  <si>
    <t>https://podminky.urs.cz/item/CS_URS_2023_01/997221559</t>
  </si>
  <si>
    <t>3,636*11 'Přepočtené koeficientem množství</t>
  </si>
  <si>
    <t>102</t>
  </si>
  <si>
    <t>997221862</t>
  </si>
  <si>
    <t>Poplatek za uložení stavebního odpadu na recyklační skládce (skládkovné) z armovaného betonu zatříděného do Katalogu odpadů pod kódem 17 01 01</t>
  </si>
  <si>
    <t>-1350960520</t>
  </si>
  <si>
    <t>https://podminky.urs.cz/item/CS_URS_2023_01/997221862</t>
  </si>
  <si>
    <t>998</t>
  </si>
  <si>
    <t>Přesun hmot</t>
  </si>
  <si>
    <t>103</t>
  </si>
  <si>
    <t>998274101</t>
  </si>
  <si>
    <t>Přesun hmot pro trubní vedení hloubené z trub betonových nebo železobetonových pro vodovody nebo kanalizace v otevřeném výkopu dopravní vzdálenost do 15 m</t>
  </si>
  <si>
    <t>270257623</t>
  </si>
  <si>
    <t>https://podminky.urs.cz/item/CS_URS_2023_01/998274101</t>
  </si>
  <si>
    <t>104</t>
  </si>
  <si>
    <t>998274124</t>
  </si>
  <si>
    <t>Přesun hmot pro trubní vedení hloubené z trub betonových nebo železobetonových Příplatek k cenám za zvětšený přesun přes vymezenou největší dopravní vzdálenost do 500 m</t>
  </si>
  <si>
    <t>-722377995</t>
  </si>
  <si>
    <t>https://podminky.urs.cz/item/CS_URS_2023_01/998274124</t>
  </si>
  <si>
    <t>105</t>
  </si>
  <si>
    <t>998276101</t>
  </si>
  <si>
    <t>Přesun hmot pro trubní vedení hloubené z trub z plastických hmot nebo sklolaminátových pro vodovody nebo kanalizace v otevřeném výkopu dopravní vzdálenost do 15 m</t>
  </si>
  <si>
    <t>-1046780997</t>
  </si>
  <si>
    <t>https://podminky.urs.cz/item/CS_URS_2023_01/998276101</t>
  </si>
  <si>
    <t>106</t>
  </si>
  <si>
    <t>998276124</t>
  </si>
  <si>
    <t>Přesun hmot pro trubní vedení hloubené z trub z plastických hmot nebo sklolaminátových Příplatek k cenám za zvětšený přesun přes vymezenou největší dopravní vzdálenost do 500 m</t>
  </si>
  <si>
    <t>-849976376</t>
  </si>
  <si>
    <t>https://podminky.urs.cz/item/CS_URS_2023_01/998276124</t>
  </si>
  <si>
    <t>PSV</t>
  </si>
  <si>
    <t>Práce a dodávky PSV</t>
  </si>
  <si>
    <t>783</t>
  </si>
  <si>
    <t>Dokončovací práce - nátěry</t>
  </si>
  <si>
    <t>107</t>
  </si>
  <si>
    <t>783314201</t>
  </si>
  <si>
    <t>Základní antikorozní nátěr zámečnických konstrukcí jednonásobný syntetický standardní</t>
  </si>
  <si>
    <t>-889594507</t>
  </si>
  <si>
    <t>https://podminky.urs.cz/item/CS_URS_2023_01/783314201</t>
  </si>
  <si>
    <t>5*2,5*0,048*3,14 "nátěr sloupů pro orientační tabulky"</t>
  </si>
  <si>
    <t>108</t>
  </si>
  <si>
    <t>783317101</t>
  </si>
  <si>
    <t>Krycí nátěr (email) zámečnických konstrukcí jednonásobný syntetický standardní</t>
  </si>
  <si>
    <t>1233844658</t>
  </si>
  <si>
    <t>https://podminky.urs.cz/item/CS_URS_2023_01/783317101</t>
  </si>
  <si>
    <t>VRN</t>
  </si>
  <si>
    <t>Vedlejší rozpočtové náklady</t>
  </si>
  <si>
    <t>VRN1</t>
  </si>
  <si>
    <t>Průzkumné, geodetické a projektové práce</t>
  </si>
  <si>
    <t>109</t>
  </si>
  <si>
    <t>011303000</t>
  </si>
  <si>
    <t>Archeologická činnost bez rozlišení</t>
  </si>
  <si>
    <t>kplt</t>
  </si>
  <si>
    <t>1024</t>
  </si>
  <si>
    <t>579191341</t>
  </si>
  <si>
    <t>https://podminky.urs.cz/item/CS_URS_2023_01/011303000</t>
  </si>
  <si>
    <t>Poznámka k položce:_x000d_
archeologický záchranný výzkum</t>
  </si>
  <si>
    <t>110</t>
  </si>
  <si>
    <t>011503000</t>
  </si>
  <si>
    <t>Stavební průzkum bez rozlišení</t>
  </si>
  <si>
    <t>-1917167562</t>
  </si>
  <si>
    <t>https://podminky.urs.cz/item/CS_URS_2023_01/011503000</t>
  </si>
  <si>
    <t>Poznámka k položce:_x000d_
vytyčení inženýrských sítí</t>
  </si>
  <si>
    <t>111</t>
  </si>
  <si>
    <t>012103000</t>
  </si>
  <si>
    <t>Geodetické práce před výstavbou</t>
  </si>
  <si>
    <t>-647096772</t>
  </si>
  <si>
    <t>https://podminky.urs.cz/item/CS_URS_2023_01/012103000</t>
  </si>
  <si>
    <t>Poznámka k položce:_x000d_
výškové a směrové vytyčení</t>
  </si>
  <si>
    <t>112</t>
  </si>
  <si>
    <t>012303000</t>
  </si>
  <si>
    <t>Geodetické práce po výstavbě</t>
  </si>
  <si>
    <t>332013786</t>
  </si>
  <si>
    <t>https://podminky.urs.cz/item/CS_URS_2023_01/012303000</t>
  </si>
  <si>
    <t>113</t>
  </si>
  <si>
    <t>013254000</t>
  </si>
  <si>
    <t>Dokumentace skutečného provedení stavby</t>
  </si>
  <si>
    <t>1833758730</t>
  </si>
  <si>
    <t>https://podminky.urs.cz/item/CS_URS_2023_01/013254000</t>
  </si>
  <si>
    <t>VRN3</t>
  </si>
  <si>
    <t>Zařízení staveniště</t>
  </si>
  <si>
    <t>114</t>
  </si>
  <si>
    <t>030001000</t>
  </si>
  <si>
    <t>577868338</t>
  </si>
  <si>
    <t>https://podminky.urs.cz/item/CS_URS_2023_01/030001000</t>
  </si>
  <si>
    <t>VRN4</t>
  </si>
  <si>
    <t>Inženýrská činnost</t>
  </si>
  <si>
    <t>115</t>
  </si>
  <si>
    <t>041103000</t>
  </si>
  <si>
    <t>Autorský dozor projektanta</t>
  </si>
  <si>
    <t>47399551</t>
  </si>
  <si>
    <t>https://podminky.urs.cz/item/CS_URS_2023_01/041103000</t>
  </si>
  <si>
    <t>116</t>
  </si>
  <si>
    <t>041203000</t>
  </si>
  <si>
    <t>Technický dozor investora</t>
  </si>
  <si>
    <t>2014628374</t>
  </si>
  <si>
    <t>https://podminky.urs.cz/item/CS_URS_2023_01/041203000</t>
  </si>
  <si>
    <t>117</t>
  </si>
  <si>
    <t>043103000</t>
  </si>
  <si>
    <t>Zkoušky bez rozlišení</t>
  </si>
  <si>
    <t>1180923001</t>
  </si>
  <si>
    <t>https://podminky.urs.cz/item/CS_URS_2023_01/043103000</t>
  </si>
  <si>
    <t>Poznámka k položce:_x000d_
funkční zkouška identifikačního vodiče</t>
  </si>
  <si>
    <t>118</t>
  </si>
  <si>
    <t>043194000</t>
  </si>
  <si>
    <t>Ostatní zkoušky</t>
  </si>
  <si>
    <t>1567663364</t>
  </si>
  <si>
    <t>https://podminky.urs.cz/item/CS_URS_2023_01/043194000</t>
  </si>
  <si>
    <t>Poznámka k položce:_x000d_
krácený rozbor vody</t>
  </si>
  <si>
    <t>SEZNAM FIGUR</t>
  </si>
  <si>
    <t>Výměra</t>
  </si>
  <si>
    <t>4,2*1</t>
  </si>
  <si>
    <t>Použití figury:</t>
  </si>
  <si>
    <t>Odstranění podkladu z betonu vyztuženého sítěmi tl přes 150 do 300 mm ručně</t>
  </si>
  <si>
    <t>Kryt cementobetonový vozovek skupiny CB I tl 200 mm</t>
  </si>
  <si>
    <t>Výztuž cementobetonového krytu ze svařovaných sítí hmotnosti do 7,5 kg/m2</t>
  </si>
  <si>
    <t>6,7 "odměřeno z CAD"</t>
  </si>
  <si>
    <t>Odstranění křovin a stromů průměru kmene do 100 mm i s kořeny sklonu terénu přes 1:5 ručně</t>
  </si>
  <si>
    <t>Vodorovné přemístění křovin do 5 km D kmene do 100 mm</t>
  </si>
  <si>
    <t>Svahování v zářezech v hornině třídy těžitelnosti I skupiny 1 až 3 strojně</t>
  </si>
  <si>
    <t>(potr_110+potr_90-1,7-potr_110_protlak)*0,9*0,1</t>
  </si>
  <si>
    <t>Lože pod potrubí otevřený výkop ze štěrkopísku</t>
  </si>
  <si>
    <t>(potr_110-potr_110_protlak)*0,9*0,41-0,055*0,055*3,14</t>
  </si>
  <si>
    <t>(potr_90-1,7)*0,9*0,39-0,045*0,045*3,14</t>
  </si>
  <si>
    <t>Obsypání potrubí strojně sypaninou bez prohození, uloženou do 3 m</t>
  </si>
  <si>
    <t>Vytrhání obrub silničních ležatých</t>
  </si>
  <si>
    <t>Osazení silničního obrubníku betonového ležatého s boční opěrou do lože z betonu prostého</t>
  </si>
  <si>
    <t>Vytrhání obrub krajníků obrubníků stojatých</t>
  </si>
  <si>
    <t>Osazení silničního obrubníku betonového stojatého s boční opěrou do lože z betonu prostého</t>
  </si>
  <si>
    <t>240 "odměřeno z CAD</t>
  </si>
  <si>
    <t>Sejmutí ornice plochy do 500 m2 tl vrstvy přes 200 do 250 mm strojně</t>
  </si>
  <si>
    <t>Rozprostření ornice tl vrstvy přes 200 do 250 mm pl přes 100 do 500 m2 v rovině nebo ve svahu do 1:5 strojně</t>
  </si>
  <si>
    <t>rýha/0,9*2</t>
  </si>
  <si>
    <t>Osazení pažicího boxu hl výkopu do 4 m š do 1,2 m</t>
  </si>
  <si>
    <t>Odstranění pažicího boxu hl výkopu do 4 m š do 1,2 m</t>
  </si>
  <si>
    <t>37,7 "potrubí řadu K9-2"</t>
  </si>
  <si>
    <t>Montáž potrubí z PE100 SDR 11 otevřený výkop svařovaných elektrotvarovkou D 110 x 10,0 mm</t>
  </si>
  <si>
    <t>Tlaková zkouška vodou potrubí DN 100 nebo 125</t>
  </si>
  <si>
    <t>Signalizační vodič DN do 150 mm na potrubí</t>
  </si>
  <si>
    <t>Krytí potrubí z plastů výstražnou fólií z PVC 25 cm</t>
  </si>
  <si>
    <t>Řízený zemní protlak délky do 50 m hl do 6 m se zatažením potrubí průměru vrtu přes 90 do 110 mm v hornině třídy těžitelnosti I a II skupiny 1 až 4</t>
  </si>
  <si>
    <t>Montáž potrubí z PE100 SDR 11 otevřený výkop svařovaných na tupo D 110 x 10,0 mm</t>
  </si>
  <si>
    <t>237,6 "potrubí řadu"</t>
  </si>
  <si>
    <t>5,5+1,7 "kalosvod"</t>
  </si>
  <si>
    <t>Montáž potrubí z PE100 SDR 11 otevřený výkop svařovaných elektrotvarovkou D 90 x 8,2 mm</t>
  </si>
  <si>
    <t>Tlaková zkouška vodou potrubí DN do 80</t>
  </si>
  <si>
    <t>rýha</t>
  </si>
  <si>
    <t>výkop rýhy pro vodovod</t>
  </si>
  <si>
    <t>127,1 "kubarury Atlas - řad K9-2"</t>
  </si>
  <si>
    <t>200,1 "kubatury Atlas - řad K9-2-1</t>
  </si>
  <si>
    <t>15 "kalosvod"</t>
  </si>
  <si>
    <t>-ornice*0,3</t>
  </si>
  <si>
    <t>0,9*0,9*(14,8+90+150)</t>
  </si>
  <si>
    <t>Hloubení rýh nezapažených š do 2000 mm v hornině třídy těžitelnosti I skupiny 1 a 2 objem do 500 m3 strojně</t>
  </si>
  <si>
    <t>rýha-rýha_sk_1_2</t>
  </si>
  <si>
    <t>Hloubení rýh nezapažených š do 2000 mm v hornině třídy těžitelnosti I skupiny 3 objem do 500 m3 strojně</t>
  </si>
  <si>
    <t>2*(4,2+0,5)+1</t>
  </si>
  <si>
    <t>Řezání stávajícího betonového krytu hl přes 150 do 200 mm</t>
  </si>
  <si>
    <t>(potr_110-potr_110_protlak)*0,055*0,055*3,14</t>
  </si>
  <si>
    <t>(potr_90-1,7)*0,045*0,045*3,14</t>
  </si>
  <si>
    <t>lože+obdyp+zás_kam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</si>
  <si>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</si>
  <si>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</si>
  <si>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Poplatek za uložení na skládce (skládkovné) zeminy a kamení kód odpadu 17 05 04</t>
  </si>
  <si>
    <t>Uložení sypaniny na skládky nebo meziskládky</t>
  </si>
  <si>
    <t>zás_kam</t>
  </si>
  <si>
    <t>kamenivo k provedení zásypu pod zpevněnými plochami</t>
  </si>
  <si>
    <t>4,7*0,9*(1,35-0,51)</t>
  </si>
  <si>
    <t>rýha-vytl_kub</t>
  </si>
  <si>
    <t>Zásyp jam, šachet rýh nebo kolem objektů sypaninou se zhutněním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</si>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</sst>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/>
    </xf>
    <xf numFmtId="167" fontId="39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1211101" TargetMode="External" /><Relationship Id="rId2" Type="http://schemas.openxmlformats.org/officeDocument/2006/relationships/hyperlink" Target="https://podminky.urs.cz/item/CS_URS_2023_01/111211201" TargetMode="External" /><Relationship Id="rId3" Type="http://schemas.openxmlformats.org/officeDocument/2006/relationships/hyperlink" Target="https://podminky.urs.cz/item/CS_URS_2023_01/113107137" TargetMode="External" /><Relationship Id="rId4" Type="http://schemas.openxmlformats.org/officeDocument/2006/relationships/hyperlink" Target="https://podminky.urs.cz/item/CS_URS_2023_01/113201112" TargetMode="External" /><Relationship Id="rId5" Type="http://schemas.openxmlformats.org/officeDocument/2006/relationships/hyperlink" Target="https://podminky.urs.cz/item/CS_URS_2023_01/113202111" TargetMode="External" /><Relationship Id="rId6" Type="http://schemas.openxmlformats.org/officeDocument/2006/relationships/hyperlink" Target="https://podminky.urs.cz/item/CS_URS_2023_01/115101201" TargetMode="External" /><Relationship Id="rId7" Type="http://schemas.openxmlformats.org/officeDocument/2006/relationships/hyperlink" Target="https://podminky.urs.cz/item/CS_URS_2023_01/119001412" TargetMode="External" /><Relationship Id="rId8" Type="http://schemas.openxmlformats.org/officeDocument/2006/relationships/hyperlink" Target="https://podminky.urs.cz/item/CS_URS_2023_01/119001421" TargetMode="External" /><Relationship Id="rId9" Type="http://schemas.openxmlformats.org/officeDocument/2006/relationships/hyperlink" Target="https://podminky.urs.cz/item/CS_URS_2023_01/119002121" TargetMode="External" /><Relationship Id="rId10" Type="http://schemas.openxmlformats.org/officeDocument/2006/relationships/hyperlink" Target="https://podminky.urs.cz/item/CS_URS_2023_01/119002122" TargetMode="External" /><Relationship Id="rId11" Type="http://schemas.openxmlformats.org/officeDocument/2006/relationships/hyperlink" Target="https://podminky.urs.cz/item/CS_URS_2023_01/119003131" TargetMode="External" /><Relationship Id="rId12" Type="http://schemas.openxmlformats.org/officeDocument/2006/relationships/hyperlink" Target="https://podminky.urs.cz/item/CS_URS_2023_01/119003132" TargetMode="External" /><Relationship Id="rId13" Type="http://schemas.openxmlformats.org/officeDocument/2006/relationships/hyperlink" Target="https://podminky.urs.cz/item/CS_URS_2023_01/119003217" TargetMode="External" /><Relationship Id="rId14" Type="http://schemas.openxmlformats.org/officeDocument/2006/relationships/hyperlink" Target="https://podminky.urs.cz/item/CS_URS_2023_01/119003218" TargetMode="External" /><Relationship Id="rId15" Type="http://schemas.openxmlformats.org/officeDocument/2006/relationships/hyperlink" Target="https://podminky.urs.cz/item/CS_URS_2023_01/121151114" TargetMode="External" /><Relationship Id="rId16" Type="http://schemas.openxmlformats.org/officeDocument/2006/relationships/hyperlink" Target="https://podminky.urs.cz/item/CS_URS_2023_01/131151100" TargetMode="External" /><Relationship Id="rId17" Type="http://schemas.openxmlformats.org/officeDocument/2006/relationships/hyperlink" Target="https://podminky.urs.cz/item/CS_URS_2023_01/131251100" TargetMode="External" /><Relationship Id="rId18" Type="http://schemas.openxmlformats.org/officeDocument/2006/relationships/hyperlink" Target="https://podminky.urs.cz/item/CS_URS_2023_01/132151254" TargetMode="External" /><Relationship Id="rId19" Type="http://schemas.openxmlformats.org/officeDocument/2006/relationships/hyperlink" Target="https://podminky.urs.cz/item/CS_URS_2023_01/132251254" TargetMode="External" /><Relationship Id="rId20" Type="http://schemas.openxmlformats.org/officeDocument/2006/relationships/hyperlink" Target="https://podminky.urs.cz/item/CS_URS_2023_01/141721212" TargetMode="External" /><Relationship Id="rId21" Type="http://schemas.openxmlformats.org/officeDocument/2006/relationships/hyperlink" Target="https://podminky.urs.cz/item/CS_URS_2023_01/151811131" TargetMode="External" /><Relationship Id="rId22" Type="http://schemas.openxmlformats.org/officeDocument/2006/relationships/hyperlink" Target="https://podminky.urs.cz/item/CS_URS_2023_01/151811231" TargetMode="External" /><Relationship Id="rId23" Type="http://schemas.openxmlformats.org/officeDocument/2006/relationships/hyperlink" Target="https://podminky.urs.cz/item/CS_URS_2023_01/162301501" TargetMode="External" /><Relationship Id="rId24" Type="http://schemas.openxmlformats.org/officeDocument/2006/relationships/hyperlink" Target="https://podminky.urs.cz/item/CS_URS_2023_01/162751117" TargetMode="External" /><Relationship Id="rId25" Type="http://schemas.openxmlformats.org/officeDocument/2006/relationships/hyperlink" Target="https://podminky.urs.cz/item/CS_URS_2023_01/162751119" TargetMode="External" /><Relationship Id="rId26" Type="http://schemas.openxmlformats.org/officeDocument/2006/relationships/hyperlink" Target="https://podminky.urs.cz/item/CS_URS_2023_01/171201221" TargetMode="External" /><Relationship Id="rId27" Type="http://schemas.openxmlformats.org/officeDocument/2006/relationships/hyperlink" Target="https://podminky.urs.cz/item/CS_URS_2023_01/171251201" TargetMode="External" /><Relationship Id="rId28" Type="http://schemas.openxmlformats.org/officeDocument/2006/relationships/hyperlink" Target="https://podminky.urs.cz/item/CS_URS_2023_01/174151101" TargetMode="External" /><Relationship Id="rId29" Type="http://schemas.openxmlformats.org/officeDocument/2006/relationships/hyperlink" Target="https://podminky.urs.cz/item/CS_URS_2023_01/175151101" TargetMode="External" /><Relationship Id="rId30" Type="http://schemas.openxmlformats.org/officeDocument/2006/relationships/hyperlink" Target="https://podminky.urs.cz/item/CS_URS_2023_01/181351104" TargetMode="External" /><Relationship Id="rId31" Type="http://schemas.openxmlformats.org/officeDocument/2006/relationships/hyperlink" Target="https://podminky.urs.cz/item/CS_URS_2023_01/181411131" TargetMode="External" /><Relationship Id="rId32" Type="http://schemas.openxmlformats.org/officeDocument/2006/relationships/hyperlink" Target="https://podminky.urs.cz/item/CS_URS_2023_01/182151111" TargetMode="External" /><Relationship Id="rId33" Type="http://schemas.openxmlformats.org/officeDocument/2006/relationships/hyperlink" Target="https://podminky.urs.cz/item/CS_URS_2023_01/451571111" TargetMode="External" /><Relationship Id="rId34" Type="http://schemas.openxmlformats.org/officeDocument/2006/relationships/hyperlink" Target="https://podminky.urs.cz/item/CS_URS_2023_01/451573111" TargetMode="External" /><Relationship Id="rId35" Type="http://schemas.openxmlformats.org/officeDocument/2006/relationships/hyperlink" Target="https://podminky.urs.cz/item/CS_URS_2023_01/452312131" TargetMode="External" /><Relationship Id="rId36" Type="http://schemas.openxmlformats.org/officeDocument/2006/relationships/hyperlink" Target="https://podminky.urs.cz/item/CS_URS_2023_01/452353101" TargetMode="External" /><Relationship Id="rId37" Type="http://schemas.openxmlformats.org/officeDocument/2006/relationships/hyperlink" Target="https://podminky.urs.cz/item/CS_URS_2023_01/461211711" TargetMode="External" /><Relationship Id="rId38" Type="http://schemas.openxmlformats.org/officeDocument/2006/relationships/hyperlink" Target="https://podminky.urs.cz/item/CS_URS_2023_01/465511127" TargetMode="External" /><Relationship Id="rId39" Type="http://schemas.openxmlformats.org/officeDocument/2006/relationships/hyperlink" Target="https://podminky.urs.cz/item/CS_URS_2023_01/581131115" TargetMode="External" /><Relationship Id="rId40" Type="http://schemas.openxmlformats.org/officeDocument/2006/relationships/hyperlink" Target="https://podminky.urs.cz/item/CS_URS_2023_01/857242122" TargetMode="External" /><Relationship Id="rId41" Type="http://schemas.openxmlformats.org/officeDocument/2006/relationships/hyperlink" Target="https://podminky.urs.cz/item/CS_URS_2023_01/857262122" TargetMode="External" /><Relationship Id="rId42" Type="http://schemas.openxmlformats.org/officeDocument/2006/relationships/hyperlink" Target="https://podminky.urs.cz/item/CS_URS_2023_01/857263131" TargetMode="External" /><Relationship Id="rId43" Type="http://schemas.openxmlformats.org/officeDocument/2006/relationships/hyperlink" Target="https://podminky.urs.cz/item/CS_URS_2023_01/871241211" TargetMode="External" /><Relationship Id="rId44" Type="http://schemas.openxmlformats.org/officeDocument/2006/relationships/hyperlink" Target="https://podminky.urs.cz/item/CS_URS_2023_01/871251141" TargetMode="External" /><Relationship Id="rId45" Type="http://schemas.openxmlformats.org/officeDocument/2006/relationships/hyperlink" Target="https://podminky.urs.cz/item/CS_URS_2023_01/871251211" TargetMode="External" /><Relationship Id="rId46" Type="http://schemas.openxmlformats.org/officeDocument/2006/relationships/hyperlink" Target="https://podminky.urs.cz/item/CS_URS_2023_01/877241101" TargetMode="External" /><Relationship Id="rId47" Type="http://schemas.openxmlformats.org/officeDocument/2006/relationships/hyperlink" Target="https://podminky.urs.cz/item/CS_URS_2023_01/877241112" TargetMode="External" /><Relationship Id="rId48" Type="http://schemas.openxmlformats.org/officeDocument/2006/relationships/hyperlink" Target="https://podminky.urs.cz/item/CS_URS_2023_01/877241113" TargetMode="External" /><Relationship Id="rId49" Type="http://schemas.openxmlformats.org/officeDocument/2006/relationships/hyperlink" Target="https://podminky.urs.cz/item/CS_URS_2023_01/877251101" TargetMode="External" /><Relationship Id="rId50" Type="http://schemas.openxmlformats.org/officeDocument/2006/relationships/hyperlink" Target="https://podminky.urs.cz/item/CS_URS_2023_01/877251113" TargetMode="External" /><Relationship Id="rId51" Type="http://schemas.openxmlformats.org/officeDocument/2006/relationships/hyperlink" Target="https://podminky.urs.cz/item/CS_URS_2023_01/891241112" TargetMode="External" /><Relationship Id="rId52" Type="http://schemas.openxmlformats.org/officeDocument/2006/relationships/hyperlink" Target="https://podminky.urs.cz/item/CS_URS_2023_01/891247112" TargetMode="External" /><Relationship Id="rId53" Type="http://schemas.openxmlformats.org/officeDocument/2006/relationships/hyperlink" Target="https://podminky.urs.cz/item/CS_URS_2023_01/891247212" TargetMode="External" /><Relationship Id="rId54" Type="http://schemas.openxmlformats.org/officeDocument/2006/relationships/hyperlink" Target="https://podminky.urs.cz/item/CS_URS_2023_01/891261112" TargetMode="External" /><Relationship Id="rId55" Type="http://schemas.openxmlformats.org/officeDocument/2006/relationships/hyperlink" Target="https://podminky.urs.cz/item/CS_URS_2023_01/892241111" TargetMode="External" /><Relationship Id="rId56" Type="http://schemas.openxmlformats.org/officeDocument/2006/relationships/hyperlink" Target="https://podminky.urs.cz/item/CS_URS_2023_01/892271111" TargetMode="External" /><Relationship Id="rId57" Type="http://schemas.openxmlformats.org/officeDocument/2006/relationships/hyperlink" Target="https://podminky.urs.cz/item/CS_URS_2023_01/892273122" TargetMode="External" /><Relationship Id="rId58" Type="http://schemas.openxmlformats.org/officeDocument/2006/relationships/hyperlink" Target="https://podminky.urs.cz/item/CS_URS_2023_01/892372111" TargetMode="External" /><Relationship Id="rId59" Type="http://schemas.openxmlformats.org/officeDocument/2006/relationships/hyperlink" Target="https://podminky.urs.cz/item/CS_URS_2023_01/899401112" TargetMode="External" /><Relationship Id="rId60" Type="http://schemas.openxmlformats.org/officeDocument/2006/relationships/hyperlink" Target="https://podminky.urs.cz/item/CS_URS_2023_01/899401113" TargetMode="External" /><Relationship Id="rId61" Type="http://schemas.openxmlformats.org/officeDocument/2006/relationships/hyperlink" Target="https://podminky.urs.cz/item/CS_URS_2023_01/899713111" TargetMode="External" /><Relationship Id="rId62" Type="http://schemas.openxmlformats.org/officeDocument/2006/relationships/hyperlink" Target="https://podminky.urs.cz/item/CS_URS_2023_01/899721111" TargetMode="External" /><Relationship Id="rId63" Type="http://schemas.openxmlformats.org/officeDocument/2006/relationships/hyperlink" Target="https://podminky.urs.cz/item/CS_URS_2023_01/899722112" TargetMode="External" /><Relationship Id="rId64" Type="http://schemas.openxmlformats.org/officeDocument/2006/relationships/hyperlink" Target="https://podminky.urs.cz/item/CS_URS_2023_01/916111122" TargetMode="External" /><Relationship Id="rId65" Type="http://schemas.openxmlformats.org/officeDocument/2006/relationships/hyperlink" Target="https://podminky.urs.cz/item/CS_URS_2023_01/916131113" TargetMode="External" /><Relationship Id="rId66" Type="http://schemas.openxmlformats.org/officeDocument/2006/relationships/hyperlink" Target="https://podminky.urs.cz/item/CS_URS_2023_01/916131213" TargetMode="External" /><Relationship Id="rId67" Type="http://schemas.openxmlformats.org/officeDocument/2006/relationships/hyperlink" Target="https://podminky.urs.cz/item/CS_URS_2023_01/919716111" TargetMode="External" /><Relationship Id="rId68" Type="http://schemas.openxmlformats.org/officeDocument/2006/relationships/hyperlink" Target="https://podminky.urs.cz/item/CS_URS_2023_01/919735124" TargetMode="External" /><Relationship Id="rId69" Type="http://schemas.openxmlformats.org/officeDocument/2006/relationships/hyperlink" Target="https://podminky.urs.cz/item/CS_URS_2023_01/997221551" TargetMode="External" /><Relationship Id="rId70" Type="http://schemas.openxmlformats.org/officeDocument/2006/relationships/hyperlink" Target="https://podminky.urs.cz/item/CS_URS_2023_01/997221559" TargetMode="External" /><Relationship Id="rId71" Type="http://schemas.openxmlformats.org/officeDocument/2006/relationships/hyperlink" Target="https://podminky.urs.cz/item/CS_URS_2023_01/997221862" TargetMode="External" /><Relationship Id="rId72" Type="http://schemas.openxmlformats.org/officeDocument/2006/relationships/hyperlink" Target="https://podminky.urs.cz/item/CS_URS_2023_01/998274101" TargetMode="External" /><Relationship Id="rId73" Type="http://schemas.openxmlformats.org/officeDocument/2006/relationships/hyperlink" Target="https://podminky.urs.cz/item/CS_URS_2023_01/998274124" TargetMode="External" /><Relationship Id="rId74" Type="http://schemas.openxmlformats.org/officeDocument/2006/relationships/hyperlink" Target="https://podminky.urs.cz/item/CS_URS_2023_01/998276101" TargetMode="External" /><Relationship Id="rId75" Type="http://schemas.openxmlformats.org/officeDocument/2006/relationships/hyperlink" Target="https://podminky.urs.cz/item/CS_URS_2023_01/998276124" TargetMode="External" /><Relationship Id="rId76" Type="http://schemas.openxmlformats.org/officeDocument/2006/relationships/hyperlink" Target="https://podminky.urs.cz/item/CS_URS_2023_01/783314201" TargetMode="External" /><Relationship Id="rId77" Type="http://schemas.openxmlformats.org/officeDocument/2006/relationships/hyperlink" Target="https://podminky.urs.cz/item/CS_URS_2023_01/783317101" TargetMode="External" /><Relationship Id="rId78" Type="http://schemas.openxmlformats.org/officeDocument/2006/relationships/hyperlink" Target="https://podminky.urs.cz/item/CS_URS_2023_01/011303000" TargetMode="External" /><Relationship Id="rId79" Type="http://schemas.openxmlformats.org/officeDocument/2006/relationships/hyperlink" Target="https://podminky.urs.cz/item/CS_URS_2023_01/011503000" TargetMode="External" /><Relationship Id="rId80" Type="http://schemas.openxmlformats.org/officeDocument/2006/relationships/hyperlink" Target="https://podminky.urs.cz/item/CS_URS_2023_01/012103000" TargetMode="External" /><Relationship Id="rId81" Type="http://schemas.openxmlformats.org/officeDocument/2006/relationships/hyperlink" Target="https://podminky.urs.cz/item/CS_URS_2023_01/012303000" TargetMode="External" /><Relationship Id="rId82" Type="http://schemas.openxmlformats.org/officeDocument/2006/relationships/hyperlink" Target="https://podminky.urs.cz/item/CS_URS_2023_01/013254000" TargetMode="External" /><Relationship Id="rId83" Type="http://schemas.openxmlformats.org/officeDocument/2006/relationships/hyperlink" Target="https://podminky.urs.cz/item/CS_URS_2023_01/030001000" TargetMode="External" /><Relationship Id="rId84" Type="http://schemas.openxmlformats.org/officeDocument/2006/relationships/hyperlink" Target="https://podminky.urs.cz/item/CS_URS_2023_01/041103000" TargetMode="External" /><Relationship Id="rId85" Type="http://schemas.openxmlformats.org/officeDocument/2006/relationships/hyperlink" Target="https://podminky.urs.cz/item/CS_URS_2023_01/041203000" TargetMode="External" /><Relationship Id="rId86" Type="http://schemas.openxmlformats.org/officeDocument/2006/relationships/hyperlink" Target="https://podminky.urs.cz/item/CS_URS_2023_01/043103000" TargetMode="External" /><Relationship Id="rId87" Type="http://schemas.openxmlformats.org/officeDocument/2006/relationships/hyperlink" Target="https://podminky.urs.cz/item/CS_URS_2023_01/043194000" TargetMode="External" /><Relationship Id="rId8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34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Vod_2022_55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Prodloužení vodovodu ul. Kostelecká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Kyjov, ulice Kostelecká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5. 1. 2023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Kyjov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Ing. Karel Vaštík</v>
      </c>
      <c r="AN49" s="64"/>
      <c r="AO49" s="64"/>
      <c r="AP49" s="64"/>
      <c r="AQ49" s="40"/>
      <c r="AR49" s="44"/>
      <c r="AS49" s="74" t="s">
        <v>53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Ing. Karel Vaštík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54</v>
      </c>
      <c r="D52" s="87"/>
      <c r="E52" s="87"/>
      <c r="F52" s="87"/>
      <c r="G52" s="87"/>
      <c r="H52" s="88"/>
      <c r="I52" s="89" t="s">
        <v>55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56</v>
      </c>
      <c r="AH52" s="87"/>
      <c r="AI52" s="87"/>
      <c r="AJ52" s="87"/>
      <c r="AK52" s="87"/>
      <c r="AL52" s="87"/>
      <c r="AM52" s="87"/>
      <c r="AN52" s="89" t="s">
        <v>57</v>
      </c>
      <c r="AO52" s="87"/>
      <c r="AP52" s="87"/>
      <c r="AQ52" s="91" t="s">
        <v>58</v>
      </c>
      <c r="AR52" s="44"/>
      <c r="AS52" s="92" t="s">
        <v>59</v>
      </c>
      <c r="AT52" s="93" t="s">
        <v>60</v>
      </c>
      <c r="AU52" s="93" t="s">
        <v>61</v>
      </c>
      <c r="AV52" s="93" t="s">
        <v>62</v>
      </c>
      <c r="AW52" s="93" t="s">
        <v>63</v>
      </c>
      <c r="AX52" s="93" t="s">
        <v>64</v>
      </c>
      <c r="AY52" s="93" t="s">
        <v>65</v>
      </c>
      <c r="AZ52" s="93" t="s">
        <v>66</v>
      </c>
      <c r="BA52" s="93" t="s">
        <v>67</v>
      </c>
      <c r="BB52" s="93" t="s">
        <v>68</v>
      </c>
      <c r="BC52" s="93" t="s">
        <v>69</v>
      </c>
      <c r="BD52" s="94" t="s">
        <v>70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72</v>
      </c>
      <c r="BT54" s="109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24.75" customHeight="1">
      <c r="A55" s="110" t="s">
        <v>76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'Vod_2022_55 - Prodloužení...'!J28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77</v>
      </c>
      <c r="AR55" s="117"/>
      <c r="AS55" s="118">
        <v>0</v>
      </c>
      <c r="AT55" s="119">
        <f>ROUND(SUM(AV55:AW55),2)</f>
        <v>0</v>
      </c>
      <c r="AU55" s="120">
        <f>'Vod_2022_55 - Prodloužení...'!P87</f>
        <v>0</v>
      </c>
      <c r="AV55" s="119">
        <f>'Vod_2022_55 - Prodloužení...'!J31</f>
        <v>0</v>
      </c>
      <c r="AW55" s="119">
        <f>'Vod_2022_55 - Prodloužení...'!J32</f>
        <v>0</v>
      </c>
      <c r="AX55" s="119">
        <f>'Vod_2022_55 - Prodloužení...'!J33</f>
        <v>0</v>
      </c>
      <c r="AY55" s="119">
        <f>'Vod_2022_55 - Prodloužení...'!J34</f>
        <v>0</v>
      </c>
      <c r="AZ55" s="119">
        <f>'Vod_2022_55 - Prodloužení...'!F31</f>
        <v>0</v>
      </c>
      <c r="BA55" s="119">
        <f>'Vod_2022_55 - Prodloužení...'!F32</f>
        <v>0</v>
      </c>
      <c r="BB55" s="119">
        <f>'Vod_2022_55 - Prodloužení...'!F33</f>
        <v>0</v>
      </c>
      <c r="BC55" s="119">
        <f>'Vod_2022_55 - Prodloužení...'!F34</f>
        <v>0</v>
      </c>
      <c r="BD55" s="121">
        <f>'Vod_2022_55 - Prodloužení...'!F35</f>
        <v>0</v>
      </c>
      <c r="BE55" s="7"/>
      <c r="BT55" s="122" t="s">
        <v>78</v>
      </c>
      <c r="BU55" s="122" t="s">
        <v>79</v>
      </c>
      <c r="BV55" s="122" t="s">
        <v>74</v>
      </c>
      <c r="BW55" s="122" t="s">
        <v>5</v>
      </c>
      <c r="BX55" s="122" t="s">
        <v>75</v>
      </c>
      <c r="CL55" s="122" t="s">
        <v>19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bZnzAT0tDdKyVFJRZYGkFKobdOXCQ4u+o/fUVm1XgddlrtkH4s/8+5HkDkBav8SLbt9nrez/Cxa2L6iwaS00VQ==" hashValue="LRq0U/oe0vyFlzQDtVMvIsvTNEfcwuTP3CB8DQ/hKSxl8lkKl02qm0PL4/jfvZvGZk38oIN9UJDbN4tXXNUFq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Vod_2022_55 - Prodloužení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  <c r="AZ2" s="123" t="s">
        <v>80</v>
      </c>
      <c r="BA2" s="123" t="s">
        <v>81</v>
      </c>
      <c r="BB2" s="123" t="s">
        <v>82</v>
      </c>
      <c r="BC2" s="123" t="s">
        <v>83</v>
      </c>
      <c r="BD2" s="123" t="s">
        <v>84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0"/>
      <c r="AT3" s="17" t="s">
        <v>85</v>
      </c>
      <c r="AZ3" s="123" t="s">
        <v>86</v>
      </c>
      <c r="BA3" s="123" t="s">
        <v>87</v>
      </c>
      <c r="BB3" s="123" t="s">
        <v>82</v>
      </c>
      <c r="BC3" s="123" t="s">
        <v>88</v>
      </c>
      <c r="BD3" s="123" t="s">
        <v>84</v>
      </c>
    </row>
    <row r="4" s="1" customFormat="1" ht="24.96" customHeight="1">
      <c r="B4" s="20"/>
      <c r="D4" s="126" t="s">
        <v>89</v>
      </c>
      <c r="L4" s="20"/>
      <c r="M4" s="127" t="s">
        <v>10</v>
      </c>
      <c r="AT4" s="17" t="s">
        <v>4</v>
      </c>
      <c r="AZ4" s="123" t="s">
        <v>90</v>
      </c>
      <c r="BA4" s="123" t="s">
        <v>91</v>
      </c>
      <c r="BB4" s="123" t="s">
        <v>92</v>
      </c>
      <c r="BC4" s="123" t="s">
        <v>93</v>
      </c>
      <c r="BD4" s="123" t="s">
        <v>84</v>
      </c>
    </row>
    <row r="5" s="1" customFormat="1" ht="6.96" customHeight="1">
      <c r="B5" s="20"/>
      <c r="L5" s="20"/>
      <c r="AZ5" s="123" t="s">
        <v>94</v>
      </c>
      <c r="BA5" s="123" t="s">
        <v>95</v>
      </c>
      <c r="BB5" s="123" t="s">
        <v>82</v>
      </c>
      <c r="BC5" s="123" t="s">
        <v>85</v>
      </c>
      <c r="BD5" s="123" t="s">
        <v>84</v>
      </c>
    </row>
    <row r="6" s="2" customFormat="1" ht="12" customHeight="1">
      <c r="A6" s="38"/>
      <c r="B6" s="44"/>
      <c r="C6" s="38"/>
      <c r="D6" s="128" t="s">
        <v>16</v>
      </c>
      <c r="E6" s="38"/>
      <c r="F6" s="38"/>
      <c r="G6" s="38"/>
      <c r="H6" s="38"/>
      <c r="I6" s="38"/>
      <c r="J6" s="38"/>
      <c r="K6" s="38"/>
      <c r="L6" s="129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Z6" s="123" t="s">
        <v>96</v>
      </c>
      <c r="BA6" s="123" t="s">
        <v>97</v>
      </c>
      <c r="BB6" s="123" t="s">
        <v>82</v>
      </c>
      <c r="BC6" s="123" t="s">
        <v>98</v>
      </c>
      <c r="BD6" s="123" t="s">
        <v>84</v>
      </c>
    </row>
    <row r="7" s="2" customFormat="1" ht="16.5" customHeight="1">
      <c r="A7" s="38"/>
      <c r="B7" s="44"/>
      <c r="C7" s="38"/>
      <c r="D7" s="38"/>
      <c r="E7" s="130" t="s">
        <v>17</v>
      </c>
      <c r="F7" s="38"/>
      <c r="G7" s="38"/>
      <c r="H7" s="38"/>
      <c r="I7" s="38"/>
      <c r="J7" s="38"/>
      <c r="K7" s="38"/>
      <c r="L7" s="129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Z7" s="123" t="s">
        <v>99</v>
      </c>
      <c r="BA7" s="123" t="s">
        <v>100</v>
      </c>
      <c r="BB7" s="123" t="s">
        <v>92</v>
      </c>
      <c r="BC7" s="123" t="s">
        <v>101</v>
      </c>
      <c r="BD7" s="123" t="s">
        <v>84</v>
      </c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2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23" t="s">
        <v>102</v>
      </c>
      <c r="BA8" s="123" t="s">
        <v>103</v>
      </c>
      <c r="BB8" s="123" t="s">
        <v>104</v>
      </c>
      <c r="BC8" s="123" t="s">
        <v>105</v>
      </c>
      <c r="BD8" s="123" t="s">
        <v>84</v>
      </c>
    </row>
    <row r="9" s="2" customFormat="1" ht="12" customHeight="1">
      <c r="A9" s="38"/>
      <c r="B9" s="44"/>
      <c r="C9" s="38"/>
      <c r="D9" s="128" t="s">
        <v>18</v>
      </c>
      <c r="E9" s="38"/>
      <c r="F9" s="131" t="s">
        <v>19</v>
      </c>
      <c r="G9" s="38"/>
      <c r="H9" s="38"/>
      <c r="I9" s="128" t="s">
        <v>20</v>
      </c>
      <c r="J9" s="131" t="s">
        <v>19</v>
      </c>
      <c r="K9" s="38"/>
      <c r="L9" s="12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23" t="s">
        <v>106</v>
      </c>
      <c r="BA9" s="123" t="s">
        <v>107</v>
      </c>
      <c r="BB9" s="123" t="s">
        <v>92</v>
      </c>
      <c r="BC9" s="123" t="s">
        <v>108</v>
      </c>
      <c r="BD9" s="123" t="s">
        <v>84</v>
      </c>
    </row>
    <row r="10" s="2" customFormat="1" ht="12" customHeight="1">
      <c r="A10" s="38"/>
      <c r="B10" s="44"/>
      <c r="C10" s="38"/>
      <c r="D10" s="128" t="s">
        <v>21</v>
      </c>
      <c r="E10" s="38"/>
      <c r="F10" s="131" t="s">
        <v>22</v>
      </c>
      <c r="G10" s="38"/>
      <c r="H10" s="38"/>
      <c r="I10" s="128" t="s">
        <v>23</v>
      </c>
      <c r="J10" s="132" t="str">
        <f>'Rekapitulace stavby'!AN8</f>
        <v>5. 1. 2023</v>
      </c>
      <c r="K10" s="38"/>
      <c r="L10" s="12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Z10" s="123" t="s">
        <v>109</v>
      </c>
      <c r="BA10" s="123" t="s">
        <v>110</v>
      </c>
      <c r="BB10" s="123" t="s">
        <v>92</v>
      </c>
      <c r="BC10" s="123" t="s">
        <v>111</v>
      </c>
      <c r="BD10" s="123" t="s">
        <v>84</v>
      </c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2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Z11" s="123" t="s">
        <v>112</v>
      </c>
      <c r="BA11" s="123" t="s">
        <v>113</v>
      </c>
      <c r="BB11" s="123" t="s">
        <v>104</v>
      </c>
      <c r="BC11" s="123" t="s">
        <v>114</v>
      </c>
      <c r="BD11" s="123" t="s">
        <v>84</v>
      </c>
    </row>
    <row r="12" s="2" customFormat="1" ht="12" customHeight="1">
      <c r="A12" s="38"/>
      <c r="B12" s="44"/>
      <c r="C12" s="38"/>
      <c r="D12" s="128" t="s">
        <v>25</v>
      </c>
      <c r="E12" s="38"/>
      <c r="F12" s="38"/>
      <c r="G12" s="38"/>
      <c r="H12" s="38"/>
      <c r="I12" s="128" t="s">
        <v>26</v>
      </c>
      <c r="J12" s="131" t="s">
        <v>19</v>
      </c>
      <c r="K12" s="38"/>
      <c r="L12" s="12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Z12" s="123" t="s">
        <v>115</v>
      </c>
      <c r="BA12" s="123" t="s">
        <v>116</v>
      </c>
      <c r="BB12" s="123" t="s">
        <v>82</v>
      </c>
      <c r="BC12" s="123" t="s">
        <v>117</v>
      </c>
      <c r="BD12" s="123" t="s">
        <v>84</v>
      </c>
    </row>
    <row r="13" s="2" customFormat="1" ht="18" customHeight="1">
      <c r="A13" s="38"/>
      <c r="B13" s="44"/>
      <c r="C13" s="38"/>
      <c r="D13" s="38"/>
      <c r="E13" s="131" t="s">
        <v>27</v>
      </c>
      <c r="F13" s="38"/>
      <c r="G13" s="38"/>
      <c r="H13" s="38"/>
      <c r="I13" s="128" t="s">
        <v>28</v>
      </c>
      <c r="J13" s="131" t="s">
        <v>19</v>
      </c>
      <c r="K13" s="38"/>
      <c r="L13" s="12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Z13" s="123" t="s">
        <v>118</v>
      </c>
      <c r="BA13" s="123" t="s">
        <v>119</v>
      </c>
      <c r="BB13" s="123" t="s">
        <v>104</v>
      </c>
      <c r="BC13" s="123" t="s">
        <v>120</v>
      </c>
      <c r="BD13" s="123" t="s">
        <v>84</v>
      </c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2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Z14" s="123" t="s">
        <v>121</v>
      </c>
      <c r="BA14" s="123" t="s">
        <v>122</v>
      </c>
      <c r="BB14" s="123" t="s">
        <v>104</v>
      </c>
      <c r="BC14" s="123" t="s">
        <v>123</v>
      </c>
      <c r="BD14" s="123" t="s">
        <v>84</v>
      </c>
    </row>
    <row r="15" s="2" customFormat="1" ht="12" customHeight="1">
      <c r="A15" s="38"/>
      <c r="B15" s="44"/>
      <c r="C15" s="38"/>
      <c r="D15" s="128" t="s">
        <v>29</v>
      </c>
      <c r="E15" s="38"/>
      <c r="F15" s="38"/>
      <c r="G15" s="38"/>
      <c r="H15" s="38"/>
      <c r="I15" s="128" t="s">
        <v>26</v>
      </c>
      <c r="J15" s="33" t="str">
        <f>'Rekapitulace stavby'!AN13</f>
        <v>Vyplň údaj</v>
      </c>
      <c r="K15" s="38"/>
      <c r="L15" s="12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Z15" s="123" t="s">
        <v>124</v>
      </c>
      <c r="BA15" s="123" t="s">
        <v>125</v>
      </c>
      <c r="BB15" s="123" t="s">
        <v>92</v>
      </c>
      <c r="BC15" s="123" t="s">
        <v>126</v>
      </c>
      <c r="BD15" s="123" t="s">
        <v>84</v>
      </c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1"/>
      <c r="G16" s="131"/>
      <c r="H16" s="131"/>
      <c r="I16" s="128" t="s">
        <v>28</v>
      </c>
      <c r="J16" s="33" t="str">
        <f>'Rekapitulace stavby'!AN14</f>
        <v>Vyplň údaj</v>
      </c>
      <c r="K16" s="38"/>
      <c r="L16" s="12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Z16" s="123" t="s">
        <v>127</v>
      </c>
      <c r="BA16" s="123" t="s">
        <v>128</v>
      </c>
      <c r="BB16" s="123" t="s">
        <v>92</v>
      </c>
      <c r="BC16" s="123" t="s">
        <v>129</v>
      </c>
      <c r="BD16" s="123" t="s">
        <v>84</v>
      </c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2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Z17" s="123" t="s">
        <v>130</v>
      </c>
      <c r="BA17" s="123" t="s">
        <v>131</v>
      </c>
      <c r="BB17" s="123" t="s">
        <v>82</v>
      </c>
      <c r="BC17" s="123" t="s">
        <v>85</v>
      </c>
      <c r="BD17" s="123" t="s">
        <v>84</v>
      </c>
    </row>
    <row r="18" s="2" customFormat="1" ht="12" customHeight="1">
      <c r="A18" s="38"/>
      <c r="B18" s="44"/>
      <c r="C18" s="38"/>
      <c r="D18" s="128" t="s">
        <v>31</v>
      </c>
      <c r="E18" s="38"/>
      <c r="F18" s="38"/>
      <c r="G18" s="38"/>
      <c r="H18" s="38"/>
      <c r="I18" s="128" t="s">
        <v>26</v>
      </c>
      <c r="J18" s="131" t="s">
        <v>32</v>
      </c>
      <c r="K18" s="38"/>
      <c r="L18" s="12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1" t="s">
        <v>33</v>
      </c>
      <c r="F19" s="38"/>
      <c r="G19" s="38"/>
      <c r="H19" s="38"/>
      <c r="I19" s="128" t="s">
        <v>28</v>
      </c>
      <c r="J19" s="131" t="s">
        <v>34</v>
      </c>
      <c r="K19" s="38"/>
      <c r="L19" s="12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2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28" t="s">
        <v>36</v>
      </c>
      <c r="E21" s="38"/>
      <c r="F21" s="38"/>
      <c r="G21" s="38"/>
      <c r="H21" s="38"/>
      <c r="I21" s="128" t="s">
        <v>26</v>
      </c>
      <c r="J21" s="131" t="s">
        <v>32</v>
      </c>
      <c r="K21" s="38"/>
      <c r="L21" s="12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1" t="s">
        <v>33</v>
      </c>
      <c r="F22" s="38"/>
      <c r="G22" s="38"/>
      <c r="H22" s="38"/>
      <c r="I22" s="128" t="s">
        <v>28</v>
      </c>
      <c r="J22" s="131" t="s">
        <v>34</v>
      </c>
      <c r="K22" s="38"/>
      <c r="L22" s="12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2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28" t="s">
        <v>37</v>
      </c>
      <c r="E24" s="38"/>
      <c r="F24" s="38"/>
      <c r="G24" s="38"/>
      <c r="H24" s="38"/>
      <c r="I24" s="38"/>
      <c r="J24" s="38"/>
      <c r="K24" s="38"/>
      <c r="L24" s="12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47.25" customHeight="1">
      <c r="A25" s="133"/>
      <c r="B25" s="134"/>
      <c r="C25" s="133"/>
      <c r="D25" s="133"/>
      <c r="E25" s="135" t="s">
        <v>38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2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37"/>
      <c r="E27" s="137"/>
      <c r="F27" s="137"/>
      <c r="G27" s="137"/>
      <c r="H27" s="137"/>
      <c r="I27" s="137"/>
      <c r="J27" s="137"/>
      <c r="K27" s="137"/>
      <c r="L27" s="129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38" t="s">
        <v>39</v>
      </c>
      <c r="E28" s="38"/>
      <c r="F28" s="38"/>
      <c r="G28" s="38"/>
      <c r="H28" s="38"/>
      <c r="I28" s="38"/>
      <c r="J28" s="139">
        <f>ROUND(J87, 2)</f>
        <v>0</v>
      </c>
      <c r="K28" s="38"/>
      <c r="L28" s="12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7"/>
      <c r="E29" s="137"/>
      <c r="F29" s="137"/>
      <c r="G29" s="137"/>
      <c r="H29" s="137"/>
      <c r="I29" s="137"/>
      <c r="J29" s="137"/>
      <c r="K29" s="137"/>
      <c r="L29" s="12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0" t="s">
        <v>41</v>
      </c>
      <c r="G30" s="38"/>
      <c r="H30" s="38"/>
      <c r="I30" s="140" t="s">
        <v>40</v>
      </c>
      <c r="J30" s="140" t="s">
        <v>42</v>
      </c>
      <c r="K30" s="38"/>
      <c r="L30" s="12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1" t="s">
        <v>43</v>
      </c>
      <c r="E31" s="128" t="s">
        <v>44</v>
      </c>
      <c r="F31" s="142">
        <f>ROUND((SUM(BE87:BE378)),  2)</f>
        <v>0</v>
      </c>
      <c r="G31" s="38"/>
      <c r="H31" s="38"/>
      <c r="I31" s="143">
        <v>0.20999999999999999</v>
      </c>
      <c r="J31" s="142">
        <f>ROUND(((SUM(BE87:BE378))*I31),  2)</f>
        <v>0</v>
      </c>
      <c r="K31" s="38"/>
      <c r="L31" s="12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28" t="s">
        <v>45</v>
      </c>
      <c r="F32" s="142">
        <f>ROUND((SUM(BF87:BF378)),  2)</f>
        <v>0</v>
      </c>
      <c r="G32" s="38"/>
      <c r="H32" s="38"/>
      <c r="I32" s="143">
        <v>0.14999999999999999</v>
      </c>
      <c r="J32" s="142">
        <f>ROUND(((SUM(BF87:BF378))*I32),  2)</f>
        <v>0</v>
      </c>
      <c r="K32" s="38"/>
      <c r="L32" s="12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28" t="s">
        <v>46</v>
      </c>
      <c r="F33" s="142">
        <f>ROUND((SUM(BG87:BG378)),  2)</f>
        <v>0</v>
      </c>
      <c r="G33" s="38"/>
      <c r="H33" s="38"/>
      <c r="I33" s="143">
        <v>0.20999999999999999</v>
      </c>
      <c r="J33" s="142">
        <f>0</f>
        <v>0</v>
      </c>
      <c r="K33" s="38"/>
      <c r="L33" s="12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28" t="s">
        <v>47</v>
      </c>
      <c r="F34" s="142">
        <f>ROUND((SUM(BH87:BH378)),  2)</f>
        <v>0</v>
      </c>
      <c r="G34" s="38"/>
      <c r="H34" s="38"/>
      <c r="I34" s="143">
        <v>0.14999999999999999</v>
      </c>
      <c r="J34" s="142">
        <f>0</f>
        <v>0</v>
      </c>
      <c r="K34" s="38"/>
      <c r="L34" s="12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8" t="s">
        <v>48</v>
      </c>
      <c r="F35" s="142">
        <f>ROUND((SUM(BI87:BI378)),  2)</f>
        <v>0</v>
      </c>
      <c r="G35" s="38"/>
      <c r="H35" s="38"/>
      <c r="I35" s="143">
        <v>0</v>
      </c>
      <c r="J35" s="142">
        <f>0</f>
        <v>0</v>
      </c>
      <c r="K35" s="38"/>
      <c r="L35" s="12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2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4"/>
      <c r="D37" s="145" t="s">
        <v>49</v>
      </c>
      <c r="E37" s="146"/>
      <c r="F37" s="146"/>
      <c r="G37" s="147" t="s">
        <v>50</v>
      </c>
      <c r="H37" s="148" t="s">
        <v>51</v>
      </c>
      <c r="I37" s="146"/>
      <c r="J37" s="149">
        <f>SUM(J28:J35)</f>
        <v>0</v>
      </c>
      <c r="K37" s="150"/>
      <c r="L37" s="12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132</v>
      </c>
      <c r="D43" s="40"/>
      <c r="E43" s="40"/>
      <c r="F43" s="40"/>
      <c r="G43" s="40"/>
      <c r="H43" s="40"/>
      <c r="I43" s="40"/>
      <c r="J43" s="40"/>
      <c r="K43" s="40"/>
      <c r="L43" s="129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29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40"/>
      <c r="J45" s="40"/>
      <c r="K45" s="40"/>
      <c r="L45" s="129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Prodloužení vodovodu ul. Kostelecká</v>
      </c>
      <c r="F46" s="40"/>
      <c r="G46" s="40"/>
      <c r="H46" s="40"/>
      <c r="I46" s="40"/>
      <c r="J46" s="40"/>
      <c r="K46" s="40"/>
      <c r="L46" s="129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29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Kyjov, ulice Kostelecká</v>
      </c>
      <c r="G48" s="40"/>
      <c r="H48" s="40"/>
      <c r="I48" s="32" t="s">
        <v>23</v>
      </c>
      <c r="J48" s="72" t="str">
        <f>IF(J10="","",J10)</f>
        <v>5. 1. 2023</v>
      </c>
      <c r="K48" s="40"/>
      <c r="L48" s="129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29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25</v>
      </c>
      <c r="D50" s="40"/>
      <c r="E50" s="40"/>
      <c r="F50" s="27" t="str">
        <f>E13</f>
        <v>Město Kyjov</v>
      </c>
      <c r="G50" s="40"/>
      <c r="H50" s="40"/>
      <c r="I50" s="32" t="s">
        <v>31</v>
      </c>
      <c r="J50" s="36" t="str">
        <f>E19</f>
        <v>Ing. Karel Vaštík</v>
      </c>
      <c r="K50" s="40"/>
      <c r="L50" s="129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15.15" customHeight="1">
      <c r="A51" s="38"/>
      <c r="B51" s="39"/>
      <c r="C51" s="32" t="s">
        <v>29</v>
      </c>
      <c r="D51" s="40"/>
      <c r="E51" s="40"/>
      <c r="F51" s="27" t="str">
        <f>IF(E16="","",E16)</f>
        <v>Vyplň údaj</v>
      </c>
      <c r="G51" s="40"/>
      <c r="H51" s="40"/>
      <c r="I51" s="32" t="s">
        <v>36</v>
      </c>
      <c r="J51" s="36" t="str">
        <f>E22</f>
        <v>Ing. Karel Vaštík</v>
      </c>
      <c r="K51" s="40"/>
      <c r="L51" s="129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29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5" t="s">
        <v>133</v>
      </c>
      <c r="D53" s="156"/>
      <c r="E53" s="156"/>
      <c r="F53" s="156"/>
      <c r="G53" s="156"/>
      <c r="H53" s="156"/>
      <c r="I53" s="156"/>
      <c r="J53" s="157" t="s">
        <v>134</v>
      </c>
      <c r="K53" s="156"/>
      <c r="L53" s="129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29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58" t="s">
        <v>71</v>
      </c>
      <c r="D55" s="40"/>
      <c r="E55" s="40"/>
      <c r="F55" s="40"/>
      <c r="G55" s="40"/>
      <c r="H55" s="40"/>
      <c r="I55" s="40"/>
      <c r="J55" s="102">
        <f>J87</f>
        <v>0</v>
      </c>
      <c r="K55" s="40"/>
      <c r="L55" s="129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135</v>
      </c>
    </row>
    <row r="56" s="9" customFormat="1" ht="24.96" customHeight="1">
      <c r="A56" s="9"/>
      <c r="B56" s="159"/>
      <c r="C56" s="160"/>
      <c r="D56" s="161" t="s">
        <v>136</v>
      </c>
      <c r="E56" s="162"/>
      <c r="F56" s="162"/>
      <c r="G56" s="162"/>
      <c r="H56" s="162"/>
      <c r="I56" s="162"/>
      <c r="J56" s="163">
        <f>J88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137</v>
      </c>
      <c r="E57" s="168"/>
      <c r="F57" s="168"/>
      <c r="G57" s="168"/>
      <c r="H57" s="168"/>
      <c r="I57" s="168"/>
      <c r="J57" s="169">
        <f>J89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138</v>
      </c>
      <c r="E58" s="168"/>
      <c r="F58" s="168"/>
      <c r="G58" s="168"/>
      <c r="H58" s="168"/>
      <c r="I58" s="168"/>
      <c r="J58" s="169">
        <f>J187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139</v>
      </c>
      <c r="E59" s="168"/>
      <c r="F59" s="168"/>
      <c r="G59" s="168"/>
      <c r="H59" s="168"/>
      <c r="I59" s="168"/>
      <c r="J59" s="169">
        <f>J212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140</v>
      </c>
      <c r="E60" s="168"/>
      <c r="F60" s="168"/>
      <c r="G60" s="168"/>
      <c r="H60" s="168"/>
      <c r="I60" s="168"/>
      <c r="J60" s="169">
        <f>J216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141</v>
      </c>
      <c r="E61" s="168"/>
      <c r="F61" s="168"/>
      <c r="G61" s="168"/>
      <c r="H61" s="168"/>
      <c r="I61" s="168"/>
      <c r="J61" s="169">
        <f>J302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5"/>
      <c r="C62" s="166"/>
      <c r="D62" s="167" t="s">
        <v>142</v>
      </c>
      <c r="E62" s="168"/>
      <c r="F62" s="168"/>
      <c r="G62" s="168"/>
      <c r="H62" s="168"/>
      <c r="I62" s="168"/>
      <c r="J62" s="169">
        <f>J325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143</v>
      </c>
      <c r="E63" s="168"/>
      <c r="F63" s="168"/>
      <c r="G63" s="168"/>
      <c r="H63" s="168"/>
      <c r="I63" s="168"/>
      <c r="J63" s="169">
        <f>J333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59"/>
      <c r="C64" s="160"/>
      <c r="D64" s="161" t="s">
        <v>144</v>
      </c>
      <c r="E64" s="162"/>
      <c r="F64" s="162"/>
      <c r="G64" s="162"/>
      <c r="H64" s="162"/>
      <c r="I64" s="162"/>
      <c r="J64" s="163">
        <f>J342</f>
        <v>0</v>
      </c>
      <c r="K64" s="160"/>
      <c r="L64" s="16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65"/>
      <c r="C65" s="166"/>
      <c r="D65" s="167" t="s">
        <v>145</v>
      </c>
      <c r="E65" s="168"/>
      <c r="F65" s="168"/>
      <c r="G65" s="168"/>
      <c r="H65" s="168"/>
      <c r="I65" s="168"/>
      <c r="J65" s="169">
        <f>J343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59"/>
      <c r="C66" s="160"/>
      <c r="D66" s="161" t="s">
        <v>146</v>
      </c>
      <c r="E66" s="162"/>
      <c r="F66" s="162"/>
      <c r="G66" s="162"/>
      <c r="H66" s="162"/>
      <c r="I66" s="162"/>
      <c r="J66" s="163">
        <f>J350</f>
        <v>0</v>
      </c>
      <c r="K66" s="160"/>
      <c r="L66" s="16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5"/>
      <c r="C67" s="166"/>
      <c r="D67" s="167" t="s">
        <v>147</v>
      </c>
      <c r="E67" s="168"/>
      <c r="F67" s="168"/>
      <c r="G67" s="168"/>
      <c r="H67" s="168"/>
      <c r="I67" s="168"/>
      <c r="J67" s="169">
        <f>J351</f>
        <v>0</v>
      </c>
      <c r="K67" s="166"/>
      <c r="L67" s="17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5"/>
      <c r="C68" s="166"/>
      <c r="D68" s="167" t="s">
        <v>148</v>
      </c>
      <c r="E68" s="168"/>
      <c r="F68" s="168"/>
      <c r="G68" s="168"/>
      <c r="H68" s="168"/>
      <c r="I68" s="168"/>
      <c r="J68" s="169">
        <f>J365</f>
        <v>0</v>
      </c>
      <c r="K68" s="166"/>
      <c r="L68" s="17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5"/>
      <c r="C69" s="166"/>
      <c r="D69" s="167" t="s">
        <v>149</v>
      </c>
      <c r="E69" s="168"/>
      <c r="F69" s="168"/>
      <c r="G69" s="168"/>
      <c r="H69" s="168"/>
      <c r="I69" s="168"/>
      <c r="J69" s="169">
        <f>J368</f>
        <v>0</v>
      </c>
      <c r="K69" s="166"/>
      <c r="L69" s="17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29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29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29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150</v>
      </c>
      <c r="D76" s="40"/>
      <c r="E76" s="40"/>
      <c r="F76" s="40"/>
      <c r="G76" s="40"/>
      <c r="H76" s="40"/>
      <c r="I76" s="40"/>
      <c r="J76" s="40"/>
      <c r="K76" s="40"/>
      <c r="L76" s="12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2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29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E7</f>
        <v>Prodloužení vodovodu ul. Kostelecká</v>
      </c>
      <c r="F79" s="40"/>
      <c r="G79" s="40"/>
      <c r="H79" s="40"/>
      <c r="I79" s="40"/>
      <c r="J79" s="40"/>
      <c r="K79" s="40"/>
      <c r="L79" s="129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29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F10</f>
        <v>Kyjov, ulice Kostelecká</v>
      </c>
      <c r="G81" s="40"/>
      <c r="H81" s="40"/>
      <c r="I81" s="32" t="s">
        <v>23</v>
      </c>
      <c r="J81" s="72" t="str">
        <f>IF(J10="","",J10)</f>
        <v>5. 1. 2023</v>
      </c>
      <c r="K81" s="40"/>
      <c r="L81" s="12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2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E13</f>
        <v>Město Kyjov</v>
      </c>
      <c r="G83" s="40"/>
      <c r="H83" s="40"/>
      <c r="I83" s="32" t="s">
        <v>31</v>
      </c>
      <c r="J83" s="36" t="str">
        <f>E19</f>
        <v>Ing. Karel Vaštík</v>
      </c>
      <c r="K83" s="40"/>
      <c r="L83" s="12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29</v>
      </c>
      <c r="D84" s="40"/>
      <c r="E84" s="40"/>
      <c r="F84" s="27" t="str">
        <f>IF(E16="","",E16)</f>
        <v>Vyplň údaj</v>
      </c>
      <c r="G84" s="40"/>
      <c r="H84" s="40"/>
      <c r="I84" s="32" t="s">
        <v>36</v>
      </c>
      <c r="J84" s="36" t="str">
        <f>E22</f>
        <v>Ing. Karel Vaštík</v>
      </c>
      <c r="K84" s="40"/>
      <c r="L84" s="12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2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71"/>
      <c r="B86" s="172"/>
      <c r="C86" s="173" t="s">
        <v>151</v>
      </c>
      <c r="D86" s="174" t="s">
        <v>58</v>
      </c>
      <c r="E86" s="174" t="s">
        <v>54</v>
      </c>
      <c r="F86" s="174" t="s">
        <v>55</v>
      </c>
      <c r="G86" s="174" t="s">
        <v>152</v>
      </c>
      <c r="H86" s="174" t="s">
        <v>153</v>
      </c>
      <c r="I86" s="174" t="s">
        <v>154</v>
      </c>
      <c r="J86" s="174" t="s">
        <v>134</v>
      </c>
      <c r="K86" s="175" t="s">
        <v>155</v>
      </c>
      <c r="L86" s="176"/>
      <c r="M86" s="92" t="s">
        <v>19</v>
      </c>
      <c r="N86" s="93" t="s">
        <v>43</v>
      </c>
      <c r="O86" s="93" t="s">
        <v>156</v>
      </c>
      <c r="P86" s="93" t="s">
        <v>157</v>
      </c>
      <c r="Q86" s="93" t="s">
        <v>158</v>
      </c>
      <c r="R86" s="93" t="s">
        <v>159</v>
      </c>
      <c r="S86" s="93" t="s">
        <v>160</v>
      </c>
      <c r="T86" s="94" t="s">
        <v>161</v>
      </c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</row>
    <row r="87" s="2" customFormat="1" ht="22.8" customHeight="1">
      <c r="A87" s="38"/>
      <c r="B87" s="39"/>
      <c r="C87" s="99" t="s">
        <v>162</v>
      </c>
      <c r="D87" s="40"/>
      <c r="E87" s="40"/>
      <c r="F87" s="40"/>
      <c r="G87" s="40"/>
      <c r="H87" s="40"/>
      <c r="I87" s="40"/>
      <c r="J87" s="177">
        <f>BK87</f>
        <v>0</v>
      </c>
      <c r="K87" s="40"/>
      <c r="L87" s="44"/>
      <c r="M87" s="95"/>
      <c r="N87" s="178"/>
      <c r="O87" s="96"/>
      <c r="P87" s="179">
        <f>P88+P342+P350</f>
        <v>0</v>
      </c>
      <c r="Q87" s="96"/>
      <c r="R87" s="179">
        <f>R88+R342+R350</f>
        <v>181.74838891000002</v>
      </c>
      <c r="S87" s="96"/>
      <c r="T87" s="180">
        <f>T88+T342+T350</f>
        <v>3.6360000000000001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72</v>
      </c>
      <c r="AU87" s="17" t="s">
        <v>135</v>
      </c>
      <c r="BK87" s="181">
        <f>BK88+BK342+BK350</f>
        <v>0</v>
      </c>
    </row>
    <row r="88" s="12" customFormat="1" ht="25.92" customHeight="1">
      <c r="A88" s="12"/>
      <c r="B88" s="182"/>
      <c r="C88" s="183"/>
      <c r="D88" s="184" t="s">
        <v>72</v>
      </c>
      <c r="E88" s="185" t="s">
        <v>163</v>
      </c>
      <c r="F88" s="185" t="s">
        <v>164</v>
      </c>
      <c r="G88" s="183"/>
      <c r="H88" s="183"/>
      <c r="I88" s="186"/>
      <c r="J88" s="187">
        <f>BK88</f>
        <v>0</v>
      </c>
      <c r="K88" s="183"/>
      <c r="L88" s="188"/>
      <c r="M88" s="189"/>
      <c r="N88" s="190"/>
      <c r="O88" s="190"/>
      <c r="P88" s="191">
        <f>P89+P187+P212+P216+P302+P325+P333</f>
        <v>0</v>
      </c>
      <c r="Q88" s="190"/>
      <c r="R88" s="191">
        <f>R89+R187+R212+R216+R302+R325+R333</f>
        <v>181.74784255000003</v>
      </c>
      <c r="S88" s="190"/>
      <c r="T88" s="192">
        <f>T89+T187+T212+T216+T302+T325+T333</f>
        <v>3.6360000000000001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3" t="s">
        <v>78</v>
      </c>
      <c r="AT88" s="194" t="s">
        <v>72</v>
      </c>
      <c r="AU88" s="194" t="s">
        <v>73</v>
      </c>
      <c r="AY88" s="193" t="s">
        <v>165</v>
      </c>
      <c r="BK88" s="195">
        <f>BK89+BK187+BK212+BK216+BK302+BK325+BK333</f>
        <v>0</v>
      </c>
    </row>
    <row r="89" s="12" customFormat="1" ht="22.8" customHeight="1">
      <c r="A89" s="12"/>
      <c r="B89" s="182"/>
      <c r="C89" s="183"/>
      <c r="D89" s="184" t="s">
        <v>72</v>
      </c>
      <c r="E89" s="196" t="s">
        <v>78</v>
      </c>
      <c r="F89" s="196" t="s">
        <v>166</v>
      </c>
      <c r="G89" s="183"/>
      <c r="H89" s="183"/>
      <c r="I89" s="186"/>
      <c r="J89" s="197">
        <f>BK89</f>
        <v>0</v>
      </c>
      <c r="K89" s="183"/>
      <c r="L89" s="188"/>
      <c r="M89" s="189"/>
      <c r="N89" s="190"/>
      <c r="O89" s="190"/>
      <c r="P89" s="191">
        <f>SUM(P90:P186)</f>
        <v>0</v>
      </c>
      <c r="Q89" s="190"/>
      <c r="R89" s="191">
        <f>SUM(R90:R186)</f>
        <v>173.72055352000001</v>
      </c>
      <c r="S89" s="190"/>
      <c r="T89" s="192">
        <f>SUM(T90:T186)</f>
        <v>3.6360000000000001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3" t="s">
        <v>78</v>
      </c>
      <c r="AT89" s="194" t="s">
        <v>72</v>
      </c>
      <c r="AU89" s="194" t="s">
        <v>78</v>
      </c>
      <c r="AY89" s="193" t="s">
        <v>165</v>
      </c>
      <c r="BK89" s="195">
        <f>SUM(BK90:BK186)</f>
        <v>0</v>
      </c>
    </row>
    <row r="90" s="2" customFormat="1" ht="24.15" customHeight="1">
      <c r="A90" s="38"/>
      <c r="B90" s="39"/>
      <c r="C90" s="198" t="s">
        <v>78</v>
      </c>
      <c r="D90" s="198" t="s">
        <v>167</v>
      </c>
      <c r="E90" s="199" t="s">
        <v>168</v>
      </c>
      <c r="F90" s="200" t="s">
        <v>169</v>
      </c>
      <c r="G90" s="201" t="s">
        <v>104</v>
      </c>
      <c r="H90" s="202">
        <v>1</v>
      </c>
      <c r="I90" s="203"/>
      <c r="J90" s="204">
        <f>ROUND(I90*H90,2)</f>
        <v>0</v>
      </c>
      <c r="K90" s="200" t="s">
        <v>170</v>
      </c>
      <c r="L90" s="44"/>
      <c r="M90" s="205" t="s">
        <v>19</v>
      </c>
      <c r="N90" s="206" t="s">
        <v>44</v>
      </c>
      <c r="O90" s="84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9" t="s">
        <v>171</v>
      </c>
      <c r="AT90" s="209" t="s">
        <v>167</v>
      </c>
      <c r="AU90" s="209" t="s">
        <v>85</v>
      </c>
      <c r="AY90" s="17" t="s">
        <v>165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7" t="s">
        <v>78</v>
      </c>
      <c r="BK90" s="210">
        <f>ROUND(I90*H90,2)</f>
        <v>0</v>
      </c>
      <c r="BL90" s="17" t="s">
        <v>171</v>
      </c>
      <c r="BM90" s="209" t="s">
        <v>172</v>
      </c>
    </row>
    <row r="91" s="2" customFormat="1">
      <c r="A91" s="38"/>
      <c r="B91" s="39"/>
      <c r="C91" s="40"/>
      <c r="D91" s="211" t="s">
        <v>173</v>
      </c>
      <c r="E91" s="40"/>
      <c r="F91" s="212" t="s">
        <v>174</v>
      </c>
      <c r="G91" s="40"/>
      <c r="H91" s="40"/>
      <c r="I91" s="213"/>
      <c r="J91" s="40"/>
      <c r="K91" s="40"/>
      <c r="L91" s="44"/>
      <c r="M91" s="214"/>
      <c r="N91" s="215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173</v>
      </c>
      <c r="AU91" s="17" t="s">
        <v>85</v>
      </c>
    </row>
    <row r="92" s="2" customFormat="1">
      <c r="A92" s="38"/>
      <c r="B92" s="39"/>
      <c r="C92" s="40"/>
      <c r="D92" s="216" t="s">
        <v>175</v>
      </c>
      <c r="E92" s="40"/>
      <c r="F92" s="217" t="s">
        <v>176</v>
      </c>
      <c r="G92" s="40"/>
      <c r="H92" s="40"/>
      <c r="I92" s="213"/>
      <c r="J92" s="40"/>
      <c r="K92" s="40"/>
      <c r="L92" s="44"/>
      <c r="M92" s="214"/>
      <c r="N92" s="215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175</v>
      </c>
      <c r="AU92" s="17" t="s">
        <v>85</v>
      </c>
    </row>
    <row r="93" s="2" customFormat="1" ht="24.15" customHeight="1">
      <c r="A93" s="38"/>
      <c r="B93" s="39"/>
      <c r="C93" s="198" t="s">
        <v>85</v>
      </c>
      <c r="D93" s="198" t="s">
        <v>167</v>
      </c>
      <c r="E93" s="199" t="s">
        <v>177</v>
      </c>
      <c r="F93" s="200" t="s">
        <v>178</v>
      </c>
      <c r="G93" s="201" t="s">
        <v>104</v>
      </c>
      <c r="H93" s="202">
        <v>6.7000000000000002</v>
      </c>
      <c r="I93" s="203"/>
      <c r="J93" s="204">
        <f>ROUND(I93*H93,2)</f>
        <v>0</v>
      </c>
      <c r="K93" s="200" t="s">
        <v>170</v>
      </c>
      <c r="L93" s="44"/>
      <c r="M93" s="205" t="s">
        <v>19</v>
      </c>
      <c r="N93" s="206" t="s">
        <v>44</v>
      </c>
      <c r="O93" s="84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9" t="s">
        <v>171</v>
      </c>
      <c r="AT93" s="209" t="s">
        <v>167</v>
      </c>
      <c r="AU93" s="209" t="s">
        <v>85</v>
      </c>
      <c r="AY93" s="17" t="s">
        <v>165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7" t="s">
        <v>78</v>
      </c>
      <c r="BK93" s="210">
        <f>ROUND(I93*H93,2)</f>
        <v>0</v>
      </c>
      <c r="BL93" s="17" t="s">
        <v>171</v>
      </c>
      <c r="BM93" s="209" t="s">
        <v>179</v>
      </c>
    </row>
    <row r="94" s="2" customFormat="1">
      <c r="A94" s="38"/>
      <c r="B94" s="39"/>
      <c r="C94" s="40"/>
      <c r="D94" s="211" t="s">
        <v>173</v>
      </c>
      <c r="E94" s="40"/>
      <c r="F94" s="212" t="s">
        <v>180</v>
      </c>
      <c r="G94" s="40"/>
      <c r="H94" s="40"/>
      <c r="I94" s="213"/>
      <c r="J94" s="40"/>
      <c r="K94" s="40"/>
      <c r="L94" s="44"/>
      <c r="M94" s="214"/>
      <c r="N94" s="215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173</v>
      </c>
      <c r="AU94" s="17" t="s">
        <v>85</v>
      </c>
    </row>
    <row r="95" s="13" customFormat="1">
      <c r="A95" s="13"/>
      <c r="B95" s="218"/>
      <c r="C95" s="219"/>
      <c r="D95" s="216" t="s">
        <v>181</v>
      </c>
      <c r="E95" s="220" t="s">
        <v>19</v>
      </c>
      <c r="F95" s="221" t="s">
        <v>121</v>
      </c>
      <c r="G95" s="219"/>
      <c r="H95" s="222">
        <v>6.7000000000000002</v>
      </c>
      <c r="I95" s="223"/>
      <c r="J95" s="219"/>
      <c r="K95" s="219"/>
      <c r="L95" s="224"/>
      <c r="M95" s="225"/>
      <c r="N95" s="226"/>
      <c r="O95" s="226"/>
      <c r="P95" s="226"/>
      <c r="Q95" s="226"/>
      <c r="R95" s="226"/>
      <c r="S95" s="226"/>
      <c r="T95" s="22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28" t="s">
        <v>181</v>
      </c>
      <c r="AU95" s="228" t="s">
        <v>85</v>
      </c>
      <c r="AV95" s="13" t="s">
        <v>85</v>
      </c>
      <c r="AW95" s="13" t="s">
        <v>35</v>
      </c>
      <c r="AX95" s="13" t="s">
        <v>78</v>
      </c>
      <c r="AY95" s="228" t="s">
        <v>165</v>
      </c>
    </row>
    <row r="96" s="2" customFormat="1" ht="33" customHeight="1">
      <c r="A96" s="38"/>
      <c r="B96" s="39"/>
      <c r="C96" s="198" t="s">
        <v>84</v>
      </c>
      <c r="D96" s="198" t="s">
        <v>167</v>
      </c>
      <c r="E96" s="199" t="s">
        <v>182</v>
      </c>
      <c r="F96" s="200" t="s">
        <v>183</v>
      </c>
      <c r="G96" s="201" t="s">
        <v>104</v>
      </c>
      <c r="H96" s="202">
        <v>4.2000000000000002</v>
      </c>
      <c r="I96" s="203"/>
      <c r="J96" s="204">
        <f>ROUND(I96*H96,2)</f>
        <v>0</v>
      </c>
      <c r="K96" s="200" t="s">
        <v>170</v>
      </c>
      <c r="L96" s="44"/>
      <c r="M96" s="205" t="s">
        <v>19</v>
      </c>
      <c r="N96" s="206" t="s">
        <v>44</v>
      </c>
      <c r="O96" s="84"/>
      <c r="P96" s="207">
        <f>O96*H96</f>
        <v>0</v>
      </c>
      <c r="Q96" s="207">
        <v>0</v>
      </c>
      <c r="R96" s="207">
        <f>Q96*H96</f>
        <v>0</v>
      </c>
      <c r="S96" s="207">
        <v>0.63</v>
      </c>
      <c r="T96" s="208">
        <f>S96*H96</f>
        <v>2.6460000000000004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9" t="s">
        <v>171</v>
      </c>
      <c r="AT96" s="209" t="s">
        <v>167</v>
      </c>
      <c r="AU96" s="209" t="s">
        <v>85</v>
      </c>
      <c r="AY96" s="17" t="s">
        <v>165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7" t="s">
        <v>78</v>
      </c>
      <c r="BK96" s="210">
        <f>ROUND(I96*H96,2)</f>
        <v>0</v>
      </c>
      <c r="BL96" s="17" t="s">
        <v>171</v>
      </c>
      <c r="BM96" s="209" t="s">
        <v>184</v>
      </c>
    </row>
    <row r="97" s="2" customFormat="1">
      <c r="A97" s="38"/>
      <c r="B97" s="39"/>
      <c r="C97" s="40"/>
      <c r="D97" s="211" t="s">
        <v>173</v>
      </c>
      <c r="E97" s="40"/>
      <c r="F97" s="212" t="s">
        <v>185</v>
      </c>
      <c r="G97" s="40"/>
      <c r="H97" s="40"/>
      <c r="I97" s="213"/>
      <c r="J97" s="40"/>
      <c r="K97" s="40"/>
      <c r="L97" s="44"/>
      <c r="M97" s="214"/>
      <c r="N97" s="215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173</v>
      </c>
      <c r="AU97" s="17" t="s">
        <v>85</v>
      </c>
    </row>
    <row r="98" s="13" customFormat="1">
      <c r="A98" s="13"/>
      <c r="B98" s="218"/>
      <c r="C98" s="219"/>
      <c r="D98" s="216" t="s">
        <v>181</v>
      </c>
      <c r="E98" s="220" t="s">
        <v>19</v>
      </c>
      <c r="F98" s="221" t="s">
        <v>112</v>
      </c>
      <c r="G98" s="219"/>
      <c r="H98" s="222">
        <v>4.2000000000000002</v>
      </c>
      <c r="I98" s="223"/>
      <c r="J98" s="219"/>
      <c r="K98" s="219"/>
      <c r="L98" s="224"/>
      <c r="M98" s="225"/>
      <c r="N98" s="226"/>
      <c r="O98" s="226"/>
      <c r="P98" s="226"/>
      <c r="Q98" s="226"/>
      <c r="R98" s="226"/>
      <c r="S98" s="226"/>
      <c r="T98" s="227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8" t="s">
        <v>181</v>
      </c>
      <c r="AU98" s="228" t="s">
        <v>85</v>
      </c>
      <c r="AV98" s="13" t="s">
        <v>85</v>
      </c>
      <c r="AW98" s="13" t="s">
        <v>35</v>
      </c>
      <c r="AX98" s="13" t="s">
        <v>78</v>
      </c>
      <c r="AY98" s="228" t="s">
        <v>165</v>
      </c>
    </row>
    <row r="99" s="2" customFormat="1" ht="24.15" customHeight="1">
      <c r="A99" s="38"/>
      <c r="B99" s="39"/>
      <c r="C99" s="198" t="s">
        <v>171</v>
      </c>
      <c r="D99" s="198" t="s">
        <v>167</v>
      </c>
      <c r="E99" s="199" t="s">
        <v>186</v>
      </c>
      <c r="F99" s="200" t="s">
        <v>187</v>
      </c>
      <c r="G99" s="201" t="s">
        <v>82</v>
      </c>
      <c r="H99" s="202">
        <v>2</v>
      </c>
      <c r="I99" s="203"/>
      <c r="J99" s="204">
        <f>ROUND(I99*H99,2)</f>
        <v>0</v>
      </c>
      <c r="K99" s="200" t="s">
        <v>170</v>
      </c>
      <c r="L99" s="44"/>
      <c r="M99" s="205" t="s">
        <v>19</v>
      </c>
      <c r="N99" s="206" t="s">
        <v>44</v>
      </c>
      <c r="O99" s="84"/>
      <c r="P99" s="207">
        <f>O99*H99</f>
        <v>0</v>
      </c>
      <c r="Q99" s="207">
        <v>0</v>
      </c>
      <c r="R99" s="207">
        <f>Q99*H99</f>
        <v>0</v>
      </c>
      <c r="S99" s="207">
        <v>0.28999999999999998</v>
      </c>
      <c r="T99" s="208">
        <f>S99*H99</f>
        <v>0.57999999999999996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9" t="s">
        <v>171</v>
      </c>
      <c r="AT99" s="209" t="s">
        <v>167</v>
      </c>
      <c r="AU99" s="209" t="s">
        <v>85</v>
      </c>
      <c r="AY99" s="17" t="s">
        <v>165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7" t="s">
        <v>78</v>
      </c>
      <c r="BK99" s="210">
        <f>ROUND(I99*H99,2)</f>
        <v>0</v>
      </c>
      <c r="BL99" s="17" t="s">
        <v>171</v>
      </c>
      <c r="BM99" s="209" t="s">
        <v>188</v>
      </c>
    </row>
    <row r="100" s="2" customFormat="1">
      <c r="A100" s="38"/>
      <c r="B100" s="39"/>
      <c r="C100" s="40"/>
      <c r="D100" s="211" t="s">
        <v>173</v>
      </c>
      <c r="E100" s="40"/>
      <c r="F100" s="212" t="s">
        <v>189</v>
      </c>
      <c r="G100" s="40"/>
      <c r="H100" s="40"/>
      <c r="I100" s="213"/>
      <c r="J100" s="40"/>
      <c r="K100" s="40"/>
      <c r="L100" s="44"/>
      <c r="M100" s="214"/>
      <c r="N100" s="215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173</v>
      </c>
      <c r="AU100" s="17" t="s">
        <v>85</v>
      </c>
    </row>
    <row r="101" s="13" customFormat="1">
      <c r="A101" s="13"/>
      <c r="B101" s="218"/>
      <c r="C101" s="219"/>
      <c r="D101" s="216" t="s">
        <v>181</v>
      </c>
      <c r="E101" s="220" t="s">
        <v>19</v>
      </c>
      <c r="F101" s="221" t="s">
        <v>130</v>
      </c>
      <c r="G101" s="219"/>
      <c r="H101" s="222">
        <v>2</v>
      </c>
      <c r="I101" s="223"/>
      <c r="J101" s="219"/>
      <c r="K101" s="219"/>
      <c r="L101" s="224"/>
      <c r="M101" s="225"/>
      <c r="N101" s="226"/>
      <c r="O101" s="226"/>
      <c r="P101" s="226"/>
      <c r="Q101" s="226"/>
      <c r="R101" s="226"/>
      <c r="S101" s="226"/>
      <c r="T101" s="22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8" t="s">
        <v>181</v>
      </c>
      <c r="AU101" s="228" t="s">
        <v>85</v>
      </c>
      <c r="AV101" s="13" t="s">
        <v>85</v>
      </c>
      <c r="AW101" s="13" t="s">
        <v>35</v>
      </c>
      <c r="AX101" s="13" t="s">
        <v>78</v>
      </c>
      <c r="AY101" s="228" t="s">
        <v>165</v>
      </c>
    </row>
    <row r="102" s="2" customFormat="1" ht="24.15" customHeight="1">
      <c r="A102" s="38"/>
      <c r="B102" s="39"/>
      <c r="C102" s="198" t="s">
        <v>190</v>
      </c>
      <c r="D102" s="198" t="s">
        <v>167</v>
      </c>
      <c r="E102" s="199" t="s">
        <v>191</v>
      </c>
      <c r="F102" s="200" t="s">
        <v>192</v>
      </c>
      <c r="G102" s="201" t="s">
        <v>82</v>
      </c>
      <c r="H102" s="202">
        <v>2</v>
      </c>
      <c r="I102" s="203"/>
      <c r="J102" s="204">
        <f>ROUND(I102*H102,2)</f>
        <v>0</v>
      </c>
      <c r="K102" s="200" t="s">
        <v>170</v>
      </c>
      <c r="L102" s="44"/>
      <c r="M102" s="205" t="s">
        <v>19</v>
      </c>
      <c r="N102" s="206" t="s">
        <v>44</v>
      </c>
      <c r="O102" s="84"/>
      <c r="P102" s="207">
        <f>O102*H102</f>
        <v>0</v>
      </c>
      <c r="Q102" s="207">
        <v>0</v>
      </c>
      <c r="R102" s="207">
        <f>Q102*H102</f>
        <v>0</v>
      </c>
      <c r="S102" s="207">
        <v>0.20499999999999999</v>
      </c>
      <c r="T102" s="208">
        <f>S102*H102</f>
        <v>0.40999999999999998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9" t="s">
        <v>171</v>
      </c>
      <c r="AT102" s="209" t="s">
        <v>167</v>
      </c>
      <c r="AU102" s="209" t="s">
        <v>85</v>
      </c>
      <c r="AY102" s="17" t="s">
        <v>165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7" t="s">
        <v>78</v>
      </c>
      <c r="BK102" s="210">
        <f>ROUND(I102*H102,2)</f>
        <v>0</v>
      </c>
      <c r="BL102" s="17" t="s">
        <v>171</v>
      </c>
      <c r="BM102" s="209" t="s">
        <v>193</v>
      </c>
    </row>
    <row r="103" s="2" customFormat="1">
      <c r="A103" s="38"/>
      <c r="B103" s="39"/>
      <c r="C103" s="40"/>
      <c r="D103" s="211" t="s">
        <v>173</v>
      </c>
      <c r="E103" s="40"/>
      <c r="F103" s="212" t="s">
        <v>194</v>
      </c>
      <c r="G103" s="40"/>
      <c r="H103" s="40"/>
      <c r="I103" s="213"/>
      <c r="J103" s="40"/>
      <c r="K103" s="40"/>
      <c r="L103" s="44"/>
      <c r="M103" s="214"/>
      <c r="N103" s="215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173</v>
      </c>
      <c r="AU103" s="17" t="s">
        <v>85</v>
      </c>
    </row>
    <row r="104" s="13" customFormat="1">
      <c r="A104" s="13"/>
      <c r="B104" s="218"/>
      <c r="C104" s="219"/>
      <c r="D104" s="216" t="s">
        <v>181</v>
      </c>
      <c r="E104" s="220" t="s">
        <v>19</v>
      </c>
      <c r="F104" s="221" t="s">
        <v>94</v>
      </c>
      <c r="G104" s="219"/>
      <c r="H104" s="222">
        <v>2</v>
      </c>
      <c r="I104" s="223"/>
      <c r="J104" s="219"/>
      <c r="K104" s="219"/>
      <c r="L104" s="224"/>
      <c r="M104" s="225"/>
      <c r="N104" s="226"/>
      <c r="O104" s="226"/>
      <c r="P104" s="226"/>
      <c r="Q104" s="226"/>
      <c r="R104" s="226"/>
      <c r="S104" s="226"/>
      <c r="T104" s="22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8" t="s">
        <v>181</v>
      </c>
      <c r="AU104" s="228" t="s">
        <v>85</v>
      </c>
      <c r="AV104" s="13" t="s">
        <v>85</v>
      </c>
      <c r="AW104" s="13" t="s">
        <v>35</v>
      </c>
      <c r="AX104" s="13" t="s">
        <v>78</v>
      </c>
      <c r="AY104" s="228" t="s">
        <v>165</v>
      </c>
    </row>
    <row r="105" s="2" customFormat="1" ht="16.5" customHeight="1">
      <c r="A105" s="38"/>
      <c r="B105" s="39"/>
      <c r="C105" s="198" t="s">
        <v>195</v>
      </c>
      <c r="D105" s="198" t="s">
        <v>167</v>
      </c>
      <c r="E105" s="199" t="s">
        <v>196</v>
      </c>
      <c r="F105" s="200" t="s">
        <v>197</v>
      </c>
      <c r="G105" s="201" t="s">
        <v>198</v>
      </c>
      <c r="H105" s="202">
        <v>48</v>
      </c>
      <c r="I105" s="203"/>
      <c r="J105" s="204">
        <f>ROUND(I105*H105,2)</f>
        <v>0</v>
      </c>
      <c r="K105" s="200" t="s">
        <v>170</v>
      </c>
      <c r="L105" s="44"/>
      <c r="M105" s="205" t="s">
        <v>19</v>
      </c>
      <c r="N105" s="206" t="s">
        <v>44</v>
      </c>
      <c r="O105" s="84"/>
      <c r="P105" s="207">
        <f>O105*H105</f>
        <v>0</v>
      </c>
      <c r="Q105" s="207">
        <v>3.0000000000000001E-05</v>
      </c>
      <c r="R105" s="207">
        <f>Q105*H105</f>
        <v>0.0014400000000000001</v>
      </c>
      <c r="S105" s="207">
        <v>0</v>
      </c>
      <c r="T105" s="208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9" t="s">
        <v>171</v>
      </c>
      <c r="AT105" s="209" t="s">
        <v>167</v>
      </c>
      <c r="AU105" s="209" t="s">
        <v>85</v>
      </c>
      <c r="AY105" s="17" t="s">
        <v>165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7" t="s">
        <v>78</v>
      </c>
      <c r="BK105" s="210">
        <f>ROUND(I105*H105,2)</f>
        <v>0</v>
      </c>
      <c r="BL105" s="17" t="s">
        <v>171</v>
      </c>
      <c r="BM105" s="209" t="s">
        <v>199</v>
      </c>
    </row>
    <row r="106" s="2" customFormat="1">
      <c r="A106" s="38"/>
      <c r="B106" s="39"/>
      <c r="C106" s="40"/>
      <c r="D106" s="211" t="s">
        <v>173</v>
      </c>
      <c r="E106" s="40"/>
      <c r="F106" s="212" t="s">
        <v>200</v>
      </c>
      <c r="G106" s="40"/>
      <c r="H106" s="40"/>
      <c r="I106" s="213"/>
      <c r="J106" s="40"/>
      <c r="K106" s="40"/>
      <c r="L106" s="44"/>
      <c r="M106" s="214"/>
      <c r="N106" s="215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173</v>
      </c>
      <c r="AU106" s="17" t="s">
        <v>85</v>
      </c>
    </row>
    <row r="107" s="2" customFormat="1" ht="49.05" customHeight="1">
      <c r="A107" s="38"/>
      <c r="B107" s="39"/>
      <c r="C107" s="198" t="s">
        <v>201</v>
      </c>
      <c r="D107" s="198" t="s">
        <v>167</v>
      </c>
      <c r="E107" s="199" t="s">
        <v>202</v>
      </c>
      <c r="F107" s="200" t="s">
        <v>203</v>
      </c>
      <c r="G107" s="201" t="s">
        <v>82</v>
      </c>
      <c r="H107" s="202">
        <v>1</v>
      </c>
      <c r="I107" s="203"/>
      <c r="J107" s="204">
        <f>ROUND(I107*H107,2)</f>
        <v>0</v>
      </c>
      <c r="K107" s="200" t="s">
        <v>170</v>
      </c>
      <c r="L107" s="44"/>
      <c r="M107" s="205" t="s">
        <v>19</v>
      </c>
      <c r="N107" s="206" t="s">
        <v>44</v>
      </c>
      <c r="O107" s="84"/>
      <c r="P107" s="207">
        <f>O107*H107</f>
        <v>0</v>
      </c>
      <c r="Q107" s="207">
        <v>0.01269</v>
      </c>
      <c r="R107" s="207">
        <f>Q107*H107</f>
        <v>0.01269</v>
      </c>
      <c r="S107" s="207">
        <v>0</v>
      </c>
      <c r="T107" s="208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9" t="s">
        <v>171</v>
      </c>
      <c r="AT107" s="209" t="s">
        <v>167</v>
      </c>
      <c r="AU107" s="209" t="s">
        <v>85</v>
      </c>
      <c r="AY107" s="17" t="s">
        <v>165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7" t="s">
        <v>78</v>
      </c>
      <c r="BK107" s="210">
        <f>ROUND(I107*H107,2)</f>
        <v>0</v>
      </c>
      <c r="BL107" s="17" t="s">
        <v>171</v>
      </c>
      <c r="BM107" s="209" t="s">
        <v>204</v>
      </c>
    </row>
    <row r="108" s="2" customFormat="1">
      <c r="A108" s="38"/>
      <c r="B108" s="39"/>
      <c r="C108" s="40"/>
      <c r="D108" s="211" t="s">
        <v>173</v>
      </c>
      <c r="E108" s="40"/>
      <c r="F108" s="212" t="s">
        <v>205</v>
      </c>
      <c r="G108" s="40"/>
      <c r="H108" s="40"/>
      <c r="I108" s="213"/>
      <c r="J108" s="40"/>
      <c r="K108" s="40"/>
      <c r="L108" s="44"/>
      <c r="M108" s="214"/>
      <c r="N108" s="215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173</v>
      </c>
      <c r="AU108" s="17" t="s">
        <v>85</v>
      </c>
    </row>
    <row r="109" s="2" customFormat="1" ht="49.05" customHeight="1">
      <c r="A109" s="38"/>
      <c r="B109" s="39"/>
      <c r="C109" s="198" t="s">
        <v>206</v>
      </c>
      <c r="D109" s="198" t="s">
        <v>167</v>
      </c>
      <c r="E109" s="199" t="s">
        <v>207</v>
      </c>
      <c r="F109" s="200" t="s">
        <v>208</v>
      </c>
      <c r="G109" s="201" t="s">
        <v>82</v>
      </c>
      <c r="H109" s="202">
        <v>4</v>
      </c>
      <c r="I109" s="203"/>
      <c r="J109" s="204">
        <f>ROUND(I109*H109,2)</f>
        <v>0</v>
      </c>
      <c r="K109" s="200" t="s">
        <v>170</v>
      </c>
      <c r="L109" s="44"/>
      <c r="M109" s="205" t="s">
        <v>19</v>
      </c>
      <c r="N109" s="206" t="s">
        <v>44</v>
      </c>
      <c r="O109" s="84"/>
      <c r="P109" s="207">
        <f>O109*H109</f>
        <v>0</v>
      </c>
      <c r="Q109" s="207">
        <v>0.036900000000000002</v>
      </c>
      <c r="R109" s="207">
        <f>Q109*H109</f>
        <v>0.14760000000000001</v>
      </c>
      <c r="S109" s="207">
        <v>0</v>
      </c>
      <c r="T109" s="208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9" t="s">
        <v>171</v>
      </c>
      <c r="AT109" s="209" t="s">
        <v>167</v>
      </c>
      <c r="AU109" s="209" t="s">
        <v>85</v>
      </c>
      <c r="AY109" s="17" t="s">
        <v>165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7" t="s">
        <v>78</v>
      </c>
      <c r="BK109" s="210">
        <f>ROUND(I109*H109,2)</f>
        <v>0</v>
      </c>
      <c r="BL109" s="17" t="s">
        <v>171</v>
      </c>
      <c r="BM109" s="209" t="s">
        <v>209</v>
      </c>
    </row>
    <row r="110" s="2" customFormat="1">
      <c r="A110" s="38"/>
      <c r="B110" s="39"/>
      <c r="C110" s="40"/>
      <c r="D110" s="211" t="s">
        <v>173</v>
      </c>
      <c r="E110" s="40"/>
      <c r="F110" s="212" t="s">
        <v>210</v>
      </c>
      <c r="G110" s="40"/>
      <c r="H110" s="40"/>
      <c r="I110" s="213"/>
      <c r="J110" s="40"/>
      <c r="K110" s="40"/>
      <c r="L110" s="44"/>
      <c r="M110" s="214"/>
      <c r="N110" s="215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173</v>
      </c>
      <c r="AU110" s="17" t="s">
        <v>85</v>
      </c>
    </row>
    <row r="111" s="2" customFormat="1" ht="24.15" customHeight="1">
      <c r="A111" s="38"/>
      <c r="B111" s="39"/>
      <c r="C111" s="198" t="s">
        <v>211</v>
      </c>
      <c r="D111" s="198" t="s">
        <v>167</v>
      </c>
      <c r="E111" s="199" t="s">
        <v>212</v>
      </c>
      <c r="F111" s="200" t="s">
        <v>213</v>
      </c>
      <c r="G111" s="201" t="s">
        <v>214</v>
      </c>
      <c r="H111" s="202">
        <v>1</v>
      </c>
      <c r="I111" s="203"/>
      <c r="J111" s="204">
        <f>ROUND(I111*H111,2)</f>
        <v>0</v>
      </c>
      <c r="K111" s="200" t="s">
        <v>170</v>
      </c>
      <c r="L111" s="44"/>
      <c r="M111" s="205" t="s">
        <v>19</v>
      </c>
      <c r="N111" s="206" t="s">
        <v>44</v>
      </c>
      <c r="O111" s="84"/>
      <c r="P111" s="207">
        <f>O111*H111</f>
        <v>0</v>
      </c>
      <c r="Q111" s="207">
        <v>0.00064999999999999997</v>
      </c>
      <c r="R111" s="207">
        <f>Q111*H111</f>
        <v>0.00064999999999999997</v>
      </c>
      <c r="S111" s="207">
        <v>0</v>
      </c>
      <c r="T111" s="208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9" t="s">
        <v>171</v>
      </c>
      <c r="AT111" s="209" t="s">
        <v>167</v>
      </c>
      <c r="AU111" s="209" t="s">
        <v>85</v>
      </c>
      <c r="AY111" s="17" t="s">
        <v>165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7" t="s">
        <v>78</v>
      </c>
      <c r="BK111" s="210">
        <f>ROUND(I111*H111,2)</f>
        <v>0</v>
      </c>
      <c r="BL111" s="17" t="s">
        <v>171</v>
      </c>
      <c r="BM111" s="209" t="s">
        <v>215</v>
      </c>
    </row>
    <row r="112" s="2" customFormat="1">
      <c r="A112" s="38"/>
      <c r="B112" s="39"/>
      <c r="C112" s="40"/>
      <c r="D112" s="211" t="s">
        <v>173</v>
      </c>
      <c r="E112" s="40"/>
      <c r="F112" s="212" t="s">
        <v>216</v>
      </c>
      <c r="G112" s="40"/>
      <c r="H112" s="40"/>
      <c r="I112" s="213"/>
      <c r="J112" s="40"/>
      <c r="K112" s="40"/>
      <c r="L112" s="44"/>
      <c r="M112" s="214"/>
      <c r="N112" s="215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173</v>
      </c>
      <c r="AU112" s="17" t="s">
        <v>85</v>
      </c>
    </row>
    <row r="113" s="2" customFormat="1" ht="24.15" customHeight="1">
      <c r="A113" s="38"/>
      <c r="B113" s="39"/>
      <c r="C113" s="198" t="s">
        <v>217</v>
      </c>
      <c r="D113" s="198" t="s">
        <v>167</v>
      </c>
      <c r="E113" s="199" t="s">
        <v>218</v>
      </c>
      <c r="F113" s="200" t="s">
        <v>219</v>
      </c>
      <c r="G113" s="201" t="s">
        <v>214</v>
      </c>
      <c r="H113" s="202">
        <v>1</v>
      </c>
      <c r="I113" s="203"/>
      <c r="J113" s="204">
        <f>ROUND(I113*H113,2)</f>
        <v>0</v>
      </c>
      <c r="K113" s="200" t="s">
        <v>170</v>
      </c>
      <c r="L113" s="44"/>
      <c r="M113" s="205" t="s">
        <v>19</v>
      </c>
      <c r="N113" s="206" t="s">
        <v>44</v>
      </c>
      <c r="O113" s="84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9" t="s">
        <v>171</v>
      </c>
      <c r="AT113" s="209" t="s">
        <v>167</v>
      </c>
      <c r="AU113" s="209" t="s">
        <v>85</v>
      </c>
      <c r="AY113" s="17" t="s">
        <v>165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7" t="s">
        <v>78</v>
      </c>
      <c r="BK113" s="210">
        <f>ROUND(I113*H113,2)</f>
        <v>0</v>
      </c>
      <c r="BL113" s="17" t="s">
        <v>171</v>
      </c>
      <c r="BM113" s="209" t="s">
        <v>220</v>
      </c>
    </row>
    <row r="114" s="2" customFormat="1">
      <c r="A114" s="38"/>
      <c r="B114" s="39"/>
      <c r="C114" s="40"/>
      <c r="D114" s="211" t="s">
        <v>173</v>
      </c>
      <c r="E114" s="40"/>
      <c r="F114" s="212" t="s">
        <v>221</v>
      </c>
      <c r="G114" s="40"/>
      <c r="H114" s="40"/>
      <c r="I114" s="213"/>
      <c r="J114" s="40"/>
      <c r="K114" s="40"/>
      <c r="L114" s="44"/>
      <c r="M114" s="214"/>
      <c r="N114" s="215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173</v>
      </c>
      <c r="AU114" s="17" t="s">
        <v>85</v>
      </c>
    </row>
    <row r="115" s="2" customFormat="1" ht="16.5" customHeight="1">
      <c r="A115" s="38"/>
      <c r="B115" s="39"/>
      <c r="C115" s="198" t="s">
        <v>222</v>
      </c>
      <c r="D115" s="198" t="s">
        <v>167</v>
      </c>
      <c r="E115" s="199" t="s">
        <v>223</v>
      </c>
      <c r="F115" s="200" t="s">
        <v>224</v>
      </c>
      <c r="G115" s="201" t="s">
        <v>82</v>
      </c>
      <c r="H115" s="202">
        <v>90</v>
      </c>
      <c r="I115" s="203"/>
      <c r="J115" s="204">
        <f>ROUND(I115*H115,2)</f>
        <v>0</v>
      </c>
      <c r="K115" s="200" t="s">
        <v>170</v>
      </c>
      <c r="L115" s="44"/>
      <c r="M115" s="205" t="s">
        <v>19</v>
      </c>
      <c r="N115" s="206" t="s">
        <v>44</v>
      </c>
      <c r="O115" s="84"/>
      <c r="P115" s="207">
        <f>O115*H115</f>
        <v>0</v>
      </c>
      <c r="Q115" s="207">
        <v>0.00055999999999999995</v>
      </c>
      <c r="R115" s="207">
        <f>Q115*H115</f>
        <v>0.050399999999999993</v>
      </c>
      <c r="S115" s="207">
        <v>0</v>
      </c>
      <c r="T115" s="208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9" t="s">
        <v>171</v>
      </c>
      <c r="AT115" s="209" t="s">
        <v>167</v>
      </c>
      <c r="AU115" s="209" t="s">
        <v>85</v>
      </c>
      <c r="AY115" s="17" t="s">
        <v>165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7" t="s">
        <v>78</v>
      </c>
      <c r="BK115" s="210">
        <f>ROUND(I115*H115,2)</f>
        <v>0</v>
      </c>
      <c r="BL115" s="17" t="s">
        <v>171</v>
      </c>
      <c r="BM115" s="209" t="s">
        <v>225</v>
      </c>
    </row>
    <row r="116" s="2" customFormat="1">
      <c r="A116" s="38"/>
      <c r="B116" s="39"/>
      <c r="C116" s="40"/>
      <c r="D116" s="211" t="s">
        <v>173</v>
      </c>
      <c r="E116" s="40"/>
      <c r="F116" s="212" t="s">
        <v>226</v>
      </c>
      <c r="G116" s="40"/>
      <c r="H116" s="40"/>
      <c r="I116" s="213"/>
      <c r="J116" s="40"/>
      <c r="K116" s="40"/>
      <c r="L116" s="44"/>
      <c r="M116" s="214"/>
      <c r="N116" s="215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173</v>
      </c>
      <c r="AU116" s="17" t="s">
        <v>85</v>
      </c>
    </row>
    <row r="117" s="2" customFormat="1" ht="16.5" customHeight="1">
      <c r="A117" s="38"/>
      <c r="B117" s="39"/>
      <c r="C117" s="198" t="s">
        <v>227</v>
      </c>
      <c r="D117" s="198" t="s">
        <v>167</v>
      </c>
      <c r="E117" s="199" t="s">
        <v>228</v>
      </c>
      <c r="F117" s="200" t="s">
        <v>229</v>
      </c>
      <c r="G117" s="201" t="s">
        <v>82</v>
      </c>
      <c r="H117" s="202">
        <v>90</v>
      </c>
      <c r="I117" s="203"/>
      <c r="J117" s="204">
        <f>ROUND(I117*H117,2)</f>
        <v>0</v>
      </c>
      <c r="K117" s="200" t="s">
        <v>170</v>
      </c>
      <c r="L117" s="44"/>
      <c r="M117" s="205" t="s">
        <v>19</v>
      </c>
      <c r="N117" s="206" t="s">
        <v>44</v>
      </c>
      <c r="O117" s="84"/>
      <c r="P117" s="207">
        <f>O117*H117</f>
        <v>0</v>
      </c>
      <c r="Q117" s="207">
        <v>0</v>
      </c>
      <c r="R117" s="207">
        <f>Q117*H117</f>
        <v>0</v>
      </c>
      <c r="S117" s="207">
        <v>0</v>
      </c>
      <c r="T117" s="208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9" t="s">
        <v>171</v>
      </c>
      <c r="AT117" s="209" t="s">
        <v>167</v>
      </c>
      <c r="AU117" s="209" t="s">
        <v>85</v>
      </c>
      <c r="AY117" s="17" t="s">
        <v>165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7" t="s">
        <v>78</v>
      </c>
      <c r="BK117" s="210">
        <f>ROUND(I117*H117,2)</f>
        <v>0</v>
      </c>
      <c r="BL117" s="17" t="s">
        <v>171</v>
      </c>
      <c r="BM117" s="209" t="s">
        <v>230</v>
      </c>
    </row>
    <row r="118" s="2" customFormat="1">
      <c r="A118" s="38"/>
      <c r="B118" s="39"/>
      <c r="C118" s="40"/>
      <c r="D118" s="211" t="s">
        <v>173</v>
      </c>
      <c r="E118" s="40"/>
      <c r="F118" s="212" t="s">
        <v>231</v>
      </c>
      <c r="G118" s="40"/>
      <c r="H118" s="40"/>
      <c r="I118" s="213"/>
      <c r="J118" s="40"/>
      <c r="K118" s="40"/>
      <c r="L118" s="44"/>
      <c r="M118" s="214"/>
      <c r="N118" s="215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173</v>
      </c>
      <c r="AU118" s="17" t="s">
        <v>85</v>
      </c>
    </row>
    <row r="119" s="2" customFormat="1" ht="24.15" customHeight="1">
      <c r="A119" s="38"/>
      <c r="B119" s="39"/>
      <c r="C119" s="198" t="s">
        <v>232</v>
      </c>
      <c r="D119" s="198" t="s">
        <v>167</v>
      </c>
      <c r="E119" s="199" t="s">
        <v>233</v>
      </c>
      <c r="F119" s="200" t="s">
        <v>234</v>
      </c>
      <c r="G119" s="201" t="s">
        <v>82</v>
      </c>
      <c r="H119" s="202">
        <v>19</v>
      </c>
      <c r="I119" s="203"/>
      <c r="J119" s="204">
        <f>ROUND(I119*H119,2)</f>
        <v>0</v>
      </c>
      <c r="K119" s="200" t="s">
        <v>170</v>
      </c>
      <c r="L119" s="44"/>
      <c r="M119" s="205" t="s">
        <v>19</v>
      </c>
      <c r="N119" s="206" t="s">
        <v>44</v>
      </c>
      <c r="O119" s="84"/>
      <c r="P119" s="207">
        <f>O119*H119</f>
        <v>0</v>
      </c>
      <c r="Q119" s="207">
        <v>0.00010000000000000001</v>
      </c>
      <c r="R119" s="207">
        <f>Q119*H119</f>
        <v>0.0019</v>
      </c>
      <c r="S119" s="207">
        <v>0</v>
      </c>
      <c r="T119" s="20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9" t="s">
        <v>171</v>
      </c>
      <c r="AT119" s="209" t="s">
        <v>167</v>
      </c>
      <c r="AU119" s="209" t="s">
        <v>85</v>
      </c>
      <c r="AY119" s="17" t="s">
        <v>165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7" t="s">
        <v>78</v>
      </c>
      <c r="BK119" s="210">
        <f>ROUND(I119*H119,2)</f>
        <v>0</v>
      </c>
      <c r="BL119" s="17" t="s">
        <v>171</v>
      </c>
      <c r="BM119" s="209" t="s">
        <v>235</v>
      </c>
    </row>
    <row r="120" s="2" customFormat="1">
      <c r="A120" s="38"/>
      <c r="B120" s="39"/>
      <c r="C120" s="40"/>
      <c r="D120" s="211" t="s">
        <v>173</v>
      </c>
      <c r="E120" s="40"/>
      <c r="F120" s="212" t="s">
        <v>236</v>
      </c>
      <c r="G120" s="40"/>
      <c r="H120" s="40"/>
      <c r="I120" s="213"/>
      <c r="J120" s="40"/>
      <c r="K120" s="40"/>
      <c r="L120" s="44"/>
      <c r="M120" s="214"/>
      <c r="N120" s="215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173</v>
      </c>
      <c r="AU120" s="17" t="s">
        <v>85</v>
      </c>
    </row>
    <row r="121" s="2" customFormat="1" ht="24.15" customHeight="1">
      <c r="A121" s="38"/>
      <c r="B121" s="39"/>
      <c r="C121" s="198" t="s">
        <v>237</v>
      </c>
      <c r="D121" s="198" t="s">
        <v>167</v>
      </c>
      <c r="E121" s="199" t="s">
        <v>238</v>
      </c>
      <c r="F121" s="200" t="s">
        <v>239</v>
      </c>
      <c r="G121" s="201" t="s">
        <v>82</v>
      </c>
      <c r="H121" s="202">
        <v>19</v>
      </c>
      <c r="I121" s="203"/>
      <c r="J121" s="204">
        <f>ROUND(I121*H121,2)</f>
        <v>0</v>
      </c>
      <c r="K121" s="200" t="s">
        <v>170</v>
      </c>
      <c r="L121" s="44"/>
      <c r="M121" s="205" t="s">
        <v>19</v>
      </c>
      <c r="N121" s="206" t="s">
        <v>44</v>
      </c>
      <c r="O121" s="84"/>
      <c r="P121" s="207">
        <f>O121*H121</f>
        <v>0</v>
      </c>
      <c r="Q121" s="207">
        <v>0</v>
      </c>
      <c r="R121" s="207">
        <f>Q121*H121</f>
        <v>0</v>
      </c>
      <c r="S121" s="207">
        <v>0</v>
      </c>
      <c r="T121" s="20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09" t="s">
        <v>171</v>
      </c>
      <c r="AT121" s="209" t="s">
        <v>167</v>
      </c>
      <c r="AU121" s="209" t="s">
        <v>85</v>
      </c>
      <c r="AY121" s="17" t="s">
        <v>165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7" t="s">
        <v>78</v>
      </c>
      <c r="BK121" s="210">
        <f>ROUND(I121*H121,2)</f>
        <v>0</v>
      </c>
      <c r="BL121" s="17" t="s">
        <v>171</v>
      </c>
      <c r="BM121" s="209" t="s">
        <v>240</v>
      </c>
    </row>
    <row r="122" s="2" customFormat="1">
      <c r="A122" s="38"/>
      <c r="B122" s="39"/>
      <c r="C122" s="40"/>
      <c r="D122" s="211" t="s">
        <v>173</v>
      </c>
      <c r="E122" s="40"/>
      <c r="F122" s="212" t="s">
        <v>241</v>
      </c>
      <c r="G122" s="40"/>
      <c r="H122" s="40"/>
      <c r="I122" s="213"/>
      <c r="J122" s="40"/>
      <c r="K122" s="40"/>
      <c r="L122" s="44"/>
      <c r="M122" s="214"/>
      <c r="N122" s="215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173</v>
      </c>
      <c r="AU122" s="17" t="s">
        <v>85</v>
      </c>
    </row>
    <row r="123" s="2" customFormat="1" ht="16.5" customHeight="1">
      <c r="A123" s="38"/>
      <c r="B123" s="39"/>
      <c r="C123" s="198" t="s">
        <v>8</v>
      </c>
      <c r="D123" s="198" t="s">
        <v>167</v>
      </c>
      <c r="E123" s="199" t="s">
        <v>242</v>
      </c>
      <c r="F123" s="200" t="s">
        <v>243</v>
      </c>
      <c r="G123" s="201" t="s">
        <v>104</v>
      </c>
      <c r="H123" s="202">
        <v>240</v>
      </c>
      <c r="I123" s="203"/>
      <c r="J123" s="204">
        <f>ROUND(I123*H123,2)</f>
        <v>0</v>
      </c>
      <c r="K123" s="200" t="s">
        <v>170</v>
      </c>
      <c r="L123" s="44"/>
      <c r="M123" s="205" t="s">
        <v>19</v>
      </c>
      <c r="N123" s="206" t="s">
        <v>44</v>
      </c>
      <c r="O123" s="84"/>
      <c r="P123" s="207">
        <f>O123*H123</f>
        <v>0</v>
      </c>
      <c r="Q123" s="207">
        <v>0</v>
      </c>
      <c r="R123" s="207">
        <f>Q123*H123</f>
        <v>0</v>
      </c>
      <c r="S123" s="207">
        <v>0</v>
      </c>
      <c r="T123" s="20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09" t="s">
        <v>171</v>
      </c>
      <c r="AT123" s="209" t="s">
        <v>167</v>
      </c>
      <c r="AU123" s="209" t="s">
        <v>85</v>
      </c>
      <c r="AY123" s="17" t="s">
        <v>165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7" t="s">
        <v>78</v>
      </c>
      <c r="BK123" s="210">
        <f>ROUND(I123*H123,2)</f>
        <v>0</v>
      </c>
      <c r="BL123" s="17" t="s">
        <v>171</v>
      </c>
      <c r="BM123" s="209" t="s">
        <v>244</v>
      </c>
    </row>
    <row r="124" s="2" customFormat="1">
      <c r="A124" s="38"/>
      <c r="B124" s="39"/>
      <c r="C124" s="40"/>
      <c r="D124" s="211" t="s">
        <v>173</v>
      </c>
      <c r="E124" s="40"/>
      <c r="F124" s="212" t="s">
        <v>245</v>
      </c>
      <c r="G124" s="40"/>
      <c r="H124" s="40"/>
      <c r="I124" s="213"/>
      <c r="J124" s="40"/>
      <c r="K124" s="40"/>
      <c r="L124" s="44"/>
      <c r="M124" s="214"/>
      <c r="N124" s="215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173</v>
      </c>
      <c r="AU124" s="17" t="s">
        <v>85</v>
      </c>
    </row>
    <row r="125" s="13" customFormat="1">
      <c r="A125" s="13"/>
      <c r="B125" s="218"/>
      <c r="C125" s="219"/>
      <c r="D125" s="216" t="s">
        <v>181</v>
      </c>
      <c r="E125" s="220" t="s">
        <v>19</v>
      </c>
      <c r="F125" s="221" t="s">
        <v>118</v>
      </c>
      <c r="G125" s="219"/>
      <c r="H125" s="222">
        <v>240</v>
      </c>
      <c r="I125" s="223"/>
      <c r="J125" s="219"/>
      <c r="K125" s="219"/>
      <c r="L125" s="224"/>
      <c r="M125" s="225"/>
      <c r="N125" s="226"/>
      <c r="O125" s="226"/>
      <c r="P125" s="226"/>
      <c r="Q125" s="226"/>
      <c r="R125" s="226"/>
      <c r="S125" s="226"/>
      <c r="T125" s="22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8" t="s">
        <v>181</v>
      </c>
      <c r="AU125" s="228" t="s">
        <v>85</v>
      </c>
      <c r="AV125" s="13" t="s">
        <v>85</v>
      </c>
      <c r="AW125" s="13" t="s">
        <v>35</v>
      </c>
      <c r="AX125" s="13" t="s">
        <v>78</v>
      </c>
      <c r="AY125" s="228" t="s">
        <v>165</v>
      </c>
    </row>
    <row r="126" s="2" customFormat="1" ht="24.15" customHeight="1">
      <c r="A126" s="38"/>
      <c r="B126" s="39"/>
      <c r="C126" s="198" t="s">
        <v>246</v>
      </c>
      <c r="D126" s="198" t="s">
        <v>167</v>
      </c>
      <c r="E126" s="199" t="s">
        <v>247</v>
      </c>
      <c r="F126" s="200" t="s">
        <v>248</v>
      </c>
      <c r="G126" s="201" t="s">
        <v>92</v>
      </c>
      <c r="H126" s="202">
        <v>4.9500000000000002</v>
      </c>
      <c r="I126" s="203"/>
      <c r="J126" s="204">
        <f>ROUND(I126*H126,2)</f>
        <v>0</v>
      </c>
      <c r="K126" s="200" t="s">
        <v>170</v>
      </c>
      <c r="L126" s="44"/>
      <c r="M126" s="205" t="s">
        <v>19</v>
      </c>
      <c r="N126" s="206" t="s">
        <v>44</v>
      </c>
      <c r="O126" s="84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9" t="s">
        <v>171</v>
      </c>
      <c r="AT126" s="209" t="s">
        <v>167</v>
      </c>
      <c r="AU126" s="209" t="s">
        <v>85</v>
      </c>
      <c r="AY126" s="17" t="s">
        <v>165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7" t="s">
        <v>78</v>
      </c>
      <c r="BK126" s="210">
        <f>ROUND(I126*H126,2)</f>
        <v>0</v>
      </c>
      <c r="BL126" s="17" t="s">
        <v>171</v>
      </c>
      <c r="BM126" s="209" t="s">
        <v>249</v>
      </c>
    </row>
    <row r="127" s="2" customFormat="1">
      <c r="A127" s="38"/>
      <c r="B127" s="39"/>
      <c r="C127" s="40"/>
      <c r="D127" s="211" t="s">
        <v>173</v>
      </c>
      <c r="E127" s="40"/>
      <c r="F127" s="212" t="s">
        <v>250</v>
      </c>
      <c r="G127" s="40"/>
      <c r="H127" s="40"/>
      <c r="I127" s="213"/>
      <c r="J127" s="40"/>
      <c r="K127" s="40"/>
      <c r="L127" s="44"/>
      <c r="M127" s="214"/>
      <c r="N127" s="215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173</v>
      </c>
      <c r="AU127" s="17" t="s">
        <v>85</v>
      </c>
    </row>
    <row r="128" s="13" customFormat="1">
      <c r="A128" s="13"/>
      <c r="B128" s="218"/>
      <c r="C128" s="219"/>
      <c r="D128" s="216" t="s">
        <v>181</v>
      </c>
      <c r="E128" s="220" t="s">
        <v>19</v>
      </c>
      <c r="F128" s="221" t="s">
        <v>251</v>
      </c>
      <c r="G128" s="219"/>
      <c r="H128" s="222">
        <v>3.6000000000000001</v>
      </c>
      <c r="I128" s="223"/>
      <c r="J128" s="219"/>
      <c r="K128" s="219"/>
      <c r="L128" s="224"/>
      <c r="M128" s="225"/>
      <c r="N128" s="226"/>
      <c r="O128" s="226"/>
      <c r="P128" s="226"/>
      <c r="Q128" s="226"/>
      <c r="R128" s="226"/>
      <c r="S128" s="226"/>
      <c r="T128" s="22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8" t="s">
        <v>181</v>
      </c>
      <c r="AU128" s="228" t="s">
        <v>85</v>
      </c>
      <c r="AV128" s="13" t="s">
        <v>85</v>
      </c>
      <c r="AW128" s="13" t="s">
        <v>35</v>
      </c>
      <c r="AX128" s="13" t="s">
        <v>73</v>
      </c>
      <c r="AY128" s="228" t="s">
        <v>165</v>
      </c>
    </row>
    <row r="129" s="13" customFormat="1">
      <c r="A129" s="13"/>
      <c r="B129" s="218"/>
      <c r="C129" s="219"/>
      <c r="D129" s="216" t="s">
        <v>181</v>
      </c>
      <c r="E129" s="220" t="s">
        <v>19</v>
      </c>
      <c r="F129" s="221" t="s">
        <v>252</v>
      </c>
      <c r="G129" s="219"/>
      <c r="H129" s="222">
        <v>1.3500000000000001</v>
      </c>
      <c r="I129" s="223"/>
      <c r="J129" s="219"/>
      <c r="K129" s="219"/>
      <c r="L129" s="224"/>
      <c r="M129" s="225"/>
      <c r="N129" s="226"/>
      <c r="O129" s="226"/>
      <c r="P129" s="226"/>
      <c r="Q129" s="226"/>
      <c r="R129" s="226"/>
      <c r="S129" s="226"/>
      <c r="T129" s="22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8" t="s">
        <v>181</v>
      </c>
      <c r="AU129" s="228" t="s">
        <v>85</v>
      </c>
      <c r="AV129" s="13" t="s">
        <v>85</v>
      </c>
      <c r="AW129" s="13" t="s">
        <v>35</v>
      </c>
      <c r="AX129" s="13" t="s">
        <v>73</v>
      </c>
      <c r="AY129" s="228" t="s">
        <v>165</v>
      </c>
    </row>
    <row r="130" s="14" customFormat="1">
      <c r="A130" s="14"/>
      <c r="B130" s="229"/>
      <c r="C130" s="230"/>
      <c r="D130" s="216" t="s">
        <v>181</v>
      </c>
      <c r="E130" s="231" t="s">
        <v>19</v>
      </c>
      <c r="F130" s="232" t="s">
        <v>253</v>
      </c>
      <c r="G130" s="230"/>
      <c r="H130" s="233">
        <v>4.9500000000000002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39" t="s">
        <v>181</v>
      </c>
      <c r="AU130" s="239" t="s">
        <v>85</v>
      </c>
      <c r="AV130" s="14" t="s">
        <v>171</v>
      </c>
      <c r="AW130" s="14" t="s">
        <v>35</v>
      </c>
      <c r="AX130" s="14" t="s">
        <v>78</v>
      </c>
      <c r="AY130" s="239" t="s">
        <v>165</v>
      </c>
    </row>
    <row r="131" s="2" customFormat="1" ht="24.15" customHeight="1">
      <c r="A131" s="38"/>
      <c r="B131" s="39"/>
      <c r="C131" s="198" t="s">
        <v>254</v>
      </c>
      <c r="D131" s="198" t="s">
        <v>167</v>
      </c>
      <c r="E131" s="199" t="s">
        <v>255</v>
      </c>
      <c r="F131" s="200" t="s">
        <v>256</v>
      </c>
      <c r="G131" s="201" t="s">
        <v>92</v>
      </c>
      <c r="H131" s="202">
        <v>8.0999999999999996</v>
      </c>
      <c r="I131" s="203"/>
      <c r="J131" s="204">
        <f>ROUND(I131*H131,2)</f>
        <v>0</v>
      </c>
      <c r="K131" s="200" t="s">
        <v>170</v>
      </c>
      <c r="L131" s="44"/>
      <c r="M131" s="205" t="s">
        <v>19</v>
      </c>
      <c r="N131" s="206" t="s">
        <v>44</v>
      </c>
      <c r="O131" s="84"/>
      <c r="P131" s="207">
        <f>O131*H131</f>
        <v>0</v>
      </c>
      <c r="Q131" s="207">
        <v>0</v>
      </c>
      <c r="R131" s="207">
        <f>Q131*H131</f>
        <v>0</v>
      </c>
      <c r="S131" s="207">
        <v>0</v>
      </c>
      <c r="T131" s="20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09" t="s">
        <v>171</v>
      </c>
      <c r="AT131" s="209" t="s">
        <v>167</v>
      </c>
      <c r="AU131" s="209" t="s">
        <v>85</v>
      </c>
      <c r="AY131" s="17" t="s">
        <v>165</v>
      </c>
      <c r="BE131" s="210">
        <f>IF(N131="základní",J131,0)</f>
        <v>0</v>
      </c>
      <c r="BF131" s="210">
        <f>IF(N131="snížená",J131,0)</f>
        <v>0</v>
      </c>
      <c r="BG131" s="210">
        <f>IF(N131="zákl. přenesená",J131,0)</f>
        <v>0</v>
      </c>
      <c r="BH131" s="210">
        <f>IF(N131="sníž. přenesená",J131,0)</f>
        <v>0</v>
      </c>
      <c r="BI131" s="210">
        <f>IF(N131="nulová",J131,0)</f>
        <v>0</v>
      </c>
      <c r="BJ131" s="17" t="s">
        <v>78</v>
      </c>
      <c r="BK131" s="210">
        <f>ROUND(I131*H131,2)</f>
        <v>0</v>
      </c>
      <c r="BL131" s="17" t="s">
        <v>171</v>
      </c>
      <c r="BM131" s="209" t="s">
        <v>257</v>
      </c>
    </row>
    <row r="132" s="2" customFormat="1">
      <c r="A132" s="38"/>
      <c r="B132" s="39"/>
      <c r="C132" s="40"/>
      <c r="D132" s="211" t="s">
        <v>173</v>
      </c>
      <c r="E132" s="40"/>
      <c r="F132" s="212" t="s">
        <v>258</v>
      </c>
      <c r="G132" s="40"/>
      <c r="H132" s="40"/>
      <c r="I132" s="213"/>
      <c r="J132" s="40"/>
      <c r="K132" s="40"/>
      <c r="L132" s="44"/>
      <c r="M132" s="214"/>
      <c r="N132" s="215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173</v>
      </c>
      <c r="AU132" s="17" t="s">
        <v>85</v>
      </c>
    </row>
    <row r="133" s="13" customFormat="1">
      <c r="A133" s="13"/>
      <c r="B133" s="218"/>
      <c r="C133" s="219"/>
      <c r="D133" s="216" t="s">
        <v>181</v>
      </c>
      <c r="E133" s="220" t="s">
        <v>19</v>
      </c>
      <c r="F133" s="221" t="s">
        <v>259</v>
      </c>
      <c r="G133" s="219"/>
      <c r="H133" s="222">
        <v>7.2000000000000002</v>
      </c>
      <c r="I133" s="223"/>
      <c r="J133" s="219"/>
      <c r="K133" s="219"/>
      <c r="L133" s="224"/>
      <c r="M133" s="225"/>
      <c r="N133" s="226"/>
      <c r="O133" s="226"/>
      <c r="P133" s="226"/>
      <c r="Q133" s="226"/>
      <c r="R133" s="226"/>
      <c r="S133" s="226"/>
      <c r="T133" s="22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8" t="s">
        <v>181</v>
      </c>
      <c r="AU133" s="228" t="s">
        <v>85</v>
      </c>
      <c r="AV133" s="13" t="s">
        <v>85</v>
      </c>
      <c r="AW133" s="13" t="s">
        <v>35</v>
      </c>
      <c r="AX133" s="13" t="s">
        <v>73</v>
      </c>
      <c r="AY133" s="228" t="s">
        <v>165</v>
      </c>
    </row>
    <row r="134" s="13" customFormat="1">
      <c r="A134" s="13"/>
      <c r="B134" s="218"/>
      <c r="C134" s="219"/>
      <c r="D134" s="216" t="s">
        <v>181</v>
      </c>
      <c r="E134" s="220" t="s">
        <v>19</v>
      </c>
      <c r="F134" s="221" t="s">
        <v>260</v>
      </c>
      <c r="G134" s="219"/>
      <c r="H134" s="222">
        <v>0.90000000000000002</v>
      </c>
      <c r="I134" s="223"/>
      <c r="J134" s="219"/>
      <c r="K134" s="219"/>
      <c r="L134" s="224"/>
      <c r="M134" s="225"/>
      <c r="N134" s="226"/>
      <c r="O134" s="226"/>
      <c r="P134" s="226"/>
      <c r="Q134" s="226"/>
      <c r="R134" s="226"/>
      <c r="S134" s="226"/>
      <c r="T134" s="22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8" t="s">
        <v>181</v>
      </c>
      <c r="AU134" s="228" t="s">
        <v>85</v>
      </c>
      <c r="AV134" s="13" t="s">
        <v>85</v>
      </c>
      <c r="AW134" s="13" t="s">
        <v>35</v>
      </c>
      <c r="AX134" s="13" t="s">
        <v>73</v>
      </c>
      <c r="AY134" s="228" t="s">
        <v>165</v>
      </c>
    </row>
    <row r="135" s="14" customFormat="1">
      <c r="A135" s="14"/>
      <c r="B135" s="229"/>
      <c r="C135" s="230"/>
      <c r="D135" s="216" t="s">
        <v>181</v>
      </c>
      <c r="E135" s="231" t="s">
        <v>19</v>
      </c>
      <c r="F135" s="232" t="s">
        <v>253</v>
      </c>
      <c r="G135" s="230"/>
      <c r="H135" s="233">
        <v>8.0999999999999996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9" t="s">
        <v>181</v>
      </c>
      <c r="AU135" s="239" t="s">
        <v>85</v>
      </c>
      <c r="AV135" s="14" t="s">
        <v>171</v>
      </c>
      <c r="AW135" s="14" t="s">
        <v>35</v>
      </c>
      <c r="AX135" s="14" t="s">
        <v>78</v>
      </c>
      <c r="AY135" s="239" t="s">
        <v>165</v>
      </c>
    </row>
    <row r="136" s="2" customFormat="1" ht="24.15" customHeight="1">
      <c r="A136" s="38"/>
      <c r="B136" s="39"/>
      <c r="C136" s="198" t="s">
        <v>261</v>
      </c>
      <c r="D136" s="198" t="s">
        <v>167</v>
      </c>
      <c r="E136" s="199" t="s">
        <v>262</v>
      </c>
      <c r="F136" s="200" t="s">
        <v>263</v>
      </c>
      <c r="G136" s="201" t="s">
        <v>92</v>
      </c>
      <c r="H136" s="202">
        <v>206.38800000000001</v>
      </c>
      <c r="I136" s="203"/>
      <c r="J136" s="204">
        <f>ROUND(I136*H136,2)</f>
        <v>0</v>
      </c>
      <c r="K136" s="200" t="s">
        <v>170</v>
      </c>
      <c r="L136" s="44"/>
      <c r="M136" s="205" t="s">
        <v>19</v>
      </c>
      <c r="N136" s="206" t="s">
        <v>44</v>
      </c>
      <c r="O136" s="84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9" t="s">
        <v>171</v>
      </c>
      <c r="AT136" s="209" t="s">
        <v>167</v>
      </c>
      <c r="AU136" s="209" t="s">
        <v>85</v>
      </c>
      <c r="AY136" s="17" t="s">
        <v>165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7" t="s">
        <v>78</v>
      </c>
      <c r="BK136" s="210">
        <f>ROUND(I136*H136,2)</f>
        <v>0</v>
      </c>
      <c r="BL136" s="17" t="s">
        <v>171</v>
      </c>
      <c r="BM136" s="209" t="s">
        <v>264</v>
      </c>
    </row>
    <row r="137" s="2" customFormat="1">
      <c r="A137" s="38"/>
      <c r="B137" s="39"/>
      <c r="C137" s="40"/>
      <c r="D137" s="211" t="s">
        <v>173</v>
      </c>
      <c r="E137" s="40"/>
      <c r="F137" s="212" t="s">
        <v>265</v>
      </c>
      <c r="G137" s="40"/>
      <c r="H137" s="40"/>
      <c r="I137" s="213"/>
      <c r="J137" s="40"/>
      <c r="K137" s="40"/>
      <c r="L137" s="44"/>
      <c r="M137" s="214"/>
      <c r="N137" s="215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173</v>
      </c>
      <c r="AU137" s="17" t="s">
        <v>85</v>
      </c>
    </row>
    <row r="138" s="13" customFormat="1">
      <c r="A138" s="13"/>
      <c r="B138" s="218"/>
      <c r="C138" s="219"/>
      <c r="D138" s="216" t="s">
        <v>181</v>
      </c>
      <c r="E138" s="220" t="s">
        <v>19</v>
      </c>
      <c r="F138" s="221" t="s">
        <v>124</v>
      </c>
      <c r="G138" s="219"/>
      <c r="H138" s="222">
        <v>206.38800000000001</v>
      </c>
      <c r="I138" s="223"/>
      <c r="J138" s="219"/>
      <c r="K138" s="219"/>
      <c r="L138" s="224"/>
      <c r="M138" s="225"/>
      <c r="N138" s="226"/>
      <c r="O138" s="226"/>
      <c r="P138" s="226"/>
      <c r="Q138" s="226"/>
      <c r="R138" s="226"/>
      <c r="S138" s="226"/>
      <c r="T138" s="22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28" t="s">
        <v>181</v>
      </c>
      <c r="AU138" s="228" t="s">
        <v>85</v>
      </c>
      <c r="AV138" s="13" t="s">
        <v>85</v>
      </c>
      <c r="AW138" s="13" t="s">
        <v>35</v>
      </c>
      <c r="AX138" s="13" t="s">
        <v>78</v>
      </c>
      <c r="AY138" s="228" t="s">
        <v>165</v>
      </c>
    </row>
    <row r="139" s="2" customFormat="1" ht="24.15" customHeight="1">
      <c r="A139" s="38"/>
      <c r="B139" s="39"/>
      <c r="C139" s="198" t="s">
        <v>266</v>
      </c>
      <c r="D139" s="198" t="s">
        <v>167</v>
      </c>
      <c r="E139" s="199" t="s">
        <v>267</v>
      </c>
      <c r="F139" s="200" t="s">
        <v>268</v>
      </c>
      <c r="G139" s="201" t="s">
        <v>92</v>
      </c>
      <c r="H139" s="202">
        <v>63.811999999999998</v>
      </c>
      <c r="I139" s="203"/>
      <c r="J139" s="204">
        <f>ROUND(I139*H139,2)</f>
        <v>0</v>
      </c>
      <c r="K139" s="200" t="s">
        <v>170</v>
      </c>
      <c r="L139" s="44"/>
      <c r="M139" s="205" t="s">
        <v>19</v>
      </c>
      <c r="N139" s="206" t="s">
        <v>44</v>
      </c>
      <c r="O139" s="84"/>
      <c r="P139" s="207">
        <f>O139*H139</f>
        <v>0</v>
      </c>
      <c r="Q139" s="207">
        <v>0</v>
      </c>
      <c r="R139" s="207">
        <f>Q139*H139</f>
        <v>0</v>
      </c>
      <c r="S139" s="207">
        <v>0</v>
      </c>
      <c r="T139" s="20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9" t="s">
        <v>171</v>
      </c>
      <c r="AT139" s="209" t="s">
        <v>167</v>
      </c>
      <c r="AU139" s="209" t="s">
        <v>85</v>
      </c>
      <c r="AY139" s="17" t="s">
        <v>165</v>
      </c>
      <c r="BE139" s="210">
        <f>IF(N139="základní",J139,0)</f>
        <v>0</v>
      </c>
      <c r="BF139" s="210">
        <f>IF(N139="snížená",J139,0)</f>
        <v>0</v>
      </c>
      <c r="BG139" s="210">
        <f>IF(N139="zákl. přenesená",J139,0)</f>
        <v>0</v>
      </c>
      <c r="BH139" s="210">
        <f>IF(N139="sníž. přenesená",J139,0)</f>
        <v>0</v>
      </c>
      <c r="BI139" s="210">
        <f>IF(N139="nulová",J139,0)</f>
        <v>0</v>
      </c>
      <c r="BJ139" s="17" t="s">
        <v>78</v>
      </c>
      <c r="BK139" s="210">
        <f>ROUND(I139*H139,2)</f>
        <v>0</v>
      </c>
      <c r="BL139" s="17" t="s">
        <v>171</v>
      </c>
      <c r="BM139" s="209" t="s">
        <v>269</v>
      </c>
    </row>
    <row r="140" s="2" customFormat="1">
      <c r="A140" s="38"/>
      <c r="B140" s="39"/>
      <c r="C140" s="40"/>
      <c r="D140" s="211" t="s">
        <v>173</v>
      </c>
      <c r="E140" s="40"/>
      <c r="F140" s="212" t="s">
        <v>270</v>
      </c>
      <c r="G140" s="40"/>
      <c r="H140" s="40"/>
      <c r="I140" s="213"/>
      <c r="J140" s="40"/>
      <c r="K140" s="40"/>
      <c r="L140" s="44"/>
      <c r="M140" s="214"/>
      <c r="N140" s="215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173</v>
      </c>
      <c r="AU140" s="17" t="s">
        <v>85</v>
      </c>
    </row>
    <row r="141" s="13" customFormat="1">
      <c r="A141" s="13"/>
      <c r="B141" s="218"/>
      <c r="C141" s="219"/>
      <c r="D141" s="216" t="s">
        <v>181</v>
      </c>
      <c r="E141" s="220" t="s">
        <v>19</v>
      </c>
      <c r="F141" s="221" t="s">
        <v>127</v>
      </c>
      <c r="G141" s="219"/>
      <c r="H141" s="222">
        <v>63.811999999999998</v>
      </c>
      <c r="I141" s="223"/>
      <c r="J141" s="219"/>
      <c r="K141" s="219"/>
      <c r="L141" s="224"/>
      <c r="M141" s="225"/>
      <c r="N141" s="226"/>
      <c r="O141" s="226"/>
      <c r="P141" s="226"/>
      <c r="Q141" s="226"/>
      <c r="R141" s="226"/>
      <c r="S141" s="226"/>
      <c r="T141" s="22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8" t="s">
        <v>181</v>
      </c>
      <c r="AU141" s="228" t="s">
        <v>85</v>
      </c>
      <c r="AV141" s="13" t="s">
        <v>85</v>
      </c>
      <c r="AW141" s="13" t="s">
        <v>35</v>
      </c>
      <c r="AX141" s="13" t="s">
        <v>78</v>
      </c>
      <c r="AY141" s="228" t="s">
        <v>165</v>
      </c>
    </row>
    <row r="142" s="2" customFormat="1" ht="24.15" customHeight="1">
      <c r="A142" s="38"/>
      <c r="B142" s="39"/>
      <c r="C142" s="198" t="s">
        <v>271</v>
      </c>
      <c r="D142" s="198" t="s">
        <v>167</v>
      </c>
      <c r="E142" s="199" t="s">
        <v>272</v>
      </c>
      <c r="F142" s="200" t="s">
        <v>273</v>
      </c>
      <c r="G142" s="201" t="s">
        <v>82</v>
      </c>
      <c r="H142" s="202">
        <v>28.699999999999999</v>
      </c>
      <c r="I142" s="203"/>
      <c r="J142" s="204">
        <f>ROUND(I142*H142,2)</f>
        <v>0</v>
      </c>
      <c r="K142" s="200" t="s">
        <v>170</v>
      </c>
      <c r="L142" s="44"/>
      <c r="M142" s="205" t="s">
        <v>19</v>
      </c>
      <c r="N142" s="206" t="s">
        <v>44</v>
      </c>
      <c r="O142" s="84"/>
      <c r="P142" s="207">
        <f>O142*H142</f>
        <v>0</v>
      </c>
      <c r="Q142" s="207">
        <v>0.0027000000000000001</v>
      </c>
      <c r="R142" s="207">
        <f>Q142*H142</f>
        <v>0.077490000000000003</v>
      </c>
      <c r="S142" s="207">
        <v>0</v>
      </c>
      <c r="T142" s="20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9" t="s">
        <v>171</v>
      </c>
      <c r="AT142" s="209" t="s">
        <v>167</v>
      </c>
      <c r="AU142" s="209" t="s">
        <v>85</v>
      </c>
      <c r="AY142" s="17" t="s">
        <v>165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7" t="s">
        <v>78</v>
      </c>
      <c r="BK142" s="210">
        <f>ROUND(I142*H142,2)</f>
        <v>0</v>
      </c>
      <c r="BL142" s="17" t="s">
        <v>171</v>
      </c>
      <c r="BM142" s="209" t="s">
        <v>274</v>
      </c>
    </row>
    <row r="143" s="2" customFormat="1">
      <c r="A143" s="38"/>
      <c r="B143" s="39"/>
      <c r="C143" s="40"/>
      <c r="D143" s="211" t="s">
        <v>173</v>
      </c>
      <c r="E143" s="40"/>
      <c r="F143" s="212" t="s">
        <v>275</v>
      </c>
      <c r="G143" s="40"/>
      <c r="H143" s="40"/>
      <c r="I143" s="213"/>
      <c r="J143" s="40"/>
      <c r="K143" s="40"/>
      <c r="L143" s="44"/>
      <c r="M143" s="214"/>
      <c r="N143" s="215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173</v>
      </c>
      <c r="AU143" s="17" t="s">
        <v>85</v>
      </c>
    </row>
    <row r="144" s="13" customFormat="1">
      <c r="A144" s="13"/>
      <c r="B144" s="218"/>
      <c r="C144" s="219"/>
      <c r="D144" s="216" t="s">
        <v>181</v>
      </c>
      <c r="E144" s="220" t="s">
        <v>19</v>
      </c>
      <c r="F144" s="221" t="s">
        <v>96</v>
      </c>
      <c r="G144" s="219"/>
      <c r="H144" s="222">
        <v>28.699999999999999</v>
      </c>
      <c r="I144" s="223"/>
      <c r="J144" s="219"/>
      <c r="K144" s="219"/>
      <c r="L144" s="224"/>
      <c r="M144" s="225"/>
      <c r="N144" s="226"/>
      <c r="O144" s="226"/>
      <c r="P144" s="226"/>
      <c r="Q144" s="226"/>
      <c r="R144" s="226"/>
      <c r="S144" s="226"/>
      <c r="T144" s="22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8" t="s">
        <v>181</v>
      </c>
      <c r="AU144" s="228" t="s">
        <v>85</v>
      </c>
      <c r="AV144" s="13" t="s">
        <v>85</v>
      </c>
      <c r="AW144" s="13" t="s">
        <v>35</v>
      </c>
      <c r="AX144" s="13" t="s">
        <v>78</v>
      </c>
      <c r="AY144" s="228" t="s">
        <v>165</v>
      </c>
    </row>
    <row r="145" s="2" customFormat="1" ht="24.15" customHeight="1">
      <c r="A145" s="38"/>
      <c r="B145" s="39"/>
      <c r="C145" s="198" t="s">
        <v>7</v>
      </c>
      <c r="D145" s="198" t="s">
        <v>167</v>
      </c>
      <c r="E145" s="199" t="s">
        <v>276</v>
      </c>
      <c r="F145" s="200" t="s">
        <v>277</v>
      </c>
      <c r="G145" s="201" t="s">
        <v>104</v>
      </c>
      <c r="H145" s="202">
        <v>600.44399999999996</v>
      </c>
      <c r="I145" s="203"/>
      <c r="J145" s="204">
        <f>ROUND(I145*H145,2)</f>
        <v>0</v>
      </c>
      <c r="K145" s="200" t="s">
        <v>170</v>
      </c>
      <c r="L145" s="44"/>
      <c r="M145" s="205" t="s">
        <v>19</v>
      </c>
      <c r="N145" s="206" t="s">
        <v>44</v>
      </c>
      <c r="O145" s="84"/>
      <c r="P145" s="207">
        <f>O145*H145</f>
        <v>0</v>
      </c>
      <c r="Q145" s="207">
        <v>0.00058</v>
      </c>
      <c r="R145" s="207">
        <f>Q145*H145</f>
        <v>0.34825751999999999</v>
      </c>
      <c r="S145" s="207">
        <v>0</v>
      </c>
      <c r="T145" s="20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9" t="s">
        <v>171</v>
      </c>
      <c r="AT145" s="209" t="s">
        <v>167</v>
      </c>
      <c r="AU145" s="209" t="s">
        <v>85</v>
      </c>
      <c r="AY145" s="17" t="s">
        <v>165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7" t="s">
        <v>78</v>
      </c>
      <c r="BK145" s="210">
        <f>ROUND(I145*H145,2)</f>
        <v>0</v>
      </c>
      <c r="BL145" s="17" t="s">
        <v>171</v>
      </c>
      <c r="BM145" s="209" t="s">
        <v>278</v>
      </c>
    </row>
    <row r="146" s="2" customFormat="1">
      <c r="A146" s="38"/>
      <c r="B146" s="39"/>
      <c r="C146" s="40"/>
      <c r="D146" s="211" t="s">
        <v>173</v>
      </c>
      <c r="E146" s="40"/>
      <c r="F146" s="212" t="s">
        <v>279</v>
      </c>
      <c r="G146" s="40"/>
      <c r="H146" s="40"/>
      <c r="I146" s="213"/>
      <c r="J146" s="40"/>
      <c r="K146" s="40"/>
      <c r="L146" s="44"/>
      <c r="M146" s="214"/>
      <c r="N146" s="215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173</v>
      </c>
      <c r="AU146" s="17" t="s">
        <v>85</v>
      </c>
    </row>
    <row r="147" s="13" customFormat="1">
      <c r="A147" s="13"/>
      <c r="B147" s="218"/>
      <c r="C147" s="219"/>
      <c r="D147" s="216" t="s">
        <v>181</v>
      </c>
      <c r="E147" s="220" t="s">
        <v>19</v>
      </c>
      <c r="F147" s="221" t="s">
        <v>102</v>
      </c>
      <c r="G147" s="219"/>
      <c r="H147" s="222">
        <v>600.44399999999996</v>
      </c>
      <c r="I147" s="223"/>
      <c r="J147" s="219"/>
      <c r="K147" s="219"/>
      <c r="L147" s="224"/>
      <c r="M147" s="225"/>
      <c r="N147" s="226"/>
      <c r="O147" s="226"/>
      <c r="P147" s="226"/>
      <c r="Q147" s="226"/>
      <c r="R147" s="226"/>
      <c r="S147" s="226"/>
      <c r="T147" s="22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8" t="s">
        <v>181</v>
      </c>
      <c r="AU147" s="228" t="s">
        <v>85</v>
      </c>
      <c r="AV147" s="13" t="s">
        <v>85</v>
      </c>
      <c r="AW147" s="13" t="s">
        <v>35</v>
      </c>
      <c r="AX147" s="13" t="s">
        <v>78</v>
      </c>
      <c r="AY147" s="228" t="s">
        <v>165</v>
      </c>
    </row>
    <row r="148" s="2" customFormat="1" ht="24.15" customHeight="1">
      <c r="A148" s="38"/>
      <c r="B148" s="39"/>
      <c r="C148" s="198" t="s">
        <v>280</v>
      </c>
      <c r="D148" s="198" t="s">
        <v>167</v>
      </c>
      <c r="E148" s="199" t="s">
        <v>281</v>
      </c>
      <c r="F148" s="200" t="s">
        <v>282</v>
      </c>
      <c r="G148" s="201" t="s">
        <v>104</v>
      </c>
      <c r="H148" s="202">
        <v>600.44399999999996</v>
      </c>
      <c r="I148" s="203"/>
      <c r="J148" s="204">
        <f>ROUND(I148*H148,2)</f>
        <v>0</v>
      </c>
      <c r="K148" s="200" t="s">
        <v>170</v>
      </c>
      <c r="L148" s="44"/>
      <c r="M148" s="205" t="s">
        <v>19</v>
      </c>
      <c r="N148" s="206" t="s">
        <v>44</v>
      </c>
      <c r="O148" s="84"/>
      <c r="P148" s="207">
        <f>O148*H148</f>
        <v>0</v>
      </c>
      <c r="Q148" s="207">
        <v>0</v>
      </c>
      <c r="R148" s="207">
        <f>Q148*H148</f>
        <v>0</v>
      </c>
      <c r="S148" s="207">
        <v>0</v>
      </c>
      <c r="T148" s="20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9" t="s">
        <v>171</v>
      </c>
      <c r="AT148" s="209" t="s">
        <v>167</v>
      </c>
      <c r="AU148" s="209" t="s">
        <v>85</v>
      </c>
      <c r="AY148" s="17" t="s">
        <v>165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7" t="s">
        <v>78</v>
      </c>
      <c r="BK148" s="210">
        <f>ROUND(I148*H148,2)</f>
        <v>0</v>
      </c>
      <c r="BL148" s="17" t="s">
        <v>171</v>
      </c>
      <c r="BM148" s="209" t="s">
        <v>283</v>
      </c>
    </row>
    <row r="149" s="2" customFormat="1">
      <c r="A149" s="38"/>
      <c r="B149" s="39"/>
      <c r="C149" s="40"/>
      <c r="D149" s="211" t="s">
        <v>173</v>
      </c>
      <c r="E149" s="40"/>
      <c r="F149" s="212" t="s">
        <v>284</v>
      </c>
      <c r="G149" s="40"/>
      <c r="H149" s="40"/>
      <c r="I149" s="213"/>
      <c r="J149" s="40"/>
      <c r="K149" s="40"/>
      <c r="L149" s="44"/>
      <c r="M149" s="214"/>
      <c r="N149" s="215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173</v>
      </c>
      <c r="AU149" s="17" t="s">
        <v>85</v>
      </c>
    </row>
    <row r="150" s="13" customFormat="1">
      <c r="A150" s="13"/>
      <c r="B150" s="218"/>
      <c r="C150" s="219"/>
      <c r="D150" s="216" t="s">
        <v>181</v>
      </c>
      <c r="E150" s="220" t="s">
        <v>19</v>
      </c>
      <c r="F150" s="221" t="s">
        <v>102</v>
      </c>
      <c r="G150" s="219"/>
      <c r="H150" s="222">
        <v>600.44399999999996</v>
      </c>
      <c r="I150" s="223"/>
      <c r="J150" s="219"/>
      <c r="K150" s="219"/>
      <c r="L150" s="224"/>
      <c r="M150" s="225"/>
      <c r="N150" s="226"/>
      <c r="O150" s="226"/>
      <c r="P150" s="226"/>
      <c r="Q150" s="226"/>
      <c r="R150" s="226"/>
      <c r="S150" s="226"/>
      <c r="T150" s="22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28" t="s">
        <v>181</v>
      </c>
      <c r="AU150" s="228" t="s">
        <v>85</v>
      </c>
      <c r="AV150" s="13" t="s">
        <v>85</v>
      </c>
      <c r="AW150" s="13" t="s">
        <v>35</v>
      </c>
      <c r="AX150" s="13" t="s">
        <v>78</v>
      </c>
      <c r="AY150" s="228" t="s">
        <v>165</v>
      </c>
    </row>
    <row r="151" s="2" customFormat="1" ht="21.75" customHeight="1">
      <c r="A151" s="38"/>
      <c r="B151" s="39"/>
      <c r="C151" s="198" t="s">
        <v>285</v>
      </c>
      <c r="D151" s="198" t="s">
        <v>167</v>
      </c>
      <c r="E151" s="199" t="s">
        <v>286</v>
      </c>
      <c r="F151" s="200" t="s">
        <v>287</v>
      </c>
      <c r="G151" s="201" t="s">
        <v>104</v>
      </c>
      <c r="H151" s="202">
        <v>6.7000000000000002</v>
      </c>
      <c r="I151" s="203"/>
      <c r="J151" s="204">
        <f>ROUND(I151*H151,2)</f>
        <v>0</v>
      </c>
      <c r="K151" s="200" t="s">
        <v>170</v>
      </c>
      <c r="L151" s="44"/>
      <c r="M151" s="205" t="s">
        <v>19</v>
      </c>
      <c r="N151" s="206" t="s">
        <v>44</v>
      </c>
      <c r="O151" s="84"/>
      <c r="P151" s="207">
        <f>O151*H151</f>
        <v>0</v>
      </c>
      <c r="Q151" s="207">
        <v>0</v>
      </c>
      <c r="R151" s="207">
        <f>Q151*H151</f>
        <v>0</v>
      </c>
      <c r="S151" s="207">
        <v>0</v>
      </c>
      <c r="T151" s="20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9" t="s">
        <v>171</v>
      </c>
      <c r="AT151" s="209" t="s">
        <v>167</v>
      </c>
      <c r="AU151" s="209" t="s">
        <v>85</v>
      </c>
      <c r="AY151" s="17" t="s">
        <v>165</v>
      </c>
      <c r="BE151" s="210">
        <f>IF(N151="základní",J151,0)</f>
        <v>0</v>
      </c>
      <c r="BF151" s="210">
        <f>IF(N151="snížená",J151,0)</f>
        <v>0</v>
      </c>
      <c r="BG151" s="210">
        <f>IF(N151="zákl. přenesená",J151,0)</f>
        <v>0</v>
      </c>
      <c r="BH151" s="210">
        <f>IF(N151="sníž. přenesená",J151,0)</f>
        <v>0</v>
      </c>
      <c r="BI151" s="210">
        <f>IF(N151="nulová",J151,0)</f>
        <v>0</v>
      </c>
      <c r="BJ151" s="17" t="s">
        <v>78</v>
      </c>
      <c r="BK151" s="210">
        <f>ROUND(I151*H151,2)</f>
        <v>0</v>
      </c>
      <c r="BL151" s="17" t="s">
        <v>171</v>
      </c>
      <c r="BM151" s="209" t="s">
        <v>288</v>
      </c>
    </row>
    <row r="152" s="2" customFormat="1">
      <c r="A152" s="38"/>
      <c r="B152" s="39"/>
      <c r="C152" s="40"/>
      <c r="D152" s="211" t="s">
        <v>173</v>
      </c>
      <c r="E152" s="40"/>
      <c r="F152" s="212" t="s">
        <v>289</v>
      </c>
      <c r="G152" s="40"/>
      <c r="H152" s="40"/>
      <c r="I152" s="213"/>
      <c r="J152" s="40"/>
      <c r="K152" s="40"/>
      <c r="L152" s="44"/>
      <c r="M152" s="214"/>
      <c r="N152" s="215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173</v>
      </c>
      <c r="AU152" s="17" t="s">
        <v>85</v>
      </c>
    </row>
    <row r="153" s="13" customFormat="1">
      <c r="A153" s="13"/>
      <c r="B153" s="218"/>
      <c r="C153" s="219"/>
      <c r="D153" s="216" t="s">
        <v>181</v>
      </c>
      <c r="E153" s="220" t="s">
        <v>19</v>
      </c>
      <c r="F153" s="221" t="s">
        <v>121</v>
      </c>
      <c r="G153" s="219"/>
      <c r="H153" s="222">
        <v>6.7000000000000002</v>
      </c>
      <c r="I153" s="223"/>
      <c r="J153" s="219"/>
      <c r="K153" s="219"/>
      <c r="L153" s="224"/>
      <c r="M153" s="225"/>
      <c r="N153" s="226"/>
      <c r="O153" s="226"/>
      <c r="P153" s="226"/>
      <c r="Q153" s="226"/>
      <c r="R153" s="226"/>
      <c r="S153" s="226"/>
      <c r="T153" s="22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8" t="s">
        <v>181</v>
      </c>
      <c r="AU153" s="228" t="s">
        <v>85</v>
      </c>
      <c r="AV153" s="13" t="s">
        <v>85</v>
      </c>
      <c r="AW153" s="13" t="s">
        <v>35</v>
      </c>
      <c r="AX153" s="13" t="s">
        <v>78</v>
      </c>
      <c r="AY153" s="228" t="s">
        <v>165</v>
      </c>
    </row>
    <row r="154" s="2" customFormat="1" ht="37.8" customHeight="1">
      <c r="A154" s="38"/>
      <c r="B154" s="39"/>
      <c r="C154" s="198" t="s">
        <v>290</v>
      </c>
      <c r="D154" s="198" t="s">
        <v>167</v>
      </c>
      <c r="E154" s="199" t="s">
        <v>291</v>
      </c>
      <c r="F154" s="200" t="s">
        <v>292</v>
      </c>
      <c r="G154" s="201" t="s">
        <v>92</v>
      </c>
      <c r="H154" s="202">
        <v>113.19499999999999</v>
      </c>
      <c r="I154" s="203"/>
      <c r="J154" s="204">
        <f>ROUND(I154*H154,2)</f>
        <v>0</v>
      </c>
      <c r="K154" s="200" t="s">
        <v>170</v>
      </c>
      <c r="L154" s="44"/>
      <c r="M154" s="205" t="s">
        <v>19</v>
      </c>
      <c r="N154" s="206" t="s">
        <v>44</v>
      </c>
      <c r="O154" s="84"/>
      <c r="P154" s="207">
        <f>O154*H154</f>
        <v>0</v>
      </c>
      <c r="Q154" s="207">
        <v>0</v>
      </c>
      <c r="R154" s="207">
        <f>Q154*H154</f>
        <v>0</v>
      </c>
      <c r="S154" s="207">
        <v>0</v>
      </c>
      <c r="T154" s="20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9" t="s">
        <v>171</v>
      </c>
      <c r="AT154" s="209" t="s">
        <v>167</v>
      </c>
      <c r="AU154" s="209" t="s">
        <v>85</v>
      </c>
      <c r="AY154" s="17" t="s">
        <v>165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7" t="s">
        <v>78</v>
      </c>
      <c r="BK154" s="210">
        <f>ROUND(I154*H154,2)</f>
        <v>0</v>
      </c>
      <c r="BL154" s="17" t="s">
        <v>171</v>
      </c>
      <c r="BM154" s="209" t="s">
        <v>293</v>
      </c>
    </row>
    <row r="155" s="2" customFormat="1">
      <c r="A155" s="38"/>
      <c r="B155" s="39"/>
      <c r="C155" s="40"/>
      <c r="D155" s="211" t="s">
        <v>173</v>
      </c>
      <c r="E155" s="40"/>
      <c r="F155" s="212" t="s">
        <v>294</v>
      </c>
      <c r="G155" s="40"/>
      <c r="H155" s="40"/>
      <c r="I155" s="213"/>
      <c r="J155" s="40"/>
      <c r="K155" s="40"/>
      <c r="L155" s="44"/>
      <c r="M155" s="214"/>
      <c r="N155" s="215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173</v>
      </c>
      <c r="AU155" s="17" t="s">
        <v>85</v>
      </c>
    </row>
    <row r="156" s="13" customFormat="1">
      <c r="A156" s="13"/>
      <c r="B156" s="218"/>
      <c r="C156" s="219"/>
      <c r="D156" s="216" t="s">
        <v>181</v>
      </c>
      <c r="E156" s="220" t="s">
        <v>19</v>
      </c>
      <c r="F156" s="221" t="s">
        <v>109</v>
      </c>
      <c r="G156" s="219"/>
      <c r="H156" s="222">
        <v>113.19499999999999</v>
      </c>
      <c r="I156" s="223"/>
      <c r="J156" s="219"/>
      <c r="K156" s="219"/>
      <c r="L156" s="224"/>
      <c r="M156" s="225"/>
      <c r="N156" s="226"/>
      <c r="O156" s="226"/>
      <c r="P156" s="226"/>
      <c r="Q156" s="226"/>
      <c r="R156" s="226"/>
      <c r="S156" s="226"/>
      <c r="T156" s="22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28" t="s">
        <v>181</v>
      </c>
      <c r="AU156" s="228" t="s">
        <v>85</v>
      </c>
      <c r="AV156" s="13" t="s">
        <v>85</v>
      </c>
      <c r="AW156" s="13" t="s">
        <v>35</v>
      </c>
      <c r="AX156" s="13" t="s">
        <v>78</v>
      </c>
      <c r="AY156" s="228" t="s">
        <v>165</v>
      </c>
    </row>
    <row r="157" s="2" customFormat="1" ht="37.8" customHeight="1">
      <c r="A157" s="38"/>
      <c r="B157" s="39"/>
      <c r="C157" s="198" t="s">
        <v>295</v>
      </c>
      <c r="D157" s="198" t="s">
        <v>167</v>
      </c>
      <c r="E157" s="199" t="s">
        <v>296</v>
      </c>
      <c r="F157" s="200" t="s">
        <v>297</v>
      </c>
      <c r="G157" s="201" t="s">
        <v>92</v>
      </c>
      <c r="H157" s="202">
        <v>226.38999999999999</v>
      </c>
      <c r="I157" s="203"/>
      <c r="J157" s="204">
        <f>ROUND(I157*H157,2)</f>
        <v>0</v>
      </c>
      <c r="K157" s="200" t="s">
        <v>170</v>
      </c>
      <c r="L157" s="44"/>
      <c r="M157" s="205" t="s">
        <v>19</v>
      </c>
      <c r="N157" s="206" t="s">
        <v>44</v>
      </c>
      <c r="O157" s="84"/>
      <c r="P157" s="207">
        <f>O157*H157</f>
        <v>0</v>
      </c>
      <c r="Q157" s="207">
        <v>0</v>
      </c>
      <c r="R157" s="207">
        <f>Q157*H157</f>
        <v>0</v>
      </c>
      <c r="S157" s="207">
        <v>0</v>
      </c>
      <c r="T157" s="20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9" t="s">
        <v>171</v>
      </c>
      <c r="AT157" s="209" t="s">
        <v>167</v>
      </c>
      <c r="AU157" s="209" t="s">
        <v>85</v>
      </c>
      <c r="AY157" s="17" t="s">
        <v>165</v>
      </c>
      <c r="BE157" s="210">
        <f>IF(N157="základní",J157,0)</f>
        <v>0</v>
      </c>
      <c r="BF157" s="210">
        <f>IF(N157="snížená",J157,0)</f>
        <v>0</v>
      </c>
      <c r="BG157" s="210">
        <f>IF(N157="zákl. přenesená",J157,0)</f>
        <v>0</v>
      </c>
      <c r="BH157" s="210">
        <f>IF(N157="sníž. přenesená",J157,0)</f>
        <v>0</v>
      </c>
      <c r="BI157" s="210">
        <f>IF(N157="nulová",J157,0)</f>
        <v>0</v>
      </c>
      <c r="BJ157" s="17" t="s">
        <v>78</v>
      </c>
      <c r="BK157" s="210">
        <f>ROUND(I157*H157,2)</f>
        <v>0</v>
      </c>
      <c r="BL157" s="17" t="s">
        <v>171</v>
      </c>
      <c r="BM157" s="209" t="s">
        <v>298</v>
      </c>
    </row>
    <row r="158" s="2" customFormat="1">
      <c r="A158" s="38"/>
      <c r="B158" s="39"/>
      <c r="C158" s="40"/>
      <c r="D158" s="211" t="s">
        <v>173</v>
      </c>
      <c r="E158" s="40"/>
      <c r="F158" s="212" t="s">
        <v>299</v>
      </c>
      <c r="G158" s="40"/>
      <c r="H158" s="40"/>
      <c r="I158" s="213"/>
      <c r="J158" s="40"/>
      <c r="K158" s="40"/>
      <c r="L158" s="44"/>
      <c r="M158" s="214"/>
      <c r="N158" s="215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173</v>
      </c>
      <c r="AU158" s="17" t="s">
        <v>85</v>
      </c>
    </row>
    <row r="159" s="13" customFormat="1">
      <c r="A159" s="13"/>
      <c r="B159" s="218"/>
      <c r="C159" s="219"/>
      <c r="D159" s="216" t="s">
        <v>181</v>
      </c>
      <c r="E159" s="220" t="s">
        <v>19</v>
      </c>
      <c r="F159" s="221" t="s">
        <v>109</v>
      </c>
      <c r="G159" s="219"/>
      <c r="H159" s="222">
        <v>113.19499999999999</v>
      </c>
      <c r="I159" s="223"/>
      <c r="J159" s="219"/>
      <c r="K159" s="219"/>
      <c r="L159" s="224"/>
      <c r="M159" s="225"/>
      <c r="N159" s="226"/>
      <c r="O159" s="226"/>
      <c r="P159" s="226"/>
      <c r="Q159" s="226"/>
      <c r="R159" s="226"/>
      <c r="S159" s="226"/>
      <c r="T159" s="22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28" t="s">
        <v>181</v>
      </c>
      <c r="AU159" s="228" t="s">
        <v>85</v>
      </c>
      <c r="AV159" s="13" t="s">
        <v>85</v>
      </c>
      <c r="AW159" s="13" t="s">
        <v>35</v>
      </c>
      <c r="AX159" s="13" t="s">
        <v>78</v>
      </c>
      <c r="AY159" s="228" t="s">
        <v>165</v>
      </c>
    </row>
    <row r="160" s="13" customFormat="1">
      <c r="A160" s="13"/>
      <c r="B160" s="218"/>
      <c r="C160" s="219"/>
      <c r="D160" s="216" t="s">
        <v>181</v>
      </c>
      <c r="E160" s="219"/>
      <c r="F160" s="221" t="s">
        <v>300</v>
      </c>
      <c r="G160" s="219"/>
      <c r="H160" s="222">
        <v>226.38999999999999</v>
      </c>
      <c r="I160" s="223"/>
      <c r="J160" s="219"/>
      <c r="K160" s="219"/>
      <c r="L160" s="224"/>
      <c r="M160" s="225"/>
      <c r="N160" s="226"/>
      <c r="O160" s="226"/>
      <c r="P160" s="226"/>
      <c r="Q160" s="226"/>
      <c r="R160" s="226"/>
      <c r="S160" s="226"/>
      <c r="T160" s="22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28" t="s">
        <v>181</v>
      </c>
      <c r="AU160" s="228" t="s">
        <v>85</v>
      </c>
      <c r="AV160" s="13" t="s">
        <v>85</v>
      </c>
      <c r="AW160" s="13" t="s">
        <v>4</v>
      </c>
      <c r="AX160" s="13" t="s">
        <v>78</v>
      </c>
      <c r="AY160" s="228" t="s">
        <v>165</v>
      </c>
    </row>
    <row r="161" s="2" customFormat="1" ht="24.15" customHeight="1">
      <c r="A161" s="38"/>
      <c r="B161" s="39"/>
      <c r="C161" s="198" t="s">
        <v>301</v>
      </c>
      <c r="D161" s="198" t="s">
        <v>167</v>
      </c>
      <c r="E161" s="199" t="s">
        <v>302</v>
      </c>
      <c r="F161" s="200" t="s">
        <v>303</v>
      </c>
      <c r="G161" s="201" t="s">
        <v>304</v>
      </c>
      <c r="H161" s="202">
        <v>249.029</v>
      </c>
      <c r="I161" s="203"/>
      <c r="J161" s="204">
        <f>ROUND(I161*H161,2)</f>
        <v>0</v>
      </c>
      <c r="K161" s="200" t="s">
        <v>170</v>
      </c>
      <c r="L161" s="44"/>
      <c r="M161" s="205" t="s">
        <v>19</v>
      </c>
      <c r="N161" s="206" t="s">
        <v>44</v>
      </c>
      <c r="O161" s="84"/>
      <c r="P161" s="207">
        <f>O161*H161</f>
        <v>0</v>
      </c>
      <c r="Q161" s="207">
        <v>0</v>
      </c>
      <c r="R161" s="207">
        <f>Q161*H161</f>
        <v>0</v>
      </c>
      <c r="S161" s="207">
        <v>0</v>
      </c>
      <c r="T161" s="20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9" t="s">
        <v>171</v>
      </c>
      <c r="AT161" s="209" t="s">
        <v>167</v>
      </c>
      <c r="AU161" s="209" t="s">
        <v>85</v>
      </c>
      <c r="AY161" s="17" t="s">
        <v>165</v>
      </c>
      <c r="BE161" s="210">
        <f>IF(N161="základní",J161,0)</f>
        <v>0</v>
      </c>
      <c r="BF161" s="210">
        <f>IF(N161="snížená",J161,0)</f>
        <v>0</v>
      </c>
      <c r="BG161" s="210">
        <f>IF(N161="zákl. přenesená",J161,0)</f>
        <v>0</v>
      </c>
      <c r="BH161" s="210">
        <f>IF(N161="sníž. přenesená",J161,0)</f>
        <v>0</v>
      </c>
      <c r="BI161" s="210">
        <f>IF(N161="nulová",J161,0)</f>
        <v>0</v>
      </c>
      <c r="BJ161" s="17" t="s">
        <v>78</v>
      </c>
      <c r="BK161" s="210">
        <f>ROUND(I161*H161,2)</f>
        <v>0</v>
      </c>
      <c r="BL161" s="17" t="s">
        <v>171</v>
      </c>
      <c r="BM161" s="209" t="s">
        <v>305</v>
      </c>
    </row>
    <row r="162" s="2" customFormat="1">
      <c r="A162" s="38"/>
      <c r="B162" s="39"/>
      <c r="C162" s="40"/>
      <c r="D162" s="211" t="s">
        <v>173</v>
      </c>
      <c r="E162" s="40"/>
      <c r="F162" s="212" t="s">
        <v>306</v>
      </c>
      <c r="G162" s="40"/>
      <c r="H162" s="40"/>
      <c r="I162" s="213"/>
      <c r="J162" s="40"/>
      <c r="K162" s="40"/>
      <c r="L162" s="44"/>
      <c r="M162" s="214"/>
      <c r="N162" s="215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173</v>
      </c>
      <c r="AU162" s="17" t="s">
        <v>85</v>
      </c>
    </row>
    <row r="163" s="13" customFormat="1">
      <c r="A163" s="13"/>
      <c r="B163" s="218"/>
      <c r="C163" s="219"/>
      <c r="D163" s="216" t="s">
        <v>181</v>
      </c>
      <c r="E163" s="220" t="s">
        <v>19</v>
      </c>
      <c r="F163" s="221" t="s">
        <v>307</v>
      </c>
      <c r="G163" s="219"/>
      <c r="H163" s="222">
        <v>249.029</v>
      </c>
      <c r="I163" s="223"/>
      <c r="J163" s="219"/>
      <c r="K163" s="219"/>
      <c r="L163" s="224"/>
      <c r="M163" s="225"/>
      <c r="N163" s="226"/>
      <c r="O163" s="226"/>
      <c r="P163" s="226"/>
      <c r="Q163" s="226"/>
      <c r="R163" s="226"/>
      <c r="S163" s="226"/>
      <c r="T163" s="22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8" t="s">
        <v>181</v>
      </c>
      <c r="AU163" s="228" t="s">
        <v>85</v>
      </c>
      <c r="AV163" s="13" t="s">
        <v>85</v>
      </c>
      <c r="AW163" s="13" t="s">
        <v>35</v>
      </c>
      <c r="AX163" s="13" t="s">
        <v>78</v>
      </c>
      <c r="AY163" s="228" t="s">
        <v>165</v>
      </c>
    </row>
    <row r="164" s="2" customFormat="1" ht="24.15" customHeight="1">
      <c r="A164" s="38"/>
      <c r="B164" s="39"/>
      <c r="C164" s="198" t="s">
        <v>308</v>
      </c>
      <c r="D164" s="198" t="s">
        <v>167</v>
      </c>
      <c r="E164" s="199" t="s">
        <v>309</v>
      </c>
      <c r="F164" s="200" t="s">
        <v>310</v>
      </c>
      <c r="G164" s="201" t="s">
        <v>92</v>
      </c>
      <c r="H164" s="202">
        <v>113.19499999999999</v>
      </c>
      <c r="I164" s="203"/>
      <c r="J164" s="204">
        <f>ROUND(I164*H164,2)</f>
        <v>0</v>
      </c>
      <c r="K164" s="200" t="s">
        <v>170</v>
      </c>
      <c r="L164" s="44"/>
      <c r="M164" s="205" t="s">
        <v>19</v>
      </c>
      <c r="N164" s="206" t="s">
        <v>44</v>
      </c>
      <c r="O164" s="84"/>
      <c r="P164" s="207">
        <f>O164*H164</f>
        <v>0</v>
      </c>
      <c r="Q164" s="207">
        <v>0</v>
      </c>
      <c r="R164" s="207">
        <f>Q164*H164</f>
        <v>0</v>
      </c>
      <c r="S164" s="207">
        <v>0</v>
      </c>
      <c r="T164" s="20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09" t="s">
        <v>171</v>
      </c>
      <c r="AT164" s="209" t="s">
        <v>167</v>
      </c>
      <c r="AU164" s="209" t="s">
        <v>85</v>
      </c>
      <c r="AY164" s="17" t="s">
        <v>165</v>
      </c>
      <c r="BE164" s="210">
        <f>IF(N164="základní",J164,0)</f>
        <v>0</v>
      </c>
      <c r="BF164" s="210">
        <f>IF(N164="snížená",J164,0)</f>
        <v>0</v>
      </c>
      <c r="BG164" s="210">
        <f>IF(N164="zákl. přenesená",J164,0)</f>
        <v>0</v>
      </c>
      <c r="BH164" s="210">
        <f>IF(N164="sníž. přenesená",J164,0)</f>
        <v>0</v>
      </c>
      <c r="BI164" s="210">
        <f>IF(N164="nulová",J164,0)</f>
        <v>0</v>
      </c>
      <c r="BJ164" s="17" t="s">
        <v>78</v>
      </c>
      <c r="BK164" s="210">
        <f>ROUND(I164*H164,2)</f>
        <v>0</v>
      </c>
      <c r="BL164" s="17" t="s">
        <v>171</v>
      </c>
      <c r="BM164" s="209" t="s">
        <v>311</v>
      </c>
    </row>
    <row r="165" s="2" customFormat="1">
      <c r="A165" s="38"/>
      <c r="B165" s="39"/>
      <c r="C165" s="40"/>
      <c r="D165" s="211" t="s">
        <v>173</v>
      </c>
      <c r="E165" s="40"/>
      <c r="F165" s="212" t="s">
        <v>312</v>
      </c>
      <c r="G165" s="40"/>
      <c r="H165" s="40"/>
      <c r="I165" s="213"/>
      <c r="J165" s="40"/>
      <c r="K165" s="40"/>
      <c r="L165" s="44"/>
      <c r="M165" s="214"/>
      <c r="N165" s="215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173</v>
      </c>
      <c r="AU165" s="17" t="s">
        <v>85</v>
      </c>
    </row>
    <row r="166" s="13" customFormat="1">
      <c r="A166" s="13"/>
      <c r="B166" s="218"/>
      <c r="C166" s="219"/>
      <c r="D166" s="216" t="s">
        <v>181</v>
      </c>
      <c r="E166" s="220" t="s">
        <v>19</v>
      </c>
      <c r="F166" s="221" t="s">
        <v>109</v>
      </c>
      <c r="G166" s="219"/>
      <c r="H166" s="222">
        <v>113.19499999999999</v>
      </c>
      <c r="I166" s="223"/>
      <c r="J166" s="219"/>
      <c r="K166" s="219"/>
      <c r="L166" s="224"/>
      <c r="M166" s="225"/>
      <c r="N166" s="226"/>
      <c r="O166" s="226"/>
      <c r="P166" s="226"/>
      <c r="Q166" s="226"/>
      <c r="R166" s="226"/>
      <c r="S166" s="226"/>
      <c r="T166" s="22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28" t="s">
        <v>181</v>
      </c>
      <c r="AU166" s="228" t="s">
        <v>85</v>
      </c>
      <c r="AV166" s="13" t="s">
        <v>85</v>
      </c>
      <c r="AW166" s="13" t="s">
        <v>35</v>
      </c>
      <c r="AX166" s="13" t="s">
        <v>78</v>
      </c>
      <c r="AY166" s="228" t="s">
        <v>165</v>
      </c>
    </row>
    <row r="167" s="2" customFormat="1" ht="24.15" customHeight="1">
      <c r="A167" s="38"/>
      <c r="B167" s="39"/>
      <c r="C167" s="198" t="s">
        <v>313</v>
      </c>
      <c r="D167" s="198" t="s">
        <v>167</v>
      </c>
      <c r="E167" s="199" t="s">
        <v>314</v>
      </c>
      <c r="F167" s="200" t="s">
        <v>315</v>
      </c>
      <c r="G167" s="201" t="s">
        <v>92</v>
      </c>
      <c r="H167" s="202">
        <v>157.005</v>
      </c>
      <c r="I167" s="203"/>
      <c r="J167" s="204">
        <f>ROUND(I167*H167,2)</f>
        <v>0</v>
      </c>
      <c r="K167" s="200" t="s">
        <v>170</v>
      </c>
      <c r="L167" s="44"/>
      <c r="M167" s="205" t="s">
        <v>19</v>
      </c>
      <c r="N167" s="206" t="s">
        <v>44</v>
      </c>
      <c r="O167" s="84"/>
      <c r="P167" s="207">
        <f>O167*H167</f>
        <v>0</v>
      </c>
      <c r="Q167" s="207">
        <v>0</v>
      </c>
      <c r="R167" s="207">
        <f>Q167*H167</f>
        <v>0</v>
      </c>
      <c r="S167" s="207">
        <v>0</v>
      </c>
      <c r="T167" s="20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9" t="s">
        <v>171</v>
      </c>
      <c r="AT167" s="209" t="s">
        <v>167</v>
      </c>
      <c r="AU167" s="209" t="s">
        <v>85</v>
      </c>
      <c r="AY167" s="17" t="s">
        <v>165</v>
      </c>
      <c r="BE167" s="210">
        <f>IF(N167="základní",J167,0)</f>
        <v>0</v>
      </c>
      <c r="BF167" s="210">
        <f>IF(N167="snížená",J167,0)</f>
        <v>0</v>
      </c>
      <c r="BG167" s="210">
        <f>IF(N167="zákl. přenesená",J167,0)</f>
        <v>0</v>
      </c>
      <c r="BH167" s="210">
        <f>IF(N167="sníž. přenesená",J167,0)</f>
        <v>0</v>
      </c>
      <c r="BI167" s="210">
        <f>IF(N167="nulová",J167,0)</f>
        <v>0</v>
      </c>
      <c r="BJ167" s="17" t="s">
        <v>78</v>
      </c>
      <c r="BK167" s="210">
        <f>ROUND(I167*H167,2)</f>
        <v>0</v>
      </c>
      <c r="BL167" s="17" t="s">
        <v>171</v>
      </c>
      <c r="BM167" s="209" t="s">
        <v>316</v>
      </c>
    </row>
    <row r="168" s="2" customFormat="1">
      <c r="A168" s="38"/>
      <c r="B168" s="39"/>
      <c r="C168" s="40"/>
      <c r="D168" s="211" t="s">
        <v>173</v>
      </c>
      <c r="E168" s="40"/>
      <c r="F168" s="212" t="s">
        <v>317</v>
      </c>
      <c r="G168" s="40"/>
      <c r="H168" s="40"/>
      <c r="I168" s="213"/>
      <c r="J168" s="40"/>
      <c r="K168" s="40"/>
      <c r="L168" s="44"/>
      <c r="M168" s="214"/>
      <c r="N168" s="215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173</v>
      </c>
      <c r="AU168" s="17" t="s">
        <v>85</v>
      </c>
    </row>
    <row r="169" s="13" customFormat="1">
      <c r="A169" s="13"/>
      <c r="B169" s="218"/>
      <c r="C169" s="219"/>
      <c r="D169" s="216" t="s">
        <v>181</v>
      </c>
      <c r="E169" s="220" t="s">
        <v>19</v>
      </c>
      <c r="F169" s="221" t="s">
        <v>106</v>
      </c>
      <c r="G169" s="219"/>
      <c r="H169" s="222">
        <v>157.005</v>
      </c>
      <c r="I169" s="223"/>
      <c r="J169" s="219"/>
      <c r="K169" s="219"/>
      <c r="L169" s="224"/>
      <c r="M169" s="225"/>
      <c r="N169" s="226"/>
      <c r="O169" s="226"/>
      <c r="P169" s="226"/>
      <c r="Q169" s="226"/>
      <c r="R169" s="226"/>
      <c r="S169" s="226"/>
      <c r="T169" s="22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8" t="s">
        <v>181</v>
      </c>
      <c r="AU169" s="228" t="s">
        <v>85</v>
      </c>
      <c r="AV169" s="13" t="s">
        <v>85</v>
      </c>
      <c r="AW169" s="13" t="s">
        <v>35</v>
      </c>
      <c r="AX169" s="13" t="s">
        <v>78</v>
      </c>
      <c r="AY169" s="228" t="s">
        <v>165</v>
      </c>
    </row>
    <row r="170" s="2" customFormat="1" ht="16.5" customHeight="1">
      <c r="A170" s="38"/>
      <c r="B170" s="39"/>
      <c r="C170" s="240" t="s">
        <v>318</v>
      </c>
      <c r="D170" s="240" t="s">
        <v>319</v>
      </c>
      <c r="E170" s="241" t="s">
        <v>320</v>
      </c>
      <c r="F170" s="242" t="s">
        <v>321</v>
      </c>
      <c r="G170" s="243" t="s">
        <v>304</v>
      </c>
      <c r="H170" s="244">
        <v>2.4359999999999999</v>
      </c>
      <c r="I170" s="245"/>
      <c r="J170" s="246">
        <f>ROUND(I170*H170,2)</f>
        <v>0</v>
      </c>
      <c r="K170" s="242" t="s">
        <v>170</v>
      </c>
      <c r="L170" s="247"/>
      <c r="M170" s="248" t="s">
        <v>19</v>
      </c>
      <c r="N170" s="249" t="s">
        <v>44</v>
      </c>
      <c r="O170" s="84"/>
      <c r="P170" s="207">
        <f>O170*H170</f>
        <v>0</v>
      </c>
      <c r="Q170" s="207">
        <v>1</v>
      </c>
      <c r="R170" s="207">
        <f>Q170*H170</f>
        <v>2.4359999999999999</v>
      </c>
      <c r="S170" s="207">
        <v>0</v>
      </c>
      <c r="T170" s="20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9" t="s">
        <v>206</v>
      </c>
      <c r="AT170" s="209" t="s">
        <v>319</v>
      </c>
      <c r="AU170" s="209" t="s">
        <v>85</v>
      </c>
      <c r="AY170" s="17" t="s">
        <v>165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7" t="s">
        <v>78</v>
      </c>
      <c r="BK170" s="210">
        <f>ROUND(I170*H170,2)</f>
        <v>0</v>
      </c>
      <c r="BL170" s="17" t="s">
        <v>171</v>
      </c>
      <c r="BM170" s="209" t="s">
        <v>322</v>
      </c>
    </row>
    <row r="171" s="2" customFormat="1" ht="37.8" customHeight="1">
      <c r="A171" s="38"/>
      <c r="B171" s="39"/>
      <c r="C171" s="198" t="s">
        <v>323</v>
      </c>
      <c r="D171" s="198" t="s">
        <v>167</v>
      </c>
      <c r="E171" s="199" t="s">
        <v>324</v>
      </c>
      <c r="F171" s="200" t="s">
        <v>325</v>
      </c>
      <c r="G171" s="201" t="s">
        <v>92</v>
      </c>
      <c r="H171" s="202">
        <v>85.322000000000003</v>
      </c>
      <c r="I171" s="203"/>
      <c r="J171" s="204">
        <f>ROUND(I171*H171,2)</f>
        <v>0</v>
      </c>
      <c r="K171" s="200" t="s">
        <v>170</v>
      </c>
      <c r="L171" s="44"/>
      <c r="M171" s="205" t="s">
        <v>19</v>
      </c>
      <c r="N171" s="206" t="s">
        <v>44</v>
      </c>
      <c r="O171" s="84"/>
      <c r="P171" s="207">
        <f>O171*H171</f>
        <v>0</v>
      </c>
      <c r="Q171" s="207">
        <v>0</v>
      </c>
      <c r="R171" s="207">
        <f>Q171*H171</f>
        <v>0</v>
      </c>
      <c r="S171" s="207">
        <v>0</v>
      </c>
      <c r="T171" s="20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9" t="s">
        <v>171</v>
      </c>
      <c r="AT171" s="209" t="s">
        <v>167</v>
      </c>
      <c r="AU171" s="209" t="s">
        <v>85</v>
      </c>
      <c r="AY171" s="17" t="s">
        <v>165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7" t="s">
        <v>78</v>
      </c>
      <c r="BK171" s="210">
        <f>ROUND(I171*H171,2)</f>
        <v>0</v>
      </c>
      <c r="BL171" s="17" t="s">
        <v>171</v>
      </c>
      <c r="BM171" s="209" t="s">
        <v>326</v>
      </c>
    </row>
    <row r="172" s="2" customFormat="1">
      <c r="A172" s="38"/>
      <c r="B172" s="39"/>
      <c r="C172" s="40"/>
      <c r="D172" s="211" t="s">
        <v>173</v>
      </c>
      <c r="E172" s="40"/>
      <c r="F172" s="212" t="s">
        <v>327</v>
      </c>
      <c r="G172" s="40"/>
      <c r="H172" s="40"/>
      <c r="I172" s="213"/>
      <c r="J172" s="40"/>
      <c r="K172" s="40"/>
      <c r="L172" s="44"/>
      <c r="M172" s="214"/>
      <c r="N172" s="215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173</v>
      </c>
      <c r="AU172" s="17" t="s">
        <v>85</v>
      </c>
    </row>
    <row r="173" s="13" customFormat="1">
      <c r="A173" s="13"/>
      <c r="B173" s="218"/>
      <c r="C173" s="219"/>
      <c r="D173" s="216" t="s">
        <v>181</v>
      </c>
      <c r="E173" s="220" t="s">
        <v>19</v>
      </c>
      <c r="F173" s="221" t="s">
        <v>99</v>
      </c>
      <c r="G173" s="219"/>
      <c r="H173" s="222">
        <v>85.322000000000003</v>
      </c>
      <c r="I173" s="223"/>
      <c r="J173" s="219"/>
      <c r="K173" s="219"/>
      <c r="L173" s="224"/>
      <c r="M173" s="225"/>
      <c r="N173" s="226"/>
      <c r="O173" s="226"/>
      <c r="P173" s="226"/>
      <c r="Q173" s="226"/>
      <c r="R173" s="226"/>
      <c r="S173" s="226"/>
      <c r="T173" s="22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8" t="s">
        <v>181</v>
      </c>
      <c r="AU173" s="228" t="s">
        <v>85</v>
      </c>
      <c r="AV173" s="13" t="s">
        <v>85</v>
      </c>
      <c r="AW173" s="13" t="s">
        <v>35</v>
      </c>
      <c r="AX173" s="13" t="s">
        <v>78</v>
      </c>
      <c r="AY173" s="228" t="s">
        <v>165</v>
      </c>
    </row>
    <row r="174" s="2" customFormat="1" ht="16.5" customHeight="1">
      <c r="A174" s="38"/>
      <c r="B174" s="39"/>
      <c r="C174" s="240" t="s">
        <v>328</v>
      </c>
      <c r="D174" s="240" t="s">
        <v>319</v>
      </c>
      <c r="E174" s="241" t="s">
        <v>329</v>
      </c>
      <c r="F174" s="242" t="s">
        <v>330</v>
      </c>
      <c r="G174" s="243" t="s">
        <v>304</v>
      </c>
      <c r="H174" s="244">
        <v>170.64400000000001</v>
      </c>
      <c r="I174" s="245"/>
      <c r="J174" s="246">
        <f>ROUND(I174*H174,2)</f>
        <v>0</v>
      </c>
      <c r="K174" s="242" t="s">
        <v>170</v>
      </c>
      <c r="L174" s="247"/>
      <c r="M174" s="248" t="s">
        <v>19</v>
      </c>
      <c r="N174" s="249" t="s">
        <v>44</v>
      </c>
      <c r="O174" s="84"/>
      <c r="P174" s="207">
        <f>O174*H174</f>
        <v>0</v>
      </c>
      <c r="Q174" s="207">
        <v>1</v>
      </c>
      <c r="R174" s="207">
        <f>Q174*H174</f>
        <v>170.64400000000001</v>
      </c>
      <c r="S174" s="207">
        <v>0</v>
      </c>
      <c r="T174" s="20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9" t="s">
        <v>206</v>
      </c>
      <c r="AT174" s="209" t="s">
        <v>319</v>
      </c>
      <c r="AU174" s="209" t="s">
        <v>85</v>
      </c>
      <c r="AY174" s="17" t="s">
        <v>165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7" t="s">
        <v>78</v>
      </c>
      <c r="BK174" s="210">
        <f>ROUND(I174*H174,2)</f>
        <v>0</v>
      </c>
      <c r="BL174" s="17" t="s">
        <v>171</v>
      </c>
      <c r="BM174" s="209" t="s">
        <v>331</v>
      </c>
    </row>
    <row r="175" s="13" customFormat="1">
      <c r="A175" s="13"/>
      <c r="B175" s="218"/>
      <c r="C175" s="219"/>
      <c r="D175" s="216" t="s">
        <v>181</v>
      </c>
      <c r="E175" s="219"/>
      <c r="F175" s="221" t="s">
        <v>332</v>
      </c>
      <c r="G175" s="219"/>
      <c r="H175" s="222">
        <v>170.64400000000001</v>
      </c>
      <c r="I175" s="223"/>
      <c r="J175" s="219"/>
      <c r="K175" s="219"/>
      <c r="L175" s="224"/>
      <c r="M175" s="225"/>
      <c r="N175" s="226"/>
      <c r="O175" s="226"/>
      <c r="P175" s="226"/>
      <c r="Q175" s="226"/>
      <c r="R175" s="226"/>
      <c r="S175" s="226"/>
      <c r="T175" s="22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8" t="s">
        <v>181</v>
      </c>
      <c r="AU175" s="228" t="s">
        <v>85</v>
      </c>
      <c r="AV175" s="13" t="s">
        <v>85</v>
      </c>
      <c r="AW175" s="13" t="s">
        <v>4</v>
      </c>
      <c r="AX175" s="13" t="s">
        <v>78</v>
      </c>
      <c r="AY175" s="228" t="s">
        <v>165</v>
      </c>
    </row>
    <row r="176" s="2" customFormat="1" ht="24.15" customHeight="1">
      <c r="A176" s="38"/>
      <c r="B176" s="39"/>
      <c r="C176" s="198" t="s">
        <v>333</v>
      </c>
      <c r="D176" s="198" t="s">
        <v>167</v>
      </c>
      <c r="E176" s="199" t="s">
        <v>334</v>
      </c>
      <c r="F176" s="200" t="s">
        <v>335</v>
      </c>
      <c r="G176" s="201" t="s">
        <v>104</v>
      </c>
      <c r="H176" s="202">
        <v>240</v>
      </c>
      <c r="I176" s="203"/>
      <c r="J176" s="204">
        <f>ROUND(I176*H176,2)</f>
        <v>0</v>
      </c>
      <c r="K176" s="200" t="s">
        <v>170</v>
      </c>
      <c r="L176" s="44"/>
      <c r="M176" s="205" t="s">
        <v>19</v>
      </c>
      <c r="N176" s="206" t="s">
        <v>44</v>
      </c>
      <c r="O176" s="84"/>
      <c r="P176" s="207">
        <f>O176*H176</f>
        <v>0</v>
      </c>
      <c r="Q176" s="207">
        <v>0</v>
      </c>
      <c r="R176" s="207">
        <f>Q176*H176</f>
        <v>0</v>
      </c>
      <c r="S176" s="207">
        <v>0</v>
      </c>
      <c r="T176" s="20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9" t="s">
        <v>171</v>
      </c>
      <c r="AT176" s="209" t="s">
        <v>167</v>
      </c>
      <c r="AU176" s="209" t="s">
        <v>85</v>
      </c>
      <c r="AY176" s="17" t="s">
        <v>165</v>
      </c>
      <c r="BE176" s="210">
        <f>IF(N176="základní",J176,0)</f>
        <v>0</v>
      </c>
      <c r="BF176" s="210">
        <f>IF(N176="snížená",J176,0)</f>
        <v>0</v>
      </c>
      <c r="BG176" s="210">
        <f>IF(N176="zákl. přenesená",J176,0)</f>
        <v>0</v>
      </c>
      <c r="BH176" s="210">
        <f>IF(N176="sníž. přenesená",J176,0)</f>
        <v>0</v>
      </c>
      <c r="BI176" s="210">
        <f>IF(N176="nulová",J176,0)</f>
        <v>0</v>
      </c>
      <c r="BJ176" s="17" t="s">
        <v>78</v>
      </c>
      <c r="BK176" s="210">
        <f>ROUND(I176*H176,2)</f>
        <v>0</v>
      </c>
      <c r="BL176" s="17" t="s">
        <v>171</v>
      </c>
      <c r="BM176" s="209" t="s">
        <v>336</v>
      </c>
    </row>
    <row r="177" s="2" customFormat="1">
      <c r="A177" s="38"/>
      <c r="B177" s="39"/>
      <c r="C177" s="40"/>
      <c r="D177" s="211" t="s">
        <v>173</v>
      </c>
      <c r="E177" s="40"/>
      <c r="F177" s="212" t="s">
        <v>337</v>
      </c>
      <c r="G177" s="40"/>
      <c r="H177" s="40"/>
      <c r="I177" s="213"/>
      <c r="J177" s="40"/>
      <c r="K177" s="40"/>
      <c r="L177" s="44"/>
      <c r="M177" s="214"/>
      <c r="N177" s="215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173</v>
      </c>
      <c r="AU177" s="17" t="s">
        <v>85</v>
      </c>
    </row>
    <row r="178" s="13" customFormat="1">
      <c r="A178" s="13"/>
      <c r="B178" s="218"/>
      <c r="C178" s="219"/>
      <c r="D178" s="216" t="s">
        <v>181</v>
      </c>
      <c r="E178" s="220" t="s">
        <v>19</v>
      </c>
      <c r="F178" s="221" t="s">
        <v>118</v>
      </c>
      <c r="G178" s="219"/>
      <c r="H178" s="222">
        <v>240</v>
      </c>
      <c r="I178" s="223"/>
      <c r="J178" s="219"/>
      <c r="K178" s="219"/>
      <c r="L178" s="224"/>
      <c r="M178" s="225"/>
      <c r="N178" s="226"/>
      <c r="O178" s="226"/>
      <c r="P178" s="226"/>
      <c r="Q178" s="226"/>
      <c r="R178" s="226"/>
      <c r="S178" s="226"/>
      <c r="T178" s="22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8" t="s">
        <v>181</v>
      </c>
      <c r="AU178" s="228" t="s">
        <v>85</v>
      </c>
      <c r="AV178" s="13" t="s">
        <v>85</v>
      </c>
      <c r="AW178" s="13" t="s">
        <v>35</v>
      </c>
      <c r="AX178" s="13" t="s">
        <v>78</v>
      </c>
      <c r="AY178" s="228" t="s">
        <v>165</v>
      </c>
    </row>
    <row r="179" s="2" customFormat="1" ht="24.15" customHeight="1">
      <c r="A179" s="38"/>
      <c r="B179" s="39"/>
      <c r="C179" s="198" t="s">
        <v>338</v>
      </c>
      <c r="D179" s="198" t="s">
        <v>167</v>
      </c>
      <c r="E179" s="199" t="s">
        <v>339</v>
      </c>
      <c r="F179" s="200" t="s">
        <v>340</v>
      </c>
      <c r="G179" s="201" t="s">
        <v>104</v>
      </c>
      <c r="H179" s="202">
        <v>6.2999999999999998</v>
      </c>
      <c r="I179" s="203"/>
      <c r="J179" s="204">
        <f>ROUND(I179*H179,2)</f>
        <v>0</v>
      </c>
      <c r="K179" s="200" t="s">
        <v>170</v>
      </c>
      <c r="L179" s="44"/>
      <c r="M179" s="205" t="s">
        <v>19</v>
      </c>
      <c r="N179" s="206" t="s">
        <v>44</v>
      </c>
      <c r="O179" s="84"/>
      <c r="P179" s="207">
        <f>O179*H179</f>
        <v>0</v>
      </c>
      <c r="Q179" s="207">
        <v>0</v>
      </c>
      <c r="R179" s="207">
        <f>Q179*H179</f>
        <v>0</v>
      </c>
      <c r="S179" s="207">
        <v>0</v>
      </c>
      <c r="T179" s="20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09" t="s">
        <v>171</v>
      </c>
      <c r="AT179" s="209" t="s">
        <v>167</v>
      </c>
      <c r="AU179" s="209" t="s">
        <v>85</v>
      </c>
      <c r="AY179" s="17" t="s">
        <v>165</v>
      </c>
      <c r="BE179" s="210">
        <f>IF(N179="základní",J179,0)</f>
        <v>0</v>
      </c>
      <c r="BF179" s="210">
        <f>IF(N179="snížená",J179,0)</f>
        <v>0</v>
      </c>
      <c r="BG179" s="210">
        <f>IF(N179="zákl. přenesená",J179,0)</f>
        <v>0</v>
      </c>
      <c r="BH179" s="210">
        <f>IF(N179="sníž. přenesená",J179,0)</f>
        <v>0</v>
      </c>
      <c r="BI179" s="210">
        <f>IF(N179="nulová",J179,0)</f>
        <v>0</v>
      </c>
      <c r="BJ179" s="17" t="s">
        <v>78</v>
      </c>
      <c r="BK179" s="210">
        <f>ROUND(I179*H179,2)</f>
        <v>0</v>
      </c>
      <c r="BL179" s="17" t="s">
        <v>171</v>
      </c>
      <c r="BM179" s="209" t="s">
        <v>341</v>
      </c>
    </row>
    <row r="180" s="2" customFormat="1">
      <c r="A180" s="38"/>
      <c r="B180" s="39"/>
      <c r="C180" s="40"/>
      <c r="D180" s="211" t="s">
        <v>173</v>
      </c>
      <c r="E180" s="40"/>
      <c r="F180" s="212" t="s">
        <v>342</v>
      </c>
      <c r="G180" s="40"/>
      <c r="H180" s="40"/>
      <c r="I180" s="213"/>
      <c r="J180" s="40"/>
      <c r="K180" s="40"/>
      <c r="L180" s="44"/>
      <c r="M180" s="214"/>
      <c r="N180" s="215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173</v>
      </c>
      <c r="AU180" s="17" t="s">
        <v>85</v>
      </c>
    </row>
    <row r="181" s="13" customFormat="1">
      <c r="A181" s="13"/>
      <c r="B181" s="218"/>
      <c r="C181" s="219"/>
      <c r="D181" s="216" t="s">
        <v>181</v>
      </c>
      <c r="E181" s="220" t="s">
        <v>19</v>
      </c>
      <c r="F181" s="221" t="s">
        <v>343</v>
      </c>
      <c r="G181" s="219"/>
      <c r="H181" s="222">
        <v>6.2999999999999998</v>
      </c>
      <c r="I181" s="223"/>
      <c r="J181" s="219"/>
      <c r="K181" s="219"/>
      <c r="L181" s="224"/>
      <c r="M181" s="225"/>
      <c r="N181" s="226"/>
      <c r="O181" s="226"/>
      <c r="P181" s="226"/>
      <c r="Q181" s="226"/>
      <c r="R181" s="226"/>
      <c r="S181" s="226"/>
      <c r="T181" s="22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8" t="s">
        <v>181</v>
      </c>
      <c r="AU181" s="228" t="s">
        <v>85</v>
      </c>
      <c r="AV181" s="13" t="s">
        <v>85</v>
      </c>
      <c r="AW181" s="13" t="s">
        <v>35</v>
      </c>
      <c r="AX181" s="13" t="s">
        <v>78</v>
      </c>
      <c r="AY181" s="228" t="s">
        <v>165</v>
      </c>
    </row>
    <row r="182" s="2" customFormat="1" ht="16.5" customHeight="1">
      <c r="A182" s="38"/>
      <c r="B182" s="39"/>
      <c r="C182" s="240" t="s">
        <v>344</v>
      </c>
      <c r="D182" s="240" t="s">
        <v>319</v>
      </c>
      <c r="E182" s="241" t="s">
        <v>345</v>
      </c>
      <c r="F182" s="242" t="s">
        <v>346</v>
      </c>
      <c r="G182" s="243" t="s">
        <v>347</v>
      </c>
      <c r="H182" s="244">
        <v>0.126</v>
      </c>
      <c r="I182" s="245"/>
      <c r="J182" s="246">
        <f>ROUND(I182*H182,2)</f>
        <v>0</v>
      </c>
      <c r="K182" s="242" t="s">
        <v>170</v>
      </c>
      <c r="L182" s="247"/>
      <c r="M182" s="248" t="s">
        <v>19</v>
      </c>
      <c r="N182" s="249" t="s">
        <v>44</v>
      </c>
      <c r="O182" s="84"/>
      <c r="P182" s="207">
        <f>O182*H182</f>
        <v>0</v>
      </c>
      <c r="Q182" s="207">
        <v>0.001</v>
      </c>
      <c r="R182" s="207">
        <f>Q182*H182</f>
        <v>0.000126</v>
      </c>
      <c r="S182" s="207">
        <v>0</v>
      </c>
      <c r="T182" s="20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9" t="s">
        <v>206</v>
      </c>
      <c r="AT182" s="209" t="s">
        <v>319</v>
      </c>
      <c r="AU182" s="209" t="s">
        <v>85</v>
      </c>
      <c r="AY182" s="17" t="s">
        <v>165</v>
      </c>
      <c r="BE182" s="210">
        <f>IF(N182="základní",J182,0)</f>
        <v>0</v>
      </c>
      <c r="BF182" s="210">
        <f>IF(N182="snížená",J182,0)</f>
        <v>0</v>
      </c>
      <c r="BG182" s="210">
        <f>IF(N182="zákl. přenesená",J182,0)</f>
        <v>0</v>
      </c>
      <c r="BH182" s="210">
        <f>IF(N182="sníž. přenesená",J182,0)</f>
        <v>0</v>
      </c>
      <c r="BI182" s="210">
        <f>IF(N182="nulová",J182,0)</f>
        <v>0</v>
      </c>
      <c r="BJ182" s="17" t="s">
        <v>78</v>
      </c>
      <c r="BK182" s="210">
        <f>ROUND(I182*H182,2)</f>
        <v>0</v>
      </c>
      <c r="BL182" s="17" t="s">
        <v>171</v>
      </c>
      <c r="BM182" s="209" t="s">
        <v>348</v>
      </c>
    </row>
    <row r="183" s="13" customFormat="1">
      <c r="A183" s="13"/>
      <c r="B183" s="218"/>
      <c r="C183" s="219"/>
      <c r="D183" s="216" t="s">
        <v>181</v>
      </c>
      <c r="E183" s="219"/>
      <c r="F183" s="221" t="s">
        <v>349</v>
      </c>
      <c r="G183" s="219"/>
      <c r="H183" s="222">
        <v>0.126</v>
      </c>
      <c r="I183" s="223"/>
      <c r="J183" s="219"/>
      <c r="K183" s="219"/>
      <c r="L183" s="224"/>
      <c r="M183" s="225"/>
      <c r="N183" s="226"/>
      <c r="O183" s="226"/>
      <c r="P183" s="226"/>
      <c r="Q183" s="226"/>
      <c r="R183" s="226"/>
      <c r="S183" s="226"/>
      <c r="T183" s="22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28" t="s">
        <v>181</v>
      </c>
      <c r="AU183" s="228" t="s">
        <v>85</v>
      </c>
      <c r="AV183" s="13" t="s">
        <v>85</v>
      </c>
      <c r="AW183" s="13" t="s">
        <v>4</v>
      </c>
      <c r="AX183" s="13" t="s">
        <v>78</v>
      </c>
      <c r="AY183" s="228" t="s">
        <v>165</v>
      </c>
    </row>
    <row r="184" s="2" customFormat="1" ht="24.15" customHeight="1">
      <c r="A184" s="38"/>
      <c r="B184" s="39"/>
      <c r="C184" s="198" t="s">
        <v>350</v>
      </c>
      <c r="D184" s="198" t="s">
        <v>167</v>
      </c>
      <c r="E184" s="199" t="s">
        <v>351</v>
      </c>
      <c r="F184" s="200" t="s">
        <v>352</v>
      </c>
      <c r="G184" s="201" t="s">
        <v>104</v>
      </c>
      <c r="H184" s="202">
        <v>6.7000000000000002</v>
      </c>
      <c r="I184" s="203"/>
      <c r="J184" s="204">
        <f>ROUND(I184*H184,2)</f>
        <v>0</v>
      </c>
      <c r="K184" s="200" t="s">
        <v>170</v>
      </c>
      <c r="L184" s="44"/>
      <c r="M184" s="205" t="s">
        <v>19</v>
      </c>
      <c r="N184" s="206" t="s">
        <v>44</v>
      </c>
      <c r="O184" s="84"/>
      <c r="P184" s="207">
        <f>O184*H184</f>
        <v>0</v>
      </c>
      <c r="Q184" s="207">
        <v>0</v>
      </c>
      <c r="R184" s="207">
        <f>Q184*H184</f>
        <v>0</v>
      </c>
      <c r="S184" s="207">
        <v>0</v>
      </c>
      <c r="T184" s="20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9" t="s">
        <v>171</v>
      </c>
      <c r="AT184" s="209" t="s">
        <v>167</v>
      </c>
      <c r="AU184" s="209" t="s">
        <v>85</v>
      </c>
      <c r="AY184" s="17" t="s">
        <v>165</v>
      </c>
      <c r="BE184" s="210">
        <f>IF(N184="základní",J184,0)</f>
        <v>0</v>
      </c>
      <c r="BF184" s="210">
        <f>IF(N184="snížená",J184,0)</f>
        <v>0</v>
      </c>
      <c r="BG184" s="210">
        <f>IF(N184="zákl. přenesená",J184,0)</f>
        <v>0</v>
      </c>
      <c r="BH184" s="210">
        <f>IF(N184="sníž. přenesená",J184,0)</f>
        <v>0</v>
      </c>
      <c r="BI184" s="210">
        <f>IF(N184="nulová",J184,0)</f>
        <v>0</v>
      </c>
      <c r="BJ184" s="17" t="s">
        <v>78</v>
      </c>
      <c r="BK184" s="210">
        <f>ROUND(I184*H184,2)</f>
        <v>0</v>
      </c>
      <c r="BL184" s="17" t="s">
        <v>171</v>
      </c>
      <c r="BM184" s="209" t="s">
        <v>353</v>
      </c>
    </row>
    <row r="185" s="2" customFormat="1">
      <c r="A185" s="38"/>
      <c r="B185" s="39"/>
      <c r="C185" s="40"/>
      <c r="D185" s="211" t="s">
        <v>173</v>
      </c>
      <c r="E185" s="40"/>
      <c r="F185" s="212" t="s">
        <v>354</v>
      </c>
      <c r="G185" s="40"/>
      <c r="H185" s="40"/>
      <c r="I185" s="213"/>
      <c r="J185" s="40"/>
      <c r="K185" s="40"/>
      <c r="L185" s="44"/>
      <c r="M185" s="214"/>
      <c r="N185" s="215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173</v>
      </c>
      <c r="AU185" s="17" t="s">
        <v>85</v>
      </c>
    </row>
    <row r="186" s="13" customFormat="1">
      <c r="A186" s="13"/>
      <c r="B186" s="218"/>
      <c r="C186" s="219"/>
      <c r="D186" s="216" t="s">
        <v>181</v>
      </c>
      <c r="E186" s="220" t="s">
        <v>19</v>
      </c>
      <c r="F186" s="221" t="s">
        <v>355</v>
      </c>
      <c r="G186" s="219"/>
      <c r="H186" s="222">
        <v>6.7000000000000002</v>
      </c>
      <c r="I186" s="223"/>
      <c r="J186" s="219"/>
      <c r="K186" s="219"/>
      <c r="L186" s="224"/>
      <c r="M186" s="225"/>
      <c r="N186" s="226"/>
      <c r="O186" s="226"/>
      <c r="P186" s="226"/>
      <c r="Q186" s="226"/>
      <c r="R186" s="226"/>
      <c r="S186" s="226"/>
      <c r="T186" s="22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8" t="s">
        <v>181</v>
      </c>
      <c r="AU186" s="228" t="s">
        <v>85</v>
      </c>
      <c r="AV186" s="13" t="s">
        <v>85</v>
      </c>
      <c r="AW186" s="13" t="s">
        <v>35</v>
      </c>
      <c r="AX186" s="13" t="s">
        <v>78</v>
      </c>
      <c r="AY186" s="228" t="s">
        <v>165</v>
      </c>
    </row>
    <row r="187" s="12" customFormat="1" ht="22.8" customHeight="1">
      <c r="A187" s="12"/>
      <c r="B187" s="182"/>
      <c r="C187" s="183"/>
      <c r="D187" s="184" t="s">
        <v>72</v>
      </c>
      <c r="E187" s="196" t="s">
        <v>171</v>
      </c>
      <c r="F187" s="196" t="s">
        <v>356</v>
      </c>
      <c r="G187" s="183"/>
      <c r="H187" s="183"/>
      <c r="I187" s="186"/>
      <c r="J187" s="197">
        <f>BK187</f>
        <v>0</v>
      </c>
      <c r="K187" s="183"/>
      <c r="L187" s="188"/>
      <c r="M187" s="189"/>
      <c r="N187" s="190"/>
      <c r="O187" s="190"/>
      <c r="P187" s="191">
        <f>SUM(P188:P211)</f>
        <v>0</v>
      </c>
      <c r="Q187" s="190"/>
      <c r="R187" s="191">
        <f>SUM(R188:R211)</f>
        <v>1.45777856</v>
      </c>
      <c r="S187" s="190"/>
      <c r="T187" s="192">
        <f>SUM(T188:T211)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93" t="s">
        <v>78</v>
      </c>
      <c r="AT187" s="194" t="s">
        <v>72</v>
      </c>
      <c r="AU187" s="194" t="s">
        <v>78</v>
      </c>
      <c r="AY187" s="193" t="s">
        <v>165</v>
      </c>
      <c r="BK187" s="195">
        <f>SUM(BK188:BK211)</f>
        <v>0</v>
      </c>
    </row>
    <row r="188" s="2" customFormat="1" ht="16.5" customHeight="1">
      <c r="A188" s="38"/>
      <c r="B188" s="39"/>
      <c r="C188" s="198" t="s">
        <v>357</v>
      </c>
      <c r="D188" s="198" t="s">
        <v>167</v>
      </c>
      <c r="E188" s="199" t="s">
        <v>358</v>
      </c>
      <c r="F188" s="200" t="s">
        <v>359</v>
      </c>
      <c r="G188" s="201" t="s">
        <v>104</v>
      </c>
      <c r="H188" s="202">
        <v>1.6000000000000001</v>
      </c>
      <c r="I188" s="203"/>
      <c r="J188" s="204">
        <f>ROUND(I188*H188,2)</f>
        <v>0</v>
      </c>
      <c r="K188" s="200" t="s">
        <v>170</v>
      </c>
      <c r="L188" s="44"/>
      <c r="M188" s="205" t="s">
        <v>19</v>
      </c>
      <c r="N188" s="206" t="s">
        <v>44</v>
      </c>
      <c r="O188" s="84"/>
      <c r="P188" s="207">
        <f>O188*H188</f>
        <v>0</v>
      </c>
      <c r="Q188" s="207">
        <v>0.21251999999999999</v>
      </c>
      <c r="R188" s="207">
        <f>Q188*H188</f>
        <v>0.340032</v>
      </c>
      <c r="S188" s="207">
        <v>0</v>
      </c>
      <c r="T188" s="20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9" t="s">
        <v>171</v>
      </c>
      <c r="AT188" s="209" t="s">
        <v>167</v>
      </c>
      <c r="AU188" s="209" t="s">
        <v>85</v>
      </c>
      <c r="AY188" s="17" t="s">
        <v>165</v>
      </c>
      <c r="BE188" s="210">
        <f>IF(N188="základní",J188,0)</f>
        <v>0</v>
      </c>
      <c r="BF188" s="210">
        <f>IF(N188="snížená",J188,0)</f>
        <v>0</v>
      </c>
      <c r="BG188" s="210">
        <f>IF(N188="zákl. přenesená",J188,0)</f>
        <v>0</v>
      </c>
      <c r="BH188" s="210">
        <f>IF(N188="sníž. přenesená",J188,0)</f>
        <v>0</v>
      </c>
      <c r="BI188" s="210">
        <f>IF(N188="nulová",J188,0)</f>
        <v>0</v>
      </c>
      <c r="BJ188" s="17" t="s">
        <v>78</v>
      </c>
      <c r="BK188" s="210">
        <f>ROUND(I188*H188,2)</f>
        <v>0</v>
      </c>
      <c r="BL188" s="17" t="s">
        <v>171</v>
      </c>
      <c r="BM188" s="209" t="s">
        <v>360</v>
      </c>
    </row>
    <row r="189" s="2" customFormat="1">
      <c r="A189" s="38"/>
      <c r="B189" s="39"/>
      <c r="C189" s="40"/>
      <c r="D189" s="211" t="s">
        <v>173</v>
      </c>
      <c r="E189" s="40"/>
      <c r="F189" s="212" t="s">
        <v>361</v>
      </c>
      <c r="G189" s="40"/>
      <c r="H189" s="40"/>
      <c r="I189" s="213"/>
      <c r="J189" s="40"/>
      <c r="K189" s="40"/>
      <c r="L189" s="44"/>
      <c r="M189" s="214"/>
      <c r="N189" s="215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173</v>
      </c>
      <c r="AU189" s="17" t="s">
        <v>85</v>
      </c>
    </row>
    <row r="190" s="13" customFormat="1">
      <c r="A190" s="13"/>
      <c r="B190" s="218"/>
      <c r="C190" s="219"/>
      <c r="D190" s="216" t="s">
        <v>181</v>
      </c>
      <c r="E190" s="220" t="s">
        <v>19</v>
      </c>
      <c r="F190" s="221" t="s">
        <v>362</v>
      </c>
      <c r="G190" s="219"/>
      <c r="H190" s="222">
        <v>1.6000000000000001</v>
      </c>
      <c r="I190" s="223"/>
      <c r="J190" s="219"/>
      <c r="K190" s="219"/>
      <c r="L190" s="224"/>
      <c r="M190" s="225"/>
      <c r="N190" s="226"/>
      <c r="O190" s="226"/>
      <c r="P190" s="226"/>
      <c r="Q190" s="226"/>
      <c r="R190" s="226"/>
      <c r="S190" s="226"/>
      <c r="T190" s="22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8" t="s">
        <v>181</v>
      </c>
      <c r="AU190" s="228" t="s">
        <v>85</v>
      </c>
      <c r="AV190" s="13" t="s">
        <v>85</v>
      </c>
      <c r="AW190" s="13" t="s">
        <v>35</v>
      </c>
      <c r="AX190" s="13" t="s">
        <v>78</v>
      </c>
      <c r="AY190" s="228" t="s">
        <v>165</v>
      </c>
    </row>
    <row r="191" s="2" customFormat="1" ht="16.5" customHeight="1">
      <c r="A191" s="38"/>
      <c r="B191" s="39"/>
      <c r="C191" s="198" t="s">
        <v>363</v>
      </c>
      <c r="D191" s="198" t="s">
        <v>167</v>
      </c>
      <c r="E191" s="199" t="s">
        <v>364</v>
      </c>
      <c r="F191" s="200" t="s">
        <v>365</v>
      </c>
      <c r="G191" s="201" t="s">
        <v>92</v>
      </c>
      <c r="H191" s="202">
        <v>22.689</v>
      </c>
      <c r="I191" s="203"/>
      <c r="J191" s="204">
        <f>ROUND(I191*H191,2)</f>
        <v>0</v>
      </c>
      <c r="K191" s="200" t="s">
        <v>170</v>
      </c>
      <c r="L191" s="44"/>
      <c r="M191" s="205" t="s">
        <v>19</v>
      </c>
      <c r="N191" s="206" t="s">
        <v>44</v>
      </c>
      <c r="O191" s="84"/>
      <c r="P191" s="207">
        <f>O191*H191</f>
        <v>0</v>
      </c>
      <c r="Q191" s="207">
        <v>0</v>
      </c>
      <c r="R191" s="207">
        <f>Q191*H191</f>
        <v>0</v>
      </c>
      <c r="S191" s="207">
        <v>0</v>
      </c>
      <c r="T191" s="20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09" t="s">
        <v>171</v>
      </c>
      <c r="AT191" s="209" t="s">
        <v>167</v>
      </c>
      <c r="AU191" s="209" t="s">
        <v>85</v>
      </c>
      <c r="AY191" s="17" t="s">
        <v>165</v>
      </c>
      <c r="BE191" s="210">
        <f>IF(N191="základní",J191,0)</f>
        <v>0</v>
      </c>
      <c r="BF191" s="210">
        <f>IF(N191="snížená",J191,0)</f>
        <v>0</v>
      </c>
      <c r="BG191" s="210">
        <f>IF(N191="zákl. přenesená",J191,0)</f>
        <v>0</v>
      </c>
      <c r="BH191" s="210">
        <f>IF(N191="sníž. přenesená",J191,0)</f>
        <v>0</v>
      </c>
      <c r="BI191" s="210">
        <f>IF(N191="nulová",J191,0)</f>
        <v>0</v>
      </c>
      <c r="BJ191" s="17" t="s">
        <v>78</v>
      </c>
      <c r="BK191" s="210">
        <f>ROUND(I191*H191,2)</f>
        <v>0</v>
      </c>
      <c r="BL191" s="17" t="s">
        <v>171</v>
      </c>
      <c r="BM191" s="209" t="s">
        <v>366</v>
      </c>
    </row>
    <row r="192" s="2" customFormat="1">
      <c r="A192" s="38"/>
      <c r="B192" s="39"/>
      <c r="C192" s="40"/>
      <c r="D192" s="211" t="s">
        <v>173</v>
      </c>
      <c r="E192" s="40"/>
      <c r="F192" s="212" t="s">
        <v>367</v>
      </c>
      <c r="G192" s="40"/>
      <c r="H192" s="40"/>
      <c r="I192" s="213"/>
      <c r="J192" s="40"/>
      <c r="K192" s="40"/>
      <c r="L192" s="44"/>
      <c r="M192" s="214"/>
      <c r="N192" s="215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173</v>
      </c>
      <c r="AU192" s="17" t="s">
        <v>85</v>
      </c>
    </row>
    <row r="193" s="13" customFormat="1">
      <c r="A193" s="13"/>
      <c r="B193" s="218"/>
      <c r="C193" s="219"/>
      <c r="D193" s="216" t="s">
        <v>181</v>
      </c>
      <c r="E193" s="220" t="s">
        <v>19</v>
      </c>
      <c r="F193" s="221" t="s">
        <v>90</v>
      </c>
      <c r="G193" s="219"/>
      <c r="H193" s="222">
        <v>22.689</v>
      </c>
      <c r="I193" s="223"/>
      <c r="J193" s="219"/>
      <c r="K193" s="219"/>
      <c r="L193" s="224"/>
      <c r="M193" s="225"/>
      <c r="N193" s="226"/>
      <c r="O193" s="226"/>
      <c r="P193" s="226"/>
      <c r="Q193" s="226"/>
      <c r="R193" s="226"/>
      <c r="S193" s="226"/>
      <c r="T193" s="22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8" t="s">
        <v>181</v>
      </c>
      <c r="AU193" s="228" t="s">
        <v>85</v>
      </c>
      <c r="AV193" s="13" t="s">
        <v>85</v>
      </c>
      <c r="AW193" s="13" t="s">
        <v>35</v>
      </c>
      <c r="AX193" s="13" t="s">
        <v>78</v>
      </c>
      <c r="AY193" s="228" t="s">
        <v>165</v>
      </c>
    </row>
    <row r="194" s="2" customFormat="1" ht="24.15" customHeight="1">
      <c r="A194" s="38"/>
      <c r="B194" s="39"/>
      <c r="C194" s="198" t="s">
        <v>368</v>
      </c>
      <c r="D194" s="198" t="s">
        <v>167</v>
      </c>
      <c r="E194" s="199" t="s">
        <v>369</v>
      </c>
      <c r="F194" s="200" t="s">
        <v>370</v>
      </c>
      <c r="G194" s="201" t="s">
        <v>92</v>
      </c>
      <c r="H194" s="202">
        <v>1.4270000000000001</v>
      </c>
      <c r="I194" s="203"/>
      <c r="J194" s="204">
        <f>ROUND(I194*H194,2)</f>
        <v>0</v>
      </c>
      <c r="K194" s="200" t="s">
        <v>170</v>
      </c>
      <c r="L194" s="44"/>
      <c r="M194" s="205" t="s">
        <v>19</v>
      </c>
      <c r="N194" s="206" t="s">
        <v>44</v>
      </c>
      <c r="O194" s="84"/>
      <c r="P194" s="207">
        <f>O194*H194</f>
        <v>0</v>
      </c>
      <c r="Q194" s="207">
        <v>0</v>
      </c>
      <c r="R194" s="207">
        <f>Q194*H194</f>
        <v>0</v>
      </c>
      <c r="S194" s="207">
        <v>0</v>
      </c>
      <c r="T194" s="20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9" t="s">
        <v>171</v>
      </c>
      <c r="AT194" s="209" t="s">
        <v>167</v>
      </c>
      <c r="AU194" s="209" t="s">
        <v>85</v>
      </c>
      <c r="AY194" s="17" t="s">
        <v>165</v>
      </c>
      <c r="BE194" s="210">
        <f>IF(N194="základní",J194,0)</f>
        <v>0</v>
      </c>
      <c r="BF194" s="210">
        <f>IF(N194="snížená",J194,0)</f>
        <v>0</v>
      </c>
      <c r="BG194" s="210">
        <f>IF(N194="zákl. přenesená",J194,0)</f>
        <v>0</v>
      </c>
      <c r="BH194" s="210">
        <f>IF(N194="sníž. přenesená",J194,0)</f>
        <v>0</v>
      </c>
      <c r="BI194" s="210">
        <f>IF(N194="nulová",J194,0)</f>
        <v>0</v>
      </c>
      <c r="BJ194" s="17" t="s">
        <v>78</v>
      </c>
      <c r="BK194" s="210">
        <f>ROUND(I194*H194,2)</f>
        <v>0</v>
      </c>
      <c r="BL194" s="17" t="s">
        <v>171</v>
      </c>
      <c r="BM194" s="209" t="s">
        <v>371</v>
      </c>
    </row>
    <row r="195" s="2" customFormat="1">
      <c r="A195" s="38"/>
      <c r="B195" s="39"/>
      <c r="C195" s="40"/>
      <c r="D195" s="211" t="s">
        <v>173</v>
      </c>
      <c r="E195" s="40"/>
      <c r="F195" s="212" t="s">
        <v>372</v>
      </c>
      <c r="G195" s="40"/>
      <c r="H195" s="40"/>
      <c r="I195" s="213"/>
      <c r="J195" s="40"/>
      <c r="K195" s="40"/>
      <c r="L195" s="44"/>
      <c r="M195" s="214"/>
      <c r="N195" s="215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173</v>
      </c>
      <c r="AU195" s="17" t="s">
        <v>85</v>
      </c>
    </row>
    <row r="196" s="13" customFormat="1">
      <c r="A196" s="13"/>
      <c r="B196" s="218"/>
      <c r="C196" s="219"/>
      <c r="D196" s="216" t="s">
        <v>181</v>
      </c>
      <c r="E196" s="220" t="s">
        <v>19</v>
      </c>
      <c r="F196" s="221" t="s">
        <v>373</v>
      </c>
      <c r="G196" s="219"/>
      <c r="H196" s="222">
        <v>0.16800000000000001</v>
      </c>
      <c r="I196" s="223"/>
      <c r="J196" s="219"/>
      <c r="K196" s="219"/>
      <c r="L196" s="224"/>
      <c r="M196" s="225"/>
      <c r="N196" s="226"/>
      <c r="O196" s="226"/>
      <c r="P196" s="226"/>
      <c r="Q196" s="226"/>
      <c r="R196" s="226"/>
      <c r="S196" s="226"/>
      <c r="T196" s="22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28" t="s">
        <v>181</v>
      </c>
      <c r="AU196" s="228" t="s">
        <v>85</v>
      </c>
      <c r="AV196" s="13" t="s">
        <v>85</v>
      </c>
      <c r="AW196" s="13" t="s">
        <v>35</v>
      </c>
      <c r="AX196" s="13" t="s">
        <v>73</v>
      </c>
      <c r="AY196" s="228" t="s">
        <v>165</v>
      </c>
    </row>
    <row r="197" s="13" customFormat="1">
      <c r="A197" s="13"/>
      <c r="B197" s="218"/>
      <c r="C197" s="219"/>
      <c r="D197" s="216" t="s">
        <v>181</v>
      </c>
      <c r="E197" s="220" t="s">
        <v>19</v>
      </c>
      <c r="F197" s="221" t="s">
        <v>374</v>
      </c>
      <c r="G197" s="219"/>
      <c r="H197" s="222">
        <v>1.123</v>
      </c>
      <c r="I197" s="223"/>
      <c r="J197" s="219"/>
      <c r="K197" s="219"/>
      <c r="L197" s="224"/>
      <c r="M197" s="225"/>
      <c r="N197" s="226"/>
      <c r="O197" s="226"/>
      <c r="P197" s="226"/>
      <c r="Q197" s="226"/>
      <c r="R197" s="226"/>
      <c r="S197" s="226"/>
      <c r="T197" s="22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8" t="s">
        <v>181</v>
      </c>
      <c r="AU197" s="228" t="s">
        <v>85</v>
      </c>
      <c r="AV197" s="13" t="s">
        <v>85</v>
      </c>
      <c r="AW197" s="13" t="s">
        <v>35</v>
      </c>
      <c r="AX197" s="13" t="s">
        <v>73</v>
      </c>
      <c r="AY197" s="228" t="s">
        <v>165</v>
      </c>
    </row>
    <row r="198" s="13" customFormat="1">
      <c r="A198" s="13"/>
      <c r="B198" s="218"/>
      <c r="C198" s="219"/>
      <c r="D198" s="216" t="s">
        <v>181</v>
      </c>
      <c r="E198" s="220" t="s">
        <v>19</v>
      </c>
      <c r="F198" s="221" t="s">
        <v>375</v>
      </c>
      <c r="G198" s="219"/>
      <c r="H198" s="222">
        <v>0.13600000000000001</v>
      </c>
      <c r="I198" s="223"/>
      <c r="J198" s="219"/>
      <c r="K198" s="219"/>
      <c r="L198" s="224"/>
      <c r="M198" s="225"/>
      <c r="N198" s="226"/>
      <c r="O198" s="226"/>
      <c r="P198" s="226"/>
      <c r="Q198" s="226"/>
      <c r="R198" s="226"/>
      <c r="S198" s="226"/>
      <c r="T198" s="22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8" t="s">
        <v>181</v>
      </c>
      <c r="AU198" s="228" t="s">
        <v>85</v>
      </c>
      <c r="AV198" s="13" t="s">
        <v>85</v>
      </c>
      <c r="AW198" s="13" t="s">
        <v>35</v>
      </c>
      <c r="AX198" s="13" t="s">
        <v>73</v>
      </c>
      <c r="AY198" s="228" t="s">
        <v>165</v>
      </c>
    </row>
    <row r="199" s="14" customFormat="1">
      <c r="A199" s="14"/>
      <c r="B199" s="229"/>
      <c r="C199" s="230"/>
      <c r="D199" s="216" t="s">
        <v>181</v>
      </c>
      <c r="E199" s="231" t="s">
        <v>19</v>
      </c>
      <c r="F199" s="232" t="s">
        <v>253</v>
      </c>
      <c r="G199" s="230"/>
      <c r="H199" s="233">
        <v>1.4270000000000001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39" t="s">
        <v>181</v>
      </c>
      <c r="AU199" s="239" t="s">
        <v>85</v>
      </c>
      <c r="AV199" s="14" t="s">
        <v>171</v>
      </c>
      <c r="AW199" s="14" t="s">
        <v>35</v>
      </c>
      <c r="AX199" s="14" t="s">
        <v>78</v>
      </c>
      <c r="AY199" s="239" t="s">
        <v>165</v>
      </c>
    </row>
    <row r="200" s="2" customFormat="1" ht="16.5" customHeight="1">
      <c r="A200" s="38"/>
      <c r="B200" s="39"/>
      <c r="C200" s="198" t="s">
        <v>376</v>
      </c>
      <c r="D200" s="198" t="s">
        <v>167</v>
      </c>
      <c r="E200" s="199" t="s">
        <v>377</v>
      </c>
      <c r="F200" s="200" t="s">
        <v>378</v>
      </c>
      <c r="G200" s="201" t="s">
        <v>104</v>
      </c>
      <c r="H200" s="202">
        <v>3.9039999999999999</v>
      </c>
      <c r="I200" s="203"/>
      <c r="J200" s="204">
        <f>ROUND(I200*H200,2)</f>
        <v>0</v>
      </c>
      <c r="K200" s="200" t="s">
        <v>170</v>
      </c>
      <c r="L200" s="44"/>
      <c r="M200" s="205" t="s">
        <v>19</v>
      </c>
      <c r="N200" s="206" t="s">
        <v>44</v>
      </c>
      <c r="O200" s="84"/>
      <c r="P200" s="207">
        <f>O200*H200</f>
        <v>0</v>
      </c>
      <c r="Q200" s="207">
        <v>0.0063899999999999998</v>
      </c>
      <c r="R200" s="207">
        <f>Q200*H200</f>
        <v>0.02494656</v>
      </c>
      <c r="S200" s="207">
        <v>0</v>
      </c>
      <c r="T200" s="20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09" t="s">
        <v>171</v>
      </c>
      <c r="AT200" s="209" t="s">
        <v>167</v>
      </c>
      <c r="AU200" s="209" t="s">
        <v>85</v>
      </c>
      <c r="AY200" s="17" t="s">
        <v>165</v>
      </c>
      <c r="BE200" s="210">
        <f>IF(N200="základní",J200,0)</f>
        <v>0</v>
      </c>
      <c r="BF200" s="210">
        <f>IF(N200="snížená",J200,0)</f>
        <v>0</v>
      </c>
      <c r="BG200" s="210">
        <f>IF(N200="zákl. přenesená",J200,0)</f>
        <v>0</v>
      </c>
      <c r="BH200" s="210">
        <f>IF(N200="sníž. přenesená",J200,0)</f>
        <v>0</v>
      </c>
      <c r="BI200" s="210">
        <f>IF(N200="nulová",J200,0)</f>
        <v>0</v>
      </c>
      <c r="BJ200" s="17" t="s">
        <v>78</v>
      </c>
      <c r="BK200" s="210">
        <f>ROUND(I200*H200,2)</f>
        <v>0</v>
      </c>
      <c r="BL200" s="17" t="s">
        <v>171</v>
      </c>
      <c r="BM200" s="209" t="s">
        <v>379</v>
      </c>
    </row>
    <row r="201" s="2" customFormat="1">
      <c r="A201" s="38"/>
      <c r="B201" s="39"/>
      <c r="C201" s="40"/>
      <c r="D201" s="211" t="s">
        <v>173</v>
      </c>
      <c r="E201" s="40"/>
      <c r="F201" s="212" t="s">
        <v>380</v>
      </c>
      <c r="G201" s="40"/>
      <c r="H201" s="40"/>
      <c r="I201" s="213"/>
      <c r="J201" s="40"/>
      <c r="K201" s="40"/>
      <c r="L201" s="44"/>
      <c r="M201" s="214"/>
      <c r="N201" s="215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173</v>
      </c>
      <c r="AU201" s="17" t="s">
        <v>85</v>
      </c>
    </row>
    <row r="202" s="13" customFormat="1">
      <c r="A202" s="13"/>
      <c r="B202" s="218"/>
      <c r="C202" s="219"/>
      <c r="D202" s="216" t="s">
        <v>181</v>
      </c>
      <c r="E202" s="220" t="s">
        <v>19</v>
      </c>
      <c r="F202" s="221" t="s">
        <v>381</v>
      </c>
      <c r="G202" s="219"/>
      <c r="H202" s="222">
        <v>0.78000000000000003</v>
      </c>
      <c r="I202" s="223"/>
      <c r="J202" s="219"/>
      <c r="K202" s="219"/>
      <c r="L202" s="224"/>
      <c r="M202" s="225"/>
      <c r="N202" s="226"/>
      <c r="O202" s="226"/>
      <c r="P202" s="226"/>
      <c r="Q202" s="226"/>
      <c r="R202" s="226"/>
      <c r="S202" s="226"/>
      <c r="T202" s="22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8" t="s">
        <v>181</v>
      </c>
      <c r="AU202" s="228" t="s">
        <v>85</v>
      </c>
      <c r="AV202" s="13" t="s">
        <v>85</v>
      </c>
      <c r="AW202" s="13" t="s">
        <v>35</v>
      </c>
      <c r="AX202" s="13" t="s">
        <v>73</v>
      </c>
      <c r="AY202" s="228" t="s">
        <v>165</v>
      </c>
    </row>
    <row r="203" s="13" customFormat="1">
      <c r="A203" s="13"/>
      <c r="B203" s="218"/>
      <c r="C203" s="219"/>
      <c r="D203" s="216" t="s">
        <v>181</v>
      </c>
      <c r="E203" s="220" t="s">
        <v>19</v>
      </c>
      <c r="F203" s="221" t="s">
        <v>382</v>
      </c>
      <c r="G203" s="219"/>
      <c r="H203" s="222">
        <v>1.9239999999999999</v>
      </c>
      <c r="I203" s="223"/>
      <c r="J203" s="219"/>
      <c r="K203" s="219"/>
      <c r="L203" s="224"/>
      <c r="M203" s="225"/>
      <c r="N203" s="226"/>
      <c r="O203" s="226"/>
      <c r="P203" s="226"/>
      <c r="Q203" s="226"/>
      <c r="R203" s="226"/>
      <c r="S203" s="226"/>
      <c r="T203" s="22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8" t="s">
        <v>181</v>
      </c>
      <c r="AU203" s="228" t="s">
        <v>85</v>
      </c>
      <c r="AV203" s="13" t="s">
        <v>85</v>
      </c>
      <c r="AW203" s="13" t="s">
        <v>35</v>
      </c>
      <c r="AX203" s="13" t="s">
        <v>73</v>
      </c>
      <c r="AY203" s="228" t="s">
        <v>165</v>
      </c>
    </row>
    <row r="204" s="13" customFormat="1">
      <c r="A204" s="13"/>
      <c r="B204" s="218"/>
      <c r="C204" s="219"/>
      <c r="D204" s="216" t="s">
        <v>181</v>
      </c>
      <c r="E204" s="220" t="s">
        <v>19</v>
      </c>
      <c r="F204" s="221" t="s">
        <v>383</v>
      </c>
      <c r="G204" s="219"/>
      <c r="H204" s="222">
        <v>1.2</v>
      </c>
      <c r="I204" s="223"/>
      <c r="J204" s="219"/>
      <c r="K204" s="219"/>
      <c r="L204" s="224"/>
      <c r="M204" s="225"/>
      <c r="N204" s="226"/>
      <c r="O204" s="226"/>
      <c r="P204" s="226"/>
      <c r="Q204" s="226"/>
      <c r="R204" s="226"/>
      <c r="S204" s="226"/>
      <c r="T204" s="22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8" t="s">
        <v>181</v>
      </c>
      <c r="AU204" s="228" t="s">
        <v>85</v>
      </c>
      <c r="AV204" s="13" t="s">
        <v>85</v>
      </c>
      <c r="AW204" s="13" t="s">
        <v>35</v>
      </c>
      <c r="AX204" s="13" t="s">
        <v>73</v>
      </c>
      <c r="AY204" s="228" t="s">
        <v>165</v>
      </c>
    </row>
    <row r="205" s="14" customFormat="1">
      <c r="A205" s="14"/>
      <c r="B205" s="229"/>
      <c r="C205" s="230"/>
      <c r="D205" s="216" t="s">
        <v>181</v>
      </c>
      <c r="E205" s="231" t="s">
        <v>19</v>
      </c>
      <c r="F205" s="232" t="s">
        <v>253</v>
      </c>
      <c r="G205" s="230"/>
      <c r="H205" s="233">
        <v>3.9039999999999999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39" t="s">
        <v>181</v>
      </c>
      <c r="AU205" s="239" t="s">
        <v>85</v>
      </c>
      <c r="AV205" s="14" t="s">
        <v>171</v>
      </c>
      <c r="AW205" s="14" t="s">
        <v>35</v>
      </c>
      <c r="AX205" s="14" t="s">
        <v>78</v>
      </c>
      <c r="AY205" s="239" t="s">
        <v>165</v>
      </c>
    </row>
    <row r="206" s="2" customFormat="1" ht="16.5" customHeight="1">
      <c r="A206" s="38"/>
      <c r="B206" s="39"/>
      <c r="C206" s="198" t="s">
        <v>384</v>
      </c>
      <c r="D206" s="198" t="s">
        <v>167</v>
      </c>
      <c r="E206" s="199" t="s">
        <v>385</v>
      </c>
      <c r="F206" s="200" t="s">
        <v>386</v>
      </c>
      <c r="G206" s="201" t="s">
        <v>92</v>
      </c>
      <c r="H206" s="202">
        <v>0.20000000000000001</v>
      </c>
      <c r="I206" s="203"/>
      <c r="J206" s="204">
        <f>ROUND(I206*H206,2)</f>
        <v>0</v>
      </c>
      <c r="K206" s="200" t="s">
        <v>170</v>
      </c>
      <c r="L206" s="44"/>
      <c r="M206" s="205" t="s">
        <v>19</v>
      </c>
      <c r="N206" s="206" t="s">
        <v>44</v>
      </c>
      <c r="O206" s="84"/>
      <c r="P206" s="207">
        <f>O206*H206</f>
        <v>0</v>
      </c>
      <c r="Q206" s="207">
        <v>1.9967999999999999</v>
      </c>
      <c r="R206" s="207">
        <f>Q206*H206</f>
        <v>0.39935999999999999</v>
      </c>
      <c r="S206" s="207">
        <v>0</v>
      </c>
      <c r="T206" s="20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9" t="s">
        <v>171</v>
      </c>
      <c r="AT206" s="209" t="s">
        <v>167</v>
      </c>
      <c r="AU206" s="209" t="s">
        <v>85</v>
      </c>
      <c r="AY206" s="17" t="s">
        <v>165</v>
      </c>
      <c r="BE206" s="210">
        <f>IF(N206="základní",J206,0)</f>
        <v>0</v>
      </c>
      <c r="BF206" s="210">
        <f>IF(N206="snížená",J206,0)</f>
        <v>0</v>
      </c>
      <c r="BG206" s="210">
        <f>IF(N206="zákl. přenesená",J206,0)</f>
        <v>0</v>
      </c>
      <c r="BH206" s="210">
        <f>IF(N206="sníž. přenesená",J206,0)</f>
        <v>0</v>
      </c>
      <c r="BI206" s="210">
        <f>IF(N206="nulová",J206,0)</f>
        <v>0</v>
      </c>
      <c r="BJ206" s="17" t="s">
        <v>78</v>
      </c>
      <c r="BK206" s="210">
        <f>ROUND(I206*H206,2)</f>
        <v>0</v>
      </c>
      <c r="BL206" s="17" t="s">
        <v>171</v>
      </c>
      <c r="BM206" s="209" t="s">
        <v>387</v>
      </c>
    </row>
    <row r="207" s="2" customFormat="1">
      <c r="A207" s="38"/>
      <c r="B207" s="39"/>
      <c r="C207" s="40"/>
      <c r="D207" s="211" t="s">
        <v>173</v>
      </c>
      <c r="E207" s="40"/>
      <c r="F207" s="212" t="s">
        <v>388</v>
      </c>
      <c r="G207" s="40"/>
      <c r="H207" s="40"/>
      <c r="I207" s="213"/>
      <c r="J207" s="40"/>
      <c r="K207" s="40"/>
      <c r="L207" s="44"/>
      <c r="M207" s="214"/>
      <c r="N207" s="215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173</v>
      </c>
      <c r="AU207" s="17" t="s">
        <v>85</v>
      </c>
    </row>
    <row r="208" s="13" customFormat="1">
      <c r="A208" s="13"/>
      <c r="B208" s="218"/>
      <c r="C208" s="219"/>
      <c r="D208" s="216" t="s">
        <v>181</v>
      </c>
      <c r="E208" s="220" t="s">
        <v>19</v>
      </c>
      <c r="F208" s="221" t="s">
        <v>389</v>
      </c>
      <c r="G208" s="219"/>
      <c r="H208" s="222">
        <v>0.20000000000000001</v>
      </c>
      <c r="I208" s="223"/>
      <c r="J208" s="219"/>
      <c r="K208" s="219"/>
      <c r="L208" s="224"/>
      <c r="M208" s="225"/>
      <c r="N208" s="226"/>
      <c r="O208" s="226"/>
      <c r="P208" s="226"/>
      <c r="Q208" s="226"/>
      <c r="R208" s="226"/>
      <c r="S208" s="226"/>
      <c r="T208" s="22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8" t="s">
        <v>181</v>
      </c>
      <c r="AU208" s="228" t="s">
        <v>85</v>
      </c>
      <c r="AV208" s="13" t="s">
        <v>85</v>
      </c>
      <c r="AW208" s="13" t="s">
        <v>35</v>
      </c>
      <c r="AX208" s="13" t="s">
        <v>78</v>
      </c>
      <c r="AY208" s="228" t="s">
        <v>165</v>
      </c>
    </row>
    <row r="209" s="2" customFormat="1" ht="24.15" customHeight="1">
      <c r="A209" s="38"/>
      <c r="B209" s="39"/>
      <c r="C209" s="198" t="s">
        <v>390</v>
      </c>
      <c r="D209" s="198" t="s">
        <v>167</v>
      </c>
      <c r="E209" s="199" t="s">
        <v>391</v>
      </c>
      <c r="F209" s="200" t="s">
        <v>392</v>
      </c>
      <c r="G209" s="201" t="s">
        <v>104</v>
      </c>
      <c r="H209" s="202">
        <v>1.6000000000000001</v>
      </c>
      <c r="I209" s="203"/>
      <c r="J209" s="204">
        <f>ROUND(I209*H209,2)</f>
        <v>0</v>
      </c>
      <c r="K209" s="200" t="s">
        <v>170</v>
      </c>
      <c r="L209" s="44"/>
      <c r="M209" s="205" t="s">
        <v>19</v>
      </c>
      <c r="N209" s="206" t="s">
        <v>44</v>
      </c>
      <c r="O209" s="84"/>
      <c r="P209" s="207">
        <f>O209*H209</f>
        <v>0</v>
      </c>
      <c r="Q209" s="207">
        <v>0.43340000000000001</v>
      </c>
      <c r="R209" s="207">
        <f>Q209*H209</f>
        <v>0.69344000000000006</v>
      </c>
      <c r="S209" s="207">
        <v>0</v>
      </c>
      <c r="T209" s="20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09" t="s">
        <v>171</v>
      </c>
      <c r="AT209" s="209" t="s">
        <v>167</v>
      </c>
      <c r="AU209" s="209" t="s">
        <v>85</v>
      </c>
      <c r="AY209" s="17" t="s">
        <v>165</v>
      </c>
      <c r="BE209" s="210">
        <f>IF(N209="základní",J209,0)</f>
        <v>0</v>
      </c>
      <c r="BF209" s="210">
        <f>IF(N209="snížená",J209,0)</f>
        <v>0</v>
      </c>
      <c r="BG209" s="210">
        <f>IF(N209="zákl. přenesená",J209,0)</f>
        <v>0</v>
      </c>
      <c r="BH209" s="210">
        <f>IF(N209="sníž. přenesená",J209,0)</f>
        <v>0</v>
      </c>
      <c r="BI209" s="210">
        <f>IF(N209="nulová",J209,0)</f>
        <v>0</v>
      </c>
      <c r="BJ209" s="17" t="s">
        <v>78</v>
      </c>
      <c r="BK209" s="210">
        <f>ROUND(I209*H209,2)</f>
        <v>0</v>
      </c>
      <c r="BL209" s="17" t="s">
        <v>171</v>
      </c>
      <c r="BM209" s="209" t="s">
        <v>393</v>
      </c>
    </row>
    <row r="210" s="2" customFormat="1">
      <c r="A210" s="38"/>
      <c r="B210" s="39"/>
      <c r="C210" s="40"/>
      <c r="D210" s="211" t="s">
        <v>173</v>
      </c>
      <c r="E210" s="40"/>
      <c r="F210" s="212" t="s">
        <v>394</v>
      </c>
      <c r="G210" s="40"/>
      <c r="H210" s="40"/>
      <c r="I210" s="213"/>
      <c r="J210" s="40"/>
      <c r="K210" s="40"/>
      <c r="L210" s="44"/>
      <c r="M210" s="214"/>
      <c r="N210" s="215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173</v>
      </c>
      <c r="AU210" s="17" t="s">
        <v>85</v>
      </c>
    </row>
    <row r="211" s="13" customFormat="1">
      <c r="A211" s="13"/>
      <c r="B211" s="218"/>
      <c r="C211" s="219"/>
      <c r="D211" s="216" t="s">
        <v>181</v>
      </c>
      <c r="E211" s="220" t="s">
        <v>19</v>
      </c>
      <c r="F211" s="221" t="s">
        <v>362</v>
      </c>
      <c r="G211" s="219"/>
      <c r="H211" s="222">
        <v>1.6000000000000001</v>
      </c>
      <c r="I211" s="223"/>
      <c r="J211" s="219"/>
      <c r="K211" s="219"/>
      <c r="L211" s="224"/>
      <c r="M211" s="225"/>
      <c r="N211" s="226"/>
      <c r="O211" s="226"/>
      <c r="P211" s="226"/>
      <c r="Q211" s="226"/>
      <c r="R211" s="226"/>
      <c r="S211" s="226"/>
      <c r="T211" s="22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28" t="s">
        <v>181</v>
      </c>
      <c r="AU211" s="228" t="s">
        <v>85</v>
      </c>
      <c r="AV211" s="13" t="s">
        <v>85</v>
      </c>
      <c r="AW211" s="13" t="s">
        <v>35</v>
      </c>
      <c r="AX211" s="13" t="s">
        <v>78</v>
      </c>
      <c r="AY211" s="228" t="s">
        <v>165</v>
      </c>
    </row>
    <row r="212" s="12" customFormat="1" ht="22.8" customHeight="1">
      <c r="A212" s="12"/>
      <c r="B212" s="182"/>
      <c r="C212" s="183"/>
      <c r="D212" s="184" t="s">
        <v>72</v>
      </c>
      <c r="E212" s="196" t="s">
        <v>190</v>
      </c>
      <c r="F212" s="196" t="s">
        <v>395</v>
      </c>
      <c r="G212" s="183"/>
      <c r="H212" s="183"/>
      <c r="I212" s="186"/>
      <c r="J212" s="197">
        <f>BK212</f>
        <v>0</v>
      </c>
      <c r="K212" s="183"/>
      <c r="L212" s="188"/>
      <c r="M212" s="189"/>
      <c r="N212" s="190"/>
      <c r="O212" s="190"/>
      <c r="P212" s="191">
        <f>SUM(P213:P215)</f>
        <v>0</v>
      </c>
      <c r="Q212" s="190"/>
      <c r="R212" s="191">
        <f>SUM(R213:R215)</f>
        <v>0</v>
      </c>
      <c r="S212" s="190"/>
      <c r="T212" s="192">
        <f>SUM(T213:T215)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93" t="s">
        <v>78</v>
      </c>
      <c r="AT212" s="194" t="s">
        <v>72</v>
      </c>
      <c r="AU212" s="194" t="s">
        <v>78</v>
      </c>
      <c r="AY212" s="193" t="s">
        <v>165</v>
      </c>
      <c r="BK212" s="195">
        <f>SUM(BK213:BK215)</f>
        <v>0</v>
      </c>
    </row>
    <row r="213" s="2" customFormat="1" ht="16.5" customHeight="1">
      <c r="A213" s="38"/>
      <c r="B213" s="39"/>
      <c r="C213" s="198" t="s">
        <v>396</v>
      </c>
      <c r="D213" s="198" t="s">
        <v>167</v>
      </c>
      <c r="E213" s="199" t="s">
        <v>397</v>
      </c>
      <c r="F213" s="200" t="s">
        <v>398</v>
      </c>
      <c r="G213" s="201" t="s">
        <v>104</v>
      </c>
      <c r="H213" s="202">
        <v>4.2000000000000002</v>
      </c>
      <c r="I213" s="203"/>
      <c r="J213" s="204">
        <f>ROUND(I213*H213,2)</f>
        <v>0</v>
      </c>
      <c r="K213" s="200" t="s">
        <v>170</v>
      </c>
      <c r="L213" s="44"/>
      <c r="M213" s="205" t="s">
        <v>19</v>
      </c>
      <c r="N213" s="206" t="s">
        <v>44</v>
      </c>
      <c r="O213" s="84"/>
      <c r="P213" s="207">
        <f>O213*H213</f>
        <v>0</v>
      </c>
      <c r="Q213" s="207">
        <v>0</v>
      </c>
      <c r="R213" s="207">
        <f>Q213*H213</f>
        <v>0</v>
      </c>
      <c r="S213" s="207">
        <v>0</v>
      </c>
      <c r="T213" s="20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09" t="s">
        <v>171</v>
      </c>
      <c r="AT213" s="209" t="s">
        <v>167</v>
      </c>
      <c r="AU213" s="209" t="s">
        <v>85</v>
      </c>
      <c r="AY213" s="17" t="s">
        <v>165</v>
      </c>
      <c r="BE213" s="210">
        <f>IF(N213="základní",J213,0)</f>
        <v>0</v>
      </c>
      <c r="BF213" s="210">
        <f>IF(N213="snížená",J213,0)</f>
        <v>0</v>
      </c>
      <c r="BG213" s="210">
        <f>IF(N213="zákl. přenesená",J213,0)</f>
        <v>0</v>
      </c>
      <c r="BH213" s="210">
        <f>IF(N213="sníž. přenesená",J213,0)</f>
        <v>0</v>
      </c>
      <c r="BI213" s="210">
        <f>IF(N213="nulová",J213,0)</f>
        <v>0</v>
      </c>
      <c r="BJ213" s="17" t="s">
        <v>78</v>
      </c>
      <c r="BK213" s="210">
        <f>ROUND(I213*H213,2)</f>
        <v>0</v>
      </c>
      <c r="BL213" s="17" t="s">
        <v>171</v>
      </c>
      <c r="BM213" s="209" t="s">
        <v>399</v>
      </c>
    </row>
    <row r="214" s="2" customFormat="1">
      <c r="A214" s="38"/>
      <c r="B214" s="39"/>
      <c r="C214" s="40"/>
      <c r="D214" s="211" t="s">
        <v>173</v>
      </c>
      <c r="E214" s="40"/>
      <c r="F214" s="212" t="s">
        <v>400</v>
      </c>
      <c r="G214" s="40"/>
      <c r="H214" s="40"/>
      <c r="I214" s="213"/>
      <c r="J214" s="40"/>
      <c r="K214" s="40"/>
      <c r="L214" s="44"/>
      <c r="M214" s="214"/>
      <c r="N214" s="215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173</v>
      </c>
      <c r="AU214" s="17" t="s">
        <v>85</v>
      </c>
    </row>
    <row r="215" s="13" customFormat="1">
      <c r="A215" s="13"/>
      <c r="B215" s="218"/>
      <c r="C215" s="219"/>
      <c r="D215" s="216" t="s">
        <v>181</v>
      </c>
      <c r="E215" s="220" t="s">
        <v>19</v>
      </c>
      <c r="F215" s="221" t="s">
        <v>112</v>
      </c>
      <c r="G215" s="219"/>
      <c r="H215" s="222">
        <v>4.2000000000000002</v>
      </c>
      <c r="I215" s="223"/>
      <c r="J215" s="219"/>
      <c r="K215" s="219"/>
      <c r="L215" s="224"/>
      <c r="M215" s="225"/>
      <c r="N215" s="226"/>
      <c r="O215" s="226"/>
      <c r="P215" s="226"/>
      <c r="Q215" s="226"/>
      <c r="R215" s="226"/>
      <c r="S215" s="226"/>
      <c r="T215" s="22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28" t="s">
        <v>181</v>
      </c>
      <c r="AU215" s="228" t="s">
        <v>85</v>
      </c>
      <c r="AV215" s="13" t="s">
        <v>85</v>
      </c>
      <c r="AW215" s="13" t="s">
        <v>35</v>
      </c>
      <c r="AX215" s="13" t="s">
        <v>78</v>
      </c>
      <c r="AY215" s="228" t="s">
        <v>165</v>
      </c>
    </row>
    <row r="216" s="12" customFormat="1" ht="22.8" customHeight="1">
      <c r="A216" s="12"/>
      <c r="B216" s="182"/>
      <c r="C216" s="183"/>
      <c r="D216" s="184" t="s">
        <v>72</v>
      </c>
      <c r="E216" s="196" t="s">
        <v>206</v>
      </c>
      <c r="F216" s="196" t="s">
        <v>401</v>
      </c>
      <c r="G216" s="183"/>
      <c r="H216" s="183"/>
      <c r="I216" s="186"/>
      <c r="J216" s="197">
        <f>BK216</f>
        <v>0</v>
      </c>
      <c r="K216" s="183"/>
      <c r="L216" s="188"/>
      <c r="M216" s="189"/>
      <c r="N216" s="190"/>
      <c r="O216" s="190"/>
      <c r="P216" s="191">
        <f>SUM(P217:P301)</f>
        <v>0</v>
      </c>
      <c r="Q216" s="190"/>
      <c r="R216" s="191">
        <f>SUM(R217:R301)</f>
        <v>4.3099669599999997</v>
      </c>
      <c r="S216" s="190"/>
      <c r="T216" s="192">
        <f>SUM(T217:T301)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93" t="s">
        <v>78</v>
      </c>
      <c r="AT216" s="194" t="s">
        <v>72</v>
      </c>
      <c r="AU216" s="194" t="s">
        <v>78</v>
      </c>
      <c r="AY216" s="193" t="s">
        <v>165</v>
      </c>
      <c r="BK216" s="195">
        <f>SUM(BK217:BK301)</f>
        <v>0</v>
      </c>
    </row>
    <row r="217" s="2" customFormat="1" ht="24.15" customHeight="1">
      <c r="A217" s="38"/>
      <c r="B217" s="39"/>
      <c r="C217" s="198" t="s">
        <v>402</v>
      </c>
      <c r="D217" s="198" t="s">
        <v>167</v>
      </c>
      <c r="E217" s="199" t="s">
        <v>403</v>
      </c>
      <c r="F217" s="200" t="s">
        <v>404</v>
      </c>
      <c r="G217" s="201" t="s">
        <v>214</v>
      </c>
      <c r="H217" s="202">
        <v>3</v>
      </c>
      <c r="I217" s="203"/>
      <c r="J217" s="204">
        <f>ROUND(I217*H217,2)</f>
        <v>0</v>
      </c>
      <c r="K217" s="200" t="s">
        <v>170</v>
      </c>
      <c r="L217" s="44"/>
      <c r="M217" s="205" t="s">
        <v>19</v>
      </c>
      <c r="N217" s="206" t="s">
        <v>44</v>
      </c>
      <c r="O217" s="84"/>
      <c r="P217" s="207">
        <f>O217*H217</f>
        <v>0</v>
      </c>
      <c r="Q217" s="207">
        <v>0.00167</v>
      </c>
      <c r="R217" s="207">
        <f>Q217*H217</f>
        <v>0.0050100000000000006</v>
      </c>
      <c r="S217" s="207">
        <v>0</v>
      </c>
      <c r="T217" s="20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09" t="s">
        <v>171</v>
      </c>
      <c r="AT217" s="209" t="s">
        <v>167</v>
      </c>
      <c r="AU217" s="209" t="s">
        <v>85</v>
      </c>
      <c r="AY217" s="17" t="s">
        <v>165</v>
      </c>
      <c r="BE217" s="210">
        <f>IF(N217="základní",J217,0)</f>
        <v>0</v>
      </c>
      <c r="BF217" s="210">
        <f>IF(N217="snížená",J217,0)</f>
        <v>0</v>
      </c>
      <c r="BG217" s="210">
        <f>IF(N217="zákl. přenesená",J217,0)</f>
        <v>0</v>
      </c>
      <c r="BH217" s="210">
        <f>IF(N217="sníž. přenesená",J217,0)</f>
        <v>0</v>
      </c>
      <c r="BI217" s="210">
        <f>IF(N217="nulová",J217,0)</f>
        <v>0</v>
      </c>
      <c r="BJ217" s="17" t="s">
        <v>78</v>
      </c>
      <c r="BK217" s="210">
        <f>ROUND(I217*H217,2)</f>
        <v>0</v>
      </c>
      <c r="BL217" s="17" t="s">
        <v>171</v>
      </c>
      <c r="BM217" s="209" t="s">
        <v>405</v>
      </c>
    </row>
    <row r="218" s="2" customFormat="1">
      <c r="A218" s="38"/>
      <c r="B218" s="39"/>
      <c r="C218" s="40"/>
      <c r="D218" s="211" t="s">
        <v>173</v>
      </c>
      <c r="E218" s="40"/>
      <c r="F218" s="212" t="s">
        <v>406</v>
      </c>
      <c r="G218" s="40"/>
      <c r="H218" s="40"/>
      <c r="I218" s="213"/>
      <c r="J218" s="40"/>
      <c r="K218" s="40"/>
      <c r="L218" s="44"/>
      <c r="M218" s="214"/>
      <c r="N218" s="215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173</v>
      </c>
      <c r="AU218" s="17" t="s">
        <v>85</v>
      </c>
    </row>
    <row r="219" s="2" customFormat="1" ht="16.5" customHeight="1">
      <c r="A219" s="38"/>
      <c r="B219" s="39"/>
      <c r="C219" s="240" t="s">
        <v>407</v>
      </c>
      <c r="D219" s="240" t="s">
        <v>319</v>
      </c>
      <c r="E219" s="241" t="s">
        <v>408</v>
      </c>
      <c r="F219" s="242" t="s">
        <v>409</v>
      </c>
      <c r="G219" s="243" t="s">
        <v>214</v>
      </c>
      <c r="H219" s="244">
        <v>3</v>
      </c>
      <c r="I219" s="245"/>
      <c r="J219" s="246">
        <f>ROUND(I219*H219,2)</f>
        <v>0</v>
      </c>
      <c r="K219" s="242" t="s">
        <v>170</v>
      </c>
      <c r="L219" s="247"/>
      <c r="M219" s="248" t="s">
        <v>19</v>
      </c>
      <c r="N219" s="249" t="s">
        <v>44</v>
      </c>
      <c r="O219" s="84"/>
      <c r="P219" s="207">
        <f>O219*H219</f>
        <v>0</v>
      </c>
      <c r="Q219" s="207">
        <v>0.0141</v>
      </c>
      <c r="R219" s="207">
        <f>Q219*H219</f>
        <v>0.042299999999999997</v>
      </c>
      <c r="S219" s="207">
        <v>0</v>
      </c>
      <c r="T219" s="20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9" t="s">
        <v>206</v>
      </c>
      <c r="AT219" s="209" t="s">
        <v>319</v>
      </c>
      <c r="AU219" s="209" t="s">
        <v>85</v>
      </c>
      <c r="AY219" s="17" t="s">
        <v>165</v>
      </c>
      <c r="BE219" s="210">
        <f>IF(N219="základní",J219,0)</f>
        <v>0</v>
      </c>
      <c r="BF219" s="210">
        <f>IF(N219="snížená",J219,0)</f>
        <v>0</v>
      </c>
      <c r="BG219" s="210">
        <f>IF(N219="zákl. přenesená",J219,0)</f>
        <v>0</v>
      </c>
      <c r="BH219" s="210">
        <f>IF(N219="sníž. přenesená",J219,0)</f>
        <v>0</v>
      </c>
      <c r="BI219" s="210">
        <f>IF(N219="nulová",J219,0)</f>
        <v>0</v>
      </c>
      <c r="BJ219" s="17" t="s">
        <v>78</v>
      </c>
      <c r="BK219" s="210">
        <f>ROUND(I219*H219,2)</f>
        <v>0</v>
      </c>
      <c r="BL219" s="17" t="s">
        <v>171</v>
      </c>
      <c r="BM219" s="209" t="s">
        <v>410</v>
      </c>
    </row>
    <row r="220" s="2" customFormat="1" ht="24.15" customHeight="1">
      <c r="A220" s="38"/>
      <c r="B220" s="39"/>
      <c r="C220" s="198" t="s">
        <v>411</v>
      </c>
      <c r="D220" s="198" t="s">
        <v>167</v>
      </c>
      <c r="E220" s="199" t="s">
        <v>412</v>
      </c>
      <c r="F220" s="200" t="s">
        <v>413</v>
      </c>
      <c r="G220" s="201" t="s">
        <v>214</v>
      </c>
      <c r="H220" s="202">
        <v>2</v>
      </c>
      <c r="I220" s="203"/>
      <c r="J220" s="204">
        <f>ROUND(I220*H220,2)</f>
        <v>0</v>
      </c>
      <c r="K220" s="200" t="s">
        <v>170</v>
      </c>
      <c r="L220" s="44"/>
      <c r="M220" s="205" t="s">
        <v>19</v>
      </c>
      <c r="N220" s="206" t="s">
        <v>44</v>
      </c>
      <c r="O220" s="84"/>
      <c r="P220" s="207">
        <f>O220*H220</f>
        <v>0</v>
      </c>
      <c r="Q220" s="207">
        <v>0.00167</v>
      </c>
      <c r="R220" s="207">
        <f>Q220*H220</f>
        <v>0.0033400000000000001</v>
      </c>
      <c r="S220" s="207">
        <v>0</v>
      </c>
      <c r="T220" s="20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09" t="s">
        <v>171</v>
      </c>
      <c r="AT220" s="209" t="s">
        <v>167</v>
      </c>
      <c r="AU220" s="209" t="s">
        <v>85</v>
      </c>
      <c r="AY220" s="17" t="s">
        <v>165</v>
      </c>
      <c r="BE220" s="210">
        <f>IF(N220="základní",J220,0)</f>
        <v>0</v>
      </c>
      <c r="BF220" s="210">
        <f>IF(N220="snížená",J220,0)</f>
        <v>0</v>
      </c>
      <c r="BG220" s="210">
        <f>IF(N220="zákl. přenesená",J220,0)</f>
        <v>0</v>
      </c>
      <c r="BH220" s="210">
        <f>IF(N220="sníž. přenesená",J220,0)</f>
        <v>0</v>
      </c>
      <c r="BI220" s="210">
        <f>IF(N220="nulová",J220,0)</f>
        <v>0</v>
      </c>
      <c r="BJ220" s="17" t="s">
        <v>78</v>
      </c>
      <c r="BK220" s="210">
        <f>ROUND(I220*H220,2)</f>
        <v>0</v>
      </c>
      <c r="BL220" s="17" t="s">
        <v>171</v>
      </c>
      <c r="BM220" s="209" t="s">
        <v>414</v>
      </c>
    </row>
    <row r="221" s="2" customFormat="1">
      <c r="A221" s="38"/>
      <c r="B221" s="39"/>
      <c r="C221" s="40"/>
      <c r="D221" s="211" t="s">
        <v>173</v>
      </c>
      <c r="E221" s="40"/>
      <c r="F221" s="212" t="s">
        <v>415</v>
      </c>
      <c r="G221" s="40"/>
      <c r="H221" s="40"/>
      <c r="I221" s="213"/>
      <c r="J221" s="40"/>
      <c r="K221" s="40"/>
      <c r="L221" s="44"/>
      <c r="M221" s="214"/>
      <c r="N221" s="215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173</v>
      </c>
      <c r="AU221" s="17" t="s">
        <v>85</v>
      </c>
    </row>
    <row r="222" s="2" customFormat="1" ht="16.5" customHeight="1">
      <c r="A222" s="38"/>
      <c r="B222" s="39"/>
      <c r="C222" s="240" t="s">
        <v>416</v>
      </c>
      <c r="D222" s="240" t="s">
        <v>319</v>
      </c>
      <c r="E222" s="241" t="s">
        <v>417</v>
      </c>
      <c r="F222" s="242" t="s">
        <v>418</v>
      </c>
      <c r="G222" s="243" t="s">
        <v>214</v>
      </c>
      <c r="H222" s="244">
        <v>2</v>
      </c>
      <c r="I222" s="245"/>
      <c r="J222" s="246">
        <f>ROUND(I222*H222,2)</f>
        <v>0</v>
      </c>
      <c r="K222" s="242" t="s">
        <v>170</v>
      </c>
      <c r="L222" s="247"/>
      <c r="M222" s="248" t="s">
        <v>19</v>
      </c>
      <c r="N222" s="249" t="s">
        <v>44</v>
      </c>
      <c r="O222" s="84"/>
      <c r="P222" s="207">
        <f>O222*H222</f>
        <v>0</v>
      </c>
      <c r="Q222" s="207">
        <v>0.01</v>
      </c>
      <c r="R222" s="207">
        <f>Q222*H222</f>
        <v>0.02</v>
      </c>
      <c r="S222" s="207">
        <v>0</v>
      </c>
      <c r="T222" s="20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9" t="s">
        <v>206</v>
      </c>
      <c r="AT222" s="209" t="s">
        <v>319</v>
      </c>
      <c r="AU222" s="209" t="s">
        <v>85</v>
      </c>
      <c r="AY222" s="17" t="s">
        <v>165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7" t="s">
        <v>78</v>
      </c>
      <c r="BK222" s="210">
        <f>ROUND(I222*H222,2)</f>
        <v>0</v>
      </c>
      <c r="BL222" s="17" t="s">
        <v>171</v>
      </c>
      <c r="BM222" s="209" t="s">
        <v>419</v>
      </c>
    </row>
    <row r="223" s="2" customFormat="1" ht="24.15" customHeight="1">
      <c r="A223" s="38"/>
      <c r="B223" s="39"/>
      <c r="C223" s="198" t="s">
        <v>420</v>
      </c>
      <c r="D223" s="198" t="s">
        <v>167</v>
      </c>
      <c r="E223" s="199" t="s">
        <v>421</v>
      </c>
      <c r="F223" s="200" t="s">
        <v>422</v>
      </c>
      <c r="G223" s="201" t="s">
        <v>214</v>
      </c>
      <c r="H223" s="202">
        <v>1</v>
      </c>
      <c r="I223" s="203"/>
      <c r="J223" s="204">
        <f>ROUND(I223*H223,2)</f>
        <v>0</v>
      </c>
      <c r="K223" s="200" t="s">
        <v>170</v>
      </c>
      <c r="L223" s="44"/>
      <c r="M223" s="205" t="s">
        <v>19</v>
      </c>
      <c r="N223" s="206" t="s">
        <v>44</v>
      </c>
      <c r="O223" s="84"/>
      <c r="P223" s="207">
        <f>O223*H223</f>
        <v>0</v>
      </c>
      <c r="Q223" s="207">
        <v>0</v>
      </c>
      <c r="R223" s="207">
        <f>Q223*H223</f>
        <v>0</v>
      </c>
      <c r="S223" s="207">
        <v>0</v>
      </c>
      <c r="T223" s="20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09" t="s">
        <v>171</v>
      </c>
      <c r="AT223" s="209" t="s">
        <v>167</v>
      </c>
      <c r="AU223" s="209" t="s">
        <v>85</v>
      </c>
      <c r="AY223" s="17" t="s">
        <v>165</v>
      </c>
      <c r="BE223" s="210">
        <f>IF(N223="základní",J223,0)</f>
        <v>0</v>
      </c>
      <c r="BF223" s="210">
        <f>IF(N223="snížená",J223,0)</f>
        <v>0</v>
      </c>
      <c r="BG223" s="210">
        <f>IF(N223="zákl. přenesená",J223,0)</f>
        <v>0</v>
      </c>
      <c r="BH223" s="210">
        <f>IF(N223="sníž. přenesená",J223,0)</f>
        <v>0</v>
      </c>
      <c r="BI223" s="210">
        <f>IF(N223="nulová",J223,0)</f>
        <v>0</v>
      </c>
      <c r="BJ223" s="17" t="s">
        <v>78</v>
      </c>
      <c r="BK223" s="210">
        <f>ROUND(I223*H223,2)</f>
        <v>0</v>
      </c>
      <c r="BL223" s="17" t="s">
        <v>171</v>
      </c>
      <c r="BM223" s="209" t="s">
        <v>423</v>
      </c>
    </row>
    <row r="224" s="2" customFormat="1">
      <c r="A224" s="38"/>
      <c r="B224" s="39"/>
      <c r="C224" s="40"/>
      <c r="D224" s="211" t="s">
        <v>173</v>
      </c>
      <c r="E224" s="40"/>
      <c r="F224" s="212" t="s">
        <v>424</v>
      </c>
      <c r="G224" s="40"/>
      <c r="H224" s="40"/>
      <c r="I224" s="213"/>
      <c r="J224" s="40"/>
      <c r="K224" s="40"/>
      <c r="L224" s="44"/>
      <c r="M224" s="214"/>
      <c r="N224" s="215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173</v>
      </c>
      <c r="AU224" s="17" t="s">
        <v>85</v>
      </c>
    </row>
    <row r="225" s="2" customFormat="1" ht="16.5" customHeight="1">
      <c r="A225" s="38"/>
      <c r="B225" s="39"/>
      <c r="C225" s="240" t="s">
        <v>425</v>
      </c>
      <c r="D225" s="240" t="s">
        <v>319</v>
      </c>
      <c r="E225" s="241" t="s">
        <v>426</v>
      </c>
      <c r="F225" s="242" t="s">
        <v>427</v>
      </c>
      <c r="G225" s="243" t="s">
        <v>214</v>
      </c>
      <c r="H225" s="244">
        <v>1</v>
      </c>
      <c r="I225" s="245"/>
      <c r="J225" s="246">
        <f>ROUND(I225*H225,2)</f>
        <v>0</v>
      </c>
      <c r="K225" s="242" t="s">
        <v>170</v>
      </c>
      <c r="L225" s="247"/>
      <c r="M225" s="248" t="s">
        <v>19</v>
      </c>
      <c r="N225" s="249" t="s">
        <v>44</v>
      </c>
      <c r="O225" s="84"/>
      <c r="P225" s="207">
        <f>O225*H225</f>
        <v>0</v>
      </c>
      <c r="Q225" s="207">
        <v>0.019699999999999999</v>
      </c>
      <c r="R225" s="207">
        <f>Q225*H225</f>
        <v>0.019699999999999999</v>
      </c>
      <c r="S225" s="207">
        <v>0</v>
      </c>
      <c r="T225" s="20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09" t="s">
        <v>206</v>
      </c>
      <c r="AT225" s="209" t="s">
        <v>319</v>
      </c>
      <c r="AU225" s="209" t="s">
        <v>85</v>
      </c>
      <c r="AY225" s="17" t="s">
        <v>165</v>
      </c>
      <c r="BE225" s="210">
        <f>IF(N225="základní",J225,0)</f>
        <v>0</v>
      </c>
      <c r="BF225" s="210">
        <f>IF(N225="snížená",J225,0)</f>
        <v>0</v>
      </c>
      <c r="BG225" s="210">
        <f>IF(N225="zákl. přenesená",J225,0)</f>
        <v>0</v>
      </c>
      <c r="BH225" s="210">
        <f>IF(N225="sníž. přenesená",J225,0)</f>
        <v>0</v>
      </c>
      <c r="BI225" s="210">
        <f>IF(N225="nulová",J225,0)</f>
        <v>0</v>
      </c>
      <c r="BJ225" s="17" t="s">
        <v>78</v>
      </c>
      <c r="BK225" s="210">
        <f>ROUND(I225*H225,2)</f>
        <v>0</v>
      </c>
      <c r="BL225" s="17" t="s">
        <v>171</v>
      </c>
      <c r="BM225" s="209" t="s">
        <v>428</v>
      </c>
    </row>
    <row r="226" s="2" customFormat="1" ht="24.15" customHeight="1">
      <c r="A226" s="38"/>
      <c r="B226" s="39"/>
      <c r="C226" s="198" t="s">
        <v>429</v>
      </c>
      <c r="D226" s="198" t="s">
        <v>167</v>
      </c>
      <c r="E226" s="199" t="s">
        <v>430</v>
      </c>
      <c r="F226" s="200" t="s">
        <v>431</v>
      </c>
      <c r="G226" s="201" t="s">
        <v>82</v>
      </c>
      <c r="H226" s="202">
        <v>244.80000000000001</v>
      </c>
      <c r="I226" s="203"/>
      <c r="J226" s="204">
        <f>ROUND(I226*H226,2)</f>
        <v>0</v>
      </c>
      <c r="K226" s="200" t="s">
        <v>170</v>
      </c>
      <c r="L226" s="44"/>
      <c r="M226" s="205" t="s">
        <v>19</v>
      </c>
      <c r="N226" s="206" t="s">
        <v>44</v>
      </c>
      <c r="O226" s="84"/>
      <c r="P226" s="207">
        <f>O226*H226</f>
        <v>0</v>
      </c>
      <c r="Q226" s="207">
        <v>0</v>
      </c>
      <c r="R226" s="207">
        <f>Q226*H226</f>
        <v>0</v>
      </c>
      <c r="S226" s="207">
        <v>0</v>
      </c>
      <c r="T226" s="20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09" t="s">
        <v>171</v>
      </c>
      <c r="AT226" s="209" t="s">
        <v>167</v>
      </c>
      <c r="AU226" s="209" t="s">
        <v>85</v>
      </c>
      <c r="AY226" s="17" t="s">
        <v>165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7" t="s">
        <v>78</v>
      </c>
      <c r="BK226" s="210">
        <f>ROUND(I226*H226,2)</f>
        <v>0</v>
      </c>
      <c r="BL226" s="17" t="s">
        <v>171</v>
      </c>
      <c r="BM226" s="209" t="s">
        <v>432</v>
      </c>
    </row>
    <row r="227" s="2" customFormat="1">
      <c r="A227" s="38"/>
      <c r="B227" s="39"/>
      <c r="C227" s="40"/>
      <c r="D227" s="211" t="s">
        <v>173</v>
      </c>
      <c r="E227" s="40"/>
      <c r="F227" s="212" t="s">
        <v>433</v>
      </c>
      <c r="G227" s="40"/>
      <c r="H227" s="40"/>
      <c r="I227" s="213"/>
      <c r="J227" s="40"/>
      <c r="K227" s="40"/>
      <c r="L227" s="44"/>
      <c r="M227" s="214"/>
      <c r="N227" s="215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173</v>
      </c>
      <c r="AU227" s="17" t="s">
        <v>85</v>
      </c>
    </row>
    <row r="228" s="13" customFormat="1">
      <c r="A228" s="13"/>
      <c r="B228" s="218"/>
      <c r="C228" s="219"/>
      <c r="D228" s="216" t="s">
        <v>181</v>
      </c>
      <c r="E228" s="220" t="s">
        <v>19</v>
      </c>
      <c r="F228" s="221" t="s">
        <v>80</v>
      </c>
      <c r="G228" s="219"/>
      <c r="H228" s="222">
        <v>244.80000000000001</v>
      </c>
      <c r="I228" s="223"/>
      <c r="J228" s="219"/>
      <c r="K228" s="219"/>
      <c r="L228" s="224"/>
      <c r="M228" s="225"/>
      <c r="N228" s="226"/>
      <c r="O228" s="226"/>
      <c r="P228" s="226"/>
      <c r="Q228" s="226"/>
      <c r="R228" s="226"/>
      <c r="S228" s="226"/>
      <c r="T228" s="22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8" t="s">
        <v>181</v>
      </c>
      <c r="AU228" s="228" t="s">
        <v>85</v>
      </c>
      <c r="AV228" s="13" t="s">
        <v>85</v>
      </c>
      <c r="AW228" s="13" t="s">
        <v>35</v>
      </c>
      <c r="AX228" s="13" t="s">
        <v>78</v>
      </c>
      <c r="AY228" s="228" t="s">
        <v>165</v>
      </c>
    </row>
    <row r="229" s="2" customFormat="1" ht="16.5" customHeight="1">
      <c r="A229" s="38"/>
      <c r="B229" s="39"/>
      <c r="C229" s="240" t="s">
        <v>434</v>
      </c>
      <c r="D229" s="240" t="s">
        <v>319</v>
      </c>
      <c r="E229" s="241" t="s">
        <v>435</v>
      </c>
      <c r="F229" s="242" t="s">
        <v>436</v>
      </c>
      <c r="G229" s="243" t="s">
        <v>82</v>
      </c>
      <c r="H229" s="244">
        <v>248.47200000000001</v>
      </c>
      <c r="I229" s="245"/>
      <c r="J229" s="246">
        <f>ROUND(I229*H229,2)</f>
        <v>0</v>
      </c>
      <c r="K229" s="242" t="s">
        <v>170</v>
      </c>
      <c r="L229" s="247"/>
      <c r="M229" s="248" t="s">
        <v>19</v>
      </c>
      <c r="N229" s="249" t="s">
        <v>44</v>
      </c>
      <c r="O229" s="84"/>
      <c r="P229" s="207">
        <f>O229*H229</f>
        <v>0</v>
      </c>
      <c r="Q229" s="207">
        <v>0.00214</v>
      </c>
      <c r="R229" s="207">
        <f>Q229*H229</f>
        <v>0.53173007999999999</v>
      </c>
      <c r="S229" s="207">
        <v>0</v>
      </c>
      <c r="T229" s="20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09" t="s">
        <v>206</v>
      </c>
      <c r="AT229" s="209" t="s">
        <v>319</v>
      </c>
      <c r="AU229" s="209" t="s">
        <v>85</v>
      </c>
      <c r="AY229" s="17" t="s">
        <v>165</v>
      </c>
      <c r="BE229" s="210">
        <f>IF(N229="základní",J229,0)</f>
        <v>0</v>
      </c>
      <c r="BF229" s="210">
        <f>IF(N229="snížená",J229,0)</f>
        <v>0</v>
      </c>
      <c r="BG229" s="210">
        <f>IF(N229="zákl. přenesená",J229,0)</f>
        <v>0</v>
      </c>
      <c r="BH229" s="210">
        <f>IF(N229="sníž. přenesená",J229,0)</f>
        <v>0</v>
      </c>
      <c r="BI229" s="210">
        <f>IF(N229="nulová",J229,0)</f>
        <v>0</v>
      </c>
      <c r="BJ229" s="17" t="s">
        <v>78</v>
      </c>
      <c r="BK229" s="210">
        <f>ROUND(I229*H229,2)</f>
        <v>0</v>
      </c>
      <c r="BL229" s="17" t="s">
        <v>171</v>
      </c>
      <c r="BM229" s="209" t="s">
        <v>437</v>
      </c>
    </row>
    <row r="230" s="13" customFormat="1">
      <c r="A230" s="13"/>
      <c r="B230" s="218"/>
      <c r="C230" s="219"/>
      <c r="D230" s="216" t="s">
        <v>181</v>
      </c>
      <c r="E230" s="219"/>
      <c r="F230" s="221" t="s">
        <v>438</v>
      </c>
      <c r="G230" s="219"/>
      <c r="H230" s="222">
        <v>248.47200000000001</v>
      </c>
      <c r="I230" s="223"/>
      <c r="J230" s="219"/>
      <c r="K230" s="219"/>
      <c r="L230" s="224"/>
      <c r="M230" s="225"/>
      <c r="N230" s="226"/>
      <c r="O230" s="226"/>
      <c r="P230" s="226"/>
      <c r="Q230" s="226"/>
      <c r="R230" s="226"/>
      <c r="S230" s="226"/>
      <c r="T230" s="22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8" t="s">
        <v>181</v>
      </c>
      <c r="AU230" s="228" t="s">
        <v>85</v>
      </c>
      <c r="AV230" s="13" t="s">
        <v>85</v>
      </c>
      <c r="AW230" s="13" t="s">
        <v>4</v>
      </c>
      <c r="AX230" s="13" t="s">
        <v>78</v>
      </c>
      <c r="AY230" s="228" t="s">
        <v>165</v>
      </c>
    </row>
    <row r="231" s="2" customFormat="1" ht="24.15" customHeight="1">
      <c r="A231" s="38"/>
      <c r="B231" s="39"/>
      <c r="C231" s="198" t="s">
        <v>439</v>
      </c>
      <c r="D231" s="198" t="s">
        <v>167</v>
      </c>
      <c r="E231" s="199" t="s">
        <v>440</v>
      </c>
      <c r="F231" s="200" t="s">
        <v>441</v>
      </c>
      <c r="G231" s="201" t="s">
        <v>82</v>
      </c>
      <c r="H231" s="202">
        <v>28.699999999999999</v>
      </c>
      <c r="I231" s="203"/>
      <c r="J231" s="204">
        <f>ROUND(I231*H231,2)</f>
        <v>0</v>
      </c>
      <c r="K231" s="200" t="s">
        <v>170</v>
      </c>
      <c r="L231" s="44"/>
      <c r="M231" s="205" t="s">
        <v>19</v>
      </c>
      <c r="N231" s="206" t="s">
        <v>44</v>
      </c>
      <c r="O231" s="84"/>
      <c r="P231" s="207">
        <f>O231*H231</f>
        <v>0</v>
      </c>
      <c r="Q231" s="207">
        <v>0</v>
      </c>
      <c r="R231" s="207">
        <f>Q231*H231</f>
        <v>0</v>
      </c>
      <c r="S231" s="207">
        <v>0</v>
      </c>
      <c r="T231" s="20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09" t="s">
        <v>171</v>
      </c>
      <c r="AT231" s="209" t="s">
        <v>167</v>
      </c>
      <c r="AU231" s="209" t="s">
        <v>85</v>
      </c>
      <c r="AY231" s="17" t="s">
        <v>165</v>
      </c>
      <c r="BE231" s="210">
        <f>IF(N231="základní",J231,0)</f>
        <v>0</v>
      </c>
      <c r="BF231" s="210">
        <f>IF(N231="snížená",J231,0)</f>
        <v>0</v>
      </c>
      <c r="BG231" s="210">
        <f>IF(N231="zákl. přenesená",J231,0)</f>
        <v>0</v>
      </c>
      <c r="BH231" s="210">
        <f>IF(N231="sníž. přenesená",J231,0)</f>
        <v>0</v>
      </c>
      <c r="BI231" s="210">
        <f>IF(N231="nulová",J231,0)</f>
        <v>0</v>
      </c>
      <c r="BJ231" s="17" t="s">
        <v>78</v>
      </c>
      <c r="BK231" s="210">
        <f>ROUND(I231*H231,2)</f>
        <v>0</v>
      </c>
      <c r="BL231" s="17" t="s">
        <v>171</v>
      </c>
      <c r="BM231" s="209" t="s">
        <v>442</v>
      </c>
    </row>
    <row r="232" s="2" customFormat="1">
      <c r="A232" s="38"/>
      <c r="B232" s="39"/>
      <c r="C232" s="40"/>
      <c r="D232" s="211" t="s">
        <v>173</v>
      </c>
      <c r="E232" s="40"/>
      <c r="F232" s="212" t="s">
        <v>443</v>
      </c>
      <c r="G232" s="40"/>
      <c r="H232" s="40"/>
      <c r="I232" s="213"/>
      <c r="J232" s="40"/>
      <c r="K232" s="40"/>
      <c r="L232" s="44"/>
      <c r="M232" s="214"/>
      <c r="N232" s="215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173</v>
      </c>
      <c r="AU232" s="17" t="s">
        <v>85</v>
      </c>
    </row>
    <row r="233" s="13" customFormat="1">
      <c r="A233" s="13"/>
      <c r="B233" s="218"/>
      <c r="C233" s="219"/>
      <c r="D233" s="216" t="s">
        <v>181</v>
      </c>
      <c r="E233" s="220" t="s">
        <v>19</v>
      </c>
      <c r="F233" s="221" t="s">
        <v>96</v>
      </c>
      <c r="G233" s="219"/>
      <c r="H233" s="222">
        <v>28.699999999999999</v>
      </c>
      <c r="I233" s="223"/>
      <c r="J233" s="219"/>
      <c r="K233" s="219"/>
      <c r="L233" s="224"/>
      <c r="M233" s="225"/>
      <c r="N233" s="226"/>
      <c r="O233" s="226"/>
      <c r="P233" s="226"/>
      <c r="Q233" s="226"/>
      <c r="R233" s="226"/>
      <c r="S233" s="226"/>
      <c r="T233" s="22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8" t="s">
        <v>181</v>
      </c>
      <c r="AU233" s="228" t="s">
        <v>85</v>
      </c>
      <c r="AV233" s="13" t="s">
        <v>85</v>
      </c>
      <c r="AW233" s="13" t="s">
        <v>35</v>
      </c>
      <c r="AX233" s="13" t="s">
        <v>78</v>
      </c>
      <c r="AY233" s="228" t="s">
        <v>165</v>
      </c>
    </row>
    <row r="234" s="2" customFormat="1" ht="16.5" customHeight="1">
      <c r="A234" s="38"/>
      <c r="B234" s="39"/>
      <c r="C234" s="240" t="s">
        <v>444</v>
      </c>
      <c r="D234" s="240" t="s">
        <v>319</v>
      </c>
      <c r="E234" s="241" t="s">
        <v>445</v>
      </c>
      <c r="F234" s="242" t="s">
        <v>446</v>
      </c>
      <c r="G234" s="243" t="s">
        <v>82</v>
      </c>
      <c r="H234" s="244">
        <v>29.131</v>
      </c>
      <c r="I234" s="245"/>
      <c r="J234" s="246">
        <f>ROUND(I234*H234,2)</f>
        <v>0</v>
      </c>
      <c r="K234" s="242" t="s">
        <v>170</v>
      </c>
      <c r="L234" s="247"/>
      <c r="M234" s="248" t="s">
        <v>19</v>
      </c>
      <c r="N234" s="249" t="s">
        <v>44</v>
      </c>
      <c r="O234" s="84"/>
      <c r="P234" s="207">
        <f>O234*H234</f>
        <v>0</v>
      </c>
      <c r="Q234" s="207">
        <v>0.0031800000000000001</v>
      </c>
      <c r="R234" s="207">
        <f>Q234*H234</f>
        <v>0.09263658000000001</v>
      </c>
      <c r="S234" s="207">
        <v>0</v>
      </c>
      <c r="T234" s="20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09" t="s">
        <v>206</v>
      </c>
      <c r="AT234" s="209" t="s">
        <v>319</v>
      </c>
      <c r="AU234" s="209" t="s">
        <v>85</v>
      </c>
      <c r="AY234" s="17" t="s">
        <v>165</v>
      </c>
      <c r="BE234" s="210">
        <f>IF(N234="základní",J234,0)</f>
        <v>0</v>
      </c>
      <c r="BF234" s="210">
        <f>IF(N234="snížená",J234,0)</f>
        <v>0</v>
      </c>
      <c r="BG234" s="210">
        <f>IF(N234="zákl. přenesená",J234,0)</f>
        <v>0</v>
      </c>
      <c r="BH234" s="210">
        <f>IF(N234="sníž. přenesená",J234,0)</f>
        <v>0</v>
      </c>
      <c r="BI234" s="210">
        <f>IF(N234="nulová",J234,0)</f>
        <v>0</v>
      </c>
      <c r="BJ234" s="17" t="s">
        <v>78</v>
      </c>
      <c r="BK234" s="210">
        <f>ROUND(I234*H234,2)</f>
        <v>0</v>
      </c>
      <c r="BL234" s="17" t="s">
        <v>171</v>
      </c>
      <c r="BM234" s="209" t="s">
        <v>447</v>
      </c>
    </row>
    <row r="235" s="13" customFormat="1">
      <c r="A235" s="13"/>
      <c r="B235" s="218"/>
      <c r="C235" s="219"/>
      <c r="D235" s="216" t="s">
        <v>181</v>
      </c>
      <c r="E235" s="219"/>
      <c r="F235" s="221" t="s">
        <v>448</v>
      </c>
      <c r="G235" s="219"/>
      <c r="H235" s="222">
        <v>29.131</v>
      </c>
      <c r="I235" s="223"/>
      <c r="J235" s="219"/>
      <c r="K235" s="219"/>
      <c r="L235" s="224"/>
      <c r="M235" s="225"/>
      <c r="N235" s="226"/>
      <c r="O235" s="226"/>
      <c r="P235" s="226"/>
      <c r="Q235" s="226"/>
      <c r="R235" s="226"/>
      <c r="S235" s="226"/>
      <c r="T235" s="22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8" t="s">
        <v>181</v>
      </c>
      <c r="AU235" s="228" t="s">
        <v>85</v>
      </c>
      <c r="AV235" s="13" t="s">
        <v>85</v>
      </c>
      <c r="AW235" s="13" t="s">
        <v>4</v>
      </c>
      <c r="AX235" s="13" t="s">
        <v>78</v>
      </c>
      <c r="AY235" s="228" t="s">
        <v>165</v>
      </c>
    </row>
    <row r="236" s="2" customFormat="1" ht="24.15" customHeight="1">
      <c r="A236" s="38"/>
      <c r="B236" s="39"/>
      <c r="C236" s="198" t="s">
        <v>449</v>
      </c>
      <c r="D236" s="198" t="s">
        <v>167</v>
      </c>
      <c r="E236" s="199" t="s">
        <v>450</v>
      </c>
      <c r="F236" s="200" t="s">
        <v>451</v>
      </c>
      <c r="G236" s="201" t="s">
        <v>82</v>
      </c>
      <c r="H236" s="202">
        <v>9</v>
      </c>
      <c r="I236" s="203"/>
      <c r="J236" s="204">
        <f>ROUND(I236*H236,2)</f>
        <v>0</v>
      </c>
      <c r="K236" s="200" t="s">
        <v>170</v>
      </c>
      <c r="L236" s="44"/>
      <c r="M236" s="205" t="s">
        <v>19</v>
      </c>
      <c r="N236" s="206" t="s">
        <v>44</v>
      </c>
      <c r="O236" s="84"/>
      <c r="P236" s="207">
        <f>O236*H236</f>
        <v>0</v>
      </c>
      <c r="Q236" s="207">
        <v>0</v>
      </c>
      <c r="R236" s="207">
        <f>Q236*H236</f>
        <v>0</v>
      </c>
      <c r="S236" s="207">
        <v>0</v>
      </c>
      <c r="T236" s="20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9" t="s">
        <v>171</v>
      </c>
      <c r="AT236" s="209" t="s">
        <v>167</v>
      </c>
      <c r="AU236" s="209" t="s">
        <v>85</v>
      </c>
      <c r="AY236" s="17" t="s">
        <v>165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7" t="s">
        <v>78</v>
      </c>
      <c r="BK236" s="210">
        <f>ROUND(I236*H236,2)</f>
        <v>0</v>
      </c>
      <c r="BL236" s="17" t="s">
        <v>171</v>
      </c>
      <c r="BM236" s="209" t="s">
        <v>452</v>
      </c>
    </row>
    <row r="237" s="2" customFormat="1">
      <c r="A237" s="38"/>
      <c r="B237" s="39"/>
      <c r="C237" s="40"/>
      <c r="D237" s="211" t="s">
        <v>173</v>
      </c>
      <c r="E237" s="40"/>
      <c r="F237" s="212" t="s">
        <v>453</v>
      </c>
      <c r="G237" s="40"/>
      <c r="H237" s="40"/>
      <c r="I237" s="213"/>
      <c r="J237" s="40"/>
      <c r="K237" s="40"/>
      <c r="L237" s="44"/>
      <c r="M237" s="214"/>
      <c r="N237" s="215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173</v>
      </c>
      <c r="AU237" s="17" t="s">
        <v>85</v>
      </c>
    </row>
    <row r="238" s="13" customFormat="1">
      <c r="A238" s="13"/>
      <c r="B238" s="218"/>
      <c r="C238" s="219"/>
      <c r="D238" s="216" t="s">
        <v>181</v>
      </c>
      <c r="E238" s="220" t="s">
        <v>19</v>
      </c>
      <c r="F238" s="221" t="s">
        <v>454</v>
      </c>
      <c r="G238" s="219"/>
      <c r="H238" s="222">
        <v>9</v>
      </c>
      <c r="I238" s="223"/>
      <c r="J238" s="219"/>
      <c r="K238" s="219"/>
      <c r="L238" s="224"/>
      <c r="M238" s="225"/>
      <c r="N238" s="226"/>
      <c r="O238" s="226"/>
      <c r="P238" s="226"/>
      <c r="Q238" s="226"/>
      <c r="R238" s="226"/>
      <c r="S238" s="226"/>
      <c r="T238" s="22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8" t="s">
        <v>181</v>
      </c>
      <c r="AU238" s="228" t="s">
        <v>85</v>
      </c>
      <c r="AV238" s="13" t="s">
        <v>85</v>
      </c>
      <c r="AW238" s="13" t="s">
        <v>35</v>
      </c>
      <c r="AX238" s="13" t="s">
        <v>78</v>
      </c>
      <c r="AY238" s="228" t="s">
        <v>165</v>
      </c>
    </row>
    <row r="239" s="2" customFormat="1" ht="16.5" customHeight="1">
      <c r="A239" s="38"/>
      <c r="B239" s="39"/>
      <c r="C239" s="240" t="s">
        <v>455</v>
      </c>
      <c r="D239" s="240" t="s">
        <v>319</v>
      </c>
      <c r="E239" s="241" t="s">
        <v>445</v>
      </c>
      <c r="F239" s="242" t="s">
        <v>446</v>
      </c>
      <c r="G239" s="243" t="s">
        <v>82</v>
      </c>
      <c r="H239" s="244">
        <v>9.1349999999999998</v>
      </c>
      <c r="I239" s="245"/>
      <c r="J239" s="246">
        <f>ROUND(I239*H239,2)</f>
        <v>0</v>
      </c>
      <c r="K239" s="242" t="s">
        <v>170</v>
      </c>
      <c r="L239" s="247"/>
      <c r="M239" s="248" t="s">
        <v>19</v>
      </c>
      <c r="N239" s="249" t="s">
        <v>44</v>
      </c>
      <c r="O239" s="84"/>
      <c r="P239" s="207">
        <f>O239*H239</f>
        <v>0</v>
      </c>
      <c r="Q239" s="207">
        <v>0.0031800000000000001</v>
      </c>
      <c r="R239" s="207">
        <f>Q239*H239</f>
        <v>0.0290493</v>
      </c>
      <c r="S239" s="207">
        <v>0</v>
      </c>
      <c r="T239" s="20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09" t="s">
        <v>206</v>
      </c>
      <c r="AT239" s="209" t="s">
        <v>319</v>
      </c>
      <c r="AU239" s="209" t="s">
        <v>85</v>
      </c>
      <c r="AY239" s="17" t="s">
        <v>165</v>
      </c>
      <c r="BE239" s="210">
        <f>IF(N239="základní",J239,0)</f>
        <v>0</v>
      </c>
      <c r="BF239" s="210">
        <f>IF(N239="snížená",J239,0)</f>
        <v>0</v>
      </c>
      <c r="BG239" s="210">
        <f>IF(N239="zákl. přenesená",J239,0)</f>
        <v>0</v>
      </c>
      <c r="BH239" s="210">
        <f>IF(N239="sníž. přenesená",J239,0)</f>
        <v>0</v>
      </c>
      <c r="BI239" s="210">
        <f>IF(N239="nulová",J239,0)</f>
        <v>0</v>
      </c>
      <c r="BJ239" s="17" t="s">
        <v>78</v>
      </c>
      <c r="BK239" s="210">
        <f>ROUND(I239*H239,2)</f>
        <v>0</v>
      </c>
      <c r="BL239" s="17" t="s">
        <v>171</v>
      </c>
      <c r="BM239" s="209" t="s">
        <v>456</v>
      </c>
    </row>
    <row r="240" s="13" customFormat="1">
      <c r="A240" s="13"/>
      <c r="B240" s="218"/>
      <c r="C240" s="219"/>
      <c r="D240" s="216" t="s">
        <v>181</v>
      </c>
      <c r="E240" s="219"/>
      <c r="F240" s="221" t="s">
        <v>457</v>
      </c>
      <c r="G240" s="219"/>
      <c r="H240" s="222">
        <v>9.1349999999999998</v>
      </c>
      <c r="I240" s="223"/>
      <c r="J240" s="219"/>
      <c r="K240" s="219"/>
      <c r="L240" s="224"/>
      <c r="M240" s="225"/>
      <c r="N240" s="226"/>
      <c r="O240" s="226"/>
      <c r="P240" s="226"/>
      <c r="Q240" s="226"/>
      <c r="R240" s="226"/>
      <c r="S240" s="226"/>
      <c r="T240" s="22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8" t="s">
        <v>181</v>
      </c>
      <c r="AU240" s="228" t="s">
        <v>85</v>
      </c>
      <c r="AV240" s="13" t="s">
        <v>85</v>
      </c>
      <c r="AW240" s="13" t="s">
        <v>4</v>
      </c>
      <c r="AX240" s="13" t="s">
        <v>78</v>
      </c>
      <c r="AY240" s="228" t="s">
        <v>165</v>
      </c>
    </row>
    <row r="241" s="2" customFormat="1" ht="24.15" customHeight="1">
      <c r="A241" s="38"/>
      <c r="B241" s="39"/>
      <c r="C241" s="198" t="s">
        <v>458</v>
      </c>
      <c r="D241" s="198" t="s">
        <v>167</v>
      </c>
      <c r="E241" s="199" t="s">
        <v>459</v>
      </c>
      <c r="F241" s="200" t="s">
        <v>460</v>
      </c>
      <c r="G241" s="201" t="s">
        <v>214</v>
      </c>
      <c r="H241" s="202">
        <v>29</v>
      </c>
      <c r="I241" s="203"/>
      <c r="J241" s="204">
        <f>ROUND(I241*H241,2)</f>
        <v>0</v>
      </c>
      <c r="K241" s="200" t="s">
        <v>170</v>
      </c>
      <c r="L241" s="44"/>
      <c r="M241" s="205" t="s">
        <v>19</v>
      </c>
      <c r="N241" s="206" t="s">
        <v>44</v>
      </c>
      <c r="O241" s="84"/>
      <c r="P241" s="207">
        <f>O241*H241</f>
        <v>0</v>
      </c>
      <c r="Q241" s="207">
        <v>0</v>
      </c>
      <c r="R241" s="207">
        <f>Q241*H241</f>
        <v>0</v>
      </c>
      <c r="S241" s="207">
        <v>0</v>
      </c>
      <c r="T241" s="20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09" t="s">
        <v>171</v>
      </c>
      <c r="AT241" s="209" t="s">
        <v>167</v>
      </c>
      <c r="AU241" s="209" t="s">
        <v>85</v>
      </c>
      <c r="AY241" s="17" t="s">
        <v>165</v>
      </c>
      <c r="BE241" s="210">
        <f>IF(N241="základní",J241,0)</f>
        <v>0</v>
      </c>
      <c r="BF241" s="210">
        <f>IF(N241="snížená",J241,0)</f>
        <v>0</v>
      </c>
      <c r="BG241" s="210">
        <f>IF(N241="zákl. přenesená",J241,0)</f>
        <v>0</v>
      </c>
      <c r="BH241" s="210">
        <f>IF(N241="sníž. přenesená",J241,0)</f>
        <v>0</v>
      </c>
      <c r="BI241" s="210">
        <f>IF(N241="nulová",J241,0)</f>
        <v>0</v>
      </c>
      <c r="BJ241" s="17" t="s">
        <v>78</v>
      </c>
      <c r="BK241" s="210">
        <f>ROUND(I241*H241,2)</f>
        <v>0</v>
      </c>
      <c r="BL241" s="17" t="s">
        <v>171</v>
      </c>
      <c r="BM241" s="209" t="s">
        <v>461</v>
      </c>
    </row>
    <row r="242" s="2" customFormat="1">
      <c r="A242" s="38"/>
      <c r="B242" s="39"/>
      <c r="C242" s="40"/>
      <c r="D242" s="211" t="s">
        <v>173</v>
      </c>
      <c r="E242" s="40"/>
      <c r="F242" s="212" t="s">
        <v>462</v>
      </c>
      <c r="G242" s="40"/>
      <c r="H242" s="40"/>
      <c r="I242" s="213"/>
      <c r="J242" s="40"/>
      <c r="K242" s="40"/>
      <c r="L242" s="44"/>
      <c r="M242" s="214"/>
      <c r="N242" s="215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173</v>
      </c>
      <c r="AU242" s="17" t="s">
        <v>85</v>
      </c>
    </row>
    <row r="243" s="2" customFormat="1" ht="16.5" customHeight="1">
      <c r="A243" s="38"/>
      <c r="B243" s="39"/>
      <c r="C243" s="240" t="s">
        <v>463</v>
      </c>
      <c r="D243" s="240" t="s">
        <v>319</v>
      </c>
      <c r="E243" s="241" t="s">
        <v>464</v>
      </c>
      <c r="F243" s="242" t="s">
        <v>465</v>
      </c>
      <c r="G243" s="243" t="s">
        <v>214</v>
      </c>
      <c r="H243" s="244">
        <v>24</v>
      </c>
      <c r="I243" s="245"/>
      <c r="J243" s="246">
        <f>ROUND(I243*H243,2)</f>
        <v>0</v>
      </c>
      <c r="K243" s="242" t="s">
        <v>170</v>
      </c>
      <c r="L243" s="247"/>
      <c r="M243" s="248" t="s">
        <v>19</v>
      </c>
      <c r="N243" s="249" t="s">
        <v>44</v>
      </c>
      <c r="O243" s="84"/>
      <c r="P243" s="207">
        <f>O243*H243</f>
        <v>0</v>
      </c>
      <c r="Q243" s="207">
        <v>0.00038999999999999999</v>
      </c>
      <c r="R243" s="207">
        <f>Q243*H243</f>
        <v>0.0093600000000000003</v>
      </c>
      <c r="S243" s="207">
        <v>0</v>
      </c>
      <c r="T243" s="20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09" t="s">
        <v>206</v>
      </c>
      <c r="AT243" s="209" t="s">
        <v>319</v>
      </c>
      <c r="AU243" s="209" t="s">
        <v>85</v>
      </c>
      <c r="AY243" s="17" t="s">
        <v>165</v>
      </c>
      <c r="BE243" s="210">
        <f>IF(N243="základní",J243,0)</f>
        <v>0</v>
      </c>
      <c r="BF243" s="210">
        <f>IF(N243="snížená",J243,0)</f>
        <v>0</v>
      </c>
      <c r="BG243" s="210">
        <f>IF(N243="zákl. přenesená",J243,0)</f>
        <v>0</v>
      </c>
      <c r="BH243" s="210">
        <f>IF(N243="sníž. přenesená",J243,0)</f>
        <v>0</v>
      </c>
      <c r="BI243" s="210">
        <f>IF(N243="nulová",J243,0)</f>
        <v>0</v>
      </c>
      <c r="BJ243" s="17" t="s">
        <v>78</v>
      </c>
      <c r="BK243" s="210">
        <f>ROUND(I243*H243,2)</f>
        <v>0</v>
      </c>
      <c r="BL243" s="17" t="s">
        <v>171</v>
      </c>
      <c r="BM243" s="209" t="s">
        <v>466</v>
      </c>
    </row>
    <row r="244" s="2" customFormat="1" ht="16.5" customHeight="1">
      <c r="A244" s="38"/>
      <c r="B244" s="39"/>
      <c r="C244" s="240" t="s">
        <v>467</v>
      </c>
      <c r="D244" s="240" t="s">
        <v>319</v>
      </c>
      <c r="E244" s="241" t="s">
        <v>468</v>
      </c>
      <c r="F244" s="242" t="s">
        <v>469</v>
      </c>
      <c r="G244" s="243" t="s">
        <v>214</v>
      </c>
      <c r="H244" s="244">
        <v>5</v>
      </c>
      <c r="I244" s="245"/>
      <c r="J244" s="246">
        <f>ROUND(I244*H244,2)</f>
        <v>0</v>
      </c>
      <c r="K244" s="242" t="s">
        <v>170</v>
      </c>
      <c r="L244" s="247"/>
      <c r="M244" s="248" t="s">
        <v>19</v>
      </c>
      <c r="N244" s="249" t="s">
        <v>44</v>
      </c>
      <c r="O244" s="84"/>
      <c r="P244" s="207">
        <f>O244*H244</f>
        <v>0</v>
      </c>
      <c r="Q244" s="207">
        <v>0.00048000000000000001</v>
      </c>
      <c r="R244" s="207">
        <f>Q244*H244</f>
        <v>0.0024000000000000002</v>
      </c>
      <c r="S244" s="207">
        <v>0</v>
      </c>
      <c r="T244" s="20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9" t="s">
        <v>206</v>
      </c>
      <c r="AT244" s="209" t="s">
        <v>319</v>
      </c>
      <c r="AU244" s="209" t="s">
        <v>85</v>
      </c>
      <c r="AY244" s="17" t="s">
        <v>165</v>
      </c>
      <c r="BE244" s="210">
        <f>IF(N244="základní",J244,0)</f>
        <v>0</v>
      </c>
      <c r="BF244" s="210">
        <f>IF(N244="snížená",J244,0)</f>
        <v>0</v>
      </c>
      <c r="BG244" s="210">
        <f>IF(N244="zákl. přenesená",J244,0)</f>
        <v>0</v>
      </c>
      <c r="BH244" s="210">
        <f>IF(N244="sníž. přenesená",J244,0)</f>
        <v>0</v>
      </c>
      <c r="BI244" s="210">
        <f>IF(N244="nulová",J244,0)</f>
        <v>0</v>
      </c>
      <c r="BJ244" s="17" t="s">
        <v>78</v>
      </c>
      <c r="BK244" s="210">
        <f>ROUND(I244*H244,2)</f>
        <v>0</v>
      </c>
      <c r="BL244" s="17" t="s">
        <v>171</v>
      </c>
      <c r="BM244" s="209" t="s">
        <v>470</v>
      </c>
    </row>
    <row r="245" s="2" customFormat="1" ht="16.5" customHeight="1">
      <c r="A245" s="38"/>
      <c r="B245" s="39"/>
      <c r="C245" s="240" t="s">
        <v>471</v>
      </c>
      <c r="D245" s="240" t="s">
        <v>319</v>
      </c>
      <c r="E245" s="241" t="s">
        <v>472</v>
      </c>
      <c r="F245" s="242" t="s">
        <v>473</v>
      </c>
      <c r="G245" s="243" t="s">
        <v>214</v>
      </c>
      <c r="H245" s="244">
        <v>5</v>
      </c>
      <c r="I245" s="245"/>
      <c r="J245" s="246">
        <f>ROUND(I245*H245,2)</f>
        <v>0</v>
      </c>
      <c r="K245" s="242" t="s">
        <v>170</v>
      </c>
      <c r="L245" s="247"/>
      <c r="M245" s="248" t="s">
        <v>19</v>
      </c>
      <c r="N245" s="249" t="s">
        <v>44</v>
      </c>
      <c r="O245" s="84"/>
      <c r="P245" s="207">
        <f>O245*H245</f>
        <v>0</v>
      </c>
      <c r="Q245" s="207">
        <v>0.0035999999999999999</v>
      </c>
      <c r="R245" s="207">
        <f>Q245*H245</f>
        <v>0.017999999999999999</v>
      </c>
      <c r="S245" s="207">
        <v>0</v>
      </c>
      <c r="T245" s="20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09" t="s">
        <v>206</v>
      </c>
      <c r="AT245" s="209" t="s">
        <v>319</v>
      </c>
      <c r="AU245" s="209" t="s">
        <v>85</v>
      </c>
      <c r="AY245" s="17" t="s">
        <v>165</v>
      </c>
      <c r="BE245" s="210">
        <f>IF(N245="základní",J245,0)</f>
        <v>0</v>
      </c>
      <c r="BF245" s="210">
        <f>IF(N245="snížená",J245,0)</f>
        <v>0</v>
      </c>
      <c r="BG245" s="210">
        <f>IF(N245="zákl. přenesená",J245,0)</f>
        <v>0</v>
      </c>
      <c r="BH245" s="210">
        <f>IF(N245="sníž. přenesená",J245,0)</f>
        <v>0</v>
      </c>
      <c r="BI245" s="210">
        <f>IF(N245="nulová",J245,0)</f>
        <v>0</v>
      </c>
      <c r="BJ245" s="17" t="s">
        <v>78</v>
      </c>
      <c r="BK245" s="210">
        <f>ROUND(I245*H245,2)</f>
        <v>0</v>
      </c>
      <c r="BL245" s="17" t="s">
        <v>171</v>
      </c>
      <c r="BM245" s="209" t="s">
        <v>474</v>
      </c>
    </row>
    <row r="246" s="2" customFormat="1" ht="24.15" customHeight="1">
      <c r="A246" s="38"/>
      <c r="B246" s="39"/>
      <c r="C246" s="198" t="s">
        <v>475</v>
      </c>
      <c r="D246" s="198" t="s">
        <v>167</v>
      </c>
      <c r="E246" s="199" t="s">
        <v>476</v>
      </c>
      <c r="F246" s="200" t="s">
        <v>477</v>
      </c>
      <c r="G246" s="201" t="s">
        <v>214</v>
      </c>
      <c r="H246" s="202">
        <v>3</v>
      </c>
      <c r="I246" s="203"/>
      <c r="J246" s="204">
        <f>ROUND(I246*H246,2)</f>
        <v>0</v>
      </c>
      <c r="K246" s="200" t="s">
        <v>170</v>
      </c>
      <c r="L246" s="44"/>
      <c r="M246" s="205" t="s">
        <v>19</v>
      </c>
      <c r="N246" s="206" t="s">
        <v>44</v>
      </c>
      <c r="O246" s="84"/>
      <c r="P246" s="207">
        <f>O246*H246</f>
        <v>0</v>
      </c>
      <c r="Q246" s="207">
        <v>0</v>
      </c>
      <c r="R246" s="207">
        <f>Q246*H246</f>
        <v>0</v>
      </c>
      <c r="S246" s="207">
        <v>0</v>
      </c>
      <c r="T246" s="20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09" t="s">
        <v>171</v>
      </c>
      <c r="AT246" s="209" t="s">
        <v>167</v>
      </c>
      <c r="AU246" s="209" t="s">
        <v>85</v>
      </c>
      <c r="AY246" s="17" t="s">
        <v>165</v>
      </c>
      <c r="BE246" s="210">
        <f>IF(N246="základní",J246,0)</f>
        <v>0</v>
      </c>
      <c r="BF246" s="210">
        <f>IF(N246="snížená",J246,0)</f>
        <v>0</v>
      </c>
      <c r="BG246" s="210">
        <f>IF(N246="zákl. přenesená",J246,0)</f>
        <v>0</v>
      </c>
      <c r="BH246" s="210">
        <f>IF(N246="sníž. přenesená",J246,0)</f>
        <v>0</v>
      </c>
      <c r="BI246" s="210">
        <f>IF(N246="nulová",J246,0)</f>
        <v>0</v>
      </c>
      <c r="BJ246" s="17" t="s">
        <v>78</v>
      </c>
      <c r="BK246" s="210">
        <f>ROUND(I246*H246,2)</f>
        <v>0</v>
      </c>
      <c r="BL246" s="17" t="s">
        <v>171</v>
      </c>
      <c r="BM246" s="209" t="s">
        <v>478</v>
      </c>
    </row>
    <row r="247" s="2" customFormat="1">
      <c r="A247" s="38"/>
      <c r="B247" s="39"/>
      <c r="C247" s="40"/>
      <c r="D247" s="211" t="s">
        <v>173</v>
      </c>
      <c r="E247" s="40"/>
      <c r="F247" s="212" t="s">
        <v>479</v>
      </c>
      <c r="G247" s="40"/>
      <c r="H247" s="40"/>
      <c r="I247" s="213"/>
      <c r="J247" s="40"/>
      <c r="K247" s="40"/>
      <c r="L247" s="44"/>
      <c r="M247" s="214"/>
      <c r="N247" s="215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173</v>
      </c>
      <c r="AU247" s="17" t="s">
        <v>85</v>
      </c>
    </row>
    <row r="248" s="2" customFormat="1" ht="16.5" customHeight="1">
      <c r="A248" s="38"/>
      <c r="B248" s="39"/>
      <c r="C248" s="240" t="s">
        <v>480</v>
      </c>
      <c r="D248" s="240" t="s">
        <v>319</v>
      </c>
      <c r="E248" s="241" t="s">
        <v>481</v>
      </c>
      <c r="F248" s="242" t="s">
        <v>482</v>
      </c>
      <c r="G248" s="243" t="s">
        <v>214</v>
      </c>
      <c r="H248" s="244">
        <v>3</v>
      </c>
      <c r="I248" s="245"/>
      <c r="J248" s="246">
        <f>ROUND(I248*H248,2)</f>
        <v>0</v>
      </c>
      <c r="K248" s="242" t="s">
        <v>170</v>
      </c>
      <c r="L248" s="247"/>
      <c r="M248" s="248" t="s">
        <v>19</v>
      </c>
      <c r="N248" s="249" t="s">
        <v>44</v>
      </c>
      <c r="O248" s="84"/>
      <c r="P248" s="207">
        <f>O248*H248</f>
        <v>0</v>
      </c>
      <c r="Q248" s="207">
        <v>0.00084000000000000003</v>
      </c>
      <c r="R248" s="207">
        <f>Q248*H248</f>
        <v>0.0025200000000000001</v>
      </c>
      <c r="S248" s="207">
        <v>0</v>
      </c>
      <c r="T248" s="20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9" t="s">
        <v>206</v>
      </c>
      <c r="AT248" s="209" t="s">
        <v>319</v>
      </c>
      <c r="AU248" s="209" t="s">
        <v>85</v>
      </c>
      <c r="AY248" s="17" t="s">
        <v>165</v>
      </c>
      <c r="BE248" s="210">
        <f>IF(N248="základní",J248,0)</f>
        <v>0</v>
      </c>
      <c r="BF248" s="210">
        <f>IF(N248="snížená",J248,0)</f>
        <v>0</v>
      </c>
      <c r="BG248" s="210">
        <f>IF(N248="zákl. přenesená",J248,0)</f>
        <v>0</v>
      </c>
      <c r="BH248" s="210">
        <f>IF(N248="sníž. přenesená",J248,0)</f>
        <v>0</v>
      </c>
      <c r="BI248" s="210">
        <f>IF(N248="nulová",J248,0)</f>
        <v>0</v>
      </c>
      <c r="BJ248" s="17" t="s">
        <v>78</v>
      </c>
      <c r="BK248" s="210">
        <f>ROUND(I248*H248,2)</f>
        <v>0</v>
      </c>
      <c r="BL248" s="17" t="s">
        <v>171</v>
      </c>
      <c r="BM248" s="209" t="s">
        <v>483</v>
      </c>
    </row>
    <row r="249" s="2" customFormat="1" ht="24.15" customHeight="1">
      <c r="A249" s="38"/>
      <c r="B249" s="39"/>
      <c r="C249" s="198" t="s">
        <v>484</v>
      </c>
      <c r="D249" s="198" t="s">
        <v>167</v>
      </c>
      <c r="E249" s="199" t="s">
        <v>485</v>
      </c>
      <c r="F249" s="200" t="s">
        <v>486</v>
      </c>
      <c r="G249" s="201" t="s">
        <v>214</v>
      </c>
      <c r="H249" s="202">
        <v>2</v>
      </c>
      <c r="I249" s="203"/>
      <c r="J249" s="204">
        <f>ROUND(I249*H249,2)</f>
        <v>0</v>
      </c>
      <c r="K249" s="200" t="s">
        <v>170</v>
      </c>
      <c r="L249" s="44"/>
      <c r="M249" s="205" t="s">
        <v>19</v>
      </c>
      <c r="N249" s="206" t="s">
        <v>44</v>
      </c>
      <c r="O249" s="84"/>
      <c r="P249" s="207">
        <f>O249*H249</f>
        <v>0</v>
      </c>
      <c r="Q249" s="207">
        <v>0</v>
      </c>
      <c r="R249" s="207">
        <f>Q249*H249</f>
        <v>0</v>
      </c>
      <c r="S249" s="207">
        <v>0</v>
      </c>
      <c r="T249" s="20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09" t="s">
        <v>171</v>
      </c>
      <c r="AT249" s="209" t="s">
        <v>167</v>
      </c>
      <c r="AU249" s="209" t="s">
        <v>85</v>
      </c>
      <c r="AY249" s="17" t="s">
        <v>165</v>
      </c>
      <c r="BE249" s="210">
        <f>IF(N249="základní",J249,0)</f>
        <v>0</v>
      </c>
      <c r="BF249" s="210">
        <f>IF(N249="snížená",J249,0)</f>
        <v>0</v>
      </c>
      <c r="BG249" s="210">
        <f>IF(N249="zákl. přenesená",J249,0)</f>
        <v>0</v>
      </c>
      <c r="BH249" s="210">
        <f>IF(N249="sníž. přenesená",J249,0)</f>
        <v>0</v>
      </c>
      <c r="BI249" s="210">
        <f>IF(N249="nulová",J249,0)</f>
        <v>0</v>
      </c>
      <c r="BJ249" s="17" t="s">
        <v>78</v>
      </c>
      <c r="BK249" s="210">
        <f>ROUND(I249*H249,2)</f>
        <v>0</v>
      </c>
      <c r="BL249" s="17" t="s">
        <v>171</v>
      </c>
      <c r="BM249" s="209" t="s">
        <v>487</v>
      </c>
    </row>
    <row r="250" s="2" customFormat="1">
      <c r="A250" s="38"/>
      <c r="B250" s="39"/>
      <c r="C250" s="40"/>
      <c r="D250" s="211" t="s">
        <v>173</v>
      </c>
      <c r="E250" s="40"/>
      <c r="F250" s="212" t="s">
        <v>488</v>
      </c>
      <c r="G250" s="40"/>
      <c r="H250" s="40"/>
      <c r="I250" s="213"/>
      <c r="J250" s="40"/>
      <c r="K250" s="40"/>
      <c r="L250" s="44"/>
      <c r="M250" s="214"/>
      <c r="N250" s="215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173</v>
      </c>
      <c r="AU250" s="17" t="s">
        <v>85</v>
      </c>
    </row>
    <row r="251" s="2" customFormat="1" ht="16.5" customHeight="1">
      <c r="A251" s="38"/>
      <c r="B251" s="39"/>
      <c r="C251" s="240" t="s">
        <v>489</v>
      </c>
      <c r="D251" s="240" t="s">
        <v>319</v>
      </c>
      <c r="E251" s="241" t="s">
        <v>490</v>
      </c>
      <c r="F251" s="242" t="s">
        <v>491</v>
      </c>
      <c r="G251" s="243" t="s">
        <v>214</v>
      </c>
      <c r="H251" s="244">
        <v>2</v>
      </c>
      <c r="I251" s="245"/>
      <c r="J251" s="246">
        <f>ROUND(I251*H251,2)</f>
        <v>0</v>
      </c>
      <c r="K251" s="242" t="s">
        <v>170</v>
      </c>
      <c r="L251" s="247"/>
      <c r="M251" s="248" t="s">
        <v>19</v>
      </c>
      <c r="N251" s="249" t="s">
        <v>44</v>
      </c>
      <c r="O251" s="84"/>
      <c r="P251" s="207">
        <f>O251*H251</f>
        <v>0</v>
      </c>
      <c r="Q251" s="207">
        <v>0.0014499999999999999</v>
      </c>
      <c r="R251" s="207">
        <f>Q251*H251</f>
        <v>0.0028999999999999998</v>
      </c>
      <c r="S251" s="207">
        <v>0</v>
      </c>
      <c r="T251" s="20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09" t="s">
        <v>206</v>
      </c>
      <c r="AT251" s="209" t="s">
        <v>319</v>
      </c>
      <c r="AU251" s="209" t="s">
        <v>85</v>
      </c>
      <c r="AY251" s="17" t="s">
        <v>165</v>
      </c>
      <c r="BE251" s="210">
        <f>IF(N251="základní",J251,0)</f>
        <v>0</v>
      </c>
      <c r="BF251" s="210">
        <f>IF(N251="snížená",J251,0)</f>
        <v>0</v>
      </c>
      <c r="BG251" s="210">
        <f>IF(N251="zákl. přenesená",J251,0)</f>
        <v>0</v>
      </c>
      <c r="BH251" s="210">
        <f>IF(N251="sníž. přenesená",J251,0)</f>
        <v>0</v>
      </c>
      <c r="BI251" s="210">
        <f>IF(N251="nulová",J251,0)</f>
        <v>0</v>
      </c>
      <c r="BJ251" s="17" t="s">
        <v>78</v>
      </c>
      <c r="BK251" s="210">
        <f>ROUND(I251*H251,2)</f>
        <v>0</v>
      </c>
      <c r="BL251" s="17" t="s">
        <v>171</v>
      </c>
      <c r="BM251" s="209" t="s">
        <v>492</v>
      </c>
    </row>
    <row r="252" s="2" customFormat="1" ht="24.15" customHeight="1">
      <c r="A252" s="38"/>
      <c r="B252" s="39"/>
      <c r="C252" s="198" t="s">
        <v>493</v>
      </c>
      <c r="D252" s="198" t="s">
        <v>167</v>
      </c>
      <c r="E252" s="199" t="s">
        <v>494</v>
      </c>
      <c r="F252" s="200" t="s">
        <v>495</v>
      </c>
      <c r="G252" s="201" t="s">
        <v>214</v>
      </c>
      <c r="H252" s="202">
        <v>5</v>
      </c>
      <c r="I252" s="203"/>
      <c r="J252" s="204">
        <f>ROUND(I252*H252,2)</f>
        <v>0</v>
      </c>
      <c r="K252" s="200" t="s">
        <v>170</v>
      </c>
      <c r="L252" s="44"/>
      <c r="M252" s="205" t="s">
        <v>19</v>
      </c>
      <c r="N252" s="206" t="s">
        <v>44</v>
      </c>
      <c r="O252" s="84"/>
      <c r="P252" s="207">
        <f>O252*H252</f>
        <v>0</v>
      </c>
      <c r="Q252" s="207">
        <v>0</v>
      </c>
      <c r="R252" s="207">
        <f>Q252*H252</f>
        <v>0</v>
      </c>
      <c r="S252" s="207">
        <v>0</v>
      </c>
      <c r="T252" s="20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9" t="s">
        <v>171</v>
      </c>
      <c r="AT252" s="209" t="s">
        <v>167</v>
      </c>
      <c r="AU252" s="209" t="s">
        <v>85</v>
      </c>
      <c r="AY252" s="17" t="s">
        <v>165</v>
      </c>
      <c r="BE252" s="210">
        <f>IF(N252="základní",J252,0)</f>
        <v>0</v>
      </c>
      <c r="BF252" s="210">
        <f>IF(N252="snížená",J252,0)</f>
        <v>0</v>
      </c>
      <c r="BG252" s="210">
        <f>IF(N252="zákl. přenesená",J252,0)</f>
        <v>0</v>
      </c>
      <c r="BH252" s="210">
        <f>IF(N252="sníž. přenesená",J252,0)</f>
        <v>0</v>
      </c>
      <c r="BI252" s="210">
        <f>IF(N252="nulová",J252,0)</f>
        <v>0</v>
      </c>
      <c r="BJ252" s="17" t="s">
        <v>78</v>
      </c>
      <c r="BK252" s="210">
        <f>ROUND(I252*H252,2)</f>
        <v>0</v>
      </c>
      <c r="BL252" s="17" t="s">
        <v>171</v>
      </c>
      <c r="BM252" s="209" t="s">
        <v>496</v>
      </c>
    </row>
    <row r="253" s="2" customFormat="1">
      <c r="A253" s="38"/>
      <c r="B253" s="39"/>
      <c r="C253" s="40"/>
      <c r="D253" s="211" t="s">
        <v>173</v>
      </c>
      <c r="E253" s="40"/>
      <c r="F253" s="212" t="s">
        <v>497</v>
      </c>
      <c r="G253" s="40"/>
      <c r="H253" s="40"/>
      <c r="I253" s="213"/>
      <c r="J253" s="40"/>
      <c r="K253" s="40"/>
      <c r="L253" s="44"/>
      <c r="M253" s="214"/>
      <c r="N253" s="215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173</v>
      </c>
      <c r="AU253" s="17" t="s">
        <v>85</v>
      </c>
    </row>
    <row r="254" s="2" customFormat="1" ht="16.5" customHeight="1">
      <c r="A254" s="38"/>
      <c r="B254" s="39"/>
      <c r="C254" s="240" t="s">
        <v>498</v>
      </c>
      <c r="D254" s="240" t="s">
        <v>319</v>
      </c>
      <c r="E254" s="241" t="s">
        <v>499</v>
      </c>
      <c r="F254" s="242" t="s">
        <v>500</v>
      </c>
      <c r="G254" s="243" t="s">
        <v>214</v>
      </c>
      <c r="H254" s="244">
        <v>3</v>
      </c>
      <c r="I254" s="245"/>
      <c r="J254" s="246">
        <f>ROUND(I254*H254,2)</f>
        <v>0</v>
      </c>
      <c r="K254" s="242" t="s">
        <v>170</v>
      </c>
      <c r="L254" s="247"/>
      <c r="M254" s="248" t="s">
        <v>19</v>
      </c>
      <c r="N254" s="249" t="s">
        <v>44</v>
      </c>
      <c r="O254" s="84"/>
      <c r="P254" s="207">
        <f>O254*H254</f>
        <v>0</v>
      </c>
      <c r="Q254" s="207">
        <v>0.00072000000000000005</v>
      </c>
      <c r="R254" s="207">
        <f>Q254*H254</f>
        <v>0.00216</v>
      </c>
      <c r="S254" s="207">
        <v>0</v>
      </c>
      <c r="T254" s="20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09" t="s">
        <v>206</v>
      </c>
      <c r="AT254" s="209" t="s">
        <v>319</v>
      </c>
      <c r="AU254" s="209" t="s">
        <v>85</v>
      </c>
      <c r="AY254" s="17" t="s">
        <v>165</v>
      </c>
      <c r="BE254" s="210">
        <f>IF(N254="základní",J254,0)</f>
        <v>0</v>
      </c>
      <c r="BF254" s="210">
        <f>IF(N254="snížená",J254,0)</f>
        <v>0</v>
      </c>
      <c r="BG254" s="210">
        <f>IF(N254="zákl. přenesená",J254,0)</f>
        <v>0</v>
      </c>
      <c r="BH254" s="210">
        <f>IF(N254="sníž. přenesená",J254,0)</f>
        <v>0</v>
      </c>
      <c r="BI254" s="210">
        <f>IF(N254="nulová",J254,0)</f>
        <v>0</v>
      </c>
      <c r="BJ254" s="17" t="s">
        <v>78</v>
      </c>
      <c r="BK254" s="210">
        <f>ROUND(I254*H254,2)</f>
        <v>0</v>
      </c>
      <c r="BL254" s="17" t="s">
        <v>171</v>
      </c>
      <c r="BM254" s="209" t="s">
        <v>501</v>
      </c>
    </row>
    <row r="255" s="2" customFormat="1" ht="16.5" customHeight="1">
      <c r="A255" s="38"/>
      <c r="B255" s="39"/>
      <c r="C255" s="240" t="s">
        <v>502</v>
      </c>
      <c r="D255" s="240" t="s">
        <v>319</v>
      </c>
      <c r="E255" s="241" t="s">
        <v>503</v>
      </c>
      <c r="F255" s="242" t="s">
        <v>504</v>
      </c>
      <c r="G255" s="243" t="s">
        <v>214</v>
      </c>
      <c r="H255" s="244">
        <v>1</v>
      </c>
      <c r="I255" s="245"/>
      <c r="J255" s="246">
        <f>ROUND(I255*H255,2)</f>
        <v>0</v>
      </c>
      <c r="K255" s="242" t="s">
        <v>170</v>
      </c>
      <c r="L255" s="247"/>
      <c r="M255" s="248" t="s">
        <v>19</v>
      </c>
      <c r="N255" s="249" t="s">
        <v>44</v>
      </c>
      <c r="O255" s="84"/>
      <c r="P255" s="207">
        <f>O255*H255</f>
        <v>0</v>
      </c>
      <c r="Q255" s="207">
        <v>0.00080000000000000004</v>
      </c>
      <c r="R255" s="207">
        <f>Q255*H255</f>
        <v>0.00080000000000000004</v>
      </c>
      <c r="S255" s="207">
        <v>0</v>
      </c>
      <c r="T255" s="20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09" t="s">
        <v>206</v>
      </c>
      <c r="AT255" s="209" t="s">
        <v>319</v>
      </c>
      <c r="AU255" s="209" t="s">
        <v>85</v>
      </c>
      <c r="AY255" s="17" t="s">
        <v>165</v>
      </c>
      <c r="BE255" s="210">
        <f>IF(N255="základní",J255,0)</f>
        <v>0</v>
      </c>
      <c r="BF255" s="210">
        <f>IF(N255="snížená",J255,0)</f>
        <v>0</v>
      </c>
      <c r="BG255" s="210">
        <f>IF(N255="zákl. přenesená",J255,0)</f>
        <v>0</v>
      </c>
      <c r="BH255" s="210">
        <f>IF(N255="sníž. přenesená",J255,0)</f>
        <v>0</v>
      </c>
      <c r="BI255" s="210">
        <f>IF(N255="nulová",J255,0)</f>
        <v>0</v>
      </c>
      <c r="BJ255" s="17" t="s">
        <v>78</v>
      </c>
      <c r="BK255" s="210">
        <f>ROUND(I255*H255,2)</f>
        <v>0</v>
      </c>
      <c r="BL255" s="17" t="s">
        <v>171</v>
      </c>
      <c r="BM255" s="209" t="s">
        <v>505</v>
      </c>
    </row>
    <row r="256" s="2" customFormat="1" ht="16.5" customHeight="1">
      <c r="A256" s="38"/>
      <c r="B256" s="39"/>
      <c r="C256" s="240" t="s">
        <v>506</v>
      </c>
      <c r="D256" s="240" t="s">
        <v>319</v>
      </c>
      <c r="E256" s="241" t="s">
        <v>507</v>
      </c>
      <c r="F256" s="242" t="s">
        <v>508</v>
      </c>
      <c r="G256" s="243" t="s">
        <v>214</v>
      </c>
      <c r="H256" s="244">
        <v>1</v>
      </c>
      <c r="I256" s="245"/>
      <c r="J256" s="246">
        <f>ROUND(I256*H256,2)</f>
        <v>0</v>
      </c>
      <c r="K256" s="242" t="s">
        <v>170</v>
      </c>
      <c r="L256" s="247"/>
      <c r="M256" s="248" t="s">
        <v>19</v>
      </c>
      <c r="N256" s="249" t="s">
        <v>44</v>
      </c>
      <c r="O256" s="84"/>
      <c r="P256" s="207">
        <f>O256*H256</f>
        <v>0</v>
      </c>
      <c r="Q256" s="207">
        <v>0.00072000000000000005</v>
      </c>
      <c r="R256" s="207">
        <f>Q256*H256</f>
        <v>0.00072000000000000005</v>
      </c>
      <c r="S256" s="207">
        <v>0</v>
      </c>
      <c r="T256" s="20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09" t="s">
        <v>206</v>
      </c>
      <c r="AT256" s="209" t="s">
        <v>319</v>
      </c>
      <c r="AU256" s="209" t="s">
        <v>85</v>
      </c>
      <c r="AY256" s="17" t="s">
        <v>165</v>
      </c>
      <c r="BE256" s="210">
        <f>IF(N256="základní",J256,0)</f>
        <v>0</v>
      </c>
      <c r="BF256" s="210">
        <f>IF(N256="snížená",J256,0)</f>
        <v>0</v>
      </c>
      <c r="BG256" s="210">
        <f>IF(N256="zákl. přenesená",J256,0)</f>
        <v>0</v>
      </c>
      <c r="BH256" s="210">
        <f>IF(N256="sníž. přenesená",J256,0)</f>
        <v>0</v>
      </c>
      <c r="BI256" s="210">
        <f>IF(N256="nulová",J256,0)</f>
        <v>0</v>
      </c>
      <c r="BJ256" s="17" t="s">
        <v>78</v>
      </c>
      <c r="BK256" s="210">
        <f>ROUND(I256*H256,2)</f>
        <v>0</v>
      </c>
      <c r="BL256" s="17" t="s">
        <v>171</v>
      </c>
      <c r="BM256" s="209" t="s">
        <v>509</v>
      </c>
    </row>
    <row r="257" s="2" customFormat="1" ht="16.5" customHeight="1">
      <c r="A257" s="38"/>
      <c r="B257" s="39"/>
      <c r="C257" s="240" t="s">
        <v>510</v>
      </c>
      <c r="D257" s="240" t="s">
        <v>319</v>
      </c>
      <c r="E257" s="241" t="s">
        <v>511</v>
      </c>
      <c r="F257" s="242" t="s">
        <v>512</v>
      </c>
      <c r="G257" s="243" t="s">
        <v>214</v>
      </c>
      <c r="H257" s="244">
        <v>1</v>
      </c>
      <c r="I257" s="245"/>
      <c r="J257" s="246">
        <f>ROUND(I257*H257,2)</f>
        <v>0</v>
      </c>
      <c r="K257" s="242" t="s">
        <v>170</v>
      </c>
      <c r="L257" s="247"/>
      <c r="M257" s="248" t="s">
        <v>19</v>
      </c>
      <c r="N257" s="249" t="s">
        <v>44</v>
      </c>
      <c r="O257" s="84"/>
      <c r="P257" s="207">
        <f>O257*H257</f>
        <v>0</v>
      </c>
      <c r="Q257" s="207">
        <v>0.0040000000000000001</v>
      </c>
      <c r="R257" s="207">
        <f>Q257*H257</f>
        <v>0.0040000000000000001</v>
      </c>
      <c r="S257" s="207">
        <v>0</v>
      </c>
      <c r="T257" s="20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09" t="s">
        <v>206</v>
      </c>
      <c r="AT257" s="209" t="s">
        <v>319</v>
      </c>
      <c r="AU257" s="209" t="s">
        <v>85</v>
      </c>
      <c r="AY257" s="17" t="s">
        <v>165</v>
      </c>
      <c r="BE257" s="210">
        <f>IF(N257="základní",J257,0)</f>
        <v>0</v>
      </c>
      <c r="BF257" s="210">
        <f>IF(N257="snížená",J257,0)</f>
        <v>0</v>
      </c>
      <c r="BG257" s="210">
        <f>IF(N257="zákl. přenesená",J257,0)</f>
        <v>0</v>
      </c>
      <c r="BH257" s="210">
        <f>IF(N257="sníž. přenesená",J257,0)</f>
        <v>0</v>
      </c>
      <c r="BI257" s="210">
        <f>IF(N257="nulová",J257,0)</f>
        <v>0</v>
      </c>
      <c r="BJ257" s="17" t="s">
        <v>78</v>
      </c>
      <c r="BK257" s="210">
        <f>ROUND(I257*H257,2)</f>
        <v>0</v>
      </c>
      <c r="BL257" s="17" t="s">
        <v>171</v>
      </c>
      <c r="BM257" s="209" t="s">
        <v>513</v>
      </c>
    </row>
    <row r="258" s="2" customFormat="1" ht="24.15" customHeight="1">
      <c r="A258" s="38"/>
      <c r="B258" s="39"/>
      <c r="C258" s="198" t="s">
        <v>514</v>
      </c>
      <c r="D258" s="198" t="s">
        <v>167</v>
      </c>
      <c r="E258" s="199" t="s">
        <v>515</v>
      </c>
      <c r="F258" s="200" t="s">
        <v>516</v>
      </c>
      <c r="G258" s="201" t="s">
        <v>214</v>
      </c>
      <c r="H258" s="202">
        <v>1</v>
      </c>
      <c r="I258" s="203"/>
      <c r="J258" s="204">
        <f>ROUND(I258*H258,2)</f>
        <v>0</v>
      </c>
      <c r="K258" s="200" t="s">
        <v>170</v>
      </c>
      <c r="L258" s="44"/>
      <c r="M258" s="205" t="s">
        <v>19</v>
      </c>
      <c r="N258" s="206" t="s">
        <v>44</v>
      </c>
      <c r="O258" s="84"/>
      <c r="P258" s="207">
        <f>O258*H258</f>
        <v>0</v>
      </c>
      <c r="Q258" s="207">
        <v>0</v>
      </c>
      <c r="R258" s="207">
        <f>Q258*H258</f>
        <v>0</v>
      </c>
      <c r="S258" s="207">
        <v>0</v>
      </c>
      <c r="T258" s="20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09" t="s">
        <v>171</v>
      </c>
      <c r="AT258" s="209" t="s">
        <v>167</v>
      </c>
      <c r="AU258" s="209" t="s">
        <v>85</v>
      </c>
      <c r="AY258" s="17" t="s">
        <v>165</v>
      </c>
      <c r="BE258" s="210">
        <f>IF(N258="základní",J258,0)</f>
        <v>0</v>
      </c>
      <c r="BF258" s="210">
        <f>IF(N258="snížená",J258,0)</f>
        <v>0</v>
      </c>
      <c r="BG258" s="210">
        <f>IF(N258="zákl. přenesená",J258,0)</f>
        <v>0</v>
      </c>
      <c r="BH258" s="210">
        <f>IF(N258="sníž. přenesená",J258,0)</f>
        <v>0</v>
      </c>
      <c r="BI258" s="210">
        <f>IF(N258="nulová",J258,0)</f>
        <v>0</v>
      </c>
      <c r="BJ258" s="17" t="s">
        <v>78</v>
      </c>
      <c r="BK258" s="210">
        <f>ROUND(I258*H258,2)</f>
        <v>0</v>
      </c>
      <c r="BL258" s="17" t="s">
        <v>171</v>
      </c>
      <c r="BM258" s="209" t="s">
        <v>517</v>
      </c>
    </row>
    <row r="259" s="2" customFormat="1">
      <c r="A259" s="38"/>
      <c r="B259" s="39"/>
      <c r="C259" s="40"/>
      <c r="D259" s="211" t="s">
        <v>173</v>
      </c>
      <c r="E259" s="40"/>
      <c r="F259" s="212" t="s">
        <v>518</v>
      </c>
      <c r="G259" s="40"/>
      <c r="H259" s="40"/>
      <c r="I259" s="213"/>
      <c r="J259" s="40"/>
      <c r="K259" s="40"/>
      <c r="L259" s="44"/>
      <c r="M259" s="214"/>
      <c r="N259" s="215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173</v>
      </c>
      <c r="AU259" s="17" t="s">
        <v>85</v>
      </c>
    </row>
    <row r="260" s="2" customFormat="1" ht="16.5" customHeight="1">
      <c r="A260" s="38"/>
      <c r="B260" s="39"/>
      <c r="C260" s="240" t="s">
        <v>519</v>
      </c>
      <c r="D260" s="240" t="s">
        <v>319</v>
      </c>
      <c r="E260" s="241" t="s">
        <v>520</v>
      </c>
      <c r="F260" s="242" t="s">
        <v>521</v>
      </c>
      <c r="G260" s="243" t="s">
        <v>214</v>
      </c>
      <c r="H260" s="244">
        <v>1</v>
      </c>
      <c r="I260" s="245"/>
      <c r="J260" s="246">
        <f>ROUND(I260*H260,2)</f>
        <v>0</v>
      </c>
      <c r="K260" s="242" t="s">
        <v>19</v>
      </c>
      <c r="L260" s="247"/>
      <c r="M260" s="248" t="s">
        <v>19</v>
      </c>
      <c r="N260" s="249" t="s">
        <v>44</v>
      </c>
      <c r="O260" s="84"/>
      <c r="P260" s="207">
        <f>O260*H260</f>
        <v>0</v>
      </c>
      <c r="Q260" s="207">
        <v>0</v>
      </c>
      <c r="R260" s="207">
        <f>Q260*H260</f>
        <v>0</v>
      </c>
      <c r="S260" s="207">
        <v>0</v>
      </c>
      <c r="T260" s="20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09" t="s">
        <v>206</v>
      </c>
      <c r="AT260" s="209" t="s">
        <v>319</v>
      </c>
      <c r="AU260" s="209" t="s">
        <v>85</v>
      </c>
      <c r="AY260" s="17" t="s">
        <v>165</v>
      </c>
      <c r="BE260" s="210">
        <f>IF(N260="základní",J260,0)</f>
        <v>0</v>
      </c>
      <c r="BF260" s="210">
        <f>IF(N260="snížená",J260,0)</f>
        <v>0</v>
      </c>
      <c r="BG260" s="210">
        <f>IF(N260="zákl. přenesená",J260,0)</f>
        <v>0</v>
      </c>
      <c r="BH260" s="210">
        <f>IF(N260="sníž. přenesená",J260,0)</f>
        <v>0</v>
      </c>
      <c r="BI260" s="210">
        <f>IF(N260="nulová",J260,0)</f>
        <v>0</v>
      </c>
      <c r="BJ260" s="17" t="s">
        <v>78</v>
      </c>
      <c r="BK260" s="210">
        <f>ROUND(I260*H260,2)</f>
        <v>0</v>
      </c>
      <c r="BL260" s="17" t="s">
        <v>171</v>
      </c>
      <c r="BM260" s="209" t="s">
        <v>522</v>
      </c>
    </row>
    <row r="261" s="2" customFormat="1" ht="24.15" customHeight="1">
      <c r="A261" s="38"/>
      <c r="B261" s="39"/>
      <c r="C261" s="198" t="s">
        <v>523</v>
      </c>
      <c r="D261" s="198" t="s">
        <v>167</v>
      </c>
      <c r="E261" s="199" t="s">
        <v>524</v>
      </c>
      <c r="F261" s="200" t="s">
        <v>525</v>
      </c>
      <c r="G261" s="201" t="s">
        <v>214</v>
      </c>
      <c r="H261" s="202">
        <v>4</v>
      </c>
      <c r="I261" s="203"/>
      <c r="J261" s="204">
        <f>ROUND(I261*H261,2)</f>
        <v>0</v>
      </c>
      <c r="K261" s="200" t="s">
        <v>170</v>
      </c>
      <c r="L261" s="44"/>
      <c r="M261" s="205" t="s">
        <v>19</v>
      </c>
      <c r="N261" s="206" t="s">
        <v>44</v>
      </c>
      <c r="O261" s="84"/>
      <c r="P261" s="207">
        <f>O261*H261</f>
        <v>0</v>
      </c>
      <c r="Q261" s="207">
        <v>0.0016199999999999999</v>
      </c>
      <c r="R261" s="207">
        <f>Q261*H261</f>
        <v>0.0064799999999999996</v>
      </c>
      <c r="S261" s="207">
        <v>0</v>
      </c>
      <c r="T261" s="20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09" t="s">
        <v>171</v>
      </c>
      <c r="AT261" s="209" t="s">
        <v>167</v>
      </c>
      <c r="AU261" s="209" t="s">
        <v>85</v>
      </c>
      <c r="AY261" s="17" t="s">
        <v>165</v>
      </c>
      <c r="BE261" s="210">
        <f>IF(N261="základní",J261,0)</f>
        <v>0</v>
      </c>
      <c r="BF261" s="210">
        <f>IF(N261="snížená",J261,0)</f>
        <v>0</v>
      </c>
      <c r="BG261" s="210">
        <f>IF(N261="zákl. přenesená",J261,0)</f>
        <v>0</v>
      </c>
      <c r="BH261" s="210">
        <f>IF(N261="sníž. přenesená",J261,0)</f>
        <v>0</v>
      </c>
      <c r="BI261" s="210">
        <f>IF(N261="nulová",J261,0)</f>
        <v>0</v>
      </c>
      <c r="BJ261" s="17" t="s">
        <v>78</v>
      </c>
      <c r="BK261" s="210">
        <f>ROUND(I261*H261,2)</f>
        <v>0</v>
      </c>
      <c r="BL261" s="17" t="s">
        <v>171</v>
      </c>
      <c r="BM261" s="209" t="s">
        <v>526</v>
      </c>
    </row>
    <row r="262" s="2" customFormat="1">
      <c r="A262" s="38"/>
      <c r="B262" s="39"/>
      <c r="C262" s="40"/>
      <c r="D262" s="211" t="s">
        <v>173</v>
      </c>
      <c r="E262" s="40"/>
      <c r="F262" s="212" t="s">
        <v>527</v>
      </c>
      <c r="G262" s="40"/>
      <c r="H262" s="40"/>
      <c r="I262" s="213"/>
      <c r="J262" s="40"/>
      <c r="K262" s="40"/>
      <c r="L262" s="44"/>
      <c r="M262" s="214"/>
      <c r="N262" s="215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173</v>
      </c>
      <c r="AU262" s="17" t="s">
        <v>85</v>
      </c>
    </row>
    <row r="263" s="2" customFormat="1" ht="16.5" customHeight="1">
      <c r="A263" s="38"/>
      <c r="B263" s="39"/>
      <c r="C263" s="240" t="s">
        <v>528</v>
      </c>
      <c r="D263" s="240" t="s">
        <v>319</v>
      </c>
      <c r="E263" s="241" t="s">
        <v>529</v>
      </c>
      <c r="F263" s="242" t="s">
        <v>530</v>
      </c>
      <c r="G263" s="243" t="s">
        <v>214</v>
      </c>
      <c r="H263" s="244">
        <v>4</v>
      </c>
      <c r="I263" s="245"/>
      <c r="J263" s="246">
        <f>ROUND(I263*H263,2)</f>
        <v>0</v>
      </c>
      <c r="K263" s="242" t="s">
        <v>170</v>
      </c>
      <c r="L263" s="247"/>
      <c r="M263" s="248" t="s">
        <v>19</v>
      </c>
      <c r="N263" s="249" t="s">
        <v>44</v>
      </c>
      <c r="O263" s="84"/>
      <c r="P263" s="207">
        <f>O263*H263</f>
        <v>0</v>
      </c>
      <c r="Q263" s="207">
        <v>0.01555</v>
      </c>
      <c r="R263" s="207">
        <f>Q263*H263</f>
        <v>0.062199999999999998</v>
      </c>
      <c r="S263" s="207">
        <v>0</v>
      </c>
      <c r="T263" s="20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09" t="s">
        <v>206</v>
      </c>
      <c r="AT263" s="209" t="s">
        <v>319</v>
      </c>
      <c r="AU263" s="209" t="s">
        <v>85</v>
      </c>
      <c r="AY263" s="17" t="s">
        <v>165</v>
      </c>
      <c r="BE263" s="210">
        <f>IF(N263="základní",J263,0)</f>
        <v>0</v>
      </c>
      <c r="BF263" s="210">
        <f>IF(N263="snížená",J263,0)</f>
        <v>0</v>
      </c>
      <c r="BG263" s="210">
        <f>IF(N263="zákl. přenesená",J263,0)</f>
        <v>0</v>
      </c>
      <c r="BH263" s="210">
        <f>IF(N263="sníž. přenesená",J263,0)</f>
        <v>0</v>
      </c>
      <c r="BI263" s="210">
        <f>IF(N263="nulová",J263,0)</f>
        <v>0</v>
      </c>
      <c r="BJ263" s="17" t="s">
        <v>78</v>
      </c>
      <c r="BK263" s="210">
        <f>ROUND(I263*H263,2)</f>
        <v>0</v>
      </c>
      <c r="BL263" s="17" t="s">
        <v>171</v>
      </c>
      <c r="BM263" s="209" t="s">
        <v>531</v>
      </c>
    </row>
    <row r="264" s="2" customFormat="1" ht="16.5" customHeight="1">
      <c r="A264" s="38"/>
      <c r="B264" s="39"/>
      <c r="C264" s="198" t="s">
        <v>532</v>
      </c>
      <c r="D264" s="198" t="s">
        <v>167</v>
      </c>
      <c r="E264" s="199" t="s">
        <v>533</v>
      </c>
      <c r="F264" s="200" t="s">
        <v>534</v>
      </c>
      <c r="G264" s="201" t="s">
        <v>214</v>
      </c>
      <c r="H264" s="202">
        <v>2</v>
      </c>
      <c r="I264" s="203"/>
      <c r="J264" s="204">
        <f>ROUND(I264*H264,2)</f>
        <v>0</v>
      </c>
      <c r="K264" s="200" t="s">
        <v>170</v>
      </c>
      <c r="L264" s="44"/>
      <c r="M264" s="205" t="s">
        <v>19</v>
      </c>
      <c r="N264" s="206" t="s">
        <v>44</v>
      </c>
      <c r="O264" s="84"/>
      <c r="P264" s="207">
        <f>O264*H264</f>
        <v>0</v>
      </c>
      <c r="Q264" s="207">
        <v>0.0013600000000000001</v>
      </c>
      <c r="R264" s="207">
        <f>Q264*H264</f>
        <v>0.0027200000000000002</v>
      </c>
      <c r="S264" s="207">
        <v>0</v>
      </c>
      <c r="T264" s="20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09" t="s">
        <v>171</v>
      </c>
      <c r="AT264" s="209" t="s">
        <v>167</v>
      </c>
      <c r="AU264" s="209" t="s">
        <v>85</v>
      </c>
      <c r="AY264" s="17" t="s">
        <v>165</v>
      </c>
      <c r="BE264" s="210">
        <f>IF(N264="základní",J264,0)</f>
        <v>0</v>
      </c>
      <c r="BF264" s="210">
        <f>IF(N264="snížená",J264,0)</f>
        <v>0</v>
      </c>
      <c r="BG264" s="210">
        <f>IF(N264="zákl. přenesená",J264,0)</f>
        <v>0</v>
      </c>
      <c r="BH264" s="210">
        <f>IF(N264="sníž. přenesená",J264,0)</f>
        <v>0</v>
      </c>
      <c r="BI264" s="210">
        <f>IF(N264="nulová",J264,0)</f>
        <v>0</v>
      </c>
      <c r="BJ264" s="17" t="s">
        <v>78</v>
      </c>
      <c r="BK264" s="210">
        <f>ROUND(I264*H264,2)</f>
        <v>0</v>
      </c>
      <c r="BL264" s="17" t="s">
        <v>171</v>
      </c>
      <c r="BM264" s="209" t="s">
        <v>535</v>
      </c>
    </row>
    <row r="265" s="2" customFormat="1">
      <c r="A265" s="38"/>
      <c r="B265" s="39"/>
      <c r="C265" s="40"/>
      <c r="D265" s="211" t="s">
        <v>173</v>
      </c>
      <c r="E265" s="40"/>
      <c r="F265" s="212" t="s">
        <v>536</v>
      </c>
      <c r="G265" s="40"/>
      <c r="H265" s="40"/>
      <c r="I265" s="213"/>
      <c r="J265" s="40"/>
      <c r="K265" s="40"/>
      <c r="L265" s="44"/>
      <c r="M265" s="214"/>
      <c r="N265" s="215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173</v>
      </c>
      <c r="AU265" s="17" t="s">
        <v>85</v>
      </c>
    </row>
    <row r="266" s="2" customFormat="1" ht="16.5" customHeight="1">
      <c r="A266" s="38"/>
      <c r="B266" s="39"/>
      <c r="C266" s="240" t="s">
        <v>537</v>
      </c>
      <c r="D266" s="240" t="s">
        <v>319</v>
      </c>
      <c r="E266" s="241" t="s">
        <v>538</v>
      </c>
      <c r="F266" s="242" t="s">
        <v>539</v>
      </c>
      <c r="G266" s="243" t="s">
        <v>214</v>
      </c>
      <c r="H266" s="244">
        <v>2</v>
      </c>
      <c r="I266" s="245"/>
      <c r="J266" s="246">
        <f>ROUND(I266*H266,2)</f>
        <v>0</v>
      </c>
      <c r="K266" s="242" t="s">
        <v>170</v>
      </c>
      <c r="L266" s="247"/>
      <c r="M266" s="248" t="s">
        <v>19</v>
      </c>
      <c r="N266" s="249" t="s">
        <v>44</v>
      </c>
      <c r="O266" s="84"/>
      <c r="P266" s="207">
        <f>O266*H266</f>
        <v>0</v>
      </c>
      <c r="Q266" s="207">
        <v>0.042999999999999997</v>
      </c>
      <c r="R266" s="207">
        <f>Q266*H266</f>
        <v>0.085999999999999993</v>
      </c>
      <c r="S266" s="207">
        <v>0</v>
      </c>
      <c r="T266" s="20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09" t="s">
        <v>206</v>
      </c>
      <c r="AT266" s="209" t="s">
        <v>319</v>
      </c>
      <c r="AU266" s="209" t="s">
        <v>85</v>
      </c>
      <c r="AY266" s="17" t="s">
        <v>165</v>
      </c>
      <c r="BE266" s="210">
        <f>IF(N266="základní",J266,0)</f>
        <v>0</v>
      </c>
      <c r="BF266" s="210">
        <f>IF(N266="snížená",J266,0)</f>
        <v>0</v>
      </c>
      <c r="BG266" s="210">
        <f>IF(N266="zákl. přenesená",J266,0)</f>
        <v>0</v>
      </c>
      <c r="BH266" s="210">
        <f>IF(N266="sníž. přenesená",J266,0)</f>
        <v>0</v>
      </c>
      <c r="BI266" s="210">
        <f>IF(N266="nulová",J266,0)</f>
        <v>0</v>
      </c>
      <c r="BJ266" s="17" t="s">
        <v>78</v>
      </c>
      <c r="BK266" s="210">
        <f>ROUND(I266*H266,2)</f>
        <v>0</v>
      </c>
      <c r="BL266" s="17" t="s">
        <v>171</v>
      </c>
      <c r="BM266" s="209" t="s">
        <v>540</v>
      </c>
    </row>
    <row r="267" s="2" customFormat="1" ht="16.5" customHeight="1">
      <c r="A267" s="38"/>
      <c r="B267" s="39"/>
      <c r="C267" s="198" t="s">
        <v>541</v>
      </c>
      <c r="D267" s="198" t="s">
        <v>167</v>
      </c>
      <c r="E267" s="199" t="s">
        <v>542</v>
      </c>
      <c r="F267" s="200" t="s">
        <v>543</v>
      </c>
      <c r="G267" s="201" t="s">
        <v>214</v>
      </c>
      <c r="H267" s="202">
        <v>1</v>
      </c>
      <c r="I267" s="203"/>
      <c r="J267" s="204">
        <f>ROUND(I267*H267,2)</f>
        <v>0</v>
      </c>
      <c r="K267" s="200" t="s">
        <v>170</v>
      </c>
      <c r="L267" s="44"/>
      <c r="M267" s="205" t="s">
        <v>19</v>
      </c>
      <c r="N267" s="206" t="s">
        <v>44</v>
      </c>
      <c r="O267" s="84"/>
      <c r="P267" s="207">
        <f>O267*H267</f>
        <v>0</v>
      </c>
      <c r="Q267" s="207">
        <v>0.0013600000000000001</v>
      </c>
      <c r="R267" s="207">
        <f>Q267*H267</f>
        <v>0.0013600000000000001</v>
      </c>
      <c r="S267" s="207">
        <v>0</v>
      </c>
      <c r="T267" s="20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09" t="s">
        <v>171</v>
      </c>
      <c r="AT267" s="209" t="s">
        <v>167</v>
      </c>
      <c r="AU267" s="209" t="s">
        <v>85</v>
      </c>
      <c r="AY267" s="17" t="s">
        <v>165</v>
      </c>
      <c r="BE267" s="210">
        <f>IF(N267="základní",J267,0)</f>
        <v>0</v>
      </c>
      <c r="BF267" s="210">
        <f>IF(N267="snížená",J267,0)</f>
        <v>0</v>
      </c>
      <c r="BG267" s="210">
        <f>IF(N267="zákl. přenesená",J267,0)</f>
        <v>0</v>
      </c>
      <c r="BH267" s="210">
        <f>IF(N267="sníž. přenesená",J267,0)</f>
        <v>0</v>
      </c>
      <c r="BI267" s="210">
        <f>IF(N267="nulová",J267,0)</f>
        <v>0</v>
      </c>
      <c r="BJ267" s="17" t="s">
        <v>78</v>
      </c>
      <c r="BK267" s="210">
        <f>ROUND(I267*H267,2)</f>
        <v>0</v>
      </c>
      <c r="BL267" s="17" t="s">
        <v>171</v>
      </c>
      <c r="BM267" s="209" t="s">
        <v>544</v>
      </c>
    </row>
    <row r="268" s="2" customFormat="1">
      <c r="A268" s="38"/>
      <c r="B268" s="39"/>
      <c r="C268" s="40"/>
      <c r="D268" s="211" t="s">
        <v>173</v>
      </c>
      <c r="E268" s="40"/>
      <c r="F268" s="212" t="s">
        <v>545</v>
      </c>
      <c r="G268" s="40"/>
      <c r="H268" s="40"/>
      <c r="I268" s="213"/>
      <c r="J268" s="40"/>
      <c r="K268" s="40"/>
      <c r="L268" s="44"/>
      <c r="M268" s="214"/>
      <c r="N268" s="215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173</v>
      </c>
      <c r="AU268" s="17" t="s">
        <v>85</v>
      </c>
    </row>
    <row r="269" s="2" customFormat="1" ht="16.5" customHeight="1">
      <c r="A269" s="38"/>
      <c r="B269" s="39"/>
      <c r="C269" s="240" t="s">
        <v>546</v>
      </c>
      <c r="D269" s="240" t="s">
        <v>319</v>
      </c>
      <c r="E269" s="241" t="s">
        <v>547</v>
      </c>
      <c r="F269" s="242" t="s">
        <v>548</v>
      </c>
      <c r="G269" s="243" t="s">
        <v>214</v>
      </c>
      <c r="H269" s="244">
        <v>1</v>
      </c>
      <c r="I269" s="245"/>
      <c r="J269" s="246">
        <f>ROUND(I269*H269,2)</f>
        <v>0</v>
      </c>
      <c r="K269" s="242" t="s">
        <v>170</v>
      </c>
      <c r="L269" s="247"/>
      <c r="M269" s="248" t="s">
        <v>19</v>
      </c>
      <c r="N269" s="249" t="s">
        <v>44</v>
      </c>
      <c r="O269" s="84"/>
      <c r="P269" s="207">
        <f>O269*H269</f>
        <v>0</v>
      </c>
      <c r="Q269" s="207">
        <v>0.072999999999999995</v>
      </c>
      <c r="R269" s="207">
        <f>Q269*H269</f>
        <v>0.072999999999999995</v>
      </c>
      <c r="S269" s="207">
        <v>0</v>
      </c>
      <c r="T269" s="20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09" t="s">
        <v>206</v>
      </c>
      <c r="AT269" s="209" t="s">
        <v>319</v>
      </c>
      <c r="AU269" s="209" t="s">
        <v>85</v>
      </c>
      <c r="AY269" s="17" t="s">
        <v>165</v>
      </c>
      <c r="BE269" s="210">
        <f>IF(N269="základní",J269,0)</f>
        <v>0</v>
      </c>
      <c r="BF269" s="210">
        <f>IF(N269="snížená",J269,0)</f>
        <v>0</v>
      </c>
      <c r="BG269" s="210">
        <f>IF(N269="zákl. přenesená",J269,0)</f>
        <v>0</v>
      </c>
      <c r="BH269" s="210">
        <f>IF(N269="sníž. přenesená",J269,0)</f>
        <v>0</v>
      </c>
      <c r="BI269" s="210">
        <f>IF(N269="nulová",J269,0)</f>
        <v>0</v>
      </c>
      <c r="BJ269" s="17" t="s">
        <v>78</v>
      </c>
      <c r="BK269" s="210">
        <f>ROUND(I269*H269,2)</f>
        <v>0</v>
      </c>
      <c r="BL269" s="17" t="s">
        <v>171</v>
      </c>
      <c r="BM269" s="209" t="s">
        <v>549</v>
      </c>
    </row>
    <row r="270" s="2" customFormat="1" ht="24.15" customHeight="1">
      <c r="A270" s="38"/>
      <c r="B270" s="39"/>
      <c r="C270" s="198" t="s">
        <v>550</v>
      </c>
      <c r="D270" s="198" t="s">
        <v>167</v>
      </c>
      <c r="E270" s="199" t="s">
        <v>551</v>
      </c>
      <c r="F270" s="200" t="s">
        <v>552</v>
      </c>
      <c r="G270" s="201" t="s">
        <v>214</v>
      </c>
      <c r="H270" s="202">
        <v>1</v>
      </c>
      <c r="I270" s="203"/>
      <c r="J270" s="204">
        <f>ROUND(I270*H270,2)</f>
        <v>0</v>
      </c>
      <c r="K270" s="200" t="s">
        <v>170</v>
      </c>
      <c r="L270" s="44"/>
      <c r="M270" s="205" t="s">
        <v>19</v>
      </c>
      <c r="N270" s="206" t="s">
        <v>44</v>
      </c>
      <c r="O270" s="84"/>
      <c r="P270" s="207">
        <f>O270*H270</f>
        <v>0</v>
      </c>
      <c r="Q270" s="207">
        <v>0.00165</v>
      </c>
      <c r="R270" s="207">
        <f>Q270*H270</f>
        <v>0.00165</v>
      </c>
      <c r="S270" s="207">
        <v>0</v>
      </c>
      <c r="T270" s="20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09" t="s">
        <v>171</v>
      </c>
      <c r="AT270" s="209" t="s">
        <v>167</v>
      </c>
      <c r="AU270" s="209" t="s">
        <v>85</v>
      </c>
      <c r="AY270" s="17" t="s">
        <v>165</v>
      </c>
      <c r="BE270" s="210">
        <f>IF(N270="základní",J270,0)</f>
        <v>0</v>
      </c>
      <c r="BF270" s="210">
        <f>IF(N270="snížená",J270,0)</f>
        <v>0</v>
      </c>
      <c r="BG270" s="210">
        <f>IF(N270="zákl. přenesená",J270,0)</f>
        <v>0</v>
      </c>
      <c r="BH270" s="210">
        <f>IF(N270="sníž. přenesená",J270,0)</f>
        <v>0</v>
      </c>
      <c r="BI270" s="210">
        <f>IF(N270="nulová",J270,0)</f>
        <v>0</v>
      </c>
      <c r="BJ270" s="17" t="s">
        <v>78</v>
      </c>
      <c r="BK270" s="210">
        <f>ROUND(I270*H270,2)</f>
        <v>0</v>
      </c>
      <c r="BL270" s="17" t="s">
        <v>171</v>
      </c>
      <c r="BM270" s="209" t="s">
        <v>553</v>
      </c>
    </row>
    <row r="271" s="2" customFormat="1">
      <c r="A271" s="38"/>
      <c r="B271" s="39"/>
      <c r="C271" s="40"/>
      <c r="D271" s="211" t="s">
        <v>173</v>
      </c>
      <c r="E271" s="40"/>
      <c r="F271" s="212" t="s">
        <v>554</v>
      </c>
      <c r="G271" s="40"/>
      <c r="H271" s="40"/>
      <c r="I271" s="213"/>
      <c r="J271" s="40"/>
      <c r="K271" s="40"/>
      <c r="L271" s="44"/>
      <c r="M271" s="214"/>
      <c r="N271" s="215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173</v>
      </c>
      <c r="AU271" s="17" t="s">
        <v>85</v>
      </c>
    </row>
    <row r="272" s="2" customFormat="1" ht="16.5" customHeight="1">
      <c r="A272" s="38"/>
      <c r="B272" s="39"/>
      <c r="C272" s="240" t="s">
        <v>555</v>
      </c>
      <c r="D272" s="240" t="s">
        <v>319</v>
      </c>
      <c r="E272" s="241" t="s">
        <v>556</v>
      </c>
      <c r="F272" s="242" t="s">
        <v>557</v>
      </c>
      <c r="G272" s="243" t="s">
        <v>214</v>
      </c>
      <c r="H272" s="244">
        <v>1</v>
      </c>
      <c r="I272" s="245"/>
      <c r="J272" s="246">
        <f>ROUND(I272*H272,2)</f>
        <v>0</v>
      </c>
      <c r="K272" s="242" t="s">
        <v>170</v>
      </c>
      <c r="L272" s="247"/>
      <c r="M272" s="248" t="s">
        <v>19</v>
      </c>
      <c r="N272" s="249" t="s">
        <v>44</v>
      </c>
      <c r="O272" s="84"/>
      <c r="P272" s="207">
        <f>O272*H272</f>
        <v>0</v>
      </c>
      <c r="Q272" s="207">
        <v>0.019</v>
      </c>
      <c r="R272" s="207">
        <f>Q272*H272</f>
        <v>0.019</v>
      </c>
      <c r="S272" s="207">
        <v>0</v>
      </c>
      <c r="T272" s="20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09" t="s">
        <v>206</v>
      </c>
      <c r="AT272" s="209" t="s">
        <v>319</v>
      </c>
      <c r="AU272" s="209" t="s">
        <v>85</v>
      </c>
      <c r="AY272" s="17" t="s">
        <v>165</v>
      </c>
      <c r="BE272" s="210">
        <f>IF(N272="základní",J272,0)</f>
        <v>0</v>
      </c>
      <c r="BF272" s="210">
        <f>IF(N272="snížená",J272,0)</f>
        <v>0</v>
      </c>
      <c r="BG272" s="210">
        <f>IF(N272="zákl. přenesená",J272,0)</f>
        <v>0</v>
      </c>
      <c r="BH272" s="210">
        <f>IF(N272="sníž. přenesená",J272,0)</f>
        <v>0</v>
      </c>
      <c r="BI272" s="210">
        <f>IF(N272="nulová",J272,0)</f>
        <v>0</v>
      </c>
      <c r="BJ272" s="17" t="s">
        <v>78</v>
      </c>
      <c r="BK272" s="210">
        <f>ROUND(I272*H272,2)</f>
        <v>0</v>
      </c>
      <c r="BL272" s="17" t="s">
        <v>171</v>
      </c>
      <c r="BM272" s="209" t="s">
        <v>558</v>
      </c>
    </row>
    <row r="273" s="2" customFormat="1" ht="16.5" customHeight="1">
      <c r="A273" s="38"/>
      <c r="B273" s="39"/>
      <c r="C273" s="240" t="s">
        <v>559</v>
      </c>
      <c r="D273" s="240" t="s">
        <v>319</v>
      </c>
      <c r="E273" s="241" t="s">
        <v>560</v>
      </c>
      <c r="F273" s="242" t="s">
        <v>561</v>
      </c>
      <c r="G273" s="243" t="s">
        <v>214</v>
      </c>
      <c r="H273" s="244">
        <v>3</v>
      </c>
      <c r="I273" s="245"/>
      <c r="J273" s="246">
        <f>ROUND(I273*H273,2)</f>
        <v>0</v>
      </c>
      <c r="K273" s="242" t="s">
        <v>170</v>
      </c>
      <c r="L273" s="247"/>
      <c r="M273" s="248" t="s">
        <v>19</v>
      </c>
      <c r="N273" s="249" t="s">
        <v>44</v>
      </c>
      <c r="O273" s="84"/>
      <c r="P273" s="207">
        <f>O273*H273</f>
        <v>0</v>
      </c>
      <c r="Q273" s="207">
        <v>0.0035000000000000001</v>
      </c>
      <c r="R273" s="207">
        <f>Q273*H273</f>
        <v>0.010500000000000001</v>
      </c>
      <c r="S273" s="207">
        <v>0</v>
      </c>
      <c r="T273" s="20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09" t="s">
        <v>206</v>
      </c>
      <c r="AT273" s="209" t="s">
        <v>319</v>
      </c>
      <c r="AU273" s="209" t="s">
        <v>85</v>
      </c>
      <c r="AY273" s="17" t="s">
        <v>165</v>
      </c>
      <c r="BE273" s="210">
        <f>IF(N273="základní",J273,0)</f>
        <v>0</v>
      </c>
      <c r="BF273" s="210">
        <f>IF(N273="snížená",J273,0)</f>
        <v>0</v>
      </c>
      <c r="BG273" s="210">
        <f>IF(N273="zákl. přenesená",J273,0)</f>
        <v>0</v>
      </c>
      <c r="BH273" s="210">
        <f>IF(N273="sníž. přenesená",J273,0)</f>
        <v>0</v>
      </c>
      <c r="BI273" s="210">
        <f>IF(N273="nulová",J273,0)</f>
        <v>0</v>
      </c>
      <c r="BJ273" s="17" t="s">
        <v>78</v>
      </c>
      <c r="BK273" s="210">
        <f>ROUND(I273*H273,2)</f>
        <v>0</v>
      </c>
      <c r="BL273" s="17" t="s">
        <v>171</v>
      </c>
      <c r="BM273" s="209" t="s">
        <v>562</v>
      </c>
    </row>
    <row r="274" s="2" customFormat="1" ht="16.5" customHeight="1">
      <c r="A274" s="38"/>
      <c r="B274" s="39"/>
      <c r="C274" s="240" t="s">
        <v>563</v>
      </c>
      <c r="D274" s="240" t="s">
        <v>319</v>
      </c>
      <c r="E274" s="241" t="s">
        <v>564</v>
      </c>
      <c r="F274" s="242" t="s">
        <v>565</v>
      </c>
      <c r="G274" s="243" t="s">
        <v>214</v>
      </c>
      <c r="H274" s="244">
        <v>1</v>
      </c>
      <c r="I274" s="245"/>
      <c r="J274" s="246">
        <f>ROUND(I274*H274,2)</f>
        <v>0</v>
      </c>
      <c r="K274" s="242" t="s">
        <v>170</v>
      </c>
      <c r="L274" s="247"/>
      <c r="M274" s="248" t="s">
        <v>19</v>
      </c>
      <c r="N274" s="249" t="s">
        <v>44</v>
      </c>
      <c r="O274" s="84"/>
      <c r="P274" s="207">
        <f>O274*H274</f>
        <v>0</v>
      </c>
      <c r="Q274" s="207">
        <v>0.0035000000000000001</v>
      </c>
      <c r="R274" s="207">
        <f>Q274*H274</f>
        <v>0.0035000000000000001</v>
      </c>
      <c r="S274" s="207">
        <v>0</v>
      </c>
      <c r="T274" s="20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09" t="s">
        <v>206</v>
      </c>
      <c r="AT274" s="209" t="s">
        <v>319</v>
      </c>
      <c r="AU274" s="209" t="s">
        <v>85</v>
      </c>
      <c r="AY274" s="17" t="s">
        <v>165</v>
      </c>
      <c r="BE274" s="210">
        <f>IF(N274="základní",J274,0)</f>
        <v>0</v>
      </c>
      <c r="BF274" s="210">
        <f>IF(N274="snížená",J274,0)</f>
        <v>0</v>
      </c>
      <c r="BG274" s="210">
        <f>IF(N274="zákl. přenesená",J274,0)</f>
        <v>0</v>
      </c>
      <c r="BH274" s="210">
        <f>IF(N274="sníž. přenesená",J274,0)</f>
        <v>0</v>
      </c>
      <c r="BI274" s="210">
        <f>IF(N274="nulová",J274,0)</f>
        <v>0</v>
      </c>
      <c r="BJ274" s="17" t="s">
        <v>78</v>
      </c>
      <c r="BK274" s="210">
        <f>ROUND(I274*H274,2)</f>
        <v>0</v>
      </c>
      <c r="BL274" s="17" t="s">
        <v>171</v>
      </c>
      <c r="BM274" s="209" t="s">
        <v>566</v>
      </c>
    </row>
    <row r="275" s="2" customFormat="1" ht="16.5" customHeight="1">
      <c r="A275" s="38"/>
      <c r="B275" s="39"/>
      <c r="C275" s="240" t="s">
        <v>567</v>
      </c>
      <c r="D275" s="240" t="s">
        <v>319</v>
      </c>
      <c r="E275" s="241" t="s">
        <v>568</v>
      </c>
      <c r="F275" s="242" t="s">
        <v>569</v>
      </c>
      <c r="G275" s="243" t="s">
        <v>214</v>
      </c>
      <c r="H275" s="244">
        <v>1</v>
      </c>
      <c r="I275" s="245"/>
      <c r="J275" s="246">
        <f>ROUND(I275*H275,2)</f>
        <v>0</v>
      </c>
      <c r="K275" s="242" t="s">
        <v>170</v>
      </c>
      <c r="L275" s="247"/>
      <c r="M275" s="248" t="s">
        <v>19</v>
      </c>
      <c r="N275" s="249" t="s">
        <v>44</v>
      </c>
      <c r="O275" s="84"/>
      <c r="P275" s="207">
        <f>O275*H275</f>
        <v>0</v>
      </c>
      <c r="Q275" s="207">
        <v>0.0040000000000000001</v>
      </c>
      <c r="R275" s="207">
        <f>Q275*H275</f>
        <v>0.0040000000000000001</v>
      </c>
      <c r="S275" s="207">
        <v>0</v>
      </c>
      <c r="T275" s="20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09" t="s">
        <v>206</v>
      </c>
      <c r="AT275" s="209" t="s">
        <v>319</v>
      </c>
      <c r="AU275" s="209" t="s">
        <v>85</v>
      </c>
      <c r="AY275" s="17" t="s">
        <v>165</v>
      </c>
      <c r="BE275" s="210">
        <f>IF(N275="základní",J275,0)</f>
        <v>0</v>
      </c>
      <c r="BF275" s="210">
        <f>IF(N275="snížená",J275,0)</f>
        <v>0</v>
      </c>
      <c r="BG275" s="210">
        <f>IF(N275="zákl. přenesená",J275,0)</f>
        <v>0</v>
      </c>
      <c r="BH275" s="210">
        <f>IF(N275="sníž. přenesená",J275,0)</f>
        <v>0</v>
      </c>
      <c r="BI275" s="210">
        <f>IF(N275="nulová",J275,0)</f>
        <v>0</v>
      </c>
      <c r="BJ275" s="17" t="s">
        <v>78</v>
      </c>
      <c r="BK275" s="210">
        <f>ROUND(I275*H275,2)</f>
        <v>0</v>
      </c>
      <c r="BL275" s="17" t="s">
        <v>171</v>
      </c>
      <c r="BM275" s="209" t="s">
        <v>570</v>
      </c>
    </row>
    <row r="276" s="2" customFormat="1" ht="16.5" customHeight="1">
      <c r="A276" s="38"/>
      <c r="B276" s="39"/>
      <c r="C276" s="198" t="s">
        <v>571</v>
      </c>
      <c r="D276" s="198" t="s">
        <v>167</v>
      </c>
      <c r="E276" s="199" t="s">
        <v>572</v>
      </c>
      <c r="F276" s="200" t="s">
        <v>573</v>
      </c>
      <c r="G276" s="201" t="s">
        <v>82</v>
      </c>
      <c r="H276" s="202">
        <v>244.80000000000001</v>
      </c>
      <c r="I276" s="203"/>
      <c r="J276" s="204">
        <f>ROUND(I276*H276,2)</f>
        <v>0</v>
      </c>
      <c r="K276" s="200" t="s">
        <v>170</v>
      </c>
      <c r="L276" s="44"/>
      <c r="M276" s="205" t="s">
        <v>19</v>
      </c>
      <c r="N276" s="206" t="s">
        <v>44</v>
      </c>
      <c r="O276" s="84"/>
      <c r="P276" s="207">
        <f>O276*H276</f>
        <v>0</v>
      </c>
      <c r="Q276" s="207">
        <v>0</v>
      </c>
      <c r="R276" s="207">
        <f>Q276*H276</f>
        <v>0</v>
      </c>
      <c r="S276" s="207">
        <v>0</v>
      </c>
      <c r="T276" s="20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09" t="s">
        <v>171</v>
      </c>
      <c r="AT276" s="209" t="s">
        <v>167</v>
      </c>
      <c r="AU276" s="209" t="s">
        <v>85</v>
      </c>
      <c r="AY276" s="17" t="s">
        <v>165</v>
      </c>
      <c r="BE276" s="210">
        <f>IF(N276="základní",J276,0)</f>
        <v>0</v>
      </c>
      <c r="BF276" s="210">
        <f>IF(N276="snížená",J276,0)</f>
        <v>0</v>
      </c>
      <c r="BG276" s="210">
        <f>IF(N276="zákl. přenesená",J276,0)</f>
        <v>0</v>
      </c>
      <c r="BH276" s="210">
        <f>IF(N276="sníž. přenesená",J276,0)</f>
        <v>0</v>
      </c>
      <c r="BI276" s="210">
        <f>IF(N276="nulová",J276,0)</f>
        <v>0</v>
      </c>
      <c r="BJ276" s="17" t="s">
        <v>78</v>
      </c>
      <c r="BK276" s="210">
        <f>ROUND(I276*H276,2)</f>
        <v>0</v>
      </c>
      <c r="BL276" s="17" t="s">
        <v>171</v>
      </c>
      <c r="BM276" s="209" t="s">
        <v>574</v>
      </c>
    </row>
    <row r="277" s="2" customFormat="1">
      <c r="A277" s="38"/>
      <c r="B277" s="39"/>
      <c r="C277" s="40"/>
      <c r="D277" s="211" t="s">
        <v>173</v>
      </c>
      <c r="E277" s="40"/>
      <c r="F277" s="212" t="s">
        <v>575</v>
      </c>
      <c r="G277" s="40"/>
      <c r="H277" s="40"/>
      <c r="I277" s="213"/>
      <c r="J277" s="40"/>
      <c r="K277" s="40"/>
      <c r="L277" s="44"/>
      <c r="M277" s="214"/>
      <c r="N277" s="215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173</v>
      </c>
      <c r="AU277" s="17" t="s">
        <v>85</v>
      </c>
    </row>
    <row r="278" s="13" customFormat="1">
      <c r="A278" s="13"/>
      <c r="B278" s="218"/>
      <c r="C278" s="219"/>
      <c r="D278" s="216" t="s">
        <v>181</v>
      </c>
      <c r="E278" s="220" t="s">
        <v>19</v>
      </c>
      <c r="F278" s="221" t="s">
        <v>80</v>
      </c>
      <c r="G278" s="219"/>
      <c r="H278" s="222">
        <v>244.80000000000001</v>
      </c>
      <c r="I278" s="223"/>
      <c r="J278" s="219"/>
      <c r="K278" s="219"/>
      <c r="L278" s="224"/>
      <c r="M278" s="225"/>
      <c r="N278" s="226"/>
      <c r="O278" s="226"/>
      <c r="P278" s="226"/>
      <c r="Q278" s="226"/>
      <c r="R278" s="226"/>
      <c r="S278" s="226"/>
      <c r="T278" s="22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28" t="s">
        <v>181</v>
      </c>
      <c r="AU278" s="228" t="s">
        <v>85</v>
      </c>
      <c r="AV278" s="13" t="s">
        <v>85</v>
      </c>
      <c r="AW278" s="13" t="s">
        <v>35</v>
      </c>
      <c r="AX278" s="13" t="s">
        <v>78</v>
      </c>
      <c r="AY278" s="228" t="s">
        <v>165</v>
      </c>
    </row>
    <row r="279" s="2" customFormat="1" ht="16.5" customHeight="1">
      <c r="A279" s="38"/>
      <c r="B279" s="39"/>
      <c r="C279" s="198" t="s">
        <v>576</v>
      </c>
      <c r="D279" s="198" t="s">
        <v>167</v>
      </c>
      <c r="E279" s="199" t="s">
        <v>577</v>
      </c>
      <c r="F279" s="200" t="s">
        <v>578</v>
      </c>
      <c r="G279" s="201" t="s">
        <v>82</v>
      </c>
      <c r="H279" s="202">
        <v>37.700000000000003</v>
      </c>
      <c r="I279" s="203"/>
      <c r="J279" s="204">
        <f>ROUND(I279*H279,2)</f>
        <v>0</v>
      </c>
      <c r="K279" s="200" t="s">
        <v>170</v>
      </c>
      <c r="L279" s="44"/>
      <c r="M279" s="205" t="s">
        <v>19</v>
      </c>
      <c r="N279" s="206" t="s">
        <v>44</v>
      </c>
      <c r="O279" s="84"/>
      <c r="P279" s="207">
        <f>O279*H279</f>
        <v>0</v>
      </c>
      <c r="Q279" s="207">
        <v>0</v>
      </c>
      <c r="R279" s="207">
        <f>Q279*H279</f>
        <v>0</v>
      </c>
      <c r="S279" s="207">
        <v>0</v>
      </c>
      <c r="T279" s="20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09" t="s">
        <v>171</v>
      </c>
      <c r="AT279" s="209" t="s">
        <v>167</v>
      </c>
      <c r="AU279" s="209" t="s">
        <v>85</v>
      </c>
      <c r="AY279" s="17" t="s">
        <v>165</v>
      </c>
      <c r="BE279" s="210">
        <f>IF(N279="základní",J279,0)</f>
        <v>0</v>
      </c>
      <c r="BF279" s="210">
        <f>IF(N279="snížená",J279,0)</f>
        <v>0</v>
      </c>
      <c r="BG279" s="210">
        <f>IF(N279="zákl. přenesená",J279,0)</f>
        <v>0</v>
      </c>
      <c r="BH279" s="210">
        <f>IF(N279="sníž. přenesená",J279,0)</f>
        <v>0</v>
      </c>
      <c r="BI279" s="210">
        <f>IF(N279="nulová",J279,0)</f>
        <v>0</v>
      </c>
      <c r="BJ279" s="17" t="s">
        <v>78</v>
      </c>
      <c r="BK279" s="210">
        <f>ROUND(I279*H279,2)</f>
        <v>0</v>
      </c>
      <c r="BL279" s="17" t="s">
        <v>171</v>
      </c>
      <c r="BM279" s="209" t="s">
        <v>579</v>
      </c>
    </row>
    <row r="280" s="2" customFormat="1">
      <c r="A280" s="38"/>
      <c r="B280" s="39"/>
      <c r="C280" s="40"/>
      <c r="D280" s="211" t="s">
        <v>173</v>
      </c>
      <c r="E280" s="40"/>
      <c r="F280" s="212" t="s">
        <v>580</v>
      </c>
      <c r="G280" s="40"/>
      <c r="H280" s="40"/>
      <c r="I280" s="213"/>
      <c r="J280" s="40"/>
      <c r="K280" s="40"/>
      <c r="L280" s="44"/>
      <c r="M280" s="214"/>
      <c r="N280" s="215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173</v>
      </c>
      <c r="AU280" s="17" t="s">
        <v>85</v>
      </c>
    </row>
    <row r="281" s="13" customFormat="1">
      <c r="A281" s="13"/>
      <c r="B281" s="218"/>
      <c r="C281" s="219"/>
      <c r="D281" s="216" t="s">
        <v>181</v>
      </c>
      <c r="E281" s="220" t="s">
        <v>19</v>
      </c>
      <c r="F281" s="221" t="s">
        <v>86</v>
      </c>
      <c r="G281" s="219"/>
      <c r="H281" s="222">
        <v>37.700000000000003</v>
      </c>
      <c r="I281" s="223"/>
      <c r="J281" s="219"/>
      <c r="K281" s="219"/>
      <c r="L281" s="224"/>
      <c r="M281" s="225"/>
      <c r="N281" s="226"/>
      <c r="O281" s="226"/>
      <c r="P281" s="226"/>
      <c r="Q281" s="226"/>
      <c r="R281" s="226"/>
      <c r="S281" s="226"/>
      <c r="T281" s="22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8" t="s">
        <v>181</v>
      </c>
      <c r="AU281" s="228" t="s">
        <v>85</v>
      </c>
      <c r="AV281" s="13" t="s">
        <v>85</v>
      </c>
      <c r="AW281" s="13" t="s">
        <v>35</v>
      </c>
      <c r="AX281" s="13" t="s">
        <v>78</v>
      </c>
      <c r="AY281" s="228" t="s">
        <v>165</v>
      </c>
    </row>
    <row r="282" s="2" customFormat="1" ht="16.5" customHeight="1">
      <c r="A282" s="38"/>
      <c r="B282" s="39"/>
      <c r="C282" s="198" t="s">
        <v>581</v>
      </c>
      <c r="D282" s="198" t="s">
        <v>167</v>
      </c>
      <c r="E282" s="199" t="s">
        <v>582</v>
      </c>
      <c r="F282" s="200" t="s">
        <v>583</v>
      </c>
      <c r="G282" s="201" t="s">
        <v>82</v>
      </c>
      <c r="H282" s="202">
        <v>282.5</v>
      </c>
      <c r="I282" s="203"/>
      <c r="J282" s="204">
        <f>ROUND(I282*H282,2)</f>
        <v>0</v>
      </c>
      <c r="K282" s="200" t="s">
        <v>170</v>
      </c>
      <c r="L282" s="44"/>
      <c r="M282" s="205" t="s">
        <v>19</v>
      </c>
      <c r="N282" s="206" t="s">
        <v>44</v>
      </c>
      <c r="O282" s="84"/>
      <c r="P282" s="207">
        <f>O282*H282</f>
        <v>0</v>
      </c>
      <c r="Q282" s="207">
        <v>0</v>
      </c>
      <c r="R282" s="207">
        <f>Q282*H282</f>
        <v>0</v>
      </c>
      <c r="S282" s="207">
        <v>0</v>
      </c>
      <c r="T282" s="20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09" t="s">
        <v>171</v>
      </c>
      <c r="AT282" s="209" t="s">
        <v>167</v>
      </c>
      <c r="AU282" s="209" t="s">
        <v>85</v>
      </c>
      <c r="AY282" s="17" t="s">
        <v>165</v>
      </c>
      <c r="BE282" s="210">
        <f>IF(N282="základní",J282,0)</f>
        <v>0</v>
      </c>
      <c r="BF282" s="210">
        <f>IF(N282="snížená",J282,0)</f>
        <v>0</v>
      </c>
      <c r="BG282" s="210">
        <f>IF(N282="zákl. přenesená",J282,0)</f>
        <v>0</v>
      </c>
      <c r="BH282" s="210">
        <f>IF(N282="sníž. přenesená",J282,0)</f>
        <v>0</v>
      </c>
      <c r="BI282" s="210">
        <f>IF(N282="nulová",J282,0)</f>
        <v>0</v>
      </c>
      <c r="BJ282" s="17" t="s">
        <v>78</v>
      </c>
      <c r="BK282" s="210">
        <f>ROUND(I282*H282,2)</f>
        <v>0</v>
      </c>
      <c r="BL282" s="17" t="s">
        <v>171</v>
      </c>
      <c r="BM282" s="209" t="s">
        <v>584</v>
      </c>
    </row>
    <row r="283" s="2" customFormat="1">
      <c r="A283" s="38"/>
      <c r="B283" s="39"/>
      <c r="C283" s="40"/>
      <c r="D283" s="211" t="s">
        <v>173</v>
      </c>
      <c r="E283" s="40"/>
      <c r="F283" s="212" t="s">
        <v>585</v>
      </c>
      <c r="G283" s="40"/>
      <c r="H283" s="40"/>
      <c r="I283" s="213"/>
      <c r="J283" s="40"/>
      <c r="K283" s="40"/>
      <c r="L283" s="44"/>
      <c r="M283" s="214"/>
      <c r="N283" s="215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173</v>
      </c>
      <c r="AU283" s="17" t="s">
        <v>85</v>
      </c>
    </row>
    <row r="284" s="13" customFormat="1">
      <c r="A284" s="13"/>
      <c r="B284" s="218"/>
      <c r="C284" s="219"/>
      <c r="D284" s="216" t="s">
        <v>181</v>
      </c>
      <c r="E284" s="220" t="s">
        <v>19</v>
      </c>
      <c r="F284" s="221" t="s">
        <v>586</v>
      </c>
      <c r="G284" s="219"/>
      <c r="H284" s="222">
        <v>282.5</v>
      </c>
      <c r="I284" s="223"/>
      <c r="J284" s="219"/>
      <c r="K284" s="219"/>
      <c r="L284" s="224"/>
      <c r="M284" s="225"/>
      <c r="N284" s="226"/>
      <c r="O284" s="226"/>
      <c r="P284" s="226"/>
      <c r="Q284" s="226"/>
      <c r="R284" s="226"/>
      <c r="S284" s="226"/>
      <c r="T284" s="22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28" t="s">
        <v>181</v>
      </c>
      <c r="AU284" s="228" t="s">
        <v>85</v>
      </c>
      <c r="AV284" s="13" t="s">
        <v>85</v>
      </c>
      <c r="AW284" s="13" t="s">
        <v>35</v>
      </c>
      <c r="AX284" s="13" t="s">
        <v>78</v>
      </c>
      <c r="AY284" s="228" t="s">
        <v>165</v>
      </c>
    </row>
    <row r="285" s="2" customFormat="1" ht="16.5" customHeight="1">
      <c r="A285" s="38"/>
      <c r="B285" s="39"/>
      <c r="C285" s="198" t="s">
        <v>587</v>
      </c>
      <c r="D285" s="198" t="s">
        <v>167</v>
      </c>
      <c r="E285" s="199" t="s">
        <v>588</v>
      </c>
      <c r="F285" s="200" t="s">
        <v>589</v>
      </c>
      <c r="G285" s="201" t="s">
        <v>214</v>
      </c>
      <c r="H285" s="202">
        <v>3</v>
      </c>
      <c r="I285" s="203"/>
      <c r="J285" s="204">
        <f>ROUND(I285*H285,2)</f>
        <v>0</v>
      </c>
      <c r="K285" s="200" t="s">
        <v>170</v>
      </c>
      <c r="L285" s="44"/>
      <c r="M285" s="205" t="s">
        <v>19</v>
      </c>
      <c r="N285" s="206" t="s">
        <v>44</v>
      </c>
      <c r="O285" s="84"/>
      <c r="P285" s="207">
        <f>O285*H285</f>
        <v>0</v>
      </c>
      <c r="Q285" s="207">
        <v>0.45937</v>
      </c>
      <c r="R285" s="207">
        <f>Q285*H285</f>
        <v>1.37811</v>
      </c>
      <c r="S285" s="207">
        <v>0</v>
      </c>
      <c r="T285" s="20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09" t="s">
        <v>171</v>
      </c>
      <c r="AT285" s="209" t="s">
        <v>167</v>
      </c>
      <c r="AU285" s="209" t="s">
        <v>85</v>
      </c>
      <c r="AY285" s="17" t="s">
        <v>165</v>
      </c>
      <c r="BE285" s="210">
        <f>IF(N285="základní",J285,0)</f>
        <v>0</v>
      </c>
      <c r="BF285" s="210">
        <f>IF(N285="snížená",J285,0)</f>
        <v>0</v>
      </c>
      <c r="BG285" s="210">
        <f>IF(N285="zákl. přenesená",J285,0)</f>
        <v>0</v>
      </c>
      <c r="BH285" s="210">
        <f>IF(N285="sníž. přenesená",J285,0)</f>
        <v>0</v>
      </c>
      <c r="BI285" s="210">
        <f>IF(N285="nulová",J285,0)</f>
        <v>0</v>
      </c>
      <c r="BJ285" s="17" t="s">
        <v>78</v>
      </c>
      <c r="BK285" s="210">
        <f>ROUND(I285*H285,2)</f>
        <v>0</v>
      </c>
      <c r="BL285" s="17" t="s">
        <v>171</v>
      </c>
      <c r="BM285" s="209" t="s">
        <v>590</v>
      </c>
    </row>
    <row r="286" s="2" customFormat="1">
      <c r="A286" s="38"/>
      <c r="B286" s="39"/>
      <c r="C286" s="40"/>
      <c r="D286" s="211" t="s">
        <v>173</v>
      </c>
      <c r="E286" s="40"/>
      <c r="F286" s="212" t="s">
        <v>591</v>
      </c>
      <c r="G286" s="40"/>
      <c r="H286" s="40"/>
      <c r="I286" s="213"/>
      <c r="J286" s="40"/>
      <c r="K286" s="40"/>
      <c r="L286" s="44"/>
      <c r="M286" s="214"/>
      <c r="N286" s="215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173</v>
      </c>
      <c r="AU286" s="17" t="s">
        <v>85</v>
      </c>
    </row>
    <row r="287" s="2" customFormat="1" ht="16.5" customHeight="1">
      <c r="A287" s="38"/>
      <c r="B287" s="39"/>
      <c r="C287" s="198" t="s">
        <v>592</v>
      </c>
      <c r="D287" s="198" t="s">
        <v>167</v>
      </c>
      <c r="E287" s="199" t="s">
        <v>593</v>
      </c>
      <c r="F287" s="200" t="s">
        <v>594</v>
      </c>
      <c r="G287" s="201" t="s">
        <v>214</v>
      </c>
      <c r="H287" s="202">
        <v>5</v>
      </c>
      <c r="I287" s="203"/>
      <c r="J287" s="204">
        <f>ROUND(I287*H287,2)</f>
        <v>0</v>
      </c>
      <c r="K287" s="200" t="s">
        <v>170</v>
      </c>
      <c r="L287" s="44"/>
      <c r="M287" s="205" t="s">
        <v>19</v>
      </c>
      <c r="N287" s="206" t="s">
        <v>44</v>
      </c>
      <c r="O287" s="84"/>
      <c r="P287" s="207">
        <f>O287*H287</f>
        <v>0</v>
      </c>
      <c r="Q287" s="207">
        <v>0.12303</v>
      </c>
      <c r="R287" s="207">
        <f>Q287*H287</f>
        <v>0.61514999999999997</v>
      </c>
      <c r="S287" s="207">
        <v>0</v>
      </c>
      <c r="T287" s="20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09" t="s">
        <v>171</v>
      </c>
      <c r="AT287" s="209" t="s">
        <v>167</v>
      </c>
      <c r="AU287" s="209" t="s">
        <v>85</v>
      </c>
      <c r="AY287" s="17" t="s">
        <v>165</v>
      </c>
      <c r="BE287" s="210">
        <f>IF(N287="základní",J287,0)</f>
        <v>0</v>
      </c>
      <c r="BF287" s="210">
        <f>IF(N287="snížená",J287,0)</f>
        <v>0</v>
      </c>
      <c r="BG287" s="210">
        <f>IF(N287="zákl. přenesená",J287,0)</f>
        <v>0</v>
      </c>
      <c r="BH287" s="210">
        <f>IF(N287="sníž. přenesená",J287,0)</f>
        <v>0</v>
      </c>
      <c r="BI287" s="210">
        <f>IF(N287="nulová",J287,0)</f>
        <v>0</v>
      </c>
      <c r="BJ287" s="17" t="s">
        <v>78</v>
      </c>
      <c r="BK287" s="210">
        <f>ROUND(I287*H287,2)</f>
        <v>0</v>
      </c>
      <c r="BL287" s="17" t="s">
        <v>171</v>
      </c>
      <c r="BM287" s="209" t="s">
        <v>595</v>
      </c>
    </row>
    <row r="288" s="2" customFormat="1">
      <c r="A288" s="38"/>
      <c r="B288" s="39"/>
      <c r="C288" s="40"/>
      <c r="D288" s="211" t="s">
        <v>173</v>
      </c>
      <c r="E288" s="40"/>
      <c r="F288" s="212" t="s">
        <v>596</v>
      </c>
      <c r="G288" s="40"/>
      <c r="H288" s="40"/>
      <c r="I288" s="213"/>
      <c r="J288" s="40"/>
      <c r="K288" s="40"/>
      <c r="L288" s="44"/>
      <c r="M288" s="214"/>
      <c r="N288" s="215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173</v>
      </c>
      <c r="AU288" s="17" t="s">
        <v>85</v>
      </c>
    </row>
    <row r="289" s="2" customFormat="1" ht="16.5" customHeight="1">
      <c r="A289" s="38"/>
      <c r="B289" s="39"/>
      <c r="C289" s="240" t="s">
        <v>597</v>
      </c>
      <c r="D289" s="240" t="s">
        <v>319</v>
      </c>
      <c r="E289" s="241" t="s">
        <v>598</v>
      </c>
      <c r="F289" s="242" t="s">
        <v>599</v>
      </c>
      <c r="G289" s="243" t="s">
        <v>214</v>
      </c>
      <c r="H289" s="244">
        <v>5</v>
      </c>
      <c r="I289" s="245"/>
      <c r="J289" s="246">
        <f>ROUND(I289*H289,2)</f>
        <v>0</v>
      </c>
      <c r="K289" s="242" t="s">
        <v>170</v>
      </c>
      <c r="L289" s="247"/>
      <c r="M289" s="248" t="s">
        <v>19</v>
      </c>
      <c r="N289" s="249" t="s">
        <v>44</v>
      </c>
      <c r="O289" s="84"/>
      <c r="P289" s="207">
        <f>O289*H289</f>
        <v>0</v>
      </c>
      <c r="Q289" s="207">
        <v>0.013299999999999999</v>
      </c>
      <c r="R289" s="207">
        <f>Q289*H289</f>
        <v>0.066500000000000004</v>
      </c>
      <c r="S289" s="207">
        <v>0</v>
      </c>
      <c r="T289" s="20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09" t="s">
        <v>206</v>
      </c>
      <c r="AT289" s="209" t="s">
        <v>319</v>
      </c>
      <c r="AU289" s="209" t="s">
        <v>85</v>
      </c>
      <c r="AY289" s="17" t="s">
        <v>165</v>
      </c>
      <c r="BE289" s="210">
        <f>IF(N289="základní",J289,0)</f>
        <v>0</v>
      </c>
      <c r="BF289" s="210">
        <f>IF(N289="snížená",J289,0)</f>
        <v>0</v>
      </c>
      <c r="BG289" s="210">
        <f>IF(N289="zákl. přenesená",J289,0)</f>
        <v>0</v>
      </c>
      <c r="BH289" s="210">
        <f>IF(N289="sníž. přenesená",J289,0)</f>
        <v>0</v>
      </c>
      <c r="BI289" s="210">
        <f>IF(N289="nulová",J289,0)</f>
        <v>0</v>
      </c>
      <c r="BJ289" s="17" t="s">
        <v>78</v>
      </c>
      <c r="BK289" s="210">
        <f>ROUND(I289*H289,2)</f>
        <v>0</v>
      </c>
      <c r="BL289" s="17" t="s">
        <v>171</v>
      </c>
      <c r="BM289" s="209" t="s">
        <v>600</v>
      </c>
    </row>
    <row r="290" s="2" customFormat="1" ht="16.5" customHeight="1">
      <c r="A290" s="38"/>
      <c r="B290" s="39"/>
      <c r="C290" s="198" t="s">
        <v>601</v>
      </c>
      <c r="D290" s="198" t="s">
        <v>167</v>
      </c>
      <c r="E290" s="199" t="s">
        <v>602</v>
      </c>
      <c r="F290" s="200" t="s">
        <v>603</v>
      </c>
      <c r="G290" s="201" t="s">
        <v>214</v>
      </c>
      <c r="H290" s="202">
        <v>3</v>
      </c>
      <c r="I290" s="203"/>
      <c r="J290" s="204">
        <f>ROUND(I290*H290,2)</f>
        <v>0</v>
      </c>
      <c r="K290" s="200" t="s">
        <v>170</v>
      </c>
      <c r="L290" s="44"/>
      <c r="M290" s="205" t="s">
        <v>19</v>
      </c>
      <c r="N290" s="206" t="s">
        <v>44</v>
      </c>
      <c r="O290" s="84"/>
      <c r="P290" s="207">
        <f>O290*H290</f>
        <v>0</v>
      </c>
      <c r="Q290" s="207">
        <v>0.32906000000000002</v>
      </c>
      <c r="R290" s="207">
        <f>Q290*H290</f>
        <v>0.98718000000000006</v>
      </c>
      <c r="S290" s="207">
        <v>0</v>
      </c>
      <c r="T290" s="20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09" t="s">
        <v>171</v>
      </c>
      <c r="AT290" s="209" t="s">
        <v>167</v>
      </c>
      <c r="AU290" s="209" t="s">
        <v>85</v>
      </c>
      <c r="AY290" s="17" t="s">
        <v>165</v>
      </c>
      <c r="BE290" s="210">
        <f>IF(N290="základní",J290,0)</f>
        <v>0</v>
      </c>
      <c r="BF290" s="210">
        <f>IF(N290="snížená",J290,0)</f>
        <v>0</v>
      </c>
      <c r="BG290" s="210">
        <f>IF(N290="zákl. přenesená",J290,0)</f>
        <v>0</v>
      </c>
      <c r="BH290" s="210">
        <f>IF(N290="sníž. přenesená",J290,0)</f>
        <v>0</v>
      </c>
      <c r="BI290" s="210">
        <f>IF(N290="nulová",J290,0)</f>
        <v>0</v>
      </c>
      <c r="BJ290" s="17" t="s">
        <v>78</v>
      </c>
      <c r="BK290" s="210">
        <f>ROUND(I290*H290,2)</f>
        <v>0</v>
      </c>
      <c r="BL290" s="17" t="s">
        <v>171</v>
      </c>
      <c r="BM290" s="209" t="s">
        <v>604</v>
      </c>
    </row>
    <row r="291" s="2" customFormat="1">
      <c r="A291" s="38"/>
      <c r="B291" s="39"/>
      <c r="C291" s="40"/>
      <c r="D291" s="211" t="s">
        <v>173</v>
      </c>
      <c r="E291" s="40"/>
      <c r="F291" s="212" t="s">
        <v>605</v>
      </c>
      <c r="G291" s="40"/>
      <c r="H291" s="40"/>
      <c r="I291" s="213"/>
      <c r="J291" s="40"/>
      <c r="K291" s="40"/>
      <c r="L291" s="44"/>
      <c r="M291" s="214"/>
      <c r="N291" s="215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173</v>
      </c>
      <c r="AU291" s="17" t="s">
        <v>85</v>
      </c>
    </row>
    <row r="292" s="2" customFormat="1" ht="16.5" customHeight="1">
      <c r="A292" s="38"/>
      <c r="B292" s="39"/>
      <c r="C292" s="240" t="s">
        <v>606</v>
      </c>
      <c r="D292" s="240" t="s">
        <v>319</v>
      </c>
      <c r="E292" s="241" t="s">
        <v>607</v>
      </c>
      <c r="F292" s="242" t="s">
        <v>608</v>
      </c>
      <c r="G292" s="243" t="s">
        <v>214</v>
      </c>
      <c r="H292" s="244">
        <v>3</v>
      </c>
      <c r="I292" s="245"/>
      <c r="J292" s="246">
        <f>ROUND(I292*H292,2)</f>
        <v>0</v>
      </c>
      <c r="K292" s="242" t="s">
        <v>170</v>
      </c>
      <c r="L292" s="247"/>
      <c r="M292" s="248" t="s">
        <v>19</v>
      </c>
      <c r="N292" s="249" t="s">
        <v>44</v>
      </c>
      <c r="O292" s="84"/>
      <c r="P292" s="207">
        <f>O292*H292</f>
        <v>0</v>
      </c>
      <c r="Q292" s="207">
        <v>0.029499999999999998</v>
      </c>
      <c r="R292" s="207">
        <f>Q292*H292</f>
        <v>0.088499999999999995</v>
      </c>
      <c r="S292" s="207">
        <v>0</v>
      </c>
      <c r="T292" s="20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09" t="s">
        <v>206</v>
      </c>
      <c r="AT292" s="209" t="s">
        <v>319</v>
      </c>
      <c r="AU292" s="209" t="s">
        <v>85</v>
      </c>
      <c r="AY292" s="17" t="s">
        <v>165</v>
      </c>
      <c r="BE292" s="210">
        <f>IF(N292="základní",J292,0)</f>
        <v>0</v>
      </c>
      <c r="BF292" s="210">
        <f>IF(N292="snížená",J292,0)</f>
        <v>0</v>
      </c>
      <c r="BG292" s="210">
        <f>IF(N292="zákl. přenesená",J292,0)</f>
        <v>0</v>
      </c>
      <c r="BH292" s="210">
        <f>IF(N292="sníž. přenesená",J292,0)</f>
        <v>0</v>
      </c>
      <c r="BI292" s="210">
        <f>IF(N292="nulová",J292,0)</f>
        <v>0</v>
      </c>
      <c r="BJ292" s="17" t="s">
        <v>78</v>
      </c>
      <c r="BK292" s="210">
        <f>ROUND(I292*H292,2)</f>
        <v>0</v>
      </c>
      <c r="BL292" s="17" t="s">
        <v>171</v>
      </c>
      <c r="BM292" s="209" t="s">
        <v>609</v>
      </c>
    </row>
    <row r="293" s="2" customFormat="1" ht="16.5" customHeight="1">
      <c r="A293" s="38"/>
      <c r="B293" s="39"/>
      <c r="C293" s="198" t="s">
        <v>610</v>
      </c>
      <c r="D293" s="198" t="s">
        <v>167</v>
      </c>
      <c r="E293" s="199" t="s">
        <v>611</v>
      </c>
      <c r="F293" s="200" t="s">
        <v>612</v>
      </c>
      <c r="G293" s="201" t="s">
        <v>214</v>
      </c>
      <c r="H293" s="202">
        <v>5</v>
      </c>
      <c r="I293" s="203"/>
      <c r="J293" s="204">
        <f>ROUND(I293*H293,2)</f>
        <v>0</v>
      </c>
      <c r="K293" s="200" t="s">
        <v>170</v>
      </c>
      <c r="L293" s="44"/>
      <c r="M293" s="205" t="s">
        <v>19</v>
      </c>
      <c r="N293" s="206" t="s">
        <v>44</v>
      </c>
      <c r="O293" s="84"/>
      <c r="P293" s="207">
        <f>O293*H293</f>
        <v>0</v>
      </c>
      <c r="Q293" s="207">
        <v>0.00016000000000000001</v>
      </c>
      <c r="R293" s="207">
        <f>Q293*H293</f>
        <v>0.00080000000000000004</v>
      </c>
      <c r="S293" s="207">
        <v>0</v>
      </c>
      <c r="T293" s="20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09" t="s">
        <v>171</v>
      </c>
      <c r="AT293" s="209" t="s">
        <v>167</v>
      </c>
      <c r="AU293" s="209" t="s">
        <v>85</v>
      </c>
      <c r="AY293" s="17" t="s">
        <v>165</v>
      </c>
      <c r="BE293" s="210">
        <f>IF(N293="základní",J293,0)</f>
        <v>0</v>
      </c>
      <c r="BF293" s="210">
        <f>IF(N293="snížená",J293,0)</f>
        <v>0</v>
      </c>
      <c r="BG293" s="210">
        <f>IF(N293="zákl. přenesená",J293,0)</f>
        <v>0</v>
      </c>
      <c r="BH293" s="210">
        <f>IF(N293="sníž. přenesená",J293,0)</f>
        <v>0</v>
      </c>
      <c r="BI293" s="210">
        <f>IF(N293="nulová",J293,0)</f>
        <v>0</v>
      </c>
      <c r="BJ293" s="17" t="s">
        <v>78</v>
      </c>
      <c r="BK293" s="210">
        <f>ROUND(I293*H293,2)</f>
        <v>0</v>
      </c>
      <c r="BL293" s="17" t="s">
        <v>171</v>
      </c>
      <c r="BM293" s="209" t="s">
        <v>613</v>
      </c>
    </row>
    <row r="294" s="2" customFormat="1">
      <c r="A294" s="38"/>
      <c r="B294" s="39"/>
      <c r="C294" s="40"/>
      <c r="D294" s="211" t="s">
        <v>173</v>
      </c>
      <c r="E294" s="40"/>
      <c r="F294" s="212" t="s">
        <v>614</v>
      </c>
      <c r="G294" s="40"/>
      <c r="H294" s="40"/>
      <c r="I294" s="213"/>
      <c r="J294" s="40"/>
      <c r="K294" s="40"/>
      <c r="L294" s="44"/>
      <c r="M294" s="214"/>
      <c r="N294" s="215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173</v>
      </c>
      <c r="AU294" s="17" t="s">
        <v>85</v>
      </c>
    </row>
    <row r="295" s="2" customFormat="1" ht="16.5" customHeight="1">
      <c r="A295" s="38"/>
      <c r="B295" s="39"/>
      <c r="C295" s="240" t="s">
        <v>615</v>
      </c>
      <c r="D295" s="240" t="s">
        <v>319</v>
      </c>
      <c r="E295" s="241" t="s">
        <v>616</v>
      </c>
      <c r="F295" s="242" t="s">
        <v>617</v>
      </c>
      <c r="G295" s="243" t="s">
        <v>82</v>
      </c>
      <c r="H295" s="244">
        <v>12.5</v>
      </c>
      <c r="I295" s="245"/>
      <c r="J295" s="246">
        <f>ROUND(I295*H295,2)</f>
        <v>0</v>
      </c>
      <c r="K295" s="242" t="s">
        <v>170</v>
      </c>
      <c r="L295" s="247"/>
      <c r="M295" s="248" t="s">
        <v>19</v>
      </c>
      <c r="N295" s="249" t="s">
        <v>44</v>
      </c>
      <c r="O295" s="84"/>
      <c r="P295" s="207">
        <f>O295*H295</f>
        <v>0</v>
      </c>
      <c r="Q295" s="207">
        <v>0.00362</v>
      </c>
      <c r="R295" s="207">
        <f>Q295*H295</f>
        <v>0.045249999999999999</v>
      </c>
      <c r="S295" s="207">
        <v>0</v>
      </c>
      <c r="T295" s="20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09" t="s">
        <v>206</v>
      </c>
      <c r="AT295" s="209" t="s">
        <v>319</v>
      </c>
      <c r="AU295" s="209" t="s">
        <v>85</v>
      </c>
      <c r="AY295" s="17" t="s">
        <v>165</v>
      </c>
      <c r="BE295" s="210">
        <f>IF(N295="základní",J295,0)</f>
        <v>0</v>
      </c>
      <c r="BF295" s="210">
        <f>IF(N295="snížená",J295,0)</f>
        <v>0</v>
      </c>
      <c r="BG295" s="210">
        <f>IF(N295="zákl. přenesená",J295,0)</f>
        <v>0</v>
      </c>
      <c r="BH295" s="210">
        <f>IF(N295="sníž. přenesená",J295,0)</f>
        <v>0</v>
      </c>
      <c r="BI295" s="210">
        <f>IF(N295="nulová",J295,0)</f>
        <v>0</v>
      </c>
      <c r="BJ295" s="17" t="s">
        <v>78</v>
      </c>
      <c r="BK295" s="210">
        <f>ROUND(I295*H295,2)</f>
        <v>0</v>
      </c>
      <c r="BL295" s="17" t="s">
        <v>171</v>
      </c>
      <c r="BM295" s="209" t="s">
        <v>618</v>
      </c>
    </row>
    <row r="296" s="2" customFormat="1" ht="16.5" customHeight="1">
      <c r="A296" s="38"/>
      <c r="B296" s="39"/>
      <c r="C296" s="198" t="s">
        <v>619</v>
      </c>
      <c r="D296" s="198" t="s">
        <v>167</v>
      </c>
      <c r="E296" s="199" t="s">
        <v>620</v>
      </c>
      <c r="F296" s="200" t="s">
        <v>621</v>
      </c>
      <c r="G296" s="201" t="s">
        <v>82</v>
      </c>
      <c r="H296" s="202">
        <v>282.5</v>
      </c>
      <c r="I296" s="203"/>
      <c r="J296" s="204">
        <f>ROUND(I296*H296,2)</f>
        <v>0</v>
      </c>
      <c r="K296" s="200" t="s">
        <v>170</v>
      </c>
      <c r="L296" s="44"/>
      <c r="M296" s="205" t="s">
        <v>19</v>
      </c>
      <c r="N296" s="206" t="s">
        <v>44</v>
      </c>
      <c r="O296" s="84"/>
      <c r="P296" s="207">
        <f>O296*H296</f>
        <v>0</v>
      </c>
      <c r="Q296" s="207">
        <v>0.00019000000000000001</v>
      </c>
      <c r="R296" s="207">
        <f>Q296*H296</f>
        <v>0.053675</v>
      </c>
      <c r="S296" s="207">
        <v>0</v>
      </c>
      <c r="T296" s="20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09" t="s">
        <v>171</v>
      </c>
      <c r="AT296" s="209" t="s">
        <v>167</v>
      </c>
      <c r="AU296" s="209" t="s">
        <v>85</v>
      </c>
      <c r="AY296" s="17" t="s">
        <v>165</v>
      </c>
      <c r="BE296" s="210">
        <f>IF(N296="základní",J296,0)</f>
        <v>0</v>
      </c>
      <c r="BF296" s="210">
        <f>IF(N296="snížená",J296,0)</f>
        <v>0</v>
      </c>
      <c r="BG296" s="210">
        <f>IF(N296="zákl. přenesená",J296,0)</f>
        <v>0</v>
      </c>
      <c r="BH296" s="210">
        <f>IF(N296="sníž. přenesená",J296,0)</f>
        <v>0</v>
      </c>
      <c r="BI296" s="210">
        <f>IF(N296="nulová",J296,0)</f>
        <v>0</v>
      </c>
      <c r="BJ296" s="17" t="s">
        <v>78</v>
      </c>
      <c r="BK296" s="210">
        <f>ROUND(I296*H296,2)</f>
        <v>0</v>
      </c>
      <c r="BL296" s="17" t="s">
        <v>171</v>
      </c>
      <c r="BM296" s="209" t="s">
        <v>622</v>
      </c>
    </row>
    <row r="297" s="2" customFormat="1">
      <c r="A297" s="38"/>
      <c r="B297" s="39"/>
      <c r="C297" s="40"/>
      <c r="D297" s="211" t="s">
        <v>173</v>
      </c>
      <c r="E297" s="40"/>
      <c r="F297" s="212" t="s">
        <v>623</v>
      </c>
      <c r="G297" s="40"/>
      <c r="H297" s="40"/>
      <c r="I297" s="213"/>
      <c r="J297" s="40"/>
      <c r="K297" s="40"/>
      <c r="L297" s="44"/>
      <c r="M297" s="214"/>
      <c r="N297" s="215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173</v>
      </c>
      <c r="AU297" s="17" t="s">
        <v>85</v>
      </c>
    </row>
    <row r="298" s="13" customFormat="1">
      <c r="A298" s="13"/>
      <c r="B298" s="218"/>
      <c r="C298" s="219"/>
      <c r="D298" s="216" t="s">
        <v>181</v>
      </c>
      <c r="E298" s="220" t="s">
        <v>19</v>
      </c>
      <c r="F298" s="221" t="s">
        <v>586</v>
      </c>
      <c r="G298" s="219"/>
      <c r="H298" s="222">
        <v>282.5</v>
      </c>
      <c r="I298" s="223"/>
      <c r="J298" s="219"/>
      <c r="K298" s="219"/>
      <c r="L298" s="224"/>
      <c r="M298" s="225"/>
      <c r="N298" s="226"/>
      <c r="O298" s="226"/>
      <c r="P298" s="226"/>
      <c r="Q298" s="226"/>
      <c r="R298" s="226"/>
      <c r="S298" s="226"/>
      <c r="T298" s="22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28" t="s">
        <v>181</v>
      </c>
      <c r="AU298" s="228" t="s">
        <v>85</v>
      </c>
      <c r="AV298" s="13" t="s">
        <v>85</v>
      </c>
      <c r="AW298" s="13" t="s">
        <v>35</v>
      </c>
      <c r="AX298" s="13" t="s">
        <v>78</v>
      </c>
      <c r="AY298" s="228" t="s">
        <v>165</v>
      </c>
    </row>
    <row r="299" s="2" customFormat="1" ht="16.5" customHeight="1">
      <c r="A299" s="38"/>
      <c r="B299" s="39"/>
      <c r="C299" s="198" t="s">
        <v>624</v>
      </c>
      <c r="D299" s="198" t="s">
        <v>167</v>
      </c>
      <c r="E299" s="199" t="s">
        <v>625</v>
      </c>
      <c r="F299" s="200" t="s">
        <v>626</v>
      </c>
      <c r="G299" s="201" t="s">
        <v>82</v>
      </c>
      <c r="H299" s="202">
        <v>253.80000000000001</v>
      </c>
      <c r="I299" s="203"/>
      <c r="J299" s="204">
        <f>ROUND(I299*H299,2)</f>
        <v>0</v>
      </c>
      <c r="K299" s="200" t="s">
        <v>170</v>
      </c>
      <c r="L299" s="44"/>
      <c r="M299" s="205" t="s">
        <v>19</v>
      </c>
      <c r="N299" s="206" t="s">
        <v>44</v>
      </c>
      <c r="O299" s="84"/>
      <c r="P299" s="207">
        <f>O299*H299</f>
        <v>0</v>
      </c>
      <c r="Q299" s="207">
        <v>6.9999999999999994E-05</v>
      </c>
      <c r="R299" s="207">
        <f>Q299*H299</f>
        <v>0.017766000000000001</v>
      </c>
      <c r="S299" s="207">
        <v>0</v>
      </c>
      <c r="T299" s="20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09" t="s">
        <v>171</v>
      </c>
      <c r="AT299" s="209" t="s">
        <v>167</v>
      </c>
      <c r="AU299" s="209" t="s">
        <v>85</v>
      </c>
      <c r="AY299" s="17" t="s">
        <v>165</v>
      </c>
      <c r="BE299" s="210">
        <f>IF(N299="základní",J299,0)</f>
        <v>0</v>
      </c>
      <c r="BF299" s="210">
        <f>IF(N299="snížená",J299,0)</f>
        <v>0</v>
      </c>
      <c r="BG299" s="210">
        <f>IF(N299="zákl. přenesená",J299,0)</f>
        <v>0</v>
      </c>
      <c r="BH299" s="210">
        <f>IF(N299="sníž. přenesená",J299,0)</f>
        <v>0</v>
      </c>
      <c r="BI299" s="210">
        <f>IF(N299="nulová",J299,0)</f>
        <v>0</v>
      </c>
      <c r="BJ299" s="17" t="s">
        <v>78</v>
      </c>
      <c r="BK299" s="210">
        <f>ROUND(I299*H299,2)</f>
        <v>0</v>
      </c>
      <c r="BL299" s="17" t="s">
        <v>171</v>
      </c>
      <c r="BM299" s="209" t="s">
        <v>627</v>
      </c>
    </row>
    <row r="300" s="2" customFormat="1">
      <c r="A300" s="38"/>
      <c r="B300" s="39"/>
      <c r="C300" s="40"/>
      <c r="D300" s="211" t="s">
        <v>173</v>
      </c>
      <c r="E300" s="40"/>
      <c r="F300" s="212" t="s">
        <v>628</v>
      </c>
      <c r="G300" s="40"/>
      <c r="H300" s="40"/>
      <c r="I300" s="213"/>
      <c r="J300" s="40"/>
      <c r="K300" s="40"/>
      <c r="L300" s="44"/>
      <c r="M300" s="214"/>
      <c r="N300" s="215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173</v>
      </c>
      <c r="AU300" s="17" t="s">
        <v>85</v>
      </c>
    </row>
    <row r="301" s="13" customFormat="1">
      <c r="A301" s="13"/>
      <c r="B301" s="218"/>
      <c r="C301" s="219"/>
      <c r="D301" s="216" t="s">
        <v>181</v>
      </c>
      <c r="E301" s="220" t="s">
        <v>19</v>
      </c>
      <c r="F301" s="221" t="s">
        <v>629</v>
      </c>
      <c r="G301" s="219"/>
      <c r="H301" s="222">
        <v>253.80000000000001</v>
      </c>
      <c r="I301" s="223"/>
      <c r="J301" s="219"/>
      <c r="K301" s="219"/>
      <c r="L301" s="224"/>
      <c r="M301" s="225"/>
      <c r="N301" s="226"/>
      <c r="O301" s="226"/>
      <c r="P301" s="226"/>
      <c r="Q301" s="226"/>
      <c r="R301" s="226"/>
      <c r="S301" s="226"/>
      <c r="T301" s="22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28" t="s">
        <v>181</v>
      </c>
      <c r="AU301" s="228" t="s">
        <v>85</v>
      </c>
      <c r="AV301" s="13" t="s">
        <v>85</v>
      </c>
      <c r="AW301" s="13" t="s">
        <v>35</v>
      </c>
      <c r="AX301" s="13" t="s">
        <v>78</v>
      </c>
      <c r="AY301" s="228" t="s">
        <v>165</v>
      </c>
    </row>
    <row r="302" s="12" customFormat="1" ht="22.8" customHeight="1">
      <c r="A302" s="12"/>
      <c r="B302" s="182"/>
      <c r="C302" s="183"/>
      <c r="D302" s="184" t="s">
        <v>72</v>
      </c>
      <c r="E302" s="196" t="s">
        <v>211</v>
      </c>
      <c r="F302" s="196" t="s">
        <v>630</v>
      </c>
      <c r="G302" s="183"/>
      <c r="H302" s="183"/>
      <c r="I302" s="186"/>
      <c r="J302" s="197">
        <f>BK302</f>
        <v>0</v>
      </c>
      <c r="K302" s="183"/>
      <c r="L302" s="188"/>
      <c r="M302" s="189"/>
      <c r="N302" s="190"/>
      <c r="O302" s="190"/>
      <c r="P302" s="191">
        <f>SUM(P303:P324)</f>
        <v>0</v>
      </c>
      <c r="Q302" s="190"/>
      <c r="R302" s="191">
        <f>SUM(R303:R324)</f>
        <v>2.2595435100000003</v>
      </c>
      <c r="S302" s="190"/>
      <c r="T302" s="192">
        <f>SUM(T303:T324)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93" t="s">
        <v>78</v>
      </c>
      <c r="AT302" s="194" t="s">
        <v>72</v>
      </c>
      <c r="AU302" s="194" t="s">
        <v>78</v>
      </c>
      <c r="AY302" s="193" t="s">
        <v>165</v>
      </c>
      <c r="BK302" s="195">
        <f>SUM(BK303:BK324)</f>
        <v>0</v>
      </c>
    </row>
    <row r="303" s="2" customFormat="1" ht="33" customHeight="1">
      <c r="A303" s="38"/>
      <c r="B303" s="39"/>
      <c r="C303" s="198" t="s">
        <v>631</v>
      </c>
      <c r="D303" s="198" t="s">
        <v>167</v>
      </c>
      <c r="E303" s="199" t="s">
        <v>632</v>
      </c>
      <c r="F303" s="200" t="s">
        <v>633</v>
      </c>
      <c r="G303" s="201" t="s">
        <v>82</v>
      </c>
      <c r="H303" s="202">
        <v>12.707000000000001</v>
      </c>
      <c r="I303" s="203"/>
      <c r="J303" s="204">
        <f>ROUND(I303*H303,2)</f>
        <v>0</v>
      </c>
      <c r="K303" s="200" t="s">
        <v>170</v>
      </c>
      <c r="L303" s="44"/>
      <c r="M303" s="205" t="s">
        <v>19</v>
      </c>
      <c r="N303" s="206" t="s">
        <v>44</v>
      </c>
      <c r="O303" s="84"/>
      <c r="P303" s="207">
        <f>O303*H303</f>
        <v>0</v>
      </c>
      <c r="Q303" s="207">
        <v>0.071900000000000006</v>
      </c>
      <c r="R303" s="207">
        <f>Q303*H303</f>
        <v>0.91363330000000009</v>
      </c>
      <c r="S303" s="207">
        <v>0</v>
      </c>
      <c r="T303" s="20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09" t="s">
        <v>171</v>
      </c>
      <c r="AT303" s="209" t="s">
        <v>167</v>
      </c>
      <c r="AU303" s="209" t="s">
        <v>85</v>
      </c>
      <c r="AY303" s="17" t="s">
        <v>165</v>
      </c>
      <c r="BE303" s="210">
        <f>IF(N303="základní",J303,0)</f>
        <v>0</v>
      </c>
      <c r="BF303" s="210">
        <f>IF(N303="snížená",J303,0)</f>
        <v>0</v>
      </c>
      <c r="BG303" s="210">
        <f>IF(N303="zákl. přenesená",J303,0)</f>
        <v>0</v>
      </c>
      <c r="BH303" s="210">
        <f>IF(N303="sníž. přenesená",J303,0)</f>
        <v>0</v>
      </c>
      <c r="BI303" s="210">
        <f>IF(N303="nulová",J303,0)</f>
        <v>0</v>
      </c>
      <c r="BJ303" s="17" t="s">
        <v>78</v>
      </c>
      <c r="BK303" s="210">
        <f>ROUND(I303*H303,2)</f>
        <v>0</v>
      </c>
      <c r="BL303" s="17" t="s">
        <v>171</v>
      </c>
      <c r="BM303" s="209" t="s">
        <v>634</v>
      </c>
    </row>
    <row r="304" s="2" customFormat="1">
      <c r="A304" s="38"/>
      <c r="B304" s="39"/>
      <c r="C304" s="40"/>
      <c r="D304" s="211" t="s">
        <v>173</v>
      </c>
      <c r="E304" s="40"/>
      <c r="F304" s="212" t="s">
        <v>635</v>
      </c>
      <c r="G304" s="40"/>
      <c r="H304" s="40"/>
      <c r="I304" s="213"/>
      <c r="J304" s="40"/>
      <c r="K304" s="40"/>
      <c r="L304" s="44"/>
      <c r="M304" s="214"/>
      <c r="N304" s="215"/>
      <c r="O304" s="84"/>
      <c r="P304" s="84"/>
      <c r="Q304" s="84"/>
      <c r="R304" s="84"/>
      <c r="S304" s="84"/>
      <c r="T304" s="85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173</v>
      </c>
      <c r="AU304" s="17" t="s">
        <v>85</v>
      </c>
    </row>
    <row r="305" s="13" customFormat="1">
      <c r="A305" s="13"/>
      <c r="B305" s="218"/>
      <c r="C305" s="219"/>
      <c r="D305" s="216" t="s">
        <v>181</v>
      </c>
      <c r="E305" s="220" t="s">
        <v>19</v>
      </c>
      <c r="F305" s="221" t="s">
        <v>636</v>
      </c>
      <c r="G305" s="219"/>
      <c r="H305" s="222">
        <v>10.99</v>
      </c>
      <c r="I305" s="223"/>
      <c r="J305" s="219"/>
      <c r="K305" s="219"/>
      <c r="L305" s="224"/>
      <c r="M305" s="225"/>
      <c r="N305" s="226"/>
      <c r="O305" s="226"/>
      <c r="P305" s="226"/>
      <c r="Q305" s="226"/>
      <c r="R305" s="226"/>
      <c r="S305" s="226"/>
      <c r="T305" s="22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28" t="s">
        <v>181</v>
      </c>
      <c r="AU305" s="228" t="s">
        <v>85</v>
      </c>
      <c r="AV305" s="13" t="s">
        <v>85</v>
      </c>
      <c r="AW305" s="13" t="s">
        <v>35</v>
      </c>
      <c r="AX305" s="13" t="s">
        <v>73</v>
      </c>
      <c r="AY305" s="228" t="s">
        <v>165</v>
      </c>
    </row>
    <row r="306" s="13" customFormat="1">
      <c r="A306" s="13"/>
      <c r="B306" s="218"/>
      <c r="C306" s="219"/>
      <c r="D306" s="216" t="s">
        <v>181</v>
      </c>
      <c r="E306" s="220" t="s">
        <v>19</v>
      </c>
      <c r="F306" s="221" t="s">
        <v>637</v>
      </c>
      <c r="G306" s="219"/>
      <c r="H306" s="222">
        <v>1.3400000000000001</v>
      </c>
      <c r="I306" s="223"/>
      <c r="J306" s="219"/>
      <c r="K306" s="219"/>
      <c r="L306" s="224"/>
      <c r="M306" s="225"/>
      <c r="N306" s="226"/>
      <c r="O306" s="226"/>
      <c r="P306" s="226"/>
      <c r="Q306" s="226"/>
      <c r="R306" s="226"/>
      <c r="S306" s="226"/>
      <c r="T306" s="22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28" t="s">
        <v>181</v>
      </c>
      <c r="AU306" s="228" t="s">
        <v>85</v>
      </c>
      <c r="AV306" s="13" t="s">
        <v>85</v>
      </c>
      <c r="AW306" s="13" t="s">
        <v>35</v>
      </c>
      <c r="AX306" s="13" t="s">
        <v>73</v>
      </c>
      <c r="AY306" s="228" t="s">
        <v>165</v>
      </c>
    </row>
    <row r="307" s="13" customFormat="1">
      <c r="A307" s="13"/>
      <c r="B307" s="218"/>
      <c r="C307" s="219"/>
      <c r="D307" s="216" t="s">
        <v>181</v>
      </c>
      <c r="E307" s="220" t="s">
        <v>19</v>
      </c>
      <c r="F307" s="221" t="s">
        <v>638</v>
      </c>
      <c r="G307" s="219"/>
      <c r="H307" s="222">
        <v>0.377</v>
      </c>
      <c r="I307" s="223"/>
      <c r="J307" s="219"/>
      <c r="K307" s="219"/>
      <c r="L307" s="224"/>
      <c r="M307" s="225"/>
      <c r="N307" s="226"/>
      <c r="O307" s="226"/>
      <c r="P307" s="226"/>
      <c r="Q307" s="226"/>
      <c r="R307" s="226"/>
      <c r="S307" s="226"/>
      <c r="T307" s="22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28" t="s">
        <v>181</v>
      </c>
      <c r="AU307" s="228" t="s">
        <v>85</v>
      </c>
      <c r="AV307" s="13" t="s">
        <v>85</v>
      </c>
      <c r="AW307" s="13" t="s">
        <v>35</v>
      </c>
      <c r="AX307" s="13" t="s">
        <v>73</v>
      </c>
      <c r="AY307" s="228" t="s">
        <v>165</v>
      </c>
    </row>
    <row r="308" s="14" customFormat="1">
      <c r="A308" s="14"/>
      <c r="B308" s="229"/>
      <c r="C308" s="230"/>
      <c r="D308" s="216" t="s">
        <v>181</v>
      </c>
      <c r="E308" s="231" t="s">
        <v>19</v>
      </c>
      <c r="F308" s="232" t="s">
        <v>253</v>
      </c>
      <c r="G308" s="230"/>
      <c r="H308" s="233">
        <v>12.707000000000001</v>
      </c>
      <c r="I308" s="234"/>
      <c r="J308" s="230"/>
      <c r="K308" s="230"/>
      <c r="L308" s="235"/>
      <c r="M308" s="236"/>
      <c r="N308" s="237"/>
      <c r="O308" s="237"/>
      <c r="P308" s="237"/>
      <c r="Q308" s="237"/>
      <c r="R308" s="237"/>
      <c r="S308" s="237"/>
      <c r="T308" s="238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39" t="s">
        <v>181</v>
      </c>
      <c r="AU308" s="239" t="s">
        <v>85</v>
      </c>
      <c r="AV308" s="14" t="s">
        <v>171</v>
      </c>
      <c r="AW308" s="14" t="s">
        <v>35</v>
      </c>
      <c r="AX308" s="14" t="s">
        <v>78</v>
      </c>
      <c r="AY308" s="239" t="s">
        <v>165</v>
      </c>
    </row>
    <row r="309" s="2" customFormat="1" ht="16.5" customHeight="1">
      <c r="A309" s="38"/>
      <c r="B309" s="39"/>
      <c r="C309" s="240" t="s">
        <v>639</v>
      </c>
      <c r="D309" s="240" t="s">
        <v>319</v>
      </c>
      <c r="E309" s="241" t="s">
        <v>640</v>
      </c>
      <c r="F309" s="242" t="s">
        <v>641</v>
      </c>
      <c r="G309" s="243" t="s">
        <v>104</v>
      </c>
      <c r="H309" s="244">
        <v>1.2709999999999999</v>
      </c>
      <c r="I309" s="245"/>
      <c r="J309" s="246">
        <f>ROUND(I309*H309,2)</f>
        <v>0</v>
      </c>
      <c r="K309" s="242" t="s">
        <v>170</v>
      </c>
      <c r="L309" s="247"/>
      <c r="M309" s="248" t="s">
        <v>19</v>
      </c>
      <c r="N309" s="249" t="s">
        <v>44</v>
      </c>
      <c r="O309" s="84"/>
      <c r="P309" s="207">
        <f>O309*H309</f>
        <v>0</v>
      </c>
      <c r="Q309" s="207">
        <v>0.222</v>
      </c>
      <c r="R309" s="207">
        <f>Q309*H309</f>
        <v>0.28216199999999997</v>
      </c>
      <c r="S309" s="207">
        <v>0</v>
      </c>
      <c r="T309" s="20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09" t="s">
        <v>206</v>
      </c>
      <c r="AT309" s="209" t="s">
        <v>319</v>
      </c>
      <c r="AU309" s="209" t="s">
        <v>85</v>
      </c>
      <c r="AY309" s="17" t="s">
        <v>165</v>
      </c>
      <c r="BE309" s="210">
        <f>IF(N309="základní",J309,0)</f>
        <v>0</v>
      </c>
      <c r="BF309" s="210">
        <f>IF(N309="snížená",J309,0)</f>
        <v>0</v>
      </c>
      <c r="BG309" s="210">
        <f>IF(N309="zákl. přenesená",J309,0)</f>
        <v>0</v>
      </c>
      <c r="BH309" s="210">
        <f>IF(N309="sníž. přenesená",J309,0)</f>
        <v>0</v>
      </c>
      <c r="BI309" s="210">
        <f>IF(N309="nulová",J309,0)</f>
        <v>0</v>
      </c>
      <c r="BJ309" s="17" t="s">
        <v>78</v>
      </c>
      <c r="BK309" s="210">
        <f>ROUND(I309*H309,2)</f>
        <v>0</v>
      </c>
      <c r="BL309" s="17" t="s">
        <v>171</v>
      </c>
      <c r="BM309" s="209" t="s">
        <v>642</v>
      </c>
    </row>
    <row r="310" s="13" customFormat="1">
      <c r="A310" s="13"/>
      <c r="B310" s="218"/>
      <c r="C310" s="219"/>
      <c r="D310" s="216" t="s">
        <v>181</v>
      </c>
      <c r="E310" s="219"/>
      <c r="F310" s="221" t="s">
        <v>643</v>
      </c>
      <c r="G310" s="219"/>
      <c r="H310" s="222">
        <v>1.2709999999999999</v>
      </c>
      <c r="I310" s="223"/>
      <c r="J310" s="219"/>
      <c r="K310" s="219"/>
      <c r="L310" s="224"/>
      <c r="M310" s="225"/>
      <c r="N310" s="226"/>
      <c r="O310" s="226"/>
      <c r="P310" s="226"/>
      <c r="Q310" s="226"/>
      <c r="R310" s="226"/>
      <c r="S310" s="226"/>
      <c r="T310" s="22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28" t="s">
        <v>181</v>
      </c>
      <c r="AU310" s="228" t="s">
        <v>85</v>
      </c>
      <c r="AV310" s="13" t="s">
        <v>85</v>
      </c>
      <c r="AW310" s="13" t="s">
        <v>4</v>
      </c>
      <c r="AX310" s="13" t="s">
        <v>78</v>
      </c>
      <c r="AY310" s="228" t="s">
        <v>165</v>
      </c>
    </row>
    <row r="311" s="2" customFormat="1" ht="24.15" customHeight="1">
      <c r="A311" s="38"/>
      <c r="B311" s="39"/>
      <c r="C311" s="198" t="s">
        <v>644</v>
      </c>
      <c r="D311" s="198" t="s">
        <v>167</v>
      </c>
      <c r="E311" s="199" t="s">
        <v>645</v>
      </c>
      <c r="F311" s="200" t="s">
        <v>646</v>
      </c>
      <c r="G311" s="201" t="s">
        <v>82</v>
      </c>
      <c r="H311" s="202">
        <v>2</v>
      </c>
      <c r="I311" s="203"/>
      <c r="J311" s="204">
        <f>ROUND(I311*H311,2)</f>
        <v>0</v>
      </c>
      <c r="K311" s="200" t="s">
        <v>170</v>
      </c>
      <c r="L311" s="44"/>
      <c r="M311" s="205" t="s">
        <v>19</v>
      </c>
      <c r="N311" s="206" t="s">
        <v>44</v>
      </c>
      <c r="O311" s="84"/>
      <c r="P311" s="207">
        <f>O311*H311</f>
        <v>0</v>
      </c>
      <c r="Q311" s="207">
        <v>0.20219000000000001</v>
      </c>
      <c r="R311" s="207">
        <f>Q311*H311</f>
        <v>0.40438000000000002</v>
      </c>
      <c r="S311" s="207">
        <v>0</v>
      </c>
      <c r="T311" s="20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09" t="s">
        <v>171</v>
      </c>
      <c r="AT311" s="209" t="s">
        <v>167</v>
      </c>
      <c r="AU311" s="209" t="s">
        <v>85</v>
      </c>
      <c r="AY311" s="17" t="s">
        <v>165</v>
      </c>
      <c r="BE311" s="210">
        <f>IF(N311="základní",J311,0)</f>
        <v>0</v>
      </c>
      <c r="BF311" s="210">
        <f>IF(N311="snížená",J311,0)</f>
        <v>0</v>
      </c>
      <c r="BG311" s="210">
        <f>IF(N311="zákl. přenesená",J311,0)</f>
        <v>0</v>
      </c>
      <c r="BH311" s="210">
        <f>IF(N311="sníž. přenesená",J311,0)</f>
        <v>0</v>
      </c>
      <c r="BI311" s="210">
        <f>IF(N311="nulová",J311,0)</f>
        <v>0</v>
      </c>
      <c r="BJ311" s="17" t="s">
        <v>78</v>
      </c>
      <c r="BK311" s="210">
        <f>ROUND(I311*H311,2)</f>
        <v>0</v>
      </c>
      <c r="BL311" s="17" t="s">
        <v>171</v>
      </c>
      <c r="BM311" s="209" t="s">
        <v>647</v>
      </c>
    </row>
    <row r="312" s="2" customFormat="1">
      <c r="A312" s="38"/>
      <c r="B312" s="39"/>
      <c r="C312" s="40"/>
      <c r="D312" s="211" t="s">
        <v>173</v>
      </c>
      <c r="E312" s="40"/>
      <c r="F312" s="212" t="s">
        <v>648</v>
      </c>
      <c r="G312" s="40"/>
      <c r="H312" s="40"/>
      <c r="I312" s="213"/>
      <c r="J312" s="40"/>
      <c r="K312" s="40"/>
      <c r="L312" s="44"/>
      <c r="M312" s="214"/>
      <c r="N312" s="215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173</v>
      </c>
      <c r="AU312" s="17" t="s">
        <v>85</v>
      </c>
    </row>
    <row r="313" s="13" customFormat="1">
      <c r="A313" s="13"/>
      <c r="B313" s="218"/>
      <c r="C313" s="219"/>
      <c r="D313" s="216" t="s">
        <v>181</v>
      </c>
      <c r="E313" s="220" t="s">
        <v>19</v>
      </c>
      <c r="F313" s="221" t="s">
        <v>130</v>
      </c>
      <c r="G313" s="219"/>
      <c r="H313" s="222">
        <v>2</v>
      </c>
      <c r="I313" s="223"/>
      <c r="J313" s="219"/>
      <c r="K313" s="219"/>
      <c r="L313" s="224"/>
      <c r="M313" s="225"/>
      <c r="N313" s="226"/>
      <c r="O313" s="226"/>
      <c r="P313" s="226"/>
      <c r="Q313" s="226"/>
      <c r="R313" s="226"/>
      <c r="S313" s="226"/>
      <c r="T313" s="22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28" t="s">
        <v>181</v>
      </c>
      <c r="AU313" s="228" t="s">
        <v>85</v>
      </c>
      <c r="AV313" s="13" t="s">
        <v>85</v>
      </c>
      <c r="AW313" s="13" t="s">
        <v>35</v>
      </c>
      <c r="AX313" s="13" t="s">
        <v>78</v>
      </c>
      <c r="AY313" s="228" t="s">
        <v>165</v>
      </c>
    </row>
    <row r="314" s="2" customFormat="1" ht="16.5" customHeight="1">
      <c r="A314" s="38"/>
      <c r="B314" s="39"/>
      <c r="C314" s="240" t="s">
        <v>649</v>
      </c>
      <c r="D314" s="240" t="s">
        <v>319</v>
      </c>
      <c r="E314" s="241" t="s">
        <v>650</v>
      </c>
      <c r="F314" s="242" t="s">
        <v>651</v>
      </c>
      <c r="G314" s="243" t="s">
        <v>82</v>
      </c>
      <c r="H314" s="244">
        <v>4.0800000000000001</v>
      </c>
      <c r="I314" s="245"/>
      <c r="J314" s="246">
        <f>ROUND(I314*H314,2)</f>
        <v>0</v>
      </c>
      <c r="K314" s="242" t="s">
        <v>170</v>
      </c>
      <c r="L314" s="247"/>
      <c r="M314" s="248" t="s">
        <v>19</v>
      </c>
      <c r="N314" s="249" t="s">
        <v>44</v>
      </c>
      <c r="O314" s="84"/>
      <c r="P314" s="207">
        <f>O314*H314</f>
        <v>0</v>
      </c>
      <c r="Q314" s="207">
        <v>0.080000000000000002</v>
      </c>
      <c r="R314" s="207">
        <f>Q314*H314</f>
        <v>0.32640000000000002</v>
      </c>
      <c r="S314" s="207">
        <v>0</v>
      </c>
      <c r="T314" s="20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09" t="s">
        <v>206</v>
      </c>
      <c r="AT314" s="209" t="s">
        <v>319</v>
      </c>
      <c r="AU314" s="209" t="s">
        <v>85</v>
      </c>
      <c r="AY314" s="17" t="s">
        <v>165</v>
      </c>
      <c r="BE314" s="210">
        <f>IF(N314="základní",J314,0)</f>
        <v>0</v>
      </c>
      <c r="BF314" s="210">
        <f>IF(N314="snížená",J314,0)</f>
        <v>0</v>
      </c>
      <c r="BG314" s="210">
        <f>IF(N314="zákl. přenesená",J314,0)</f>
        <v>0</v>
      </c>
      <c r="BH314" s="210">
        <f>IF(N314="sníž. přenesená",J314,0)</f>
        <v>0</v>
      </c>
      <c r="BI314" s="210">
        <f>IF(N314="nulová",J314,0)</f>
        <v>0</v>
      </c>
      <c r="BJ314" s="17" t="s">
        <v>78</v>
      </c>
      <c r="BK314" s="210">
        <f>ROUND(I314*H314,2)</f>
        <v>0</v>
      </c>
      <c r="BL314" s="17" t="s">
        <v>171</v>
      </c>
      <c r="BM314" s="209" t="s">
        <v>652</v>
      </c>
    </row>
    <row r="315" s="13" customFormat="1">
      <c r="A315" s="13"/>
      <c r="B315" s="218"/>
      <c r="C315" s="219"/>
      <c r="D315" s="216" t="s">
        <v>181</v>
      </c>
      <c r="E315" s="219"/>
      <c r="F315" s="221" t="s">
        <v>653</v>
      </c>
      <c r="G315" s="219"/>
      <c r="H315" s="222">
        <v>4.0800000000000001</v>
      </c>
      <c r="I315" s="223"/>
      <c r="J315" s="219"/>
      <c r="K315" s="219"/>
      <c r="L315" s="224"/>
      <c r="M315" s="225"/>
      <c r="N315" s="226"/>
      <c r="O315" s="226"/>
      <c r="P315" s="226"/>
      <c r="Q315" s="226"/>
      <c r="R315" s="226"/>
      <c r="S315" s="226"/>
      <c r="T315" s="22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28" t="s">
        <v>181</v>
      </c>
      <c r="AU315" s="228" t="s">
        <v>85</v>
      </c>
      <c r="AV315" s="13" t="s">
        <v>85</v>
      </c>
      <c r="AW315" s="13" t="s">
        <v>4</v>
      </c>
      <c r="AX315" s="13" t="s">
        <v>78</v>
      </c>
      <c r="AY315" s="228" t="s">
        <v>165</v>
      </c>
    </row>
    <row r="316" s="2" customFormat="1" ht="24.15" customHeight="1">
      <c r="A316" s="38"/>
      <c r="B316" s="39"/>
      <c r="C316" s="198" t="s">
        <v>654</v>
      </c>
      <c r="D316" s="198" t="s">
        <v>167</v>
      </c>
      <c r="E316" s="199" t="s">
        <v>655</v>
      </c>
      <c r="F316" s="200" t="s">
        <v>656</v>
      </c>
      <c r="G316" s="201" t="s">
        <v>82</v>
      </c>
      <c r="H316" s="202">
        <v>2</v>
      </c>
      <c r="I316" s="203"/>
      <c r="J316" s="204">
        <f>ROUND(I316*H316,2)</f>
        <v>0</v>
      </c>
      <c r="K316" s="200" t="s">
        <v>170</v>
      </c>
      <c r="L316" s="44"/>
      <c r="M316" s="205" t="s">
        <v>19</v>
      </c>
      <c r="N316" s="206" t="s">
        <v>44</v>
      </c>
      <c r="O316" s="84"/>
      <c r="P316" s="207">
        <f>O316*H316</f>
        <v>0</v>
      </c>
      <c r="Q316" s="207">
        <v>0.15540000000000001</v>
      </c>
      <c r="R316" s="207">
        <f>Q316*H316</f>
        <v>0.31080000000000002</v>
      </c>
      <c r="S316" s="207">
        <v>0</v>
      </c>
      <c r="T316" s="20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09" t="s">
        <v>171</v>
      </c>
      <c r="AT316" s="209" t="s">
        <v>167</v>
      </c>
      <c r="AU316" s="209" t="s">
        <v>85</v>
      </c>
      <c r="AY316" s="17" t="s">
        <v>165</v>
      </c>
      <c r="BE316" s="210">
        <f>IF(N316="základní",J316,0)</f>
        <v>0</v>
      </c>
      <c r="BF316" s="210">
        <f>IF(N316="snížená",J316,0)</f>
        <v>0</v>
      </c>
      <c r="BG316" s="210">
        <f>IF(N316="zákl. přenesená",J316,0)</f>
        <v>0</v>
      </c>
      <c r="BH316" s="210">
        <f>IF(N316="sníž. přenesená",J316,0)</f>
        <v>0</v>
      </c>
      <c r="BI316" s="210">
        <f>IF(N316="nulová",J316,0)</f>
        <v>0</v>
      </c>
      <c r="BJ316" s="17" t="s">
        <v>78</v>
      </c>
      <c r="BK316" s="210">
        <f>ROUND(I316*H316,2)</f>
        <v>0</v>
      </c>
      <c r="BL316" s="17" t="s">
        <v>171</v>
      </c>
      <c r="BM316" s="209" t="s">
        <v>657</v>
      </c>
    </row>
    <row r="317" s="2" customFormat="1">
      <c r="A317" s="38"/>
      <c r="B317" s="39"/>
      <c r="C317" s="40"/>
      <c r="D317" s="211" t="s">
        <v>173</v>
      </c>
      <c r="E317" s="40"/>
      <c r="F317" s="212" t="s">
        <v>658</v>
      </c>
      <c r="G317" s="40"/>
      <c r="H317" s="40"/>
      <c r="I317" s="213"/>
      <c r="J317" s="40"/>
      <c r="K317" s="40"/>
      <c r="L317" s="44"/>
      <c r="M317" s="214"/>
      <c r="N317" s="215"/>
      <c r="O317" s="84"/>
      <c r="P317" s="84"/>
      <c r="Q317" s="84"/>
      <c r="R317" s="84"/>
      <c r="S317" s="84"/>
      <c r="T317" s="8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173</v>
      </c>
      <c r="AU317" s="17" t="s">
        <v>85</v>
      </c>
    </row>
    <row r="318" s="13" customFormat="1">
      <c r="A318" s="13"/>
      <c r="B318" s="218"/>
      <c r="C318" s="219"/>
      <c r="D318" s="216" t="s">
        <v>181</v>
      </c>
      <c r="E318" s="220" t="s">
        <v>19</v>
      </c>
      <c r="F318" s="221" t="s">
        <v>94</v>
      </c>
      <c r="G318" s="219"/>
      <c r="H318" s="222">
        <v>2</v>
      </c>
      <c r="I318" s="223"/>
      <c r="J318" s="219"/>
      <c r="K318" s="219"/>
      <c r="L318" s="224"/>
      <c r="M318" s="225"/>
      <c r="N318" s="226"/>
      <c r="O318" s="226"/>
      <c r="P318" s="226"/>
      <c r="Q318" s="226"/>
      <c r="R318" s="226"/>
      <c r="S318" s="226"/>
      <c r="T318" s="22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28" t="s">
        <v>181</v>
      </c>
      <c r="AU318" s="228" t="s">
        <v>85</v>
      </c>
      <c r="AV318" s="13" t="s">
        <v>85</v>
      </c>
      <c r="AW318" s="13" t="s">
        <v>35</v>
      </c>
      <c r="AX318" s="13" t="s">
        <v>78</v>
      </c>
      <c r="AY318" s="228" t="s">
        <v>165</v>
      </c>
    </row>
    <row r="319" s="2" customFormat="1" ht="16.5" customHeight="1">
      <c r="A319" s="38"/>
      <c r="B319" s="39"/>
      <c r="C319" s="198" t="s">
        <v>659</v>
      </c>
      <c r="D319" s="198" t="s">
        <v>167</v>
      </c>
      <c r="E319" s="199" t="s">
        <v>660</v>
      </c>
      <c r="F319" s="200" t="s">
        <v>661</v>
      </c>
      <c r="G319" s="201" t="s">
        <v>304</v>
      </c>
      <c r="H319" s="202">
        <v>0.021000000000000001</v>
      </c>
      <c r="I319" s="203"/>
      <c r="J319" s="204">
        <f>ROUND(I319*H319,2)</f>
        <v>0</v>
      </c>
      <c r="K319" s="200" t="s">
        <v>170</v>
      </c>
      <c r="L319" s="44"/>
      <c r="M319" s="205" t="s">
        <v>19</v>
      </c>
      <c r="N319" s="206" t="s">
        <v>44</v>
      </c>
      <c r="O319" s="84"/>
      <c r="P319" s="207">
        <f>O319*H319</f>
        <v>0</v>
      </c>
      <c r="Q319" s="207">
        <v>1.0160100000000001</v>
      </c>
      <c r="R319" s="207">
        <f>Q319*H319</f>
        <v>0.021336210000000001</v>
      </c>
      <c r="S319" s="207">
        <v>0</v>
      </c>
      <c r="T319" s="20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09" t="s">
        <v>171</v>
      </c>
      <c r="AT319" s="209" t="s">
        <v>167</v>
      </c>
      <c r="AU319" s="209" t="s">
        <v>85</v>
      </c>
      <c r="AY319" s="17" t="s">
        <v>165</v>
      </c>
      <c r="BE319" s="210">
        <f>IF(N319="základní",J319,0)</f>
        <v>0</v>
      </c>
      <c r="BF319" s="210">
        <f>IF(N319="snížená",J319,0)</f>
        <v>0</v>
      </c>
      <c r="BG319" s="210">
        <f>IF(N319="zákl. přenesená",J319,0)</f>
        <v>0</v>
      </c>
      <c r="BH319" s="210">
        <f>IF(N319="sníž. přenesená",J319,0)</f>
        <v>0</v>
      </c>
      <c r="BI319" s="210">
        <f>IF(N319="nulová",J319,0)</f>
        <v>0</v>
      </c>
      <c r="BJ319" s="17" t="s">
        <v>78</v>
      </c>
      <c r="BK319" s="210">
        <f>ROUND(I319*H319,2)</f>
        <v>0</v>
      </c>
      <c r="BL319" s="17" t="s">
        <v>171</v>
      </c>
      <c r="BM319" s="209" t="s">
        <v>662</v>
      </c>
    </row>
    <row r="320" s="2" customFormat="1">
      <c r="A320" s="38"/>
      <c r="B320" s="39"/>
      <c r="C320" s="40"/>
      <c r="D320" s="211" t="s">
        <v>173</v>
      </c>
      <c r="E320" s="40"/>
      <c r="F320" s="212" t="s">
        <v>663</v>
      </c>
      <c r="G320" s="40"/>
      <c r="H320" s="40"/>
      <c r="I320" s="213"/>
      <c r="J320" s="40"/>
      <c r="K320" s="40"/>
      <c r="L320" s="44"/>
      <c r="M320" s="214"/>
      <c r="N320" s="215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173</v>
      </c>
      <c r="AU320" s="17" t="s">
        <v>85</v>
      </c>
    </row>
    <row r="321" s="13" customFormat="1">
      <c r="A321" s="13"/>
      <c r="B321" s="218"/>
      <c r="C321" s="219"/>
      <c r="D321" s="216" t="s">
        <v>181</v>
      </c>
      <c r="E321" s="220" t="s">
        <v>19</v>
      </c>
      <c r="F321" s="221" t="s">
        <v>664</v>
      </c>
      <c r="G321" s="219"/>
      <c r="H321" s="222">
        <v>0.021000000000000001</v>
      </c>
      <c r="I321" s="223"/>
      <c r="J321" s="219"/>
      <c r="K321" s="219"/>
      <c r="L321" s="224"/>
      <c r="M321" s="225"/>
      <c r="N321" s="226"/>
      <c r="O321" s="226"/>
      <c r="P321" s="226"/>
      <c r="Q321" s="226"/>
      <c r="R321" s="226"/>
      <c r="S321" s="226"/>
      <c r="T321" s="22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28" t="s">
        <v>181</v>
      </c>
      <c r="AU321" s="228" t="s">
        <v>85</v>
      </c>
      <c r="AV321" s="13" t="s">
        <v>85</v>
      </c>
      <c r="AW321" s="13" t="s">
        <v>35</v>
      </c>
      <c r="AX321" s="13" t="s">
        <v>78</v>
      </c>
      <c r="AY321" s="228" t="s">
        <v>165</v>
      </c>
    </row>
    <row r="322" s="2" customFormat="1" ht="16.5" customHeight="1">
      <c r="A322" s="38"/>
      <c r="B322" s="39"/>
      <c r="C322" s="198" t="s">
        <v>665</v>
      </c>
      <c r="D322" s="198" t="s">
        <v>167</v>
      </c>
      <c r="E322" s="199" t="s">
        <v>666</v>
      </c>
      <c r="F322" s="200" t="s">
        <v>667</v>
      </c>
      <c r="G322" s="201" t="s">
        <v>82</v>
      </c>
      <c r="H322" s="202">
        <v>10.4</v>
      </c>
      <c r="I322" s="203"/>
      <c r="J322" s="204">
        <f>ROUND(I322*H322,2)</f>
        <v>0</v>
      </c>
      <c r="K322" s="200" t="s">
        <v>170</v>
      </c>
      <c r="L322" s="44"/>
      <c r="M322" s="205" t="s">
        <v>19</v>
      </c>
      <c r="N322" s="206" t="s">
        <v>44</v>
      </c>
      <c r="O322" s="84"/>
      <c r="P322" s="207">
        <f>O322*H322</f>
        <v>0</v>
      </c>
      <c r="Q322" s="207">
        <v>8.0000000000000007E-05</v>
      </c>
      <c r="R322" s="207">
        <f>Q322*H322</f>
        <v>0.00083200000000000006</v>
      </c>
      <c r="S322" s="207">
        <v>0</v>
      </c>
      <c r="T322" s="20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09" t="s">
        <v>171</v>
      </c>
      <c r="AT322" s="209" t="s">
        <v>167</v>
      </c>
      <c r="AU322" s="209" t="s">
        <v>85</v>
      </c>
      <c r="AY322" s="17" t="s">
        <v>165</v>
      </c>
      <c r="BE322" s="210">
        <f>IF(N322="základní",J322,0)</f>
        <v>0</v>
      </c>
      <c r="BF322" s="210">
        <f>IF(N322="snížená",J322,0)</f>
        <v>0</v>
      </c>
      <c r="BG322" s="210">
        <f>IF(N322="zákl. přenesená",J322,0)</f>
        <v>0</v>
      </c>
      <c r="BH322" s="210">
        <f>IF(N322="sníž. přenesená",J322,0)</f>
        <v>0</v>
      </c>
      <c r="BI322" s="210">
        <f>IF(N322="nulová",J322,0)</f>
        <v>0</v>
      </c>
      <c r="BJ322" s="17" t="s">
        <v>78</v>
      </c>
      <c r="BK322" s="210">
        <f>ROUND(I322*H322,2)</f>
        <v>0</v>
      </c>
      <c r="BL322" s="17" t="s">
        <v>171</v>
      </c>
      <c r="BM322" s="209" t="s">
        <v>668</v>
      </c>
    </row>
    <row r="323" s="2" customFormat="1">
      <c r="A323" s="38"/>
      <c r="B323" s="39"/>
      <c r="C323" s="40"/>
      <c r="D323" s="211" t="s">
        <v>173</v>
      </c>
      <c r="E323" s="40"/>
      <c r="F323" s="212" t="s">
        <v>669</v>
      </c>
      <c r="G323" s="40"/>
      <c r="H323" s="40"/>
      <c r="I323" s="213"/>
      <c r="J323" s="40"/>
      <c r="K323" s="40"/>
      <c r="L323" s="44"/>
      <c r="M323" s="214"/>
      <c r="N323" s="215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173</v>
      </c>
      <c r="AU323" s="17" t="s">
        <v>85</v>
      </c>
    </row>
    <row r="324" s="13" customFormat="1">
      <c r="A324" s="13"/>
      <c r="B324" s="218"/>
      <c r="C324" s="219"/>
      <c r="D324" s="216" t="s">
        <v>181</v>
      </c>
      <c r="E324" s="220" t="s">
        <v>19</v>
      </c>
      <c r="F324" s="221" t="s">
        <v>115</v>
      </c>
      <c r="G324" s="219"/>
      <c r="H324" s="222">
        <v>10.4</v>
      </c>
      <c r="I324" s="223"/>
      <c r="J324" s="219"/>
      <c r="K324" s="219"/>
      <c r="L324" s="224"/>
      <c r="M324" s="225"/>
      <c r="N324" s="226"/>
      <c r="O324" s="226"/>
      <c r="P324" s="226"/>
      <c r="Q324" s="226"/>
      <c r="R324" s="226"/>
      <c r="S324" s="226"/>
      <c r="T324" s="22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28" t="s">
        <v>181</v>
      </c>
      <c r="AU324" s="228" t="s">
        <v>85</v>
      </c>
      <c r="AV324" s="13" t="s">
        <v>85</v>
      </c>
      <c r="AW324" s="13" t="s">
        <v>35</v>
      </c>
      <c r="AX324" s="13" t="s">
        <v>78</v>
      </c>
      <c r="AY324" s="228" t="s">
        <v>165</v>
      </c>
    </row>
    <row r="325" s="12" customFormat="1" ht="22.8" customHeight="1">
      <c r="A325" s="12"/>
      <c r="B325" s="182"/>
      <c r="C325" s="183"/>
      <c r="D325" s="184" t="s">
        <v>72</v>
      </c>
      <c r="E325" s="196" t="s">
        <v>670</v>
      </c>
      <c r="F325" s="196" t="s">
        <v>671</v>
      </c>
      <c r="G325" s="183"/>
      <c r="H325" s="183"/>
      <c r="I325" s="186"/>
      <c r="J325" s="197">
        <f>BK325</f>
        <v>0</v>
      </c>
      <c r="K325" s="183"/>
      <c r="L325" s="188"/>
      <c r="M325" s="189"/>
      <c r="N325" s="190"/>
      <c r="O325" s="190"/>
      <c r="P325" s="191">
        <f>SUM(P326:P332)</f>
        <v>0</v>
      </c>
      <c r="Q325" s="190"/>
      <c r="R325" s="191">
        <f>SUM(R326:R332)</f>
        <v>0</v>
      </c>
      <c r="S325" s="190"/>
      <c r="T325" s="192">
        <f>SUM(T326:T332)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193" t="s">
        <v>78</v>
      </c>
      <c r="AT325" s="194" t="s">
        <v>72</v>
      </c>
      <c r="AU325" s="194" t="s">
        <v>78</v>
      </c>
      <c r="AY325" s="193" t="s">
        <v>165</v>
      </c>
      <c r="BK325" s="195">
        <f>SUM(BK326:BK332)</f>
        <v>0</v>
      </c>
    </row>
    <row r="326" s="2" customFormat="1" ht="24.15" customHeight="1">
      <c r="A326" s="38"/>
      <c r="B326" s="39"/>
      <c r="C326" s="198" t="s">
        <v>672</v>
      </c>
      <c r="D326" s="198" t="s">
        <v>167</v>
      </c>
      <c r="E326" s="199" t="s">
        <v>673</v>
      </c>
      <c r="F326" s="200" t="s">
        <v>674</v>
      </c>
      <c r="G326" s="201" t="s">
        <v>304</v>
      </c>
      <c r="H326" s="202">
        <v>3.6360000000000001</v>
      </c>
      <c r="I326" s="203"/>
      <c r="J326" s="204">
        <f>ROUND(I326*H326,2)</f>
        <v>0</v>
      </c>
      <c r="K326" s="200" t="s">
        <v>170</v>
      </c>
      <c r="L326" s="44"/>
      <c r="M326" s="205" t="s">
        <v>19</v>
      </c>
      <c r="N326" s="206" t="s">
        <v>44</v>
      </c>
      <c r="O326" s="84"/>
      <c r="P326" s="207">
        <f>O326*H326</f>
        <v>0</v>
      </c>
      <c r="Q326" s="207">
        <v>0</v>
      </c>
      <c r="R326" s="207">
        <f>Q326*H326</f>
        <v>0</v>
      </c>
      <c r="S326" s="207">
        <v>0</v>
      </c>
      <c r="T326" s="20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09" t="s">
        <v>171</v>
      </c>
      <c r="AT326" s="209" t="s">
        <v>167</v>
      </c>
      <c r="AU326" s="209" t="s">
        <v>85</v>
      </c>
      <c r="AY326" s="17" t="s">
        <v>165</v>
      </c>
      <c r="BE326" s="210">
        <f>IF(N326="základní",J326,0)</f>
        <v>0</v>
      </c>
      <c r="BF326" s="210">
        <f>IF(N326="snížená",J326,0)</f>
        <v>0</v>
      </c>
      <c r="BG326" s="210">
        <f>IF(N326="zákl. přenesená",J326,0)</f>
        <v>0</v>
      </c>
      <c r="BH326" s="210">
        <f>IF(N326="sníž. přenesená",J326,0)</f>
        <v>0</v>
      </c>
      <c r="BI326" s="210">
        <f>IF(N326="nulová",J326,0)</f>
        <v>0</v>
      </c>
      <c r="BJ326" s="17" t="s">
        <v>78</v>
      </c>
      <c r="BK326" s="210">
        <f>ROUND(I326*H326,2)</f>
        <v>0</v>
      </c>
      <c r="BL326" s="17" t="s">
        <v>171</v>
      </c>
      <c r="BM326" s="209" t="s">
        <v>675</v>
      </c>
    </row>
    <row r="327" s="2" customFormat="1">
      <c r="A327" s="38"/>
      <c r="B327" s="39"/>
      <c r="C327" s="40"/>
      <c r="D327" s="211" t="s">
        <v>173</v>
      </c>
      <c r="E327" s="40"/>
      <c r="F327" s="212" t="s">
        <v>676</v>
      </c>
      <c r="G327" s="40"/>
      <c r="H327" s="40"/>
      <c r="I327" s="213"/>
      <c r="J327" s="40"/>
      <c r="K327" s="40"/>
      <c r="L327" s="44"/>
      <c r="M327" s="214"/>
      <c r="N327" s="215"/>
      <c r="O327" s="84"/>
      <c r="P327" s="84"/>
      <c r="Q327" s="84"/>
      <c r="R327" s="84"/>
      <c r="S327" s="84"/>
      <c r="T327" s="85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173</v>
      </c>
      <c r="AU327" s="17" t="s">
        <v>85</v>
      </c>
    </row>
    <row r="328" s="2" customFormat="1" ht="24.15" customHeight="1">
      <c r="A328" s="38"/>
      <c r="B328" s="39"/>
      <c r="C328" s="198" t="s">
        <v>677</v>
      </c>
      <c r="D328" s="198" t="s">
        <v>167</v>
      </c>
      <c r="E328" s="199" t="s">
        <v>678</v>
      </c>
      <c r="F328" s="200" t="s">
        <v>679</v>
      </c>
      <c r="G328" s="201" t="s">
        <v>304</v>
      </c>
      <c r="H328" s="202">
        <v>39.996000000000002</v>
      </c>
      <c r="I328" s="203"/>
      <c r="J328" s="204">
        <f>ROUND(I328*H328,2)</f>
        <v>0</v>
      </c>
      <c r="K328" s="200" t="s">
        <v>170</v>
      </c>
      <c r="L328" s="44"/>
      <c r="M328" s="205" t="s">
        <v>19</v>
      </c>
      <c r="N328" s="206" t="s">
        <v>44</v>
      </c>
      <c r="O328" s="84"/>
      <c r="P328" s="207">
        <f>O328*H328</f>
        <v>0</v>
      </c>
      <c r="Q328" s="207">
        <v>0</v>
      </c>
      <c r="R328" s="207">
        <f>Q328*H328</f>
        <v>0</v>
      </c>
      <c r="S328" s="207">
        <v>0</v>
      </c>
      <c r="T328" s="20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09" t="s">
        <v>171</v>
      </c>
      <c r="AT328" s="209" t="s">
        <v>167</v>
      </c>
      <c r="AU328" s="209" t="s">
        <v>85</v>
      </c>
      <c r="AY328" s="17" t="s">
        <v>165</v>
      </c>
      <c r="BE328" s="210">
        <f>IF(N328="základní",J328,0)</f>
        <v>0</v>
      </c>
      <c r="BF328" s="210">
        <f>IF(N328="snížená",J328,0)</f>
        <v>0</v>
      </c>
      <c r="BG328" s="210">
        <f>IF(N328="zákl. přenesená",J328,0)</f>
        <v>0</v>
      </c>
      <c r="BH328" s="210">
        <f>IF(N328="sníž. přenesená",J328,0)</f>
        <v>0</v>
      </c>
      <c r="BI328" s="210">
        <f>IF(N328="nulová",J328,0)</f>
        <v>0</v>
      </c>
      <c r="BJ328" s="17" t="s">
        <v>78</v>
      </c>
      <c r="BK328" s="210">
        <f>ROUND(I328*H328,2)</f>
        <v>0</v>
      </c>
      <c r="BL328" s="17" t="s">
        <v>171</v>
      </c>
      <c r="BM328" s="209" t="s">
        <v>680</v>
      </c>
    </row>
    <row r="329" s="2" customFormat="1">
      <c r="A329" s="38"/>
      <c r="B329" s="39"/>
      <c r="C329" s="40"/>
      <c r="D329" s="211" t="s">
        <v>173</v>
      </c>
      <c r="E329" s="40"/>
      <c r="F329" s="212" t="s">
        <v>681</v>
      </c>
      <c r="G329" s="40"/>
      <c r="H329" s="40"/>
      <c r="I329" s="213"/>
      <c r="J329" s="40"/>
      <c r="K329" s="40"/>
      <c r="L329" s="44"/>
      <c r="M329" s="214"/>
      <c r="N329" s="215"/>
      <c r="O329" s="84"/>
      <c r="P329" s="84"/>
      <c r="Q329" s="84"/>
      <c r="R329" s="84"/>
      <c r="S329" s="84"/>
      <c r="T329" s="85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173</v>
      </c>
      <c r="AU329" s="17" t="s">
        <v>85</v>
      </c>
    </row>
    <row r="330" s="13" customFormat="1">
      <c r="A330" s="13"/>
      <c r="B330" s="218"/>
      <c r="C330" s="219"/>
      <c r="D330" s="216" t="s">
        <v>181</v>
      </c>
      <c r="E330" s="219"/>
      <c r="F330" s="221" t="s">
        <v>682</v>
      </c>
      <c r="G330" s="219"/>
      <c r="H330" s="222">
        <v>39.996000000000002</v>
      </c>
      <c r="I330" s="223"/>
      <c r="J330" s="219"/>
      <c r="K330" s="219"/>
      <c r="L330" s="224"/>
      <c r="M330" s="225"/>
      <c r="N330" s="226"/>
      <c r="O330" s="226"/>
      <c r="P330" s="226"/>
      <c r="Q330" s="226"/>
      <c r="R330" s="226"/>
      <c r="S330" s="226"/>
      <c r="T330" s="22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28" t="s">
        <v>181</v>
      </c>
      <c r="AU330" s="228" t="s">
        <v>85</v>
      </c>
      <c r="AV330" s="13" t="s">
        <v>85</v>
      </c>
      <c r="AW330" s="13" t="s">
        <v>4</v>
      </c>
      <c r="AX330" s="13" t="s">
        <v>78</v>
      </c>
      <c r="AY330" s="228" t="s">
        <v>165</v>
      </c>
    </row>
    <row r="331" s="2" customFormat="1" ht="24.15" customHeight="1">
      <c r="A331" s="38"/>
      <c r="B331" s="39"/>
      <c r="C331" s="198" t="s">
        <v>683</v>
      </c>
      <c r="D331" s="198" t="s">
        <v>167</v>
      </c>
      <c r="E331" s="199" t="s">
        <v>684</v>
      </c>
      <c r="F331" s="200" t="s">
        <v>685</v>
      </c>
      <c r="G331" s="201" t="s">
        <v>304</v>
      </c>
      <c r="H331" s="202">
        <v>3.6360000000000001</v>
      </c>
      <c r="I331" s="203"/>
      <c r="J331" s="204">
        <f>ROUND(I331*H331,2)</f>
        <v>0</v>
      </c>
      <c r="K331" s="200" t="s">
        <v>170</v>
      </c>
      <c r="L331" s="44"/>
      <c r="M331" s="205" t="s">
        <v>19</v>
      </c>
      <c r="N331" s="206" t="s">
        <v>44</v>
      </c>
      <c r="O331" s="84"/>
      <c r="P331" s="207">
        <f>O331*H331</f>
        <v>0</v>
      </c>
      <c r="Q331" s="207">
        <v>0</v>
      </c>
      <c r="R331" s="207">
        <f>Q331*H331</f>
        <v>0</v>
      </c>
      <c r="S331" s="207">
        <v>0</v>
      </c>
      <c r="T331" s="20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09" t="s">
        <v>171</v>
      </c>
      <c r="AT331" s="209" t="s">
        <v>167</v>
      </c>
      <c r="AU331" s="209" t="s">
        <v>85</v>
      </c>
      <c r="AY331" s="17" t="s">
        <v>165</v>
      </c>
      <c r="BE331" s="210">
        <f>IF(N331="základní",J331,0)</f>
        <v>0</v>
      </c>
      <c r="BF331" s="210">
        <f>IF(N331="snížená",J331,0)</f>
        <v>0</v>
      </c>
      <c r="BG331" s="210">
        <f>IF(N331="zákl. přenesená",J331,0)</f>
        <v>0</v>
      </c>
      <c r="BH331" s="210">
        <f>IF(N331="sníž. přenesená",J331,0)</f>
        <v>0</v>
      </c>
      <c r="BI331" s="210">
        <f>IF(N331="nulová",J331,0)</f>
        <v>0</v>
      </c>
      <c r="BJ331" s="17" t="s">
        <v>78</v>
      </c>
      <c r="BK331" s="210">
        <f>ROUND(I331*H331,2)</f>
        <v>0</v>
      </c>
      <c r="BL331" s="17" t="s">
        <v>171</v>
      </c>
      <c r="BM331" s="209" t="s">
        <v>686</v>
      </c>
    </row>
    <row r="332" s="2" customFormat="1">
      <c r="A332" s="38"/>
      <c r="B332" s="39"/>
      <c r="C332" s="40"/>
      <c r="D332" s="211" t="s">
        <v>173</v>
      </c>
      <c r="E332" s="40"/>
      <c r="F332" s="212" t="s">
        <v>687</v>
      </c>
      <c r="G332" s="40"/>
      <c r="H332" s="40"/>
      <c r="I332" s="213"/>
      <c r="J332" s="40"/>
      <c r="K332" s="40"/>
      <c r="L332" s="44"/>
      <c r="M332" s="214"/>
      <c r="N332" s="215"/>
      <c r="O332" s="84"/>
      <c r="P332" s="84"/>
      <c r="Q332" s="84"/>
      <c r="R332" s="84"/>
      <c r="S332" s="84"/>
      <c r="T332" s="85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173</v>
      </c>
      <c r="AU332" s="17" t="s">
        <v>85</v>
      </c>
    </row>
    <row r="333" s="12" customFormat="1" ht="22.8" customHeight="1">
      <c r="A333" s="12"/>
      <c r="B333" s="182"/>
      <c r="C333" s="183"/>
      <c r="D333" s="184" t="s">
        <v>72</v>
      </c>
      <c r="E333" s="196" t="s">
        <v>688</v>
      </c>
      <c r="F333" s="196" t="s">
        <v>689</v>
      </c>
      <c r="G333" s="183"/>
      <c r="H333" s="183"/>
      <c r="I333" s="186"/>
      <c r="J333" s="197">
        <f>BK333</f>
        <v>0</v>
      </c>
      <c r="K333" s="183"/>
      <c r="L333" s="188"/>
      <c r="M333" s="189"/>
      <c r="N333" s="190"/>
      <c r="O333" s="190"/>
      <c r="P333" s="191">
        <f>SUM(P334:P341)</f>
        <v>0</v>
      </c>
      <c r="Q333" s="190"/>
      <c r="R333" s="191">
        <f>SUM(R334:R341)</f>
        <v>0</v>
      </c>
      <c r="S333" s="190"/>
      <c r="T333" s="192">
        <f>SUM(T334:T341)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193" t="s">
        <v>78</v>
      </c>
      <c r="AT333" s="194" t="s">
        <v>72</v>
      </c>
      <c r="AU333" s="194" t="s">
        <v>78</v>
      </c>
      <c r="AY333" s="193" t="s">
        <v>165</v>
      </c>
      <c r="BK333" s="195">
        <f>SUM(BK334:BK341)</f>
        <v>0</v>
      </c>
    </row>
    <row r="334" s="2" customFormat="1" ht="24.15" customHeight="1">
      <c r="A334" s="38"/>
      <c r="B334" s="39"/>
      <c r="C334" s="198" t="s">
        <v>690</v>
      </c>
      <c r="D334" s="198" t="s">
        <v>167</v>
      </c>
      <c r="E334" s="199" t="s">
        <v>691</v>
      </c>
      <c r="F334" s="200" t="s">
        <v>692</v>
      </c>
      <c r="G334" s="201" t="s">
        <v>304</v>
      </c>
      <c r="H334" s="202">
        <v>177.43799999999999</v>
      </c>
      <c r="I334" s="203"/>
      <c r="J334" s="204">
        <f>ROUND(I334*H334,2)</f>
        <v>0</v>
      </c>
      <c r="K334" s="200" t="s">
        <v>170</v>
      </c>
      <c r="L334" s="44"/>
      <c r="M334" s="205" t="s">
        <v>19</v>
      </c>
      <c r="N334" s="206" t="s">
        <v>44</v>
      </c>
      <c r="O334" s="84"/>
      <c r="P334" s="207">
        <f>O334*H334</f>
        <v>0</v>
      </c>
      <c r="Q334" s="207">
        <v>0</v>
      </c>
      <c r="R334" s="207">
        <f>Q334*H334</f>
        <v>0</v>
      </c>
      <c r="S334" s="207">
        <v>0</v>
      </c>
      <c r="T334" s="20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09" t="s">
        <v>171</v>
      </c>
      <c r="AT334" s="209" t="s">
        <v>167</v>
      </c>
      <c r="AU334" s="209" t="s">
        <v>85</v>
      </c>
      <c r="AY334" s="17" t="s">
        <v>165</v>
      </c>
      <c r="BE334" s="210">
        <f>IF(N334="základní",J334,0)</f>
        <v>0</v>
      </c>
      <c r="BF334" s="210">
        <f>IF(N334="snížená",J334,0)</f>
        <v>0</v>
      </c>
      <c r="BG334" s="210">
        <f>IF(N334="zákl. přenesená",J334,0)</f>
        <v>0</v>
      </c>
      <c r="BH334" s="210">
        <f>IF(N334="sníž. přenesená",J334,0)</f>
        <v>0</v>
      </c>
      <c r="BI334" s="210">
        <f>IF(N334="nulová",J334,0)</f>
        <v>0</v>
      </c>
      <c r="BJ334" s="17" t="s">
        <v>78</v>
      </c>
      <c r="BK334" s="210">
        <f>ROUND(I334*H334,2)</f>
        <v>0</v>
      </c>
      <c r="BL334" s="17" t="s">
        <v>171</v>
      </c>
      <c r="BM334" s="209" t="s">
        <v>693</v>
      </c>
    </row>
    <row r="335" s="2" customFormat="1">
      <c r="A335" s="38"/>
      <c r="B335" s="39"/>
      <c r="C335" s="40"/>
      <c r="D335" s="211" t="s">
        <v>173</v>
      </c>
      <c r="E335" s="40"/>
      <c r="F335" s="212" t="s">
        <v>694</v>
      </c>
      <c r="G335" s="40"/>
      <c r="H335" s="40"/>
      <c r="I335" s="213"/>
      <c r="J335" s="40"/>
      <c r="K335" s="40"/>
      <c r="L335" s="44"/>
      <c r="M335" s="214"/>
      <c r="N335" s="215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173</v>
      </c>
      <c r="AU335" s="17" t="s">
        <v>85</v>
      </c>
    </row>
    <row r="336" s="2" customFormat="1" ht="24.15" customHeight="1">
      <c r="A336" s="38"/>
      <c r="B336" s="39"/>
      <c r="C336" s="198" t="s">
        <v>695</v>
      </c>
      <c r="D336" s="198" t="s">
        <v>167</v>
      </c>
      <c r="E336" s="199" t="s">
        <v>696</v>
      </c>
      <c r="F336" s="200" t="s">
        <v>697</v>
      </c>
      <c r="G336" s="201" t="s">
        <v>304</v>
      </c>
      <c r="H336" s="202">
        <v>177.43799999999999</v>
      </c>
      <c r="I336" s="203"/>
      <c r="J336" s="204">
        <f>ROUND(I336*H336,2)</f>
        <v>0</v>
      </c>
      <c r="K336" s="200" t="s">
        <v>170</v>
      </c>
      <c r="L336" s="44"/>
      <c r="M336" s="205" t="s">
        <v>19</v>
      </c>
      <c r="N336" s="206" t="s">
        <v>44</v>
      </c>
      <c r="O336" s="84"/>
      <c r="P336" s="207">
        <f>O336*H336</f>
        <v>0</v>
      </c>
      <c r="Q336" s="207">
        <v>0</v>
      </c>
      <c r="R336" s="207">
        <f>Q336*H336</f>
        <v>0</v>
      </c>
      <c r="S336" s="207">
        <v>0</v>
      </c>
      <c r="T336" s="208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09" t="s">
        <v>171</v>
      </c>
      <c r="AT336" s="209" t="s">
        <v>167</v>
      </c>
      <c r="AU336" s="209" t="s">
        <v>85</v>
      </c>
      <c r="AY336" s="17" t="s">
        <v>165</v>
      </c>
      <c r="BE336" s="210">
        <f>IF(N336="základní",J336,0)</f>
        <v>0</v>
      </c>
      <c r="BF336" s="210">
        <f>IF(N336="snížená",J336,0)</f>
        <v>0</v>
      </c>
      <c r="BG336" s="210">
        <f>IF(N336="zákl. přenesená",J336,0)</f>
        <v>0</v>
      </c>
      <c r="BH336" s="210">
        <f>IF(N336="sníž. přenesená",J336,0)</f>
        <v>0</v>
      </c>
      <c r="BI336" s="210">
        <f>IF(N336="nulová",J336,0)</f>
        <v>0</v>
      </c>
      <c r="BJ336" s="17" t="s">
        <v>78</v>
      </c>
      <c r="BK336" s="210">
        <f>ROUND(I336*H336,2)</f>
        <v>0</v>
      </c>
      <c r="BL336" s="17" t="s">
        <v>171</v>
      </c>
      <c r="BM336" s="209" t="s">
        <v>698</v>
      </c>
    </row>
    <row r="337" s="2" customFormat="1">
      <c r="A337" s="38"/>
      <c r="B337" s="39"/>
      <c r="C337" s="40"/>
      <c r="D337" s="211" t="s">
        <v>173</v>
      </c>
      <c r="E337" s="40"/>
      <c r="F337" s="212" t="s">
        <v>699</v>
      </c>
      <c r="G337" s="40"/>
      <c r="H337" s="40"/>
      <c r="I337" s="213"/>
      <c r="J337" s="40"/>
      <c r="K337" s="40"/>
      <c r="L337" s="44"/>
      <c r="M337" s="214"/>
      <c r="N337" s="215"/>
      <c r="O337" s="84"/>
      <c r="P337" s="84"/>
      <c r="Q337" s="84"/>
      <c r="R337" s="84"/>
      <c r="S337" s="84"/>
      <c r="T337" s="85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173</v>
      </c>
      <c r="AU337" s="17" t="s">
        <v>85</v>
      </c>
    </row>
    <row r="338" s="2" customFormat="1" ht="24.15" customHeight="1">
      <c r="A338" s="38"/>
      <c r="B338" s="39"/>
      <c r="C338" s="198" t="s">
        <v>700</v>
      </c>
      <c r="D338" s="198" t="s">
        <v>167</v>
      </c>
      <c r="E338" s="199" t="s">
        <v>701</v>
      </c>
      <c r="F338" s="200" t="s">
        <v>702</v>
      </c>
      <c r="G338" s="201" t="s">
        <v>304</v>
      </c>
      <c r="H338" s="202">
        <v>4.3099999999999996</v>
      </c>
      <c r="I338" s="203"/>
      <c r="J338" s="204">
        <f>ROUND(I338*H338,2)</f>
        <v>0</v>
      </c>
      <c r="K338" s="200" t="s">
        <v>170</v>
      </c>
      <c r="L338" s="44"/>
      <c r="M338" s="205" t="s">
        <v>19</v>
      </c>
      <c r="N338" s="206" t="s">
        <v>44</v>
      </c>
      <c r="O338" s="84"/>
      <c r="P338" s="207">
        <f>O338*H338</f>
        <v>0</v>
      </c>
      <c r="Q338" s="207">
        <v>0</v>
      </c>
      <c r="R338" s="207">
        <f>Q338*H338</f>
        <v>0</v>
      </c>
      <c r="S338" s="207">
        <v>0</v>
      </c>
      <c r="T338" s="20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09" t="s">
        <v>171</v>
      </c>
      <c r="AT338" s="209" t="s">
        <v>167</v>
      </c>
      <c r="AU338" s="209" t="s">
        <v>85</v>
      </c>
      <c r="AY338" s="17" t="s">
        <v>165</v>
      </c>
      <c r="BE338" s="210">
        <f>IF(N338="základní",J338,0)</f>
        <v>0</v>
      </c>
      <c r="BF338" s="210">
        <f>IF(N338="snížená",J338,0)</f>
        <v>0</v>
      </c>
      <c r="BG338" s="210">
        <f>IF(N338="zákl. přenesená",J338,0)</f>
        <v>0</v>
      </c>
      <c r="BH338" s="210">
        <f>IF(N338="sníž. přenesená",J338,0)</f>
        <v>0</v>
      </c>
      <c r="BI338" s="210">
        <f>IF(N338="nulová",J338,0)</f>
        <v>0</v>
      </c>
      <c r="BJ338" s="17" t="s">
        <v>78</v>
      </c>
      <c r="BK338" s="210">
        <f>ROUND(I338*H338,2)</f>
        <v>0</v>
      </c>
      <c r="BL338" s="17" t="s">
        <v>171</v>
      </c>
      <c r="BM338" s="209" t="s">
        <v>703</v>
      </c>
    </row>
    <row r="339" s="2" customFormat="1">
      <c r="A339" s="38"/>
      <c r="B339" s="39"/>
      <c r="C339" s="40"/>
      <c r="D339" s="211" t="s">
        <v>173</v>
      </c>
      <c r="E339" s="40"/>
      <c r="F339" s="212" t="s">
        <v>704</v>
      </c>
      <c r="G339" s="40"/>
      <c r="H339" s="40"/>
      <c r="I339" s="213"/>
      <c r="J339" s="40"/>
      <c r="K339" s="40"/>
      <c r="L339" s="44"/>
      <c r="M339" s="214"/>
      <c r="N339" s="215"/>
      <c r="O339" s="84"/>
      <c r="P339" s="84"/>
      <c r="Q339" s="84"/>
      <c r="R339" s="84"/>
      <c r="S339" s="84"/>
      <c r="T339" s="85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173</v>
      </c>
      <c r="AU339" s="17" t="s">
        <v>85</v>
      </c>
    </row>
    <row r="340" s="2" customFormat="1" ht="24.15" customHeight="1">
      <c r="A340" s="38"/>
      <c r="B340" s="39"/>
      <c r="C340" s="198" t="s">
        <v>705</v>
      </c>
      <c r="D340" s="198" t="s">
        <v>167</v>
      </c>
      <c r="E340" s="199" t="s">
        <v>706</v>
      </c>
      <c r="F340" s="200" t="s">
        <v>707</v>
      </c>
      <c r="G340" s="201" t="s">
        <v>304</v>
      </c>
      <c r="H340" s="202">
        <v>4.2649999999999997</v>
      </c>
      <c r="I340" s="203"/>
      <c r="J340" s="204">
        <f>ROUND(I340*H340,2)</f>
        <v>0</v>
      </c>
      <c r="K340" s="200" t="s">
        <v>170</v>
      </c>
      <c r="L340" s="44"/>
      <c r="M340" s="205" t="s">
        <v>19</v>
      </c>
      <c r="N340" s="206" t="s">
        <v>44</v>
      </c>
      <c r="O340" s="84"/>
      <c r="P340" s="207">
        <f>O340*H340</f>
        <v>0</v>
      </c>
      <c r="Q340" s="207">
        <v>0</v>
      </c>
      <c r="R340" s="207">
        <f>Q340*H340</f>
        <v>0</v>
      </c>
      <c r="S340" s="207">
        <v>0</v>
      </c>
      <c r="T340" s="208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09" t="s">
        <v>171</v>
      </c>
      <c r="AT340" s="209" t="s">
        <v>167</v>
      </c>
      <c r="AU340" s="209" t="s">
        <v>85</v>
      </c>
      <c r="AY340" s="17" t="s">
        <v>165</v>
      </c>
      <c r="BE340" s="210">
        <f>IF(N340="základní",J340,0)</f>
        <v>0</v>
      </c>
      <c r="BF340" s="210">
        <f>IF(N340="snížená",J340,0)</f>
        <v>0</v>
      </c>
      <c r="BG340" s="210">
        <f>IF(N340="zákl. přenesená",J340,0)</f>
        <v>0</v>
      </c>
      <c r="BH340" s="210">
        <f>IF(N340="sníž. přenesená",J340,0)</f>
        <v>0</v>
      </c>
      <c r="BI340" s="210">
        <f>IF(N340="nulová",J340,0)</f>
        <v>0</v>
      </c>
      <c r="BJ340" s="17" t="s">
        <v>78</v>
      </c>
      <c r="BK340" s="210">
        <f>ROUND(I340*H340,2)</f>
        <v>0</v>
      </c>
      <c r="BL340" s="17" t="s">
        <v>171</v>
      </c>
      <c r="BM340" s="209" t="s">
        <v>708</v>
      </c>
    </row>
    <row r="341" s="2" customFormat="1">
      <c r="A341" s="38"/>
      <c r="B341" s="39"/>
      <c r="C341" s="40"/>
      <c r="D341" s="211" t="s">
        <v>173</v>
      </c>
      <c r="E341" s="40"/>
      <c r="F341" s="212" t="s">
        <v>709</v>
      </c>
      <c r="G341" s="40"/>
      <c r="H341" s="40"/>
      <c r="I341" s="213"/>
      <c r="J341" s="40"/>
      <c r="K341" s="40"/>
      <c r="L341" s="44"/>
      <c r="M341" s="214"/>
      <c r="N341" s="215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173</v>
      </c>
      <c r="AU341" s="17" t="s">
        <v>85</v>
      </c>
    </row>
    <row r="342" s="12" customFormat="1" ht="25.92" customHeight="1">
      <c r="A342" s="12"/>
      <c r="B342" s="182"/>
      <c r="C342" s="183"/>
      <c r="D342" s="184" t="s">
        <v>72</v>
      </c>
      <c r="E342" s="185" t="s">
        <v>710</v>
      </c>
      <c r="F342" s="185" t="s">
        <v>711</v>
      </c>
      <c r="G342" s="183"/>
      <c r="H342" s="183"/>
      <c r="I342" s="186"/>
      <c r="J342" s="187">
        <f>BK342</f>
        <v>0</v>
      </c>
      <c r="K342" s="183"/>
      <c r="L342" s="188"/>
      <c r="M342" s="189"/>
      <c r="N342" s="190"/>
      <c r="O342" s="190"/>
      <c r="P342" s="191">
        <f>P343</f>
        <v>0</v>
      </c>
      <c r="Q342" s="190"/>
      <c r="R342" s="191">
        <f>R343</f>
        <v>0.00054635999999999997</v>
      </c>
      <c r="S342" s="190"/>
      <c r="T342" s="192">
        <f>T343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93" t="s">
        <v>85</v>
      </c>
      <c r="AT342" s="194" t="s">
        <v>72</v>
      </c>
      <c r="AU342" s="194" t="s">
        <v>73</v>
      </c>
      <c r="AY342" s="193" t="s">
        <v>165</v>
      </c>
      <c r="BK342" s="195">
        <f>BK343</f>
        <v>0</v>
      </c>
    </row>
    <row r="343" s="12" customFormat="1" ht="22.8" customHeight="1">
      <c r="A343" s="12"/>
      <c r="B343" s="182"/>
      <c r="C343" s="183"/>
      <c r="D343" s="184" t="s">
        <v>72</v>
      </c>
      <c r="E343" s="196" t="s">
        <v>712</v>
      </c>
      <c r="F343" s="196" t="s">
        <v>713</v>
      </c>
      <c r="G343" s="183"/>
      <c r="H343" s="183"/>
      <c r="I343" s="186"/>
      <c r="J343" s="197">
        <f>BK343</f>
        <v>0</v>
      </c>
      <c r="K343" s="183"/>
      <c r="L343" s="188"/>
      <c r="M343" s="189"/>
      <c r="N343" s="190"/>
      <c r="O343" s="190"/>
      <c r="P343" s="191">
        <f>SUM(P344:P349)</f>
        <v>0</v>
      </c>
      <c r="Q343" s="190"/>
      <c r="R343" s="191">
        <f>SUM(R344:R349)</f>
        <v>0.00054635999999999997</v>
      </c>
      <c r="S343" s="190"/>
      <c r="T343" s="192">
        <f>SUM(T344:T349)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193" t="s">
        <v>85</v>
      </c>
      <c r="AT343" s="194" t="s">
        <v>72</v>
      </c>
      <c r="AU343" s="194" t="s">
        <v>78</v>
      </c>
      <c r="AY343" s="193" t="s">
        <v>165</v>
      </c>
      <c r="BK343" s="195">
        <f>SUM(BK344:BK349)</f>
        <v>0</v>
      </c>
    </row>
    <row r="344" s="2" customFormat="1" ht="16.5" customHeight="1">
      <c r="A344" s="38"/>
      <c r="B344" s="39"/>
      <c r="C344" s="198" t="s">
        <v>714</v>
      </c>
      <c r="D344" s="198" t="s">
        <v>167</v>
      </c>
      <c r="E344" s="199" t="s">
        <v>715</v>
      </c>
      <c r="F344" s="200" t="s">
        <v>716</v>
      </c>
      <c r="G344" s="201" t="s">
        <v>104</v>
      </c>
      <c r="H344" s="202">
        <v>1.8839999999999999</v>
      </c>
      <c r="I344" s="203"/>
      <c r="J344" s="204">
        <f>ROUND(I344*H344,2)</f>
        <v>0</v>
      </c>
      <c r="K344" s="200" t="s">
        <v>170</v>
      </c>
      <c r="L344" s="44"/>
      <c r="M344" s="205" t="s">
        <v>19</v>
      </c>
      <c r="N344" s="206" t="s">
        <v>44</v>
      </c>
      <c r="O344" s="84"/>
      <c r="P344" s="207">
        <f>O344*H344</f>
        <v>0</v>
      </c>
      <c r="Q344" s="207">
        <v>0.00017000000000000001</v>
      </c>
      <c r="R344" s="207">
        <f>Q344*H344</f>
        <v>0.00032027999999999999</v>
      </c>
      <c r="S344" s="207">
        <v>0</v>
      </c>
      <c r="T344" s="20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09" t="s">
        <v>246</v>
      </c>
      <c r="AT344" s="209" t="s">
        <v>167</v>
      </c>
      <c r="AU344" s="209" t="s">
        <v>85</v>
      </c>
      <c r="AY344" s="17" t="s">
        <v>165</v>
      </c>
      <c r="BE344" s="210">
        <f>IF(N344="základní",J344,0)</f>
        <v>0</v>
      </c>
      <c r="BF344" s="210">
        <f>IF(N344="snížená",J344,0)</f>
        <v>0</v>
      </c>
      <c r="BG344" s="210">
        <f>IF(N344="zákl. přenesená",J344,0)</f>
        <v>0</v>
      </c>
      <c r="BH344" s="210">
        <f>IF(N344="sníž. přenesená",J344,0)</f>
        <v>0</v>
      </c>
      <c r="BI344" s="210">
        <f>IF(N344="nulová",J344,0)</f>
        <v>0</v>
      </c>
      <c r="BJ344" s="17" t="s">
        <v>78</v>
      </c>
      <c r="BK344" s="210">
        <f>ROUND(I344*H344,2)</f>
        <v>0</v>
      </c>
      <c r="BL344" s="17" t="s">
        <v>246</v>
      </c>
      <c r="BM344" s="209" t="s">
        <v>717</v>
      </c>
    </row>
    <row r="345" s="2" customFormat="1">
      <c r="A345" s="38"/>
      <c r="B345" s="39"/>
      <c r="C345" s="40"/>
      <c r="D345" s="211" t="s">
        <v>173</v>
      </c>
      <c r="E345" s="40"/>
      <c r="F345" s="212" t="s">
        <v>718</v>
      </c>
      <c r="G345" s="40"/>
      <c r="H345" s="40"/>
      <c r="I345" s="213"/>
      <c r="J345" s="40"/>
      <c r="K345" s="40"/>
      <c r="L345" s="44"/>
      <c r="M345" s="214"/>
      <c r="N345" s="215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173</v>
      </c>
      <c r="AU345" s="17" t="s">
        <v>85</v>
      </c>
    </row>
    <row r="346" s="13" customFormat="1">
      <c r="A346" s="13"/>
      <c r="B346" s="218"/>
      <c r="C346" s="219"/>
      <c r="D346" s="216" t="s">
        <v>181</v>
      </c>
      <c r="E346" s="220" t="s">
        <v>19</v>
      </c>
      <c r="F346" s="221" t="s">
        <v>719</v>
      </c>
      <c r="G346" s="219"/>
      <c r="H346" s="222">
        <v>1.8839999999999999</v>
      </c>
      <c r="I346" s="223"/>
      <c r="J346" s="219"/>
      <c r="K346" s="219"/>
      <c r="L346" s="224"/>
      <c r="M346" s="225"/>
      <c r="N346" s="226"/>
      <c r="O346" s="226"/>
      <c r="P346" s="226"/>
      <c r="Q346" s="226"/>
      <c r="R346" s="226"/>
      <c r="S346" s="226"/>
      <c r="T346" s="22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28" t="s">
        <v>181</v>
      </c>
      <c r="AU346" s="228" t="s">
        <v>85</v>
      </c>
      <c r="AV346" s="13" t="s">
        <v>85</v>
      </c>
      <c r="AW346" s="13" t="s">
        <v>35</v>
      </c>
      <c r="AX346" s="13" t="s">
        <v>78</v>
      </c>
      <c r="AY346" s="228" t="s">
        <v>165</v>
      </c>
    </row>
    <row r="347" s="2" customFormat="1" ht="16.5" customHeight="1">
      <c r="A347" s="38"/>
      <c r="B347" s="39"/>
      <c r="C347" s="198" t="s">
        <v>720</v>
      </c>
      <c r="D347" s="198" t="s">
        <v>167</v>
      </c>
      <c r="E347" s="199" t="s">
        <v>721</v>
      </c>
      <c r="F347" s="200" t="s">
        <v>722</v>
      </c>
      <c r="G347" s="201" t="s">
        <v>104</v>
      </c>
      <c r="H347" s="202">
        <v>1.8839999999999999</v>
      </c>
      <c r="I347" s="203"/>
      <c r="J347" s="204">
        <f>ROUND(I347*H347,2)</f>
        <v>0</v>
      </c>
      <c r="K347" s="200" t="s">
        <v>170</v>
      </c>
      <c r="L347" s="44"/>
      <c r="M347" s="205" t="s">
        <v>19</v>
      </c>
      <c r="N347" s="206" t="s">
        <v>44</v>
      </c>
      <c r="O347" s="84"/>
      <c r="P347" s="207">
        <f>O347*H347</f>
        <v>0</v>
      </c>
      <c r="Q347" s="207">
        <v>0.00012</v>
      </c>
      <c r="R347" s="207">
        <f>Q347*H347</f>
        <v>0.00022608</v>
      </c>
      <c r="S347" s="207">
        <v>0</v>
      </c>
      <c r="T347" s="20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09" t="s">
        <v>246</v>
      </c>
      <c r="AT347" s="209" t="s">
        <v>167</v>
      </c>
      <c r="AU347" s="209" t="s">
        <v>85</v>
      </c>
      <c r="AY347" s="17" t="s">
        <v>165</v>
      </c>
      <c r="BE347" s="210">
        <f>IF(N347="základní",J347,0)</f>
        <v>0</v>
      </c>
      <c r="BF347" s="210">
        <f>IF(N347="snížená",J347,0)</f>
        <v>0</v>
      </c>
      <c r="BG347" s="210">
        <f>IF(N347="zákl. přenesená",J347,0)</f>
        <v>0</v>
      </c>
      <c r="BH347" s="210">
        <f>IF(N347="sníž. přenesená",J347,0)</f>
        <v>0</v>
      </c>
      <c r="BI347" s="210">
        <f>IF(N347="nulová",J347,0)</f>
        <v>0</v>
      </c>
      <c r="BJ347" s="17" t="s">
        <v>78</v>
      </c>
      <c r="BK347" s="210">
        <f>ROUND(I347*H347,2)</f>
        <v>0</v>
      </c>
      <c r="BL347" s="17" t="s">
        <v>246</v>
      </c>
      <c r="BM347" s="209" t="s">
        <v>723</v>
      </c>
    </row>
    <row r="348" s="2" customFormat="1">
      <c r="A348" s="38"/>
      <c r="B348" s="39"/>
      <c r="C348" s="40"/>
      <c r="D348" s="211" t="s">
        <v>173</v>
      </c>
      <c r="E348" s="40"/>
      <c r="F348" s="212" t="s">
        <v>724</v>
      </c>
      <c r="G348" s="40"/>
      <c r="H348" s="40"/>
      <c r="I348" s="213"/>
      <c r="J348" s="40"/>
      <c r="K348" s="40"/>
      <c r="L348" s="44"/>
      <c r="M348" s="214"/>
      <c r="N348" s="215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173</v>
      </c>
      <c r="AU348" s="17" t="s">
        <v>85</v>
      </c>
    </row>
    <row r="349" s="13" customFormat="1">
      <c r="A349" s="13"/>
      <c r="B349" s="218"/>
      <c r="C349" s="219"/>
      <c r="D349" s="216" t="s">
        <v>181</v>
      </c>
      <c r="E349" s="220" t="s">
        <v>19</v>
      </c>
      <c r="F349" s="221" t="s">
        <v>719</v>
      </c>
      <c r="G349" s="219"/>
      <c r="H349" s="222">
        <v>1.8839999999999999</v>
      </c>
      <c r="I349" s="223"/>
      <c r="J349" s="219"/>
      <c r="K349" s="219"/>
      <c r="L349" s="224"/>
      <c r="M349" s="225"/>
      <c r="N349" s="226"/>
      <c r="O349" s="226"/>
      <c r="P349" s="226"/>
      <c r="Q349" s="226"/>
      <c r="R349" s="226"/>
      <c r="S349" s="226"/>
      <c r="T349" s="22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28" t="s">
        <v>181</v>
      </c>
      <c r="AU349" s="228" t="s">
        <v>85</v>
      </c>
      <c r="AV349" s="13" t="s">
        <v>85</v>
      </c>
      <c r="AW349" s="13" t="s">
        <v>35</v>
      </c>
      <c r="AX349" s="13" t="s">
        <v>78</v>
      </c>
      <c r="AY349" s="228" t="s">
        <v>165</v>
      </c>
    </row>
    <row r="350" s="12" customFormat="1" ht="25.92" customHeight="1">
      <c r="A350" s="12"/>
      <c r="B350" s="182"/>
      <c r="C350" s="183"/>
      <c r="D350" s="184" t="s">
        <v>72</v>
      </c>
      <c r="E350" s="185" t="s">
        <v>725</v>
      </c>
      <c r="F350" s="185" t="s">
        <v>726</v>
      </c>
      <c r="G350" s="183"/>
      <c r="H350" s="183"/>
      <c r="I350" s="186"/>
      <c r="J350" s="187">
        <f>BK350</f>
        <v>0</v>
      </c>
      <c r="K350" s="183"/>
      <c r="L350" s="188"/>
      <c r="M350" s="189"/>
      <c r="N350" s="190"/>
      <c r="O350" s="190"/>
      <c r="P350" s="191">
        <f>P351+P365+P368</f>
        <v>0</v>
      </c>
      <c r="Q350" s="190"/>
      <c r="R350" s="191">
        <f>R351+R365+R368</f>
        <v>0</v>
      </c>
      <c r="S350" s="190"/>
      <c r="T350" s="192">
        <f>T351+T365+T368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93" t="s">
        <v>190</v>
      </c>
      <c r="AT350" s="194" t="s">
        <v>72</v>
      </c>
      <c r="AU350" s="194" t="s">
        <v>73</v>
      </c>
      <c r="AY350" s="193" t="s">
        <v>165</v>
      </c>
      <c r="BK350" s="195">
        <f>BK351+BK365+BK368</f>
        <v>0</v>
      </c>
    </row>
    <row r="351" s="12" customFormat="1" ht="22.8" customHeight="1">
      <c r="A351" s="12"/>
      <c r="B351" s="182"/>
      <c r="C351" s="183"/>
      <c r="D351" s="184" t="s">
        <v>72</v>
      </c>
      <c r="E351" s="196" t="s">
        <v>727</v>
      </c>
      <c r="F351" s="196" t="s">
        <v>728</v>
      </c>
      <c r="G351" s="183"/>
      <c r="H351" s="183"/>
      <c r="I351" s="186"/>
      <c r="J351" s="197">
        <f>BK351</f>
        <v>0</v>
      </c>
      <c r="K351" s="183"/>
      <c r="L351" s="188"/>
      <c r="M351" s="189"/>
      <c r="N351" s="190"/>
      <c r="O351" s="190"/>
      <c r="P351" s="191">
        <f>SUM(P352:P364)</f>
        <v>0</v>
      </c>
      <c r="Q351" s="190"/>
      <c r="R351" s="191">
        <f>SUM(R352:R364)</f>
        <v>0</v>
      </c>
      <c r="S351" s="190"/>
      <c r="T351" s="192">
        <f>SUM(T352:T364)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93" t="s">
        <v>190</v>
      </c>
      <c r="AT351" s="194" t="s">
        <v>72</v>
      </c>
      <c r="AU351" s="194" t="s">
        <v>78</v>
      </c>
      <c r="AY351" s="193" t="s">
        <v>165</v>
      </c>
      <c r="BK351" s="195">
        <f>SUM(BK352:BK364)</f>
        <v>0</v>
      </c>
    </row>
    <row r="352" s="2" customFormat="1" ht="16.5" customHeight="1">
      <c r="A352" s="38"/>
      <c r="B352" s="39"/>
      <c r="C352" s="198" t="s">
        <v>729</v>
      </c>
      <c r="D352" s="198" t="s">
        <v>167</v>
      </c>
      <c r="E352" s="199" t="s">
        <v>730</v>
      </c>
      <c r="F352" s="200" t="s">
        <v>731</v>
      </c>
      <c r="G352" s="201" t="s">
        <v>732</v>
      </c>
      <c r="H352" s="202">
        <v>1</v>
      </c>
      <c r="I352" s="203"/>
      <c r="J352" s="204">
        <f>ROUND(I352*H352,2)</f>
        <v>0</v>
      </c>
      <c r="K352" s="200" t="s">
        <v>170</v>
      </c>
      <c r="L352" s="44"/>
      <c r="M352" s="205" t="s">
        <v>19</v>
      </c>
      <c r="N352" s="206" t="s">
        <v>44</v>
      </c>
      <c r="O352" s="84"/>
      <c r="P352" s="207">
        <f>O352*H352</f>
        <v>0</v>
      </c>
      <c r="Q352" s="207">
        <v>0</v>
      </c>
      <c r="R352" s="207">
        <f>Q352*H352</f>
        <v>0</v>
      </c>
      <c r="S352" s="207">
        <v>0</v>
      </c>
      <c r="T352" s="20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09" t="s">
        <v>733</v>
      </c>
      <c r="AT352" s="209" t="s">
        <v>167</v>
      </c>
      <c r="AU352" s="209" t="s">
        <v>85</v>
      </c>
      <c r="AY352" s="17" t="s">
        <v>165</v>
      </c>
      <c r="BE352" s="210">
        <f>IF(N352="základní",J352,0)</f>
        <v>0</v>
      </c>
      <c r="BF352" s="210">
        <f>IF(N352="snížená",J352,0)</f>
        <v>0</v>
      </c>
      <c r="BG352" s="210">
        <f>IF(N352="zákl. přenesená",J352,0)</f>
        <v>0</v>
      </c>
      <c r="BH352" s="210">
        <f>IF(N352="sníž. přenesená",J352,0)</f>
        <v>0</v>
      </c>
      <c r="BI352" s="210">
        <f>IF(N352="nulová",J352,0)</f>
        <v>0</v>
      </c>
      <c r="BJ352" s="17" t="s">
        <v>78</v>
      </c>
      <c r="BK352" s="210">
        <f>ROUND(I352*H352,2)</f>
        <v>0</v>
      </c>
      <c r="BL352" s="17" t="s">
        <v>733</v>
      </c>
      <c r="BM352" s="209" t="s">
        <v>734</v>
      </c>
    </row>
    <row r="353" s="2" customFormat="1">
      <c r="A353" s="38"/>
      <c r="B353" s="39"/>
      <c r="C353" s="40"/>
      <c r="D353" s="211" t="s">
        <v>173</v>
      </c>
      <c r="E353" s="40"/>
      <c r="F353" s="212" t="s">
        <v>735</v>
      </c>
      <c r="G353" s="40"/>
      <c r="H353" s="40"/>
      <c r="I353" s="213"/>
      <c r="J353" s="40"/>
      <c r="K353" s="40"/>
      <c r="L353" s="44"/>
      <c r="M353" s="214"/>
      <c r="N353" s="215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173</v>
      </c>
      <c r="AU353" s="17" t="s">
        <v>85</v>
      </c>
    </row>
    <row r="354" s="2" customFormat="1">
      <c r="A354" s="38"/>
      <c r="B354" s="39"/>
      <c r="C354" s="40"/>
      <c r="D354" s="216" t="s">
        <v>175</v>
      </c>
      <c r="E354" s="40"/>
      <c r="F354" s="217" t="s">
        <v>736</v>
      </c>
      <c r="G354" s="40"/>
      <c r="H354" s="40"/>
      <c r="I354" s="213"/>
      <c r="J354" s="40"/>
      <c r="K354" s="40"/>
      <c r="L354" s="44"/>
      <c r="M354" s="214"/>
      <c r="N354" s="215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175</v>
      </c>
      <c r="AU354" s="17" t="s">
        <v>85</v>
      </c>
    </row>
    <row r="355" s="2" customFormat="1" ht="16.5" customHeight="1">
      <c r="A355" s="38"/>
      <c r="B355" s="39"/>
      <c r="C355" s="198" t="s">
        <v>737</v>
      </c>
      <c r="D355" s="198" t="s">
        <v>167</v>
      </c>
      <c r="E355" s="199" t="s">
        <v>738</v>
      </c>
      <c r="F355" s="200" t="s">
        <v>739</v>
      </c>
      <c r="G355" s="201" t="s">
        <v>732</v>
      </c>
      <c r="H355" s="202">
        <v>1</v>
      </c>
      <c r="I355" s="203"/>
      <c r="J355" s="204">
        <f>ROUND(I355*H355,2)</f>
        <v>0</v>
      </c>
      <c r="K355" s="200" t="s">
        <v>170</v>
      </c>
      <c r="L355" s="44"/>
      <c r="M355" s="205" t="s">
        <v>19</v>
      </c>
      <c r="N355" s="206" t="s">
        <v>44</v>
      </c>
      <c r="O355" s="84"/>
      <c r="P355" s="207">
        <f>O355*H355</f>
        <v>0</v>
      </c>
      <c r="Q355" s="207">
        <v>0</v>
      </c>
      <c r="R355" s="207">
        <f>Q355*H355</f>
        <v>0</v>
      </c>
      <c r="S355" s="207">
        <v>0</v>
      </c>
      <c r="T355" s="20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09" t="s">
        <v>733</v>
      </c>
      <c r="AT355" s="209" t="s">
        <v>167</v>
      </c>
      <c r="AU355" s="209" t="s">
        <v>85</v>
      </c>
      <c r="AY355" s="17" t="s">
        <v>165</v>
      </c>
      <c r="BE355" s="210">
        <f>IF(N355="základní",J355,0)</f>
        <v>0</v>
      </c>
      <c r="BF355" s="210">
        <f>IF(N355="snížená",J355,0)</f>
        <v>0</v>
      </c>
      <c r="BG355" s="210">
        <f>IF(N355="zákl. přenesená",J355,0)</f>
        <v>0</v>
      </c>
      <c r="BH355" s="210">
        <f>IF(N355="sníž. přenesená",J355,0)</f>
        <v>0</v>
      </c>
      <c r="BI355" s="210">
        <f>IF(N355="nulová",J355,0)</f>
        <v>0</v>
      </c>
      <c r="BJ355" s="17" t="s">
        <v>78</v>
      </c>
      <c r="BK355" s="210">
        <f>ROUND(I355*H355,2)</f>
        <v>0</v>
      </c>
      <c r="BL355" s="17" t="s">
        <v>733</v>
      </c>
      <c r="BM355" s="209" t="s">
        <v>740</v>
      </c>
    </row>
    <row r="356" s="2" customFormat="1">
      <c r="A356" s="38"/>
      <c r="B356" s="39"/>
      <c r="C356" s="40"/>
      <c r="D356" s="211" t="s">
        <v>173</v>
      </c>
      <c r="E356" s="40"/>
      <c r="F356" s="212" t="s">
        <v>741</v>
      </c>
      <c r="G356" s="40"/>
      <c r="H356" s="40"/>
      <c r="I356" s="213"/>
      <c r="J356" s="40"/>
      <c r="K356" s="40"/>
      <c r="L356" s="44"/>
      <c r="M356" s="214"/>
      <c r="N356" s="215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173</v>
      </c>
      <c r="AU356" s="17" t="s">
        <v>85</v>
      </c>
    </row>
    <row r="357" s="2" customFormat="1">
      <c r="A357" s="38"/>
      <c r="B357" s="39"/>
      <c r="C357" s="40"/>
      <c r="D357" s="216" t="s">
        <v>175</v>
      </c>
      <c r="E357" s="40"/>
      <c r="F357" s="217" t="s">
        <v>742</v>
      </c>
      <c r="G357" s="40"/>
      <c r="H357" s="40"/>
      <c r="I357" s="213"/>
      <c r="J357" s="40"/>
      <c r="K357" s="40"/>
      <c r="L357" s="44"/>
      <c r="M357" s="214"/>
      <c r="N357" s="215"/>
      <c r="O357" s="84"/>
      <c r="P357" s="84"/>
      <c r="Q357" s="84"/>
      <c r="R357" s="84"/>
      <c r="S357" s="84"/>
      <c r="T357" s="85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175</v>
      </c>
      <c r="AU357" s="17" t="s">
        <v>85</v>
      </c>
    </row>
    <row r="358" s="2" customFormat="1" ht="16.5" customHeight="1">
      <c r="A358" s="38"/>
      <c r="B358" s="39"/>
      <c r="C358" s="198" t="s">
        <v>743</v>
      </c>
      <c r="D358" s="198" t="s">
        <v>167</v>
      </c>
      <c r="E358" s="199" t="s">
        <v>744</v>
      </c>
      <c r="F358" s="200" t="s">
        <v>745</v>
      </c>
      <c r="G358" s="201" t="s">
        <v>732</v>
      </c>
      <c r="H358" s="202">
        <v>1</v>
      </c>
      <c r="I358" s="203"/>
      <c r="J358" s="204">
        <f>ROUND(I358*H358,2)</f>
        <v>0</v>
      </c>
      <c r="K358" s="200" t="s">
        <v>170</v>
      </c>
      <c r="L358" s="44"/>
      <c r="M358" s="205" t="s">
        <v>19</v>
      </c>
      <c r="N358" s="206" t="s">
        <v>44</v>
      </c>
      <c r="O358" s="84"/>
      <c r="P358" s="207">
        <f>O358*H358</f>
        <v>0</v>
      </c>
      <c r="Q358" s="207">
        <v>0</v>
      </c>
      <c r="R358" s="207">
        <f>Q358*H358</f>
        <v>0</v>
      </c>
      <c r="S358" s="207">
        <v>0</v>
      </c>
      <c r="T358" s="208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09" t="s">
        <v>733</v>
      </c>
      <c r="AT358" s="209" t="s">
        <v>167</v>
      </c>
      <c r="AU358" s="209" t="s">
        <v>85</v>
      </c>
      <c r="AY358" s="17" t="s">
        <v>165</v>
      </c>
      <c r="BE358" s="210">
        <f>IF(N358="základní",J358,0)</f>
        <v>0</v>
      </c>
      <c r="BF358" s="210">
        <f>IF(N358="snížená",J358,0)</f>
        <v>0</v>
      </c>
      <c r="BG358" s="210">
        <f>IF(N358="zákl. přenesená",J358,0)</f>
        <v>0</v>
      </c>
      <c r="BH358" s="210">
        <f>IF(N358="sníž. přenesená",J358,0)</f>
        <v>0</v>
      </c>
      <c r="BI358" s="210">
        <f>IF(N358="nulová",J358,0)</f>
        <v>0</v>
      </c>
      <c r="BJ358" s="17" t="s">
        <v>78</v>
      </c>
      <c r="BK358" s="210">
        <f>ROUND(I358*H358,2)</f>
        <v>0</v>
      </c>
      <c r="BL358" s="17" t="s">
        <v>733</v>
      </c>
      <c r="BM358" s="209" t="s">
        <v>746</v>
      </c>
    </row>
    <row r="359" s="2" customFormat="1">
      <c r="A359" s="38"/>
      <c r="B359" s="39"/>
      <c r="C359" s="40"/>
      <c r="D359" s="211" t="s">
        <v>173</v>
      </c>
      <c r="E359" s="40"/>
      <c r="F359" s="212" t="s">
        <v>747</v>
      </c>
      <c r="G359" s="40"/>
      <c r="H359" s="40"/>
      <c r="I359" s="213"/>
      <c r="J359" s="40"/>
      <c r="K359" s="40"/>
      <c r="L359" s="44"/>
      <c r="M359" s="214"/>
      <c r="N359" s="215"/>
      <c r="O359" s="84"/>
      <c r="P359" s="84"/>
      <c r="Q359" s="84"/>
      <c r="R359" s="84"/>
      <c r="S359" s="84"/>
      <c r="T359" s="85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173</v>
      </c>
      <c r="AU359" s="17" t="s">
        <v>85</v>
      </c>
    </row>
    <row r="360" s="2" customFormat="1">
      <c r="A360" s="38"/>
      <c r="B360" s="39"/>
      <c r="C360" s="40"/>
      <c r="D360" s="216" t="s">
        <v>175</v>
      </c>
      <c r="E360" s="40"/>
      <c r="F360" s="217" t="s">
        <v>748</v>
      </c>
      <c r="G360" s="40"/>
      <c r="H360" s="40"/>
      <c r="I360" s="213"/>
      <c r="J360" s="40"/>
      <c r="K360" s="40"/>
      <c r="L360" s="44"/>
      <c r="M360" s="214"/>
      <c r="N360" s="215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175</v>
      </c>
      <c r="AU360" s="17" t="s">
        <v>85</v>
      </c>
    </row>
    <row r="361" s="2" customFormat="1" ht="16.5" customHeight="1">
      <c r="A361" s="38"/>
      <c r="B361" s="39"/>
      <c r="C361" s="198" t="s">
        <v>749</v>
      </c>
      <c r="D361" s="198" t="s">
        <v>167</v>
      </c>
      <c r="E361" s="199" t="s">
        <v>750</v>
      </c>
      <c r="F361" s="200" t="s">
        <v>751</v>
      </c>
      <c r="G361" s="201" t="s">
        <v>732</v>
      </c>
      <c r="H361" s="202">
        <v>1</v>
      </c>
      <c r="I361" s="203"/>
      <c r="J361" s="204">
        <f>ROUND(I361*H361,2)</f>
        <v>0</v>
      </c>
      <c r="K361" s="200" t="s">
        <v>170</v>
      </c>
      <c r="L361" s="44"/>
      <c r="M361" s="205" t="s">
        <v>19</v>
      </c>
      <c r="N361" s="206" t="s">
        <v>44</v>
      </c>
      <c r="O361" s="84"/>
      <c r="P361" s="207">
        <f>O361*H361</f>
        <v>0</v>
      </c>
      <c r="Q361" s="207">
        <v>0</v>
      </c>
      <c r="R361" s="207">
        <f>Q361*H361</f>
        <v>0</v>
      </c>
      <c r="S361" s="207">
        <v>0</v>
      </c>
      <c r="T361" s="208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09" t="s">
        <v>733</v>
      </c>
      <c r="AT361" s="209" t="s">
        <v>167</v>
      </c>
      <c r="AU361" s="209" t="s">
        <v>85</v>
      </c>
      <c r="AY361" s="17" t="s">
        <v>165</v>
      </c>
      <c r="BE361" s="210">
        <f>IF(N361="základní",J361,0)</f>
        <v>0</v>
      </c>
      <c r="BF361" s="210">
        <f>IF(N361="snížená",J361,0)</f>
        <v>0</v>
      </c>
      <c r="BG361" s="210">
        <f>IF(N361="zákl. přenesená",J361,0)</f>
        <v>0</v>
      </c>
      <c r="BH361" s="210">
        <f>IF(N361="sníž. přenesená",J361,0)</f>
        <v>0</v>
      </c>
      <c r="BI361" s="210">
        <f>IF(N361="nulová",J361,0)</f>
        <v>0</v>
      </c>
      <c r="BJ361" s="17" t="s">
        <v>78</v>
      </c>
      <c r="BK361" s="210">
        <f>ROUND(I361*H361,2)</f>
        <v>0</v>
      </c>
      <c r="BL361" s="17" t="s">
        <v>733</v>
      </c>
      <c r="BM361" s="209" t="s">
        <v>752</v>
      </c>
    </row>
    <row r="362" s="2" customFormat="1">
      <c r="A362" s="38"/>
      <c r="B362" s="39"/>
      <c r="C362" s="40"/>
      <c r="D362" s="211" t="s">
        <v>173</v>
      </c>
      <c r="E362" s="40"/>
      <c r="F362" s="212" t="s">
        <v>753</v>
      </c>
      <c r="G362" s="40"/>
      <c r="H362" s="40"/>
      <c r="I362" s="213"/>
      <c r="J362" s="40"/>
      <c r="K362" s="40"/>
      <c r="L362" s="44"/>
      <c r="M362" s="214"/>
      <c r="N362" s="215"/>
      <c r="O362" s="84"/>
      <c r="P362" s="84"/>
      <c r="Q362" s="84"/>
      <c r="R362" s="84"/>
      <c r="S362" s="84"/>
      <c r="T362" s="85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173</v>
      </c>
      <c r="AU362" s="17" t="s">
        <v>85</v>
      </c>
    </row>
    <row r="363" s="2" customFormat="1" ht="16.5" customHeight="1">
      <c r="A363" s="38"/>
      <c r="B363" s="39"/>
      <c r="C363" s="198" t="s">
        <v>754</v>
      </c>
      <c r="D363" s="198" t="s">
        <v>167</v>
      </c>
      <c r="E363" s="199" t="s">
        <v>755</v>
      </c>
      <c r="F363" s="200" t="s">
        <v>756</v>
      </c>
      <c r="G363" s="201" t="s">
        <v>732</v>
      </c>
      <c r="H363" s="202">
        <v>1</v>
      </c>
      <c r="I363" s="203"/>
      <c r="J363" s="204">
        <f>ROUND(I363*H363,2)</f>
        <v>0</v>
      </c>
      <c r="K363" s="200" t="s">
        <v>170</v>
      </c>
      <c r="L363" s="44"/>
      <c r="M363" s="205" t="s">
        <v>19</v>
      </c>
      <c r="N363" s="206" t="s">
        <v>44</v>
      </c>
      <c r="O363" s="84"/>
      <c r="P363" s="207">
        <f>O363*H363</f>
        <v>0</v>
      </c>
      <c r="Q363" s="207">
        <v>0</v>
      </c>
      <c r="R363" s="207">
        <f>Q363*H363</f>
        <v>0</v>
      </c>
      <c r="S363" s="207">
        <v>0</v>
      </c>
      <c r="T363" s="20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09" t="s">
        <v>733</v>
      </c>
      <c r="AT363" s="209" t="s">
        <v>167</v>
      </c>
      <c r="AU363" s="209" t="s">
        <v>85</v>
      </c>
      <c r="AY363" s="17" t="s">
        <v>165</v>
      </c>
      <c r="BE363" s="210">
        <f>IF(N363="základní",J363,0)</f>
        <v>0</v>
      </c>
      <c r="BF363" s="210">
        <f>IF(N363="snížená",J363,0)</f>
        <v>0</v>
      </c>
      <c r="BG363" s="210">
        <f>IF(N363="zákl. přenesená",J363,0)</f>
        <v>0</v>
      </c>
      <c r="BH363" s="210">
        <f>IF(N363="sníž. přenesená",J363,0)</f>
        <v>0</v>
      </c>
      <c r="BI363" s="210">
        <f>IF(N363="nulová",J363,0)</f>
        <v>0</v>
      </c>
      <c r="BJ363" s="17" t="s">
        <v>78</v>
      </c>
      <c r="BK363" s="210">
        <f>ROUND(I363*H363,2)</f>
        <v>0</v>
      </c>
      <c r="BL363" s="17" t="s">
        <v>733</v>
      </c>
      <c r="BM363" s="209" t="s">
        <v>757</v>
      </c>
    </row>
    <row r="364" s="2" customFormat="1">
      <c r="A364" s="38"/>
      <c r="B364" s="39"/>
      <c r="C364" s="40"/>
      <c r="D364" s="211" t="s">
        <v>173</v>
      </c>
      <c r="E364" s="40"/>
      <c r="F364" s="212" t="s">
        <v>758</v>
      </c>
      <c r="G364" s="40"/>
      <c r="H364" s="40"/>
      <c r="I364" s="213"/>
      <c r="J364" s="40"/>
      <c r="K364" s="40"/>
      <c r="L364" s="44"/>
      <c r="M364" s="214"/>
      <c r="N364" s="215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173</v>
      </c>
      <c r="AU364" s="17" t="s">
        <v>85</v>
      </c>
    </row>
    <row r="365" s="12" customFormat="1" ht="22.8" customHeight="1">
      <c r="A365" s="12"/>
      <c r="B365" s="182"/>
      <c r="C365" s="183"/>
      <c r="D365" s="184" t="s">
        <v>72</v>
      </c>
      <c r="E365" s="196" t="s">
        <v>759</v>
      </c>
      <c r="F365" s="196" t="s">
        <v>760</v>
      </c>
      <c r="G365" s="183"/>
      <c r="H365" s="183"/>
      <c r="I365" s="186"/>
      <c r="J365" s="197">
        <f>BK365</f>
        <v>0</v>
      </c>
      <c r="K365" s="183"/>
      <c r="L365" s="188"/>
      <c r="M365" s="189"/>
      <c r="N365" s="190"/>
      <c r="O365" s="190"/>
      <c r="P365" s="191">
        <f>SUM(P366:P367)</f>
        <v>0</v>
      </c>
      <c r="Q365" s="190"/>
      <c r="R365" s="191">
        <f>SUM(R366:R367)</f>
        <v>0</v>
      </c>
      <c r="S365" s="190"/>
      <c r="T365" s="192">
        <f>SUM(T366:T367)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93" t="s">
        <v>190</v>
      </c>
      <c r="AT365" s="194" t="s">
        <v>72</v>
      </c>
      <c r="AU365" s="194" t="s">
        <v>78</v>
      </c>
      <c r="AY365" s="193" t="s">
        <v>165</v>
      </c>
      <c r="BK365" s="195">
        <f>SUM(BK366:BK367)</f>
        <v>0</v>
      </c>
    </row>
    <row r="366" s="2" customFormat="1" ht="16.5" customHeight="1">
      <c r="A366" s="38"/>
      <c r="B366" s="39"/>
      <c r="C366" s="198" t="s">
        <v>761</v>
      </c>
      <c r="D366" s="198" t="s">
        <v>167</v>
      </c>
      <c r="E366" s="199" t="s">
        <v>762</v>
      </c>
      <c r="F366" s="200" t="s">
        <v>760</v>
      </c>
      <c r="G366" s="201" t="s">
        <v>732</v>
      </c>
      <c r="H366" s="202">
        <v>1</v>
      </c>
      <c r="I366" s="203"/>
      <c r="J366" s="204">
        <f>ROUND(I366*H366,2)</f>
        <v>0</v>
      </c>
      <c r="K366" s="200" t="s">
        <v>170</v>
      </c>
      <c r="L366" s="44"/>
      <c r="M366" s="205" t="s">
        <v>19</v>
      </c>
      <c r="N366" s="206" t="s">
        <v>44</v>
      </c>
      <c r="O366" s="84"/>
      <c r="P366" s="207">
        <f>O366*H366</f>
        <v>0</v>
      </c>
      <c r="Q366" s="207">
        <v>0</v>
      </c>
      <c r="R366" s="207">
        <f>Q366*H366</f>
        <v>0</v>
      </c>
      <c r="S366" s="207">
        <v>0</v>
      </c>
      <c r="T366" s="208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09" t="s">
        <v>733</v>
      </c>
      <c r="AT366" s="209" t="s">
        <v>167</v>
      </c>
      <c r="AU366" s="209" t="s">
        <v>85</v>
      </c>
      <c r="AY366" s="17" t="s">
        <v>165</v>
      </c>
      <c r="BE366" s="210">
        <f>IF(N366="základní",J366,0)</f>
        <v>0</v>
      </c>
      <c r="BF366" s="210">
        <f>IF(N366="snížená",J366,0)</f>
        <v>0</v>
      </c>
      <c r="BG366" s="210">
        <f>IF(N366="zákl. přenesená",J366,0)</f>
        <v>0</v>
      </c>
      <c r="BH366" s="210">
        <f>IF(N366="sníž. přenesená",J366,0)</f>
        <v>0</v>
      </c>
      <c r="BI366" s="210">
        <f>IF(N366="nulová",J366,0)</f>
        <v>0</v>
      </c>
      <c r="BJ366" s="17" t="s">
        <v>78</v>
      </c>
      <c r="BK366" s="210">
        <f>ROUND(I366*H366,2)</f>
        <v>0</v>
      </c>
      <c r="BL366" s="17" t="s">
        <v>733</v>
      </c>
      <c r="BM366" s="209" t="s">
        <v>763</v>
      </c>
    </row>
    <row r="367" s="2" customFormat="1">
      <c r="A367" s="38"/>
      <c r="B367" s="39"/>
      <c r="C367" s="40"/>
      <c r="D367" s="211" t="s">
        <v>173</v>
      </c>
      <c r="E367" s="40"/>
      <c r="F367" s="212" t="s">
        <v>764</v>
      </c>
      <c r="G367" s="40"/>
      <c r="H367" s="40"/>
      <c r="I367" s="213"/>
      <c r="J367" s="40"/>
      <c r="K367" s="40"/>
      <c r="L367" s="44"/>
      <c r="M367" s="214"/>
      <c r="N367" s="215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173</v>
      </c>
      <c r="AU367" s="17" t="s">
        <v>85</v>
      </c>
    </row>
    <row r="368" s="12" customFormat="1" ht="22.8" customHeight="1">
      <c r="A368" s="12"/>
      <c r="B368" s="182"/>
      <c r="C368" s="183"/>
      <c r="D368" s="184" t="s">
        <v>72</v>
      </c>
      <c r="E368" s="196" t="s">
        <v>765</v>
      </c>
      <c r="F368" s="196" t="s">
        <v>766</v>
      </c>
      <c r="G368" s="183"/>
      <c r="H368" s="183"/>
      <c r="I368" s="186"/>
      <c r="J368" s="197">
        <f>BK368</f>
        <v>0</v>
      </c>
      <c r="K368" s="183"/>
      <c r="L368" s="188"/>
      <c r="M368" s="189"/>
      <c r="N368" s="190"/>
      <c r="O368" s="190"/>
      <c r="P368" s="191">
        <f>SUM(P369:P378)</f>
        <v>0</v>
      </c>
      <c r="Q368" s="190"/>
      <c r="R368" s="191">
        <f>SUM(R369:R378)</f>
        <v>0</v>
      </c>
      <c r="S368" s="190"/>
      <c r="T368" s="192">
        <f>SUM(T369:T378)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93" t="s">
        <v>190</v>
      </c>
      <c r="AT368" s="194" t="s">
        <v>72</v>
      </c>
      <c r="AU368" s="194" t="s">
        <v>78</v>
      </c>
      <c r="AY368" s="193" t="s">
        <v>165</v>
      </c>
      <c r="BK368" s="195">
        <f>SUM(BK369:BK378)</f>
        <v>0</v>
      </c>
    </row>
    <row r="369" s="2" customFormat="1" ht="16.5" customHeight="1">
      <c r="A369" s="38"/>
      <c r="B369" s="39"/>
      <c r="C369" s="198" t="s">
        <v>767</v>
      </c>
      <c r="D369" s="198" t="s">
        <v>167</v>
      </c>
      <c r="E369" s="199" t="s">
        <v>768</v>
      </c>
      <c r="F369" s="200" t="s">
        <v>769</v>
      </c>
      <c r="G369" s="201" t="s">
        <v>732</v>
      </c>
      <c r="H369" s="202">
        <v>1</v>
      </c>
      <c r="I369" s="203"/>
      <c r="J369" s="204">
        <f>ROUND(I369*H369,2)</f>
        <v>0</v>
      </c>
      <c r="K369" s="200" t="s">
        <v>170</v>
      </c>
      <c r="L369" s="44"/>
      <c r="M369" s="205" t="s">
        <v>19</v>
      </c>
      <c r="N369" s="206" t="s">
        <v>44</v>
      </c>
      <c r="O369" s="84"/>
      <c r="P369" s="207">
        <f>O369*H369</f>
        <v>0</v>
      </c>
      <c r="Q369" s="207">
        <v>0</v>
      </c>
      <c r="R369" s="207">
        <f>Q369*H369</f>
        <v>0</v>
      </c>
      <c r="S369" s="207">
        <v>0</v>
      </c>
      <c r="T369" s="208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09" t="s">
        <v>733</v>
      </c>
      <c r="AT369" s="209" t="s">
        <v>167</v>
      </c>
      <c r="AU369" s="209" t="s">
        <v>85</v>
      </c>
      <c r="AY369" s="17" t="s">
        <v>165</v>
      </c>
      <c r="BE369" s="210">
        <f>IF(N369="základní",J369,0)</f>
        <v>0</v>
      </c>
      <c r="BF369" s="210">
        <f>IF(N369="snížená",J369,0)</f>
        <v>0</v>
      </c>
      <c r="BG369" s="210">
        <f>IF(N369="zákl. přenesená",J369,0)</f>
        <v>0</v>
      </c>
      <c r="BH369" s="210">
        <f>IF(N369="sníž. přenesená",J369,0)</f>
        <v>0</v>
      </c>
      <c r="BI369" s="210">
        <f>IF(N369="nulová",J369,0)</f>
        <v>0</v>
      </c>
      <c r="BJ369" s="17" t="s">
        <v>78</v>
      </c>
      <c r="BK369" s="210">
        <f>ROUND(I369*H369,2)</f>
        <v>0</v>
      </c>
      <c r="BL369" s="17" t="s">
        <v>733</v>
      </c>
      <c r="BM369" s="209" t="s">
        <v>770</v>
      </c>
    </row>
    <row r="370" s="2" customFormat="1">
      <c r="A370" s="38"/>
      <c r="B370" s="39"/>
      <c r="C370" s="40"/>
      <c r="D370" s="211" t="s">
        <v>173</v>
      </c>
      <c r="E370" s="40"/>
      <c r="F370" s="212" t="s">
        <v>771</v>
      </c>
      <c r="G370" s="40"/>
      <c r="H370" s="40"/>
      <c r="I370" s="213"/>
      <c r="J370" s="40"/>
      <c r="K370" s="40"/>
      <c r="L370" s="44"/>
      <c r="M370" s="214"/>
      <c r="N370" s="215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173</v>
      </c>
      <c r="AU370" s="17" t="s">
        <v>85</v>
      </c>
    </row>
    <row r="371" s="2" customFormat="1" ht="16.5" customHeight="1">
      <c r="A371" s="38"/>
      <c r="B371" s="39"/>
      <c r="C371" s="198" t="s">
        <v>772</v>
      </c>
      <c r="D371" s="198" t="s">
        <v>167</v>
      </c>
      <c r="E371" s="199" t="s">
        <v>773</v>
      </c>
      <c r="F371" s="200" t="s">
        <v>774</v>
      </c>
      <c r="G371" s="201" t="s">
        <v>732</v>
      </c>
      <c r="H371" s="202">
        <v>1</v>
      </c>
      <c r="I371" s="203"/>
      <c r="J371" s="204">
        <f>ROUND(I371*H371,2)</f>
        <v>0</v>
      </c>
      <c r="K371" s="200" t="s">
        <v>170</v>
      </c>
      <c r="L371" s="44"/>
      <c r="M371" s="205" t="s">
        <v>19</v>
      </c>
      <c r="N371" s="206" t="s">
        <v>44</v>
      </c>
      <c r="O371" s="84"/>
      <c r="P371" s="207">
        <f>O371*H371</f>
        <v>0</v>
      </c>
      <c r="Q371" s="207">
        <v>0</v>
      </c>
      <c r="R371" s="207">
        <f>Q371*H371</f>
        <v>0</v>
      </c>
      <c r="S371" s="207">
        <v>0</v>
      </c>
      <c r="T371" s="20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09" t="s">
        <v>733</v>
      </c>
      <c r="AT371" s="209" t="s">
        <v>167</v>
      </c>
      <c r="AU371" s="209" t="s">
        <v>85</v>
      </c>
      <c r="AY371" s="17" t="s">
        <v>165</v>
      </c>
      <c r="BE371" s="210">
        <f>IF(N371="základní",J371,0)</f>
        <v>0</v>
      </c>
      <c r="BF371" s="210">
        <f>IF(N371="snížená",J371,0)</f>
        <v>0</v>
      </c>
      <c r="BG371" s="210">
        <f>IF(N371="zákl. přenesená",J371,0)</f>
        <v>0</v>
      </c>
      <c r="BH371" s="210">
        <f>IF(N371="sníž. přenesená",J371,0)</f>
        <v>0</v>
      </c>
      <c r="BI371" s="210">
        <f>IF(N371="nulová",J371,0)</f>
        <v>0</v>
      </c>
      <c r="BJ371" s="17" t="s">
        <v>78</v>
      </c>
      <c r="BK371" s="210">
        <f>ROUND(I371*H371,2)</f>
        <v>0</v>
      </c>
      <c r="BL371" s="17" t="s">
        <v>733</v>
      </c>
      <c r="BM371" s="209" t="s">
        <v>775</v>
      </c>
    </row>
    <row r="372" s="2" customFormat="1">
      <c r="A372" s="38"/>
      <c r="B372" s="39"/>
      <c r="C372" s="40"/>
      <c r="D372" s="211" t="s">
        <v>173</v>
      </c>
      <c r="E372" s="40"/>
      <c r="F372" s="212" t="s">
        <v>776</v>
      </c>
      <c r="G372" s="40"/>
      <c r="H372" s="40"/>
      <c r="I372" s="213"/>
      <c r="J372" s="40"/>
      <c r="K372" s="40"/>
      <c r="L372" s="44"/>
      <c r="M372" s="214"/>
      <c r="N372" s="215"/>
      <c r="O372" s="84"/>
      <c r="P372" s="84"/>
      <c r="Q372" s="84"/>
      <c r="R372" s="84"/>
      <c r="S372" s="84"/>
      <c r="T372" s="85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173</v>
      </c>
      <c r="AU372" s="17" t="s">
        <v>85</v>
      </c>
    </row>
    <row r="373" s="2" customFormat="1" ht="16.5" customHeight="1">
      <c r="A373" s="38"/>
      <c r="B373" s="39"/>
      <c r="C373" s="198" t="s">
        <v>777</v>
      </c>
      <c r="D373" s="198" t="s">
        <v>167</v>
      </c>
      <c r="E373" s="199" t="s">
        <v>778</v>
      </c>
      <c r="F373" s="200" t="s">
        <v>779</v>
      </c>
      <c r="G373" s="201" t="s">
        <v>732</v>
      </c>
      <c r="H373" s="202">
        <v>1</v>
      </c>
      <c r="I373" s="203"/>
      <c r="J373" s="204">
        <f>ROUND(I373*H373,2)</f>
        <v>0</v>
      </c>
      <c r="K373" s="200" t="s">
        <v>170</v>
      </c>
      <c r="L373" s="44"/>
      <c r="M373" s="205" t="s">
        <v>19</v>
      </c>
      <c r="N373" s="206" t="s">
        <v>44</v>
      </c>
      <c r="O373" s="84"/>
      <c r="P373" s="207">
        <f>O373*H373</f>
        <v>0</v>
      </c>
      <c r="Q373" s="207">
        <v>0</v>
      </c>
      <c r="R373" s="207">
        <f>Q373*H373</f>
        <v>0</v>
      </c>
      <c r="S373" s="207">
        <v>0</v>
      </c>
      <c r="T373" s="208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09" t="s">
        <v>733</v>
      </c>
      <c r="AT373" s="209" t="s">
        <v>167</v>
      </c>
      <c r="AU373" s="209" t="s">
        <v>85</v>
      </c>
      <c r="AY373" s="17" t="s">
        <v>165</v>
      </c>
      <c r="BE373" s="210">
        <f>IF(N373="základní",J373,0)</f>
        <v>0</v>
      </c>
      <c r="BF373" s="210">
        <f>IF(N373="snížená",J373,0)</f>
        <v>0</v>
      </c>
      <c r="BG373" s="210">
        <f>IF(N373="zákl. přenesená",J373,0)</f>
        <v>0</v>
      </c>
      <c r="BH373" s="210">
        <f>IF(N373="sníž. přenesená",J373,0)</f>
        <v>0</v>
      </c>
      <c r="BI373" s="210">
        <f>IF(N373="nulová",J373,0)</f>
        <v>0</v>
      </c>
      <c r="BJ373" s="17" t="s">
        <v>78</v>
      </c>
      <c r="BK373" s="210">
        <f>ROUND(I373*H373,2)</f>
        <v>0</v>
      </c>
      <c r="BL373" s="17" t="s">
        <v>733</v>
      </c>
      <c r="BM373" s="209" t="s">
        <v>780</v>
      </c>
    </row>
    <row r="374" s="2" customFormat="1">
      <c r="A374" s="38"/>
      <c r="B374" s="39"/>
      <c r="C374" s="40"/>
      <c r="D374" s="211" t="s">
        <v>173</v>
      </c>
      <c r="E374" s="40"/>
      <c r="F374" s="212" t="s">
        <v>781</v>
      </c>
      <c r="G374" s="40"/>
      <c r="H374" s="40"/>
      <c r="I374" s="213"/>
      <c r="J374" s="40"/>
      <c r="K374" s="40"/>
      <c r="L374" s="44"/>
      <c r="M374" s="214"/>
      <c r="N374" s="215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173</v>
      </c>
      <c r="AU374" s="17" t="s">
        <v>85</v>
      </c>
    </row>
    <row r="375" s="2" customFormat="1">
      <c r="A375" s="38"/>
      <c r="B375" s="39"/>
      <c r="C375" s="40"/>
      <c r="D375" s="216" t="s">
        <v>175</v>
      </c>
      <c r="E375" s="40"/>
      <c r="F375" s="217" t="s">
        <v>782</v>
      </c>
      <c r="G375" s="40"/>
      <c r="H375" s="40"/>
      <c r="I375" s="213"/>
      <c r="J375" s="40"/>
      <c r="K375" s="40"/>
      <c r="L375" s="44"/>
      <c r="M375" s="214"/>
      <c r="N375" s="215"/>
      <c r="O375" s="84"/>
      <c r="P375" s="84"/>
      <c r="Q375" s="84"/>
      <c r="R375" s="84"/>
      <c r="S375" s="84"/>
      <c r="T375" s="85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175</v>
      </c>
      <c r="AU375" s="17" t="s">
        <v>85</v>
      </c>
    </row>
    <row r="376" s="2" customFormat="1" ht="16.5" customHeight="1">
      <c r="A376" s="38"/>
      <c r="B376" s="39"/>
      <c r="C376" s="198" t="s">
        <v>783</v>
      </c>
      <c r="D376" s="198" t="s">
        <v>167</v>
      </c>
      <c r="E376" s="199" t="s">
        <v>784</v>
      </c>
      <c r="F376" s="200" t="s">
        <v>785</v>
      </c>
      <c r="G376" s="201" t="s">
        <v>732</v>
      </c>
      <c r="H376" s="202">
        <v>1</v>
      </c>
      <c r="I376" s="203"/>
      <c r="J376" s="204">
        <f>ROUND(I376*H376,2)</f>
        <v>0</v>
      </c>
      <c r="K376" s="200" t="s">
        <v>170</v>
      </c>
      <c r="L376" s="44"/>
      <c r="M376" s="205" t="s">
        <v>19</v>
      </c>
      <c r="N376" s="206" t="s">
        <v>44</v>
      </c>
      <c r="O376" s="84"/>
      <c r="P376" s="207">
        <f>O376*H376</f>
        <v>0</v>
      </c>
      <c r="Q376" s="207">
        <v>0</v>
      </c>
      <c r="R376" s="207">
        <f>Q376*H376</f>
        <v>0</v>
      </c>
      <c r="S376" s="207">
        <v>0</v>
      </c>
      <c r="T376" s="208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09" t="s">
        <v>733</v>
      </c>
      <c r="AT376" s="209" t="s">
        <v>167</v>
      </c>
      <c r="AU376" s="209" t="s">
        <v>85</v>
      </c>
      <c r="AY376" s="17" t="s">
        <v>165</v>
      </c>
      <c r="BE376" s="210">
        <f>IF(N376="základní",J376,0)</f>
        <v>0</v>
      </c>
      <c r="BF376" s="210">
        <f>IF(N376="snížená",J376,0)</f>
        <v>0</v>
      </c>
      <c r="BG376" s="210">
        <f>IF(N376="zákl. přenesená",J376,0)</f>
        <v>0</v>
      </c>
      <c r="BH376" s="210">
        <f>IF(N376="sníž. přenesená",J376,0)</f>
        <v>0</v>
      </c>
      <c r="BI376" s="210">
        <f>IF(N376="nulová",J376,0)</f>
        <v>0</v>
      </c>
      <c r="BJ376" s="17" t="s">
        <v>78</v>
      </c>
      <c r="BK376" s="210">
        <f>ROUND(I376*H376,2)</f>
        <v>0</v>
      </c>
      <c r="BL376" s="17" t="s">
        <v>733</v>
      </c>
      <c r="BM376" s="209" t="s">
        <v>786</v>
      </c>
    </row>
    <row r="377" s="2" customFormat="1">
      <c r="A377" s="38"/>
      <c r="B377" s="39"/>
      <c r="C377" s="40"/>
      <c r="D377" s="211" t="s">
        <v>173</v>
      </c>
      <c r="E377" s="40"/>
      <c r="F377" s="212" t="s">
        <v>787</v>
      </c>
      <c r="G377" s="40"/>
      <c r="H377" s="40"/>
      <c r="I377" s="213"/>
      <c r="J377" s="40"/>
      <c r="K377" s="40"/>
      <c r="L377" s="44"/>
      <c r="M377" s="214"/>
      <c r="N377" s="215"/>
      <c r="O377" s="84"/>
      <c r="P377" s="84"/>
      <c r="Q377" s="84"/>
      <c r="R377" s="84"/>
      <c r="S377" s="84"/>
      <c r="T377" s="85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173</v>
      </c>
      <c r="AU377" s="17" t="s">
        <v>85</v>
      </c>
    </row>
    <row r="378" s="2" customFormat="1">
      <c r="A378" s="38"/>
      <c r="B378" s="39"/>
      <c r="C378" s="40"/>
      <c r="D378" s="216" t="s">
        <v>175</v>
      </c>
      <c r="E378" s="40"/>
      <c r="F378" s="217" t="s">
        <v>788</v>
      </c>
      <c r="G378" s="40"/>
      <c r="H378" s="40"/>
      <c r="I378" s="213"/>
      <c r="J378" s="40"/>
      <c r="K378" s="40"/>
      <c r="L378" s="44"/>
      <c r="M378" s="250"/>
      <c r="N378" s="251"/>
      <c r="O378" s="252"/>
      <c r="P378" s="252"/>
      <c r="Q378" s="252"/>
      <c r="R378" s="252"/>
      <c r="S378" s="252"/>
      <c r="T378" s="253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175</v>
      </c>
      <c r="AU378" s="17" t="s">
        <v>85</v>
      </c>
    </row>
    <row r="379" s="2" customFormat="1" ht="6.96" customHeight="1">
      <c r="A379" s="38"/>
      <c r="B379" s="59"/>
      <c r="C379" s="60"/>
      <c r="D379" s="60"/>
      <c r="E379" s="60"/>
      <c r="F379" s="60"/>
      <c r="G379" s="60"/>
      <c r="H379" s="60"/>
      <c r="I379" s="60"/>
      <c r="J379" s="60"/>
      <c r="K379" s="60"/>
      <c r="L379" s="44"/>
      <c r="M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</row>
  </sheetData>
  <sheetProtection sheet="1" autoFilter="0" formatColumns="0" formatRows="0" objects="1" scenarios="1" spinCount="100000" saltValue="ZUCVclKbsGqpf0OrEVAam7cWkz9rHGUZ1yKDTVYO47T+qoC/J+GDuhRjNmFggzwjlv2StasExZIwAo6UC6OpBA==" hashValue="KbEQF1gW5H0WCS2cEVSk1vC+qplJEns0do40QB5UQ65Mu+xEywY0utJmIHN1ltEZe6Xovg/nthBJ2PmrGicu/A==" algorithmName="SHA-512" password="CC35"/>
  <autoFilter ref="C86:K378"/>
  <mergeCells count="6">
    <mergeCell ref="E7:H7"/>
    <mergeCell ref="E16:H16"/>
    <mergeCell ref="E25:H25"/>
    <mergeCell ref="E46:H46"/>
    <mergeCell ref="E79:H79"/>
    <mergeCell ref="L2:V2"/>
  </mergeCells>
  <hyperlinks>
    <hyperlink ref="F91" r:id="rId1" display="https://podminky.urs.cz/item/CS_URS_2023_01/111211101"/>
    <hyperlink ref="F94" r:id="rId2" display="https://podminky.urs.cz/item/CS_URS_2023_01/111211201"/>
    <hyperlink ref="F97" r:id="rId3" display="https://podminky.urs.cz/item/CS_URS_2023_01/113107137"/>
    <hyperlink ref="F100" r:id="rId4" display="https://podminky.urs.cz/item/CS_URS_2023_01/113201112"/>
    <hyperlink ref="F103" r:id="rId5" display="https://podminky.urs.cz/item/CS_URS_2023_01/113202111"/>
    <hyperlink ref="F106" r:id="rId6" display="https://podminky.urs.cz/item/CS_URS_2023_01/115101201"/>
    <hyperlink ref="F108" r:id="rId7" display="https://podminky.urs.cz/item/CS_URS_2023_01/119001412"/>
    <hyperlink ref="F110" r:id="rId8" display="https://podminky.urs.cz/item/CS_URS_2023_01/119001421"/>
    <hyperlink ref="F112" r:id="rId9" display="https://podminky.urs.cz/item/CS_URS_2023_01/119002121"/>
    <hyperlink ref="F114" r:id="rId10" display="https://podminky.urs.cz/item/CS_URS_2023_01/119002122"/>
    <hyperlink ref="F116" r:id="rId11" display="https://podminky.urs.cz/item/CS_URS_2023_01/119003131"/>
    <hyperlink ref="F118" r:id="rId12" display="https://podminky.urs.cz/item/CS_URS_2023_01/119003132"/>
    <hyperlink ref="F120" r:id="rId13" display="https://podminky.urs.cz/item/CS_URS_2023_01/119003217"/>
    <hyperlink ref="F122" r:id="rId14" display="https://podminky.urs.cz/item/CS_URS_2023_01/119003218"/>
    <hyperlink ref="F124" r:id="rId15" display="https://podminky.urs.cz/item/CS_URS_2023_01/121151114"/>
    <hyperlink ref="F127" r:id="rId16" display="https://podminky.urs.cz/item/CS_URS_2023_01/131151100"/>
    <hyperlink ref="F132" r:id="rId17" display="https://podminky.urs.cz/item/CS_URS_2023_01/131251100"/>
    <hyperlink ref="F137" r:id="rId18" display="https://podminky.urs.cz/item/CS_URS_2023_01/132151254"/>
    <hyperlink ref="F140" r:id="rId19" display="https://podminky.urs.cz/item/CS_URS_2023_01/132251254"/>
    <hyperlink ref="F143" r:id="rId20" display="https://podminky.urs.cz/item/CS_URS_2023_01/141721212"/>
    <hyperlink ref="F146" r:id="rId21" display="https://podminky.urs.cz/item/CS_URS_2023_01/151811131"/>
    <hyperlink ref="F149" r:id="rId22" display="https://podminky.urs.cz/item/CS_URS_2023_01/151811231"/>
    <hyperlink ref="F152" r:id="rId23" display="https://podminky.urs.cz/item/CS_URS_2023_01/162301501"/>
    <hyperlink ref="F155" r:id="rId24" display="https://podminky.urs.cz/item/CS_URS_2023_01/162751117"/>
    <hyperlink ref="F158" r:id="rId25" display="https://podminky.urs.cz/item/CS_URS_2023_01/162751119"/>
    <hyperlink ref="F162" r:id="rId26" display="https://podminky.urs.cz/item/CS_URS_2023_01/171201221"/>
    <hyperlink ref="F165" r:id="rId27" display="https://podminky.urs.cz/item/CS_URS_2023_01/171251201"/>
    <hyperlink ref="F168" r:id="rId28" display="https://podminky.urs.cz/item/CS_URS_2023_01/174151101"/>
    <hyperlink ref="F172" r:id="rId29" display="https://podminky.urs.cz/item/CS_URS_2023_01/175151101"/>
    <hyperlink ref="F177" r:id="rId30" display="https://podminky.urs.cz/item/CS_URS_2023_01/181351104"/>
    <hyperlink ref="F180" r:id="rId31" display="https://podminky.urs.cz/item/CS_URS_2023_01/181411131"/>
    <hyperlink ref="F185" r:id="rId32" display="https://podminky.urs.cz/item/CS_URS_2023_01/182151111"/>
    <hyperlink ref="F189" r:id="rId33" display="https://podminky.urs.cz/item/CS_URS_2023_01/451571111"/>
    <hyperlink ref="F192" r:id="rId34" display="https://podminky.urs.cz/item/CS_URS_2023_01/451573111"/>
    <hyperlink ref="F195" r:id="rId35" display="https://podminky.urs.cz/item/CS_URS_2023_01/452312131"/>
    <hyperlink ref="F201" r:id="rId36" display="https://podminky.urs.cz/item/CS_URS_2023_01/452353101"/>
    <hyperlink ref="F207" r:id="rId37" display="https://podminky.urs.cz/item/CS_URS_2023_01/461211711"/>
    <hyperlink ref="F210" r:id="rId38" display="https://podminky.urs.cz/item/CS_URS_2023_01/465511127"/>
    <hyperlink ref="F214" r:id="rId39" display="https://podminky.urs.cz/item/CS_URS_2023_01/581131115"/>
    <hyperlink ref="F218" r:id="rId40" display="https://podminky.urs.cz/item/CS_URS_2023_01/857242122"/>
    <hyperlink ref="F221" r:id="rId41" display="https://podminky.urs.cz/item/CS_URS_2023_01/857262122"/>
    <hyperlink ref="F224" r:id="rId42" display="https://podminky.urs.cz/item/CS_URS_2023_01/857263131"/>
    <hyperlink ref="F227" r:id="rId43" display="https://podminky.urs.cz/item/CS_URS_2023_01/871241211"/>
    <hyperlink ref="F232" r:id="rId44" display="https://podminky.urs.cz/item/CS_URS_2023_01/871251141"/>
    <hyperlink ref="F237" r:id="rId45" display="https://podminky.urs.cz/item/CS_URS_2023_01/871251211"/>
    <hyperlink ref="F242" r:id="rId46" display="https://podminky.urs.cz/item/CS_URS_2023_01/877241101"/>
    <hyperlink ref="F247" r:id="rId47" display="https://podminky.urs.cz/item/CS_URS_2023_01/877241112"/>
    <hyperlink ref="F250" r:id="rId48" display="https://podminky.urs.cz/item/CS_URS_2023_01/877241113"/>
    <hyperlink ref="F253" r:id="rId49" display="https://podminky.urs.cz/item/CS_URS_2023_01/877251101"/>
    <hyperlink ref="F259" r:id="rId50" display="https://podminky.urs.cz/item/CS_URS_2023_01/877251113"/>
    <hyperlink ref="F262" r:id="rId51" display="https://podminky.urs.cz/item/CS_URS_2023_01/891241112"/>
    <hyperlink ref="F265" r:id="rId52" display="https://podminky.urs.cz/item/CS_URS_2023_01/891247112"/>
    <hyperlink ref="F268" r:id="rId53" display="https://podminky.urs.cz/item/CS_URS_2023_01/891247212"/>
    <hyperlink ref="F271" r:id="rId54" display="https://podminky.urs.cz/item/CS_URS_2023_01/891261112"/>
    <hyperlink ref="F277" r:id="rId55" display="https://podminky.urs.cz/item/CS_URS_2023_01/892241111"/>
    <hyperlink ref="F280" r:id="rId56" display="https://podminky.urs.cz/item/CS_URS_2023_01/892271111"/>
    <hyperlink ref="F283" r:id="rId57" display="https://podminky.urs.cz/item/CS_URS_2023_01/892273122"/>
    <hyperlink ref="F286" r:id="rId58" display="https://podminky.urs.cz/item/CS_URS_2023_01/892372111"/>
    <hyperlink ref="F288" r:id="rId59" display="https://podminky.urs.cz/item/CS_URS_2023_01/899401112"/>
    <hyperlink ref="F291" r:id="rId60" display="https://podminky.urs.cz/item/CS_URS_2023_01/899401113"/>
    <hyperlink ref="F294" r:id="rId61" display="https://podminky.urs.cz/item/CS_URS_2023_01/899713111"/>
    <hyperlink ref="F297" r:id="rId62" display="https://podminky.urs.cz/item/CS_URS_2023_01/899721111"/>
    <hyperlink ref="F300" r:id="rId63" display="https://podminky.urs.cz/item/CS_URS_2023_01/899722112"/>
    <hyperlink ref="F304" r:id="rId64" display="https://podminky.urs.cz/item/CS_URS_2023_01/916111122"/>
    <hyperlink ref="F312" r:id="rId65" display="https://podminky.urs.cz/item/CS_URS_2023_01/916131113"/>
    <hyperlink ref="F317" r:id="rId66" display="https://podminky.urs.cz/item/CS_URS_2023_01/916131213"/>
    <hyperlink ref="F320" r:id="rId67" display="https://podminky.urs.cz/item/CS_URS_2023_01/919716111"/>
    <hyperlink ref="F323" r:id="rId68" display="https://podminky.urs.cz/item/CS_URS_2023_01/919735124"/>
    <hyperlink ref="F327" r:id="rId69" display="https://podminky.urs.cz/item/CS_URS_2023_01/997221551"/>
    <hyperlink ref="F329" r:id="rId70" display="https://podminky.urs.cz/item/CS_URS_2023_01/997221559"/>
    <hyperlink ref="F332" r:id="rId71" display="https://podminky.urs.cz/item/CS_URS_2023_01/997221862"/>
    <hyperlink ref="F335" r:id="rId72" display="https://podminky.urs.cz/item/CS_URS_2023_01/998274101"/>
    <hyperlink ref="F337" r:id="rId73" display="https://podminky.urs.cz/item/CS_URS_2023_01/998274124"/>
    <hyperlink ref="F339" r:id="rId74" display="https://podminky.urs.cz/item/CS_URS_2023_01/998276101"/>
    <hyperlink ref="F341" r:id="rId75" display="https://podminky.urs.cz/item/CS_URS_2023_01/998276124"/>
    <hyperlink ref="F345" r:id="rId76" display="https://podminky.urs.cz/item/CS_URS_2023_01/783314201"/>
    <hyperlink ref="F348" r:id="rId77" display="https://podminky.urs.cz/item/CS_URS_2023_01/783317101"/>
    <hyperlink ref="F353" r:id="rId78" display="https://podminky.urs.cz/item/CS_URS_2023_01/011303000"/>
    <hyperlink ref="F356" r:id="rId79" display="https://podminky.urs.cz/item/CS_URS_2023_01/011503000"/>
    <hyperlink ref="F359" r:id="rId80" display="https://podminky.urs.cz/item/CS_URS_2023_01/012103000"/>
    <hyperlink ref="F362" r:id="rId81" display="https://podminky.urs.cz/item/CS_URS_2023_01/012303000"/>
    <hyperlink ref="F364" r:id="rId82" display="https://podminky.urs.cz/item/CS_URS_2023_01/013254000"/>
    <hyperlink ref="F367" r:id="rId83" display="https://podminky.urs.cz/item/CS_URS_2023_01/030001000"/>
    <hyperlink ref="F370" r:id="rId84" display="https://podminky.urs.cz/item/CS_URS_2023_01/041103000"/>
    <hyperlink ref="F372" r:id="rId85" display="https://podminky.urs.cz/item/CS_URS_2023_01/041203000"/>
    <hyperlink ref="F374" r:id="rId86" display="https://podminky.urs.cz/item/CS_URS_2023_01/043103000"/>
    <hyperlink ref="F377" r:id="rId87" display="https://podminky.urs.cz/item/CS_URS_2023_01/04319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4"/>
      <c r="C3" s="125"/>
      <c r="D3" s="125"/>
      <c r="E3" s="125"/>
      <c r="F3" s="125"/>
      <c r="G3" s="125"/>
      <c r="H3" s="20"/>
    </row>
    <row r="4" s="1" customFormat="1" ht="24.96" customHeight="1">
      <c r="B4" s="20"/>
      <c r="C4" s="126" t="s">
        <v>789</v>
      </c>
      <c r="H4" s="20"/>
    </row>
    <row r="5" s="1" customFormat="1" ht="12" customHeight="1">
      <c r="B5" s="20"/>
      <c r="C5" s="254" t="s">
        <v>13</v>
      </c>
      <c r="D5" s="135" t="s">
        <v>14</v>
      </c>
      <c r="E5" s="1"/>
      <c r="F5" s="1"/>
      <c r="H5" s="20"/>
    </row>
    <row r="6" s="1" customFormat="1" ht="36.96" customHeight="1">
      <c r="B6" s="20"/>
      <c r="C6" s="255" t="s">
        <v>16</v>
      </c>
      <c r="D6" s="256" t="s">
        <v>17</v>
      </c>
      <c r="E6" s="1"/>
      <c r="F6" s="1"/>
      <c r="H6" s="20"/>
    </row>
    <row r="7" s="1" customFormat="1" ht="16.5" customHeight="1">
      <c r="B7" s="20"/>
      <c r="C7" s="128" t="s">
        <v>23</v>
      </c>
      <c r="D7" s="132" t="str">
        <f>'Rekapitulace stavby'!AN8</f>
        <v>5. 1. 2023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71"/>
      <c r="B9" s="257"/>
      <c r="C9" s="258" t="s">
        <v>54</v>
      </c>
      <c r="D9" s="259" t="s">
        <v>55</v>
      </c>
      <c r="E9" s="259" t="s">
        <v>152</v>
      </c>
      <c r="F9" s="260" t="s">
        <v>790</v>
      </c>
      <c r="G9" s="171"/>
      <c r="H9" s="257"/>
    </row>
    <row r="10" s="2" customFormat="1" ht="26.4" customHeight="1">
      <c r="A10" s="38"/>
      <c r="B10" s="44"/>
      <c r="C10" s="261" t="s">
        <v>14</v>
      </c>
      <c r="D10" s="261" t="s">
        <v>17</v>
      </c>
      <c r="E10" s="38"/>
      <c r="F10" s="38"/>
      <c r="G10" s="38"/>
      <c r="H10" s="44"/>
    </row>
    <row r="11" s="2" customFormat="1" ht="16.8" customHeight="1">
      <c r="A11" s="38"/>
      <c r="B11" s="44"/>
      <c r="C11" s="262" t="s">
        <v>112</v>
      </c>
      <c r="D11" s="263" t="s">
        <v>113</v>
      </c>
      <c r="E11" s="264" t="s">
        <v>104</v>
      </c>
      <c r="F11" s="265">
        <v>4.2000000000000002</v>
      </c>
      <c r="G11" s="38"/>
      <c r="H11" s="44"/>
    </row>
    <row r="12" s="2" customFormat="1" ht="16.8" customHeight="1">
      <c r="A12" s="38"/>
      <c r="B12" s="44"/>
      <c r="C12" s="266" t="s">
        <v>19</v>
      </c>
      <c r="D12" s="266" t="s">
        <v>791</v>
      </c>
      <c r="E12" s="17" t="s">
        <v>19</v>
      </c>
      <c r="F12" s="267">
        <v>4.2000000000000002</v>
      </c>
      <c r="G12" s="38"/>
      <c r="H12" s="44"/>
    </row>
    <row r="13" s="2" customFormat="1" ht="16.8" customHeight="1">
      <c r="A13" s="38"/>
      <c r="B13" s="44"/>
      <c r="C13" s="268" t="s">
        <v>792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266" t="s">
        <v>182</v>
      </c>
      <c r="D14" s="266" t="s">
        <v>793</v>
      </c>
      <c r="E14" s="17" t="s">
        <v>104</v>
      </c>
      <c r="F14" s="267">
        <v>4.2000000000000002</v>
      </c>
      <c r="G14" s="38"/>
      <c r="H14" s="44"/>
    </row>
    <row r="15" s="2" customFormat="1" ht="16.8" customHeight="1">
      <c r="A15" s="38"/>
      <c r="B15" s="44"/>
      <c r="C15" s="266" t="s">
        <v>397</v>
      </c>
      <c r="D15" s="266" t="s">
        <v>794</v>
      </c>
      <c r="E15" s="17" t="s">
        <v>104</v>
      </c>
      <c r="F15" s="267">
        <v>4.2000000000000002</v>
      </c>
      <c r="G15" s="38"/>
      <c r="H15" s="44"/>
    </row>
    <row r="16" s="2" customFormat="1" ht="16.8" customHeight="1">
      <c r="A16" s="38"/>
      <c r="B16" s="44"/>
      <c r="C16" s="266" t="s">
        <v>660</v>
      </c>
      <c r="D16" s="266" t="s">
        <v>795</v>
      </c>
      <c r="E16" s="17" t="s">
        <v>304</v>
      </c>
      <c r="F16" s="267">
        <v>0.021000000000000001</v>
      </c>
      <c r="G16" s="38"/>
      <c r="H16" s="44"/>
    </row>
    <row r="17" s="2" customFormat="1" ht="16.8" customHeight="1">
      <c r="A17" s="38"/>
      <c r="B17" s="44"/>
      <c r="C17" s="262" t="s">
        <v>121</v>
      </c>
      <c r="D17" s="263" t="s">
        <v>122</v>
      </c>
      <c r="E17" s="264" t="s">
        <v>104</v>
      </c>
      <c r="F17" s="265">
        <v>6.7000000000000002</v>
      </c>
      <c r="G17" s="38"/>
      <c r="H17" s="44"/>
    </row>
    <row r="18" s="2" customFormat="1" ht="16.8" customHeight="1">
      <c r="A18" s="38"/>
      <c r="B18" s="44"/>
      <c r="C18" s="266" t="s">
        <v>19</v>
      </c>
      <c r="D18" s="266" t="s">
        <v>796</v>
      </c>
      <c r="E18" s="17" t="s">
        <v>19</v>
      </c>
      <c r="F18" s="267">
        <v>6.7000000000000002</v>
      </c>
      <c r="G18" s="38"/>
      <c r="H18" s="44"/>
    </row>
    <row r="19" s="2" customFormat="1" ht="16.8" customHeight="1">
      <c r="A19" s="38"/>
      <c r="B19" s="44"/>
      <c r="C19" s="268" t="s">
        <v>792</v>
      </c>
      <c r="D19" s="38"/>
      <c r="E19" s="38"/>
      <c r="F19" s="38"/>
      <c r="G19" s="38"/>
      <c r="H19" s="44"/>
    </row>
    <row r="20" s="2" customFormat="1" ht="16.8" customHeight="1">
      <c r="A20" s="38"/>
      <c r="B20" s="44"/>
      <c r="C20" s="266" t="s">
        <v>177</v>
      </c>
      <c r="D20" s="266" t="s">
        <v>797</v>
      </c>
      <c r="E20" s="17" t="s">
        <v>104</v>
      </c>
      <c r="F20" s="267">
        <v>6.7000000000000002</v>
      </c>
      <c r="G20" s="38"/>
      <c r="H20" s="44"/>
    </row>
    <row r="21" s="2" customFormat="1" ht="16.8" customHeight="1">
      <c r="A21" s="38"/>
      <c r="B21" s="44"/>
      <c r="C21" s="266" t="s">
        <v>286</v>
      </c>
      <c r="D21" s="266" t="s">
        <v>798</v>
      </c>
      <c r="E21" s="17" t="s">
        <v>104</v>
      </c>
      <c r="F21" s="267">
        <v>6.7000000000000002</v>
      </c>
      <c r="G21" s="38"/>
      <c r="H21" s="44"/>
    </row>
    <row r="22" s="2" customFormat="1" ht="16.8" customHeight="1">
      <c r="A22" s="38"/>
      <c r="B22" s="44"/>
      <c r="C22" s="266" t="s">
        <v>351</v>
      </c>
      <c r="D22" s="266" t="s">
        <v>799</v>
      </c>
      <c r="E22" s="17" t="s">
        <v>104</v>
      </c>
      <c r="F22" s="267">
        <v>6.7000000000000002</v>
      </c>
      <c r="G22" s="38"/>
      <c r="H22" s="44"/>
    </row>
    <row r="23" s="2" customFormat="1" ht="16.8" customHeight="1">
      <c r="A23" s="38"/>
      <c r="B23" s="44"/>
      <c r="C23" s="262" t="s">
        <v>90</v>
      </c>
      <c r="D23" s="263" t="s">
        <v>91</v>
      </c>
      <c r="E23" s="264" t="s">
        <v>92</v>
      </c>
      <c r="F23" s="265">
        <v>22.689</v>
      </c>
      <c r="G23" s="38"/>
      <c r="H23" s="44"/>
    </row>
    <row r="24" s="2" customFormat="1" ht="16.8" customHeight="1">
      <c r="A24" s="38"/>
      <c r="B24" s="44"/>
      <c r="C24" s="266" t="s">
        <v>19</v>
      </c>
      <c r="D24" s="266" t="s">
        <v>800</v>
      </c>
      <c r="E24" s="17" t="s">
        <v>19</v>
      </c>
      <c r="F24" s="267">
        <v>22.689</v>
      </c>
      <c r="G24" s="38"/>
      <c r="H24" s="44"/>
    </row>
    <row r="25" s="2" customFormat="1" ht="16.8" customHeight="1">
      <c r="A25" s="38"/>
      <c r="B25" s="44"/>
      <c r="C25" s="268" t="s">
        <v>792</v>
      </c>
      <c r="D25" s="38"/>
      <c r="E25" s="38"/>
      <c r="F25" s="38"/>
      <c r="G25" s="38"/>
      <c r="H25" s="44"/>
    </row>
    <row r="26" s="2" customFormat="1" ht="16.8" customHeight="1">
      <c r="A26" s="38"/>
      <c r="B26" s="44"/>
      <c r="C26" s="266" t="s">
        <v>364</v>
      </c>
      <c r="D26" s="266" t="s">
        <v>801</v>
      </c>
      <c r="E26" s="17" t="s">
        <v>92</v>
      </c>
      <c r="F26" s="267">
        <v>22.689</v>
      </c>
      <c r="G26" s="38"/>
      <c r="H26" s="44"/>
    </row>
    <row r="27" s="2" customFormat="1" ht="16.8" customHeight="1">
      <c r="A27" s="38"/>
      <c r="B27" s="44"/>
      <c r="C27" s="262" t="s">
        <v>99</v>
      </c>
      <c r="D27" s="263" t="s">
        <v>100</v>
      </c>
      <c r="E27" s="264" t="s">
        <v>92</v>
      </c>
      <c r="F27" s="265">
        <v>85.322000000000003</v>
      </c>
      <c r="G27" s="38"/>
      <c r="H27" s="44"/>
    </row>
    <row r="28" s="2" customFormat="1" ht="16.8" customHeight="1">
      <c r="A28" s="38"/>
      <c r="B28" s="44"/>
      <c r="C28" s="266" t="s">
        <v>19</v>
      </c>
      <c r="D28" s="266" t="s">
        <v>802</v>
      </c>
      <c r="E28" s="17" t="s">
        <v>19</v>
      </c>
      <c r="F28" s="267">
        <v>3.3119999999999998</v>
      </c>
      <c r="G28" s="38"/>
      <c r="H28" s="44"/>
    </row>
    <row r="29" s="2" customFormat="1" ht="16.8" customHeight="1">
      <c r="A29" s="38"/>
      <c r="B29" s="44"/>
      <c r="C29" s="266" t="s">
        <v>19</v>
      </c>
      <c r="D29" s="266" t="s">
        <v>803</v>
      </c>
      <c r="E29" s="17" t="s">
        <v>19</v>
      </c>
      <c r="F29" s="267">
        <v>85.322000000000003</v>
      </c>
      <c r="G29" s="38"/>
      <c r="H29" s="44"/>
    </row>
    <row r="30" s="2" customFormat="1" ht="16.8" customHeight="1">
      <c r="A30" s="38"/>
      <c r="B30" s="44"/>
      <c r="C30" s="268" t="s">
        <v>792</v>
      </c>
      <c r="D30" s="38"/>
      <c r="E30" s="38"/>
      <c r="F30" s="38"/>
      <c r="G30" s="38"/>
      <c r="H30" s="44"/>
    </row>
    <row r="31" s="2" customFormat="1" ht="16.8" customHeight="1">
      <c r="A31" s="38"/>
      <c r="B31" s="44"/>
      <c r="C31" s="266" t="s">
        <v>324</v>
      </c>
      <c r="D31" s="266" t="s">
        <v>804</v>
      </c>
      <c r="E31" s="17" t="s">
        <v>92</v>
      </c>
      <c r="F31" s="267">
        <v>85.322000000000003</v>
      </c>
      <c r="G31" s="38"/>
      <c r="H31" s="44"/>
    </row>
    <row r="32" s="2" customFormat="1" ht="16.8" customHeight="1">
      <c r="A32" s="38"/>
      <c r="B32" s="44"/>
      <c r="C32" s="262" t="s">
        <v>130</v>
      </c>
      <c r="D32" s="263" t="s">
        <v>131</v>
      </c>
      <c r="E32" s="264" t="s">
        <v>82</v>
      </c>
      <c r="F32" s="265">
        <v>2</v>
      </c>
      <c r="G32" s="38"/>
      <c r="H32" s="44"/>
    </row>
    <row r="33" s="2" customFormat="1" ht="16.8" customHeight="1">
      <c r="A33" s="38"/>
      <c r="B33" s="44"/>
      <c r="C33" s="266" t="s">
        <v>19</v>
      </c>
      <c r="D33" s="266" t="s">
        <v>85</v>
      </c>
      <c r="E33" s="17" t="s">
        <v>19</v>
      </c>
      <c r="F33" s="267">
        <v>2</v>
      </c>
      <c r="G33" s="38"/>
      <c r="H33" s="44"/>
    </row>
    <row r="34" s="2" customFormat="1" ht="16.8" customHeight="1">
      <c r="A34" s="38"/>
      <c r="B34" s="44"/>
      <c r="C34" s="268" t="s">
        <v>792</v>
      </c>
      <c r="D34" s="38"/>
      <c r="E34" s="38"/>
      <c r="F34" s="38"/>
      <c r="G34" s="38"/>
      <c r="H34" s="44"/>
    </row>
    <row r="35" s="2" customFormat="1" ht="16.8" customHeight="1">
      <c r="A35" s="38"/>
      <c r="B35" s="44"/>
      <c r="C35" s="266" t="s">
        <v>186</v>
      </c>
      <c r="D35" s="266" t="s">
        <v>805</v>
      </c>
      <c r="E35" s="17" t="s">
        <v>82</v>
      </c>
      <c r="F35" s="267">
        <v>2</v>
      </c>
      <c r="G35" s="38"/>
      <c r="H35" s="44"/>
    </row>
    <row r="36" s="2" customFormat="1" ht="16.8" customHeight="1">
      <c r="A36" s="38"/>
      <c r="B36" s="44"/>
      <c r="C36" s="266" t="s">
        <v>645</v>
      </c>
      <c r="D36" s="266" t="s">
        <v>806</v>
      </c>
      <c r="E36" s="17" t="s">
        <v>82</v>
      </c>
      <c r="F36" s="267">
        <v>2</v>
      </c>
      <c r="G36" s="38"/>
      <c r="H36" s="44"/>
    </row>
    <row r="37" s="2" customFormat="1" ht="16.8" customHeight="1">
      <c r="A37" s="38"/>
      <c r="B37" s="44"/>
      <c r="C37" s="262" t="s">
        <v>94</v>
      </c>
      <c r="D37" s="263" t="s">
        <v>95</v>
      </c>
      <c r="E37" s="264" t="s">
        <v>82</v>
      </c>
      <c r="F37" s="265">
        <v>2</v>
      </c>
      <c r="G37" s="38"/>
      <c r="H37" s="44"/>
    </row>
    <row r="38" s="2" customFormat="1" ht="16.8" customHeight="1">
      <c r="A38" s="38"/>
      <c r="B38" s="44"/>
      <c r="C38" s="266" t="s">
        <v>19</v>
      </c>
      <c r="D38" s="266" t="s">
        <v>85</v>
      </c>
      <c r="E38" s="17" t="s">
        <v>19</v>
      </c>
      <c r="F38" s="267">
        <v>2</v>
      </c>
      <c r="G38" s="38"/>
      <c r="H38" s="44"/>
    </row>
    <row r="39" s="2" customFormat="1" ht="16.8" customHeight="1">
      <c r="A39" s="38"/>
      <c r="B39" s="44"/>
      <c r="C39" s="268" t="s">
        <v>792</v>
      </c>
      <c r="D39" s="38"/>
      <c r="E39" s="38"/>
      <c r="F39" s="38"/>
      <c r="G39" s="38"/>
      <c r="H39" s="44"/>
    </row>
    <row r="40" s="2" customFormat="1" ht="16.8" customHeight="1">
      <c r="A40" s="38"/>
      <c r="B40" s="44"/>
      <c r="C40" s="266" t="s">
        <v>191</v>
      </c>
      <c r="D40" s="266" t="s">
        <v>807</v>
      </c>
      <c r="E40" s="17" t="s">
        <v>82</v>
      </c>
      <c r="F40" s="267">
        <v>2</v>
      </c>
      <c r="G40" s="38"/>
      <c r="H40" s="44"/>
    </row>
    <row r="41" s="2" customFormat="1" ht="16.8" customHeight="1">
      <c r="A41" s="38"/>
      <c r="B41" s="44"/>
      <c r="C41" s="266" t="s">
        <v>655</v>
      </c>
      <c r="D41" s="266" t="s">
        <v>808</v>
      </c>
      <c r="E41" s="17" t="s">
        <v>82</v>
      </c>
      <c r="F41" s="267">
        <v>2</v>
      </c>
      <c r="G41" s="38"/>
      <c r="H41" s="44"/>
    </row>
    <row r="42" s="2" customFormat="1" ht="16.8" customHeight="1">
      <c r="A42" s="38"/>
      <c r="B42" s="44"/>
      <c r="C42" s="262" t="s">
        <v>118</v>
      </c>
      <c r="D42" s="263" t="s">
        <v>119</v>
      </c>
      <c r="E42" s="264" t="s">
        <v>104</v>
      </c>
      <c r="F42" s="265">
        <v>240</v>
      </c>
      <c r="G42" s="38"/>
      <c r="H42" s="44"/>
    </row>
    <row r="43" s="2" customFormat="1" ht="16.8" customHeight="1">
      <c r="A43" s="38"/>
      <c r="B43" s="44"/>
      <c r="C43" s="266" t="s">
        <v>19</v>
      </c>
      <c r="D43" s="266" t="s">
        <v>809</v>
      </c>
      <c r="E43" s="17" t="s">
        <v>19</v>
      </c>
      <c r="F43" s="267">
        <v>240</v>
      </c>
      <c r="G43" s="38"/>
      <c r="H43" s="44"/>
    </row>
    <row r="44" s="2" customFormat="1" ht="16.8" customHeight="1">
      <c r="A44" s="38"/>
      <c r="B44" s="44"/>
      <c r="C44" s="268" t="s">
        <v>792</v>
      </c>
      <c r="D44" s="38"/>
      <c r="E44" s="38"/>
      <c r="F44" s="38"/>
      <c r="G44" s="38"/>
      <c r="H44" s="44"/>
    </row>
    <row r="45" s="2" customFormat="1" ht="16.8" customHeight="1">
      <c r="A45" s="38"/>
      <c r="B45" s="44"/>
      <c r="C45" s="266" t="s">
        <v>242</v>
      </c>
      <c r="D45" s="266" t="s">
        <v>810</v>
      </c>
      <c r="E45" s="17" t="s">
        <v>104</v>
      </c>
      <c r="F45" s="267">
        <v>240</v>
      </c>
      <c r="G45" s="38"/>
      <c r="H45" s="44"/>
    </row>
    <row r="46" s="2" customFormat="1" ht="16.8" customHeight="1">
      <c r="A46" s="38"/>
      <c r="B46" s="44"/>
      <c r="C46" s="266" t="s">
        <v>334</v>
      </c>
      <c r="D46" s="266" t="s">
        <v>811</v>
      </c>
      <c r="E46" s="17" t="s">
        <v>104</v>
      </c>
      <c r="F46" s="267">
        <v>240</v>
      </c>
      <c r="G46" s="38"/>
      <c r="H46" s="44"/>
    </row>
    <row r="47" s="2" customFormat="1" ht="16.8" customHeight="1">
      <c r="A47" s="38"/>
      <c r="B47" s="44"/>
      <c r="C47" s="262" t="s">
        <v>102</v>
      </c>
      <c r="D47" s="263" t="s">
        <v>103</v>
      </c>
      <c r="E47" s="264" t="s">
        <v>104</v>
      </c>
      <c r="F47" s="265">
        <v>600.44399999999996</v>
      </c>
      <c r="G47" s="38"/>
      <c r="H47" s="44"/>
    </row>
    <row r="48" s="2" customFormat="1" ht="16.8" customHeight="1">
      <c r="A48" s="38"/>
      <c r="B48" s="44"/>
      <c r="C48" s="266" t="s">
        <v>19</v>
      </c>
      <c r="D48" s="266" t="s">
        <v>812</v>
      </c>
      <c r="E48" s="17" t="s">
        <v>19</v>
      </c>
      <c r="F48" s="267">
        <v>600.44399999999996</v>
      </c>
      <c r="G48" s="38"/>
      <c r="H48" s="44"/>
    </row>
    <row r="49" s="2" customFormat="1" ht="16.8" customHeight="1">
      <c r="A49" s="38"/>
      <c r="B49" s="44"/>
      <c r="C49" s="268" t="s">
        <v>792</v>
      </c>
      <c r="D49" s="38"/>
      <c r="E49" s="38"/>
      <c r="F49" s="38"/>
      <c r="G49" s="38"/>
      <c r="H49" s="44"/>
    </row>
    <row r="50" s="2" customFormat="1" ht="16.8" customHeight="1">
      <c r="A50" s="38"/>
      <c r="B50" s="44"/>
      <c r="C50" s="266" t="s">
        <v>276</v>
      </c>
      <c r="D50" s="266" t="s">
        <v>813</v>
      </c>
      <c r="E50" s="17" t="s">
        <v>104</v>
      </c>
      <c r="F50" s="267">
        <v>600.44399999999996</v>
      </c>
      <c r="G50" s="38"/>
      <c r="H50" s="44"/>
    </row>
    <row r="51" s="2" customFormat="1" ht="16.8" customHeight="1">
      <c r="A51" s="38"/>
      <c r="B51" s="44"/>
      <c r="C51" s="266" t="s">
        <v>281</v>
      </c>
      <c r="D51" s="266" t="s">
        <v>814</v>
      </c>
      <c r="E51" s="17" t="s">
        <v>104</v>
      </c>
      <c r="F51" s="267">
        <v>600.44399999999996</v>
      </c>
      <c r="G51" s="38"/>
      <c r="H51" s="44"/>
    </row>
    <row r="52" s="2" customFormat="1" ht="16.8" customHeight="1">
      <c r="A52" s="38"/>
      <c r="B52" s="44"/>
      <c r="C52" s="262" t="s">
        <v>86</v>
      </c>
      <c r="D52" s="263" t="s">
        <v>87</v>
      </c>
      <c r="E52" s="264" t="s">
        <v>82</v>
      </c>
      <c r="F52" s="265">
        <v>37.700000000000003</v>
      </c>
      <c r="G52" s="38"/>
      <c r="H52" s="44"/>
    </row>
    <row r="53" s="2" customFormat="1" ht="16.8" customHeight="1">
      <c r="A53" s="38"/>
      <c r="B53" s="44"/>
      <c r="C53" s="266" t="s">
        <v>19</v>
      </c>
      <c r="D53" s="266" t="s">
        <v>815</v>
      </c>
      <c r="E53" s="17" t="s">
        <v>19</v>
      </c>
      <c r="F53" s="267">
        <v>37.700000000000003</v>
      </c>
      <c r="G53" s="38"/>
      <c r="H53" s="44"/>
    </row>
    <row r="54" s="2" customFormat="1" ht="16.8" customHeight="1">
      <c r="A54" s="38"/>
      <c r="B54" s="44"/>
      <c r="C54" s="268" t="s">
        <v>792</v>
      </c>
      <c r="D54" s="38"/>
      <c r="E54" s="38"/>
      <c r="F54" s="38"/>
      <c r="G54" s="38"/>
      <c r="H54" s="44"/>
    </row>
    <row r="55" s="2" customFormat="1" ht="16.8" customHeight="1">
      <c r="A55" s="38"/>
      <c r="B55" s="44"/>
      <c r="C55" s="266" t="s">
        <v>450</v>
      </c>
      <c r="D55" s="266" t="s">
        <v>816</v>
      </c>
      <c r="E55" s="17" t="s">
        <v>82</v>
      </c>
      <c r="F55" s="267">
        <v>9</v>
      </c>
      <c r="G55" s="38"/>
      <c r="H55" s="44"/>
    </row>
    <row r="56" s="2" customFormat="1" ht="16.8" customHeight="1">
      <c r="A56" s="38"/>
      <c r="B56" s="44"/>
      <c r="C56" s="266" t="s">
        <v>577</v>
      </c>
      <c r="D56" s="266" t="s">
        <v>817</v>
      </c>
      <c r="E56" s="17" t="s">
        <v>82</v>
      </c>
      <c r="F56" s="267">
        <v>37.700000000000003</v>
      </c>
      <c r="G56" s="38"/>
      <c r="H56" s="44"/>
    </row>
    <row r="57" s="2" customFormat="1" ht="16.8" customHeight="1">
      <c r="A57" s="38"/>
      <c r="B57" s="44"/>
      <c r="C57" s="266" t="s">
        <v>582</v>
      </c>
      <c r="D57" s="266" t="s">
        <v>583</v>
      </c>
      <c r="E57" s="17" t="s">
        <v>82</v>
      </c>
      <c r="F57" s="267">
        <v>282.5</v>
      </c>
      <c r="G57" s="38"/>
      <c r="H57" s="44"/>
    </row>
    <row r="58" s="2" customFormat="1" ht="16.8" customHeight="1">
      <c r="A58" s="38"/>
      <c r="B58" s="44"/>
      <c r="C58" s="266" t="s">
        <v>620</v>
      </c>
      <c r="D58" s="266" t="s">
        <v>818</v>
      </c>
      <c r="E58" s="17" t="s">
        <v>82</v>
      </c>
      <c r="F58" s="267">
        <v>282.5</v>
      </c>
      <c r="G58" s="38"/>
      <c r="H58" s="44"/>
    </row>
    <row r="59" s="2" customFormat="1" ht="16.8" customHeight="1">
      <c r="A59" s="38"/>
      <c r="B59" s="44"/>
      <c r="C59" s="266" t="s">
        <v>625</v>
      </c>
      <c r="D59" s="266" t="s">
        <v>819</v>
      </c>
      <c r="E59" s="17" t="s">
        <v>82</v>
      </c>
      <c r="F59" s="267">
        <v>253.80000000000001</v>
      </c>
      <c r="G59" s="38"/>
      <c r="H59" s="44"/>
    </row>
    <row r="60" s="2" customFormat="1" ht="16.8" customHeight="1">
      <c r="A60" s="38"/>
      <c r="B60" s="44"/>
      <c r="C60" s="262" t="s">
        <v>96</v>
      </c>
      <c r="D60" s="263" t="s">
        <v>97</v>
      </c>
      <c r="E60" s="264" t="s">
        <v>82</v>
      </c>
      <c r="F60" s="265">
        <v>28.699999999999999</v>
      </c>
      <c r="G60" s="38"/>
      <c r="H60" s="44"/>
    </row>
    <row r="61" s="2" customFormat="1" ht="16.8" customHeight="1">
      <c r="A61" s="38"/>
      <c r="B61" s="44"/>
      <c r="C61" s="266" t="s">
        <v>19</v>
      </c>
      <c r="D61" s="266" t="s">
        <v>98</v>
      </c>
      <c r="E61" s="17" t="s">
        <v>19</v>
      </c>
      <c r="F61" s="267">
        <v>28.699999999999999</v>
      </c>
      <c r="G61" s="38"/>
      <c r="H61" s="44"/>
    </row>
    <row r="62" s="2" customFormat="1" ht="16.8" customHeight="1">
      <c r="A62" s="38"/>
      <c r="B62" s="44"/>
      <c r="C62" s="268" t="s">
        <v>792</v>
      </c>
      <c r="D62" s="38"/>
      <c r="E62" s="38"/>
      <c r="F62" s="38"/>
      <c r="G62" s="38"/>
      <c r="H62" s="44"/>
    </row>
    <row r="63" s="2" customFormat="1" ht="16.8" customHeight="1">
      <c r="A63" s="38"/>
      <c r="B63" s="44"/>
      <c r="C63" s="266" t="s">
        <v>272</v>
      </c>
      <c r="D63" s="266" t="s">
        <v>820</v>
      </c>
      <c r="E63" s="17" t="s">
        <v>82</v>
      </c>
      <c r="F63" s="267">
        <v>28.699999999999999</v>
      </c>
      <c r="G63" s="38"/>
      <c r="H63" s="44"/>
    </row>
    <row r="64" s="2" customFormat="1" ht="16.8" customHeight="1">
      <c r="A64" s="38"/>
      <c r="B64" s="44"/>
      <c r="C64" s="266" t="s">
        <v>440</v>
      </c>
      <c r="D64" s="266" t="s">
        <v>821</v>
      </c>
      <c r="E64" s="17" t="s">
        <v>82</v>
      </c>
      <c r="F64" s="267">
        <v>28.699999999999999</v>
      </c>
      <c r="G64" s="38"/>
      <c r="H64" s="44"/>
    </row>
    <row r="65" s="2" customFormat="1" ht="16.8" customHeight="1">
      <c r="A65" s="38"/>
      <c r="B65" s="44"/>
      <c r="C65" s="266" t="s">
        <v>450</v>
      </c>
      <c r="D65" s="266" t="s">
        <v>816</v>
      </c>
      <c r="E65" s="17" t="s">
        <v>82</v>
      </c>
      <c r="F65" s="267">
        <v>9</v>
      </c>
      <c r="G65" s="38"/>
      <c r="H65" s="44"/>
    </row>
    <row r="66" s="2" customFormat="1" ht="16.8" customHeight="1">
      <c r="A66" s="38"/>
      <c r="B66" s="44"/>
      <c r="C66" s="266" t="s">
        <v>625</v>
      </c>
      <c r="D66" s="266" t="s">
        <v>819</v>
      </c>
      <c r="E66" s="17" t="s">
        <v>82</v>
      </c>
      <c r="F66" s="267">
        <v>253.80000000000001</v>
      </c>
      <c r="G66" s="38"/>
      <c r="H66" s="44"/>
    </row>
    <row r="67" s="2" customFormat="1" ht="16.8" customHeight="1">
      <c r="A67" s="38"/>
      <c r="B67" s="44"/>
      <c r="C67" s="262" t="s">
        <v>80</v>
      </c>
      <c r="D67" s="263" t="s">
        <v>81</v>
      </c>
      <c r="E67" s="264" t="s">
        <v>82</v>
      </c>
      <c r="F67" s="265">
        <v>244.80000000000001</v>
      </c>
      <c r="G67" s="38"/>
      <c r="H67" s="44"/>
    </row>
    <row r="68" s="2" customFormat="1" ht="16.8" customHeight="1">
      <c r="A68" s="38"/>
      <c r="B68" s="44"/>
      <c r="C68" s="266" t="s">
        <v>19</v>
      </c>
      <c r="D68" s="266" t="s">
        <v>822</v>
      </c>
      <c r="E68" s="17" t="s">
        <v>19</v>
      </c>
      <c r="F68" s="267">
        <v>237.59999999999999</v>
      </c>
      <c r="G68" s="38"/>
      <c r="H68" s="44"/>
    </row>
    <row r="69" s="2" customFormat="1" ht="16.8" customHeight="1">
      <c r="A69" s="38"/>
      <c r="B69" s="44"/>
      <c r="C69" s="266" t="s">
        <v>19</v>
      </c>
      <c r="D69" s="266" t="s">
        <v>823</v>
      </c>
      <c r="E69" s="17" t="s">
        <v>19</v>
      </c>
      <c r="F69" s="267">
        <v>7.2000000000000002</v>
      </c>
      <c r="G69" s="38"/>
      <c r="H69" s="44"/>
    </row>
    <row r="70" s="2" customFormat="1" ht="16.8" customHeight="1">
      <c r="A70" s="38"/>
      <c r="B70" s="44"/>
      <c r="C70" s="266" t="s">
        <v>19</v>
      </c>
      <c r="D70" s="266" t="s">
        <v>253</v>
      </c>
      <c r="E70" s="17" t="s">
        <v>19</v>
      </c>
      <c r="F70" s="267">
        <v>244.80000000000001</v>
      </c>
      <c r="G70" s="38"/>
      <c r="H70" s="44"/>
    </row>
    <row r="71" s="2" customFormat="1" ht="16.8" customHeight="1">
      <c r="A71" s="38"/>
      <c r="B71" s="44"/>
      <c r="C71" s="268" t="s">
        <v>792</v>
      </c>
      <c r="D71" s="38"/>
      <c r="E71" s="38"/>
      <c r="F71" s="38"/>
      <c r="G71" s="38"/>
      <c r="H71" s="44"/>
    </row>
    <row r="72" s="2" customFormat="1" ht="16.8" customHeight="1">
      <c r="A72" s="38"/>
      <c r="B72" s="44"/>
      <c r="C72" s="266" t="s">
        <v>430</v>
      </c>
      <c r="D72" s="266" t="s">
        <v>824</v>
      </c>
      <c r="E72" s="17" t="s">
        <v>82</v>
      </c>
      <c r="F72" s="267">
        <v>244.80000000000001</v>
      </c>
      <c r="G72" s="38"/>
      <c r="H72" s="44"/>
    </row>
    <row r="73" s="2" customFormat="1" ht="16.8" customHeight="1">
      <c r="A73" s="38"/>
      <c r="B73" s="44"/>
      <c r="C73" s="266" t="s">
        <v>572</v>
      </c>
      <c r="D73" s="266" t="s">
        <v>825</v>
      </c>
      <c r="E73" s="17" t="s">
        <v>82</v>
      </c>
      <c r="F73" s="267">
        <v>244.80000000000001</v>
      </c>
      <c r="G73" s="38"/>
      <c r="H73" s="44"/>
    </row>
    <row r="74" s="2" customFormat="1" ht="16.8" customHeight="1">
      <c r="A74" s="38"/>
      <c r="B74" s="44"/>
      <c r="C74" s="266" t="s">
        <v>582</v>
      </c>
      <c r="D74" s="266" t="s">
        <v>583</v>
      </c>
      <c r="E74" s="17" t="s">
        <v>82</v>
      </c>
      <c r="F74" s="267">
        <v>282.5</v>
      </c>
      <c r="G74" s="38"/>
      <c r="H74" s="44"/>
    </row>
    <row r="75" s="2" customFormat="1" ht="16.8" customHeight="1">
      <c r="A75" s="38"/>
      <c r="B75" s="44"/>
      <c r="C75" s="266" t="s">
        <v>620</v>
      </c>
      <c r="D75" s="266" t="s">
        <v>818</v>
      </c>
      <c r="E75" s="17" t="s">
        <v>82</v>
      </c>
      <c r="F75" s="267">
        <v>282.5</v>
      </c>
      <c r="G75" s="38"/>
      <c r="H75" s="44"/>
    </row>
    <row r="76" s="2" customFormat="1" ht="16.8" customHeight="1">
      <c r="A76" s="38"/>
      <c r="B76" s="44"/>
      <c r="C76" s="266" t="s">
        <v>625</v>
      </c>
      <c r="D76" s="266" t="s">
        <v>819</v>
      </c>
      <c r="E76" s="17" t="s">
        <v>82</v>
      </c>
      <c r="F76" s="267">
        <v>253.80000000000001</v>
      </c>
      <c r="G76" s="38"/>
      <c r="H76" s="44"/>
    </row>
    <row r="77" s="2" customFormat="1" ht="16.8" customHeight="1">
      <c r="A77" s="38"/>
      <c r="B77" s="44"/>
      <c r="C77" s="262" t="s">
        <v>826</v>
      </c>
      <c r="D77" s="263" t="s">
        <v>827</v>
      </c>
      <c r="E77" s="264" t="s">
        <v>92</v>
      </c>
      <c r="F77" s="265">
        <v>270.19999999999999</v>
      </c>
      <c r="G77" s="38"/>
      <c r="H77" s="44"/>
    </row>
    <row r="78" s="2" customFormat="1" ht="16.8" customHeight="1">
      <c r="A78" s="38"/>
      <c r="B78" s="44"/>
      <c r="C78" s="266" t="s">
        <v>19</v>
      </c>
      <c r="D78" s="266" t="s">
        <v>828</v>
      </c>
      <c r="E78" s="17" t="s">
        <v>19</v>
      </c>
      <c r="F78" s="267">
        <v>127.09999999999999</v>
      </c>
      <c r="G78" s="38"/>
      <c r="H78" s="44"/>
    </row>
    <row r="79" s="2" customFormat="1" ht="16.8" customHeight="1">
      <c r="A79" s="38"/>
      <c r="B79" s="44"/>
      <c r="C79" s="266" t="s">
        <v>19</v>
      </c>
      <c r="D79" s="266" t="s">
        <v>829</v>
      </c>
      <c r="E79" s="17" t="s">
        <v>19</v>
      </c>
      <c r="F79" s="267">
        <v>200.09999999999999</v>
      </c>
      <c r="G79" s="38"/>
      <c r="H79" s="44"/>
    </row>
    <row r="80" s="2" customFormat="1" ht="16.8" customHeight="1">
      <c r="A80" s="38"/>
      <c r="B80" s="44"/>
      <c r="C80" s="266" t="s">
        <v>19</v>
      </c>
      <c r="D80" s="266" t="s">
        <v>830</v>
      </c>
      <c r="E80" s="17" t="s">
        <v>19</v>
      </c>
      <c r="F80" s="267">
        <v>15</v>
      </c>
      <c r="G80" s="38"/>
      <c r="H80" s="44"/>
    </row>
    <row r="81" s="2" customFormat="1" ht="16.8" customHeight="1">
      <c r="A81" s="38"/>
      <c r="B81" s="44"/>
      <c r="C81" s="266" t="s">
        <v>19</v>
      </c>
      <c r="D81" s="266" t="s">
        <v>831</v>
      </c>
      <c r="E81" s="17" t="s">
        <v>19</v>
      </c>
      <c r="F81" s="267">
        <v>-72</v>
      </c>
      <c r="G81" s="38"/>
      <c r="H81" s="44"/>
    </row>
    <row r="82" s="2" customFormat="1" ht="16.8" customHeight="1">
      <c r="A82" s="38"/>
      <c r="B82" s="44"/>
      <c r="C82" s="266" t="s">
        <v>19</v>
      </c>
      <c r="D82" s="266" t="s">
        <v>253</v>
      </c>
      <c r="E82" s="17" t="s">
        <v>19</v>
      </c>
      <c r="F82" s="267">
        <v>270.19999999999999</v>
      </c>
      <c r="G82" s="38"/>
      <c r="H82" s="44"/>
    </row>
    <row r="83" s="2" customFormat="1" ht="16.8" customHeight="1">
      <c r="A83" s="38"/>
      <c r="B83" s="44"/>
      <c r="C83" s="262" t="s">
        <v>124</v>
      </c>
      <c r="D83" s="263" t="s">
        <v>125</v>
      </c>
      <c r="E83" s="264" t="s">
        <v>92</v>
      </c>
      <c r="F83" s="265">
        <v>206.38800000000001</v>
      </c>
      <c r="G83" s="38"/>
      <c r="H83" s="44"/>
    </row>
    <row r="84" s="2" customFormat="1" ht="16.8" customHeight="1">
      <c r="A84" s="38"/>
      <c r="B84" s="44"/>
      <c r="C84" s="266" t="s">
        <v>19</v>
      </c>
      <c r="D84" s="266" t="s">
        <v>831</v>
      </c>
      <c r="E84" s="17" t="s">
        <v>19</v>
      </c>
      <c r="F84" s="267">
        <v>-72</v>
      </c>
      <c r="G84" s="38"/>
      <c r="H84" s="44"/>
    </row>
    <row r="85" s="2" customFormat="1" ht="16.8" customHeight="1">
      <c r="A85" s="38"/>
      <c r="B85" s="44"/>
      <c r="C85" s="266" t="s">
        <v>19</v>
      </c>
      <c r="D85" s="266" t="s">
        <v>832</v>
      </c>
      <c r="E85" s="17" t="s">
        <v>19</v>
      </c>
      <c r="F85" s="267">
        <v>206.38800000000001</v>
      </c>
      <c r="G85" s="38"/>
      <c r="H85" s="44"/>
    </row>
    <row r="86" s="2" customFormat="1" ht="16.8" customHeight="1">
      <c r="A86" s="38"/>
      <c r="B86" s="44"/>
      <c r="C86" s="268" t="s">
        <v>792</v>
      </c>
      <c r="D86" s="38"/>
      <c r="E86" s="38"/>
      <c r="F86" s="38"/>
      <c r="G86" s="38"/>
      <c r="H86" s="44"/>
    </row>
    <row r="87" s="2" customFormat="1" ht="16.8" customHeight="1">
      <c r="A87" s="38"/>
      <c r="B87" s="44"/>
      <c r="C87" s="266" t="s">
        <v>262</v>
      </c>
      <c r="D87" s="266" t="s">
        <v>833</v>
      </c>
      <c r="E87" s="17" t="s">
        <v>92</v>
      </c>
      <c r="F87" s="267">
        <v>206.38800000000001</v>
      </c>
      <c r="G87" s="38"/>
      <c r="H87" s="44"/>
    </row>
    <row r="88" s="2" customFormat="1" ht="16.8" customHeight="1">
      <c r="A88" s="38"/>
      <c r="B88" s="44"/>
      <c r="C88" s="262" t="s">
        <v>127</v>
      </c>
      <c r="D88" s="263" t="s">
        <v>128</v>
      </c>
      <c r="E88" s="264" t="s">
        <v>92</v>
      </c>
      <c r="F88" s="265">
        <v>63.811999999999998</v>
      </c>
      <c r="G88" s="38"/>
      <c r="H88" s="44"/>
    </row>
    <row r="89" s="2" customFormat="1" ht="16.8" customHeight="1">
      <c r="A89" s="38"/>
      <c r="B89" s="44"/>
      <c r="C89" s="266" t="s">
        <v>19</v>
      </c>
      <c r="D89" s="266" t="s">
        <v>834</v>
      </c>
      <c r="E89" s="17" t="s">
        <v>19</v>
      </c>
      <c r="F89" s="267">
        <v>63.811999999999998</v>
      </c>
      <c r="G89" s="38"/>
      <c r="H89" s="44"/>
    </row>
    <row r="90" s="2" customFormat="1" ht="16.8" customHeight="1">
      <c r="A90" s="38"/>
      <c r="B90" s="44"/>
      <c r="C90" s="268" t="s">
        <v>792</v>
      </c>
      <c r="D90" s="38"/>
      <c r="E90" s="38"/>
      <c r="F90" s="38"/>
      <c r="G90" s="38"/>
      <c r="H90" s="44"/>
    </row>
    <row r="91" s="2" customFormat="1" ht="16.8" customHeight="1">
      <c r="A91" s="38"/>
      <c r="B91" s="44"/>
      <c r="C91" s="266" t="s">
        <v>267</v>
      </c>
      <c r="D91" s="266" t="s">
        <v>835</v>
      </c>
      <c r="E91" s="17" t="s">
        <v>92</v>
      </c>
      <c r="F91" s="267">
        <v>63.811999999999998</v>
      </c>
      <c r="G91" s="38"/>
      <c r="H91" s="44"/>
    </row>
    <row r="92" s="2" customFormat="1" ht="16.8" customHeight="1">
      <c r="A92" s="38"/>
      <c r="B92" s="44"/>
      <c r="C92" s="262" t="s">
        <v>115</v>
      </c>
      <c r="D92" s="263" t="s">
        <v>116</v>
      </c>
      <c r="E92" s="264" t="s">
        <v>82</v>
      </c>
      <c r="F92" s="265">
        <v>10.4</v>
      </c>
      <c r="G92" s="38"/>
      <c r="H92" s="44"/>
    </row>
    <row r="93" s="2" customFormat="1" ht="16.8" customHeight="1">
      <c r="A93" s="38"/>
      <c r="B93" s="44"/>
      <c r="C93" s="266" t="s">
        <v>19</v>
      </c>
      <c r="D93" s="266" t="s">
        <v>836</v>
      </c>
      <c r="E93" s="17" t="s">
        <v>19</v>
      </c>
      <c r="F93" s="267">
        <v>10.4</v>
      </c>
      <c r="G93" s="38"/>
      <c r="H93" s="44"/>
    </row>
    <row r="94" s="2" customFormat="1" ht="16.8" customHeight="1">
      <c r="A94" s="38"/>
      <c r="B94" s="44"/>
      <c r="C94" s="268" t="s">
        <v>792</v>
      </c>
      <c r="D94" s="38"/>
      <c r="E94" s="38"/>
      <c r="F94" s="38"/>
      <c r="G94" s="38"/>
      <c r="H94" s="44"/>
    </row>
    <row r="95" s="2" customFormat="1" ht="16.8" customHeight="1">
      <c r="A95" s="38"/>
      <c r="B95" s="44"/>
      <c r="C95" s="266" t="s">
        <v>666</v>
      </c>
      <c r="D95" s="266" t="s">
        <v>837</v>
      </c>
      <c r="E95" s="17" t="s">
        <v>82</v>
      </c>
      <c r="F95" s="267">
        <v>10.4</v>
      </c>
      <c r="G95" s="38"/>
      <c r="H95" s="44"/>
    </row>
    <row r="96" s="2" customFormat="1" ht="16.8" customHeight="1">
      <c r="A96" s="38"/>
      <c r="B96" s="44"/>
      <c r="C96" s="262" t="s">
        <v>109</v>
      </c>
      <c r="D96" s="263" t="s">
        <v>110</v>
      </c>
      <c r="E96" s="264" t="s">
        <v>92</v>
      </c>
      <c r="F96" s="265">
        <v>113.19499999999999</v>
      </c>
      <c r="G96" s="38"/>
      <c r="H96" s="44"/>
    </row>
    <row r="97" s="2" customFormat="1" ht="16.8" customHeight="1">
      <c r="A97" s="38"/>
      <c r="B97" s="44"/>
      <c r="C97" s="266" t="s">
        <v>19</v>
      </c>
      <c r="D97" s="266" t="s">
        <v>838</v>
      </c>
      <c r="E97" s="17" t="s">
        <v>19</v>
      </c>
      <c r="F97" s="267">
        <v>0.085000000000000006</v>
      </c>
      <c r="G97" s="38"/>
      <c r="H97" s="44"/>
    </row>
    <row r="98" s="2" customFormat="1" ht="16.8" customHeight="1">
      <c r="A98" s="38"/>
      <c r="B98" s="44"/>
      <c r="C98" s="266" t="s">
        <v>19</v>
      </c>
      <c r="D98" s="266" t="s">
        <v>839</v>
      </c>
      <c r="E98" s="17" t="s">
        <v>19</v>
      </c>
      <c r="F98" s="267">
        <v>1.546</v>
      </c>
      <c r="G98" s="38"/>
      <c r="H98" s="44"/>
    </row>
    <row r="99" s="2" customFormat="1" ht="16.8" customHeight="1">
      <c r="A99" s="38"/>
      <c r="B99" s="44"/>
      <c r="C99" s="266" t="s">
        <v>19</v>
      </c>
      <c r="D99" s="266" t="s">
        <v>840</v>
      </c>
      <c r="E99" s="17" t="s">
        <v>19</v>
      </c>
      <c r="F99" s="267">
        <v>111.56399999999999</v>
      </c>
      <c r="G99" s="38"/>
      <c r="H99" s="44"/>
    </row>
    <row r="100" s="2" customFormat="1" ht="16.8" customHeight="1">
      <c r="A100" s="38"/>
      <c r="B100" s="44"/>
      <c r="C100" s="266" t="s">
        <v>19</v>
      </c>
      <c r="D100" s="266" t="s">
        <v>253</v>
      </c>
      <c r="E100" s="17" t="s">
        <v>19</v>
      </c>
      <c r="F100" s="267">
        <v>113.19499999999999</v>
      </c>
      <c r="G100" s="38"/>
      <c r="H100" s="44"/>
    </row>
    <row r="101" s="2" customFormat="1" ht="16.8" customHeight="1">
      <c r="A101" s="38"/>
      <c r="B101" s="44"/>
      <c r="C101" s="268" t="s">
        <v>792</v>
      </c>
      <c r="D101" s="38"/>
      <c r="E101" s="38"/>
      <c r="F101" s="38"/>
      <c r="G101" s="38"/>
      <c r="H101" s="44"/>
    </row>
    <row r="102" s="2" customFormat="1" ht="16.8" customHeight="1">
      <c r="A102" s="38"/>
      <c r="B102" s="44"/>
      <c r="C102" s="266" t="s">
        <v>291</v>
      </c>
      <c r="D102" s="266" t="s">
        <v>841</v>
      </c>
      <c r="E102" s="17" t="s">
        <v>92</v>
      </c>
      <c r="F102" s="267">
        <v>113.19499999999999</v>
      </c>
      <c r="G102" s="38"/>
      <c r="H102" s="44"/>
    </row>
    <row r="103" s="2" customFormat="1" ht="16.8" customHeight="1">
      <c r="A103" s="38"/>
      <c r="B103" s="44"/>
      <c r="C103" s="266" t="s">
        <v>296</v>
      </c>
      <c r="D103" s="266" t="s">
        <v>842</v>
      </c>
      <c r="E103" s="17" t="s">
        <v>92</v>
      </c>
      <c r="F103" s="267">
        <v>226.38999999999999</v>
      </c>
      <c r="G103" s="38"/>
      <c r="H103" s="44"/>
    </row>
    <row r="104" s="2" customFormat="1" ht="16.8" customHeight="1">
      <c r="A104" s="38"/>
      <c r="B104" s="44"/>
      <c r="C104" s="266" t="s">
        <v>302</v>
      </c>
      <c r="D104" s="266" t="s">
        <v>843</v>
      </c>
      <c r="E104" s="17" t="s">
        <v>304</v>
      </c>
      <c r="F104" s="267">
        <v>249.029</v>
      </c>
      <c r="G104" s="38"/>
      <c r="H104" s="44"/>
    </row>
    <row r="105" s="2" customFormat="1" ht="16.8" customHeight="1">
      <c r="A105" s="38"/>
      <c r="B105" s="44"/>
      <c r="C105" s="266" t="s">
        <v>309</v>
      </c>
      <c r="D105" s="266" t="s">
        <v>844</v>
      </c>
      <c r="E105" s="17" t="s">
        <v>92</v>
      </c>
      <c r="F105" s="267">
        <v>113.19499999999999</v>
      </c>
      <c r="G105" s="38"/>
      <c r="H105" s="44"/>
    </row>
    <row r="106" s="2" customFormat="1" ht="16.8" customHeight="1">
      <c r="A106" s="38"/>
      <c r="B106" s="44"/>
      <c r="C106" s="262" t="s">
        <v>845</v>
      </c>
      <c r="D106" s="263" t="s">
        <v>846</v>
      </c>
      <c r="E106" s="264" t="s">
        <v>92</v>
      </c>
      <c r="F106" s="265">
        <v>3.5529999999999999</v>
      </c>
      <c r="G106" s="38"/>
      <c r="H106" s="44"/>
    </row>
    <row r="107" s="2" customFormat="1" ht="16.8" customHeight="1">
      <c r="A107" s="38"/>
      <c r="B107" s="44"/>
      <c r="C107" s="266" t="s">
        <v>19</v>
      </c>
      <c r="D107" s="266" t="s">
        <v>847</v>
      </c>
      <c r="E107" s="17" t="s">
        <v>19</v>
      </c>
      <c r="F107" s="267">
        <v>3.5529999999999999</v>
      </c>
      <c r="G107" s="38"/>
      <c r="H107" s="44"/>
    </row>
    <row r="108" s="2" customFormat="1" ht="16.8" customHeight="1">
      <c r="A108" s="38"/>
      <c r="B108" s="44"/>
      <c r="C108" s="268" t="s">
        <v>792</v>
      </c>
      <c r="D108" s="38"/>
      <c r="E108" s="38"/>
      <c r="F108" s="38"/>
      <c r="G108" s="38"/>
      <c r="H108" s="44"/>
    </row>
    <row r="109" s="2" customFormat="1" ht="16.8" customHeight="1">
      <c r="A109" s="38"/>
      <c r="B109" s="44"/>
      <c r="C109" s="266" t="s">
        <v>320</v>
      </c>
      <c r="D109" s="266" t="s">
        <v>321</v>
      </c>
      <c r="E109" s="17" t="s">
        <v>304</v>
      </c>
      <c r="F109" s="267">
        <v>2.4359999999999999</v>
      </c>
      <c r="G109" s="38"/>
      <c r="H109" s="44"/>
    </row>
    <row r="110" s="2" customFormat="1" ht="16.8" customHeight="1">
      <c r="A110" s="38"/>
      <c r="B110" s="44"/>
      <c r="C110" s="262" t="s">
        <v>106</v>
      </c>
      <c r="D110" s="263" t="s">
        <v>107</v>
      </c>
      <c r="E110" s="264" t="s">
        <v>92</v>
      </c>
      <c r="F110" s="265">
        <v>157.005</v>
      </c>
      <c r="G110" s="38"/>
      <c r="H110" s="44"/>
    </row>
    <row r="111" s="2" customFormat="1" ht="16.8" customHeight="1">
      <c r="A111" s="38"/>
      <c r="B111" s="44"/>
      <c r="C111" s="266" t="s">
        <v>19</v>
      </c>
      <c r="D111" s="266" t="s">
        <v>848</v>
      </c>
      <c r="E111" s="17" t="s">
        <v>19</v>
      </c>
      <c r="F111" s="267">
        <v>157.005</v>
      </c>
      <c r="G111" s="38"/>
      <c r="H111" s="44"/>
    </row>
    <row r="112" s="2" customFormat="1" ht="16.8" customHeight="1">
      <c r="A112" s="38"/>
      <c r="B112" s="44"/>
      <c r="C112" s="268" t="s">
        <v>792</v>
      </c>
      <c r="D112" s="38"/>
      <c r="E112" s="38"/>
      <c r="F112" s="38"/>
      <c r="G112" s="38"/>
      <c r="H112" s="44"/>
    </row>
    <row r="113" s="2" customFormat="1" ht="16.8" customHeight="1">
      <c r="A113" s="38"/>
      <c r="B113" s="44"/>
      <c r="C113" s="266" t="s">
        <v>314</v>
      </c>
      <c r="D113" s="266" t="s">
        <v>849</v>
      </c>
      <c r="E113" s="17" t="s">
        <v>92</v>
      </c>
      <c r="F113" s="267">
        <v>157.005</v>
      </c>
      <c r="G113" s="38"/>
      <c r="H113" s="44"/>
    </row>
    <row r="114" s="2" customFormat="1" ht="7.44" customHeight="1">
      <c r="A114" s="38"/>
      <c r="B114" s="151"/>
      <c r="C114" s="152"/>
      <c r="D114" s="152"/>
      <c r="E114" s="152"/>
      <c r="F114" s="152"/>
      <c r="G114" s="152"/>
      <c r="H114" s="44"/>
    </row>
    <row r="115" s="2" customFormat="1">
      <c r="A115" s="38"/>
      <c r="B115" s="38"/>
      <c r="C115" s="38"/>
      <c r="D115" s="38"/>
      <c r="E115" s="38"/>
      <c r="F115" s="38"/>
      <c r="G115" s="38"/>
      <c r="H115" s="38"/>
    </row>
  </sheetData>
  <sheetProtection sheet="1" formatColumns="0" formatRows="0" objects="1" scenarios="1" spinCount="100000" saltValue="P6drcvdcmSCUzh9y7PTjQPgV1d34QyPfr0VkmFlkx/Sfyf0bnNEsaQIWcJhAUmXa693oymIZWD94NtbsLEid0w==" hashValue="Ak9vp9ozJagyRZdYiCPtx8+dyp74KfarRzmySsPuc9doNKBqqFe4EEPOQoaUzUtYxnlq3/KIVEyLVF2lD05nAg==" algorithmName="SHA-512" password="CC35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5" customFormat="1" ht="45" customHeight="1">
      <c r="B3" s="273"/>
      <c r="C3" s="274" t="s">
        <v>850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851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852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853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854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855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856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857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858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859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860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77</v>
      </c>
      <c r="F18" s="280" t="s">
        <v>861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862</v>
      </c>
      <c r="F19" s="280" t="s">
        <v>863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864</v>
      </c>
      <c r="F20" s="280" t="s">
        <v>865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866</v>
      </c>
      <c r="F21" s="280" t="s">
        <v>867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868</v>
      </c>
      <c r="F22" s="280" t="s">
        <v>869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870</v>
      </c>
      <c r="F23" s="280" t="s">
        <v>871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872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873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874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875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876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877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878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879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880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151</v>
      </c>
      <c r="F36" s="280"/>
      <c r="G36" s="280" t="s">
        <v>881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882</v>
      </c>
      <c r="F37" s="280"/>
      <c r="G37" s="280" t="s">
        <v>883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54</v>
      </c>
      <c r="F38" s="280"/>
      <c r="G38" s="280" t="s">
        <v>884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55</v>
      </c>
      <c r="F39" s="280"/>
      <c r="G39" s="280" t="s">
        <v>885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152</v>
      </c>
      <c r="F40" s="280"/>
      <c r="G40" s="280" t="s">
        <v>886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153</v>
      </c>
      <c r="F41" s="280"/>
      <c r="G41" s="280" t="s">
        <v>887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888</v>
      </c>
      <c r="F42" s="280"/>
      <c r="G42" s="280" t="s">
        <v>889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890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891</v>
      </c>
      <c r="F44" s="280"/>
      <c r="G44" s="280" t="s">
        <v>892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155</v>
      </c>
      <c r="F45" s="280"/>
      <c r="G45" s="280" t="s">
        <v>893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894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895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896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897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898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899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900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901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902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903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904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905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906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907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908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909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910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911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912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913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914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915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916</v>
      </c>
      <c r="D76" s="298"/>
      <c r="E76" s="298"/>
      <c r="F76" s="298" t="s">
        <v>917</v>
      </c>
      <c r="G76" s="299"/>
      <c r="H76" s="298" t="s">
        <v>55</v>
      </c>
      <c r="I76" s="298" t="s">
        <v>58</v>
      </c>
      <c r="J76" s="298" t="s">
        <v>918</v>
      </c>
      <c r="K76" s="297"/>
    </row>
    <row r="77" s="1" customFormat="1" ht="17.25" customHeight="1">
      <c r="B77" s="295"/>
      <c r="C77" s="300" t="s">
        <v>919</v>
      </c>
      <c r="D77" s="300"/>
      <c r="E77" s="300"/>
      <c r="F77" s="301" t="s">
        <v>920</v>
      </c>
      <c r="G77" s="302"/>
      <c r="H77" s="300"/>
      <c r="I77" s="300"/>
      <c r="J77" s="300" t="s">
        <v>921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54</v>
      </c>
      <c r="D79" s="305"/>
      <c r="E79" s="305"/>
      <c r="F79" s="306" t="s">
        <v>922</v>
      </c>
      <c r="G79" s="307"/>
      <c r="H79" s="283" t="s">
        <v>923</v>
      </c>
      <c r="I79" s="283" t="s">
        <v>924</v>
      </c>
      <c r="J79" s="283">
        <v>20</v>
      </c>
      <c r="K79" s="297"/>
    </row>
    <row r="80" s="1" customFormat="1" ht="15" customHeight="1">
      <c r="B80" s="295"/>
      <c r="C80" s="283" t="s">
        <v>925</v>
      </c>
      <c r="D80" s="283"/>
      <c r="E80" s="283"/>
      <c r="F80" s="306" t="s">
        <v>922</v>
      </c>
      <c r="G80" s="307"/>
      <c r="H80" s="283" t="s">
        <v>926</v>
      </c>
      <c r="I80" s="283" t="s">
        <v>924</v>
      </c>
      <c r="J80" s="283">
        <v>120</v>
      </c>
      <c r="K80" s="297"/>
    </row>
    <row r="81" s="1" customFormat="1" ht="15" customHeight="1">
      <c r="B81" s="308"/>
      <c r="C81" s="283" t="s">
        <v>927</v>
      </c>
      <c r="D81" s="283"/>
      <c r="E81" s="283"/>
      <c r="F81" s="306" t="s">
        <v>928</v>
      </c>
      <c r="G81" s="307"/>
      <c r="H81" s="283" t="s">
        <v>929</v>
      </c>
      <c r="I81" s="283" t="s">
        <v>924</v>
      </c>
      <c r="J81" s="283">
        <v>50</v>
      </c>
      <c r="K81" s="297"/>
    </row>
    <row r="82" s="1" customFormat="1" ht="15" customHeight="1">
      <c r="B82" s="308"/>
      <c r="C82" s="283" t="s">
        <v>930</v>
      </c>
      <c r="D82" s="283"/>
      <c r="E82" s="283"/>
      <c r="F82" s="306" t="s">
        <v>922</v>
      </c>
      <c r="G82" s="307"/>
      <c r="H82" s="283" t="s">
        <v>931</v>
      </c>
      <c r="I82" s="283" t="s">
        <v>932</v>
      </c>
      <c r="J82" s="283"/>
      <c r="K82" s="297"/>
    </row>
    <row r="83" s="1" customFormat="1" ht="15" customHeight="1">
      <c r="B83" s="308"/>
      <c r="C83" s="309" t="s">
        <v>933</v>
      </c>
      <c r="D83" s="309"/>
      <c r="E83" s="309"/>
      <c r="F83" s="310" t="s">
        <v>928</v>
      </c>
      <c r="G83" s="309"/>
      <c r="H83" s="309" t="s">
        <v>934</v>
      </c>
      <c r="I83" s="309" t="s">
        <v>924</v>
      </c>
      <c r="J83" s="309">
        <v>15</v>
      </c>
      <c r="K83" s="297"/>
    </row>
    <row r="84" s="1" customFormat="1" ht="15" customHeight="1">
      <c r="B84" s="308"/>
      <c r="C84" s="309" t="s">
        <v>935</v>
      </c>
      <c r="D84" s="309"/>
      <c r="E84" s="309"/>
      <c r="F84" s="310" t="s">
        <v>928</v>
      </c>
      <c r="G84" s="309"/>
      <c r="H84" s="309" t="s">
        <v>936</v>
      </c>
      <c r="I84" s="309" t="s">
        <v>924</v>
      </c>
      <c r="J84" s="309">
        <v>15</v>
      </c>
      <c r="K84" s="297"/>
    </row>
    <row r="85" s="1" customFormat="1" ht="15" customHeight="1">
      <c r="B85" s="308"/>
      <c r="C85" s="309" t="s">
        <v>937</v>
      </c>
      <c r="D85" s="309"/>
      <c r="E85" s="309"/>
      <c r="F85" s="310" t="s">
        <v>928</v>
      </c>
      <c r="G85" s="309"/>
      <c r="H85" s="309" t="s">
        <v>938</v>
      </c>
      <c r="I85" s="309" t="s">
        <v>924</v>
      </c>
      <c r="J85" s="309">
        <v>20</v>
      </c>
      <c r="K85" s="297"/>
    </row>
    <row r="86" s="1" customFormat="1" ht="15" customHeight="1">
      <c r="B86" s="308"/>
      <c r="C86" s="309" t="s">
        <v>939</v>
      </c>
      <c r="D86" s="309"/>
      <c r="E86" s="309"/>
      <c r="F86" s="310" t="s">
        <v>928</v>
      </c>
      <c r="G86" s="309"/>
      <c r="H86" s="309" t="s">
        <v>940</v>
      </c>
      <c r="I86" s="309" t="s">
        <v>924</v>
      </c>
      <c r="J86" s="309">
        <v>20</v>
      </c>
      <c r="K86" s="297"/>
    </row>
    <row r="87" s="1" customFormat="1" ht="15" customHeight="1">
      <c r="B87" s="308"/>
      <c r="C87" s="283" t="s">
        <v>941</v>
      </c>
      <c r="D87" s="283"/>
      <c r="E87" s="283"/>
      <c r="F87" s="306" t="s">
        <v>928</v>
      </c>
      <c r="G87" s="307"/>
      <c r="H87" s="283" t="s">
        <v>942</v>
      </c>
      <c r="I87" s="283" t="s">
        <v>924</v>
      </c>
      <c r="J87" s="283">
        <v>50</v>
      </c>
      <c r="K87" s="297"/>
    </row>
    <row r="88" s="1" customFormat="1" ht="15" customHeight="1">
      <c r="B88" s="308"/>
      <c r="C88" s="283" t="s">
        <v>943</v>
      </c>
      <c r="D88" s="283"/>
      <c r="E88" s="283"/>
      <c r="F88" s="306" t="s">
        <v>928</v>
      </c>
      <c r="G88" s="307"/>
      <c r="H88" s="283" t="s">
        <v>944</v>
      </c>
      <c r="I88" s="283" t="s">
        <v>924</v>
      </c>
      <c r="J88" s="283">
        <v>20</v>
      </c>
      <c r="K88" s="297"/>
    </row>
    <row r="89" s="1" customFormat="1" ht="15" customHeight="1">
      <c r="B89" s="308"/>
      <c r="C89" s="283" t="s">
        <v>945</v>
      </c>
      <c r="D89" s="283"/>
      <c r="E89" s="283"/>
      <c r="F89" s="306" t="s">
        <v>928</v>
      </c>
      <c r="G89" s="307"/>
      <c r="H89" s="283" t="s">
        <v>946</v>
      </c>
      <c r="I89" s="283" t="s">
        <v>924</v>
      </c>
      <c r="J89" s="283">
        <v>20</v>
      </c>
      <c r="K89" s="297"/>
    </row>
    <row r="90" s="1" customFormat="1" ht="15" customHeight="1">
      <c r="B90" s="308"/>
      <c r="C90" s="283" t="s">
        <v>947</v>
      </c>
      <c r="D90" s="283"/>
      <c r="E90" s="283"/>
      <c r="F90" s="306" t="s">
        <v>928</v>
      </c>
      <c r="G90" s="307"/>
      <c r="H90" s="283" t="s">
        <v>948</v>
      </c>
      <c r="I90" s="283" t="s">
        <v>924</v>
      </c>
      <c r="J90" s="283">
        <v>50</v>
      </c>
      <c r="K90" s="297"/>
    </row>
    <row r="91" s="1" customFormat="1" ht="15" customHeight="1">
      <c r="B91" s="308"/>
      <c r="C91" s="283" t="s">
        <v>949</v>
      </c>
      <c r="D91" s="283"/>
      <c r="E91" s="283"/>
      <c r="F91" s="306" t="s">
        <v>928</v>
      </c>
      <c r="G91" s="307"/>
      <c r="H91" s="283" t="s">
        <v>949</v>
      </c>
      <c r="I91" s="283" t="s">
        <v>924</v>
      </c>
      <c r="J91" s="283">
        <v>50</v>
      </c>
      <c r="K91" s="297"/>
    </row>
    <row r="92" s="1" customFormat="1" ht="15" customHeight="1">
      <c r="B92" s="308"/>
      <c r="C92" s="283" t="s">
        <v>950</v>
      </c>
      <c r="D92" s="283"/>
      <c r="E92" s="283"/>
      <c r="F92" s="306" t="s">
        <v>928</v>
      </c>
      <c r="G92" s="307"/>
      <c r="H92" s="283" t="s">
        <v>951</v>
      </c>
      <c r="I92" s="283" t="s">
        <v>924</v>
      </c>
      <c r="J92" s="283">
        <v>255</v>
      </c>
      <c r="K92" s="297"/>
    </row>
    <row r="93" s="1" customFormat="1" ht="15" customHeight="1">
      <c r="B93" s="308"/>
      <c r="C93" s="283" t="s">
        <v>952</v>
      </c>
      <c r="D93" s="283"/>
      <c r="E93" s="283"/>
      <c r="F93" s="306" t="s">
        <v>922</v>
      </c>
      <c r="G93" s="307"/>
      <c r="H93" s="283" t="s">
        <v>953</v>
      </c>
      <c r="I93" s="283" t="s">
        <v>954</v>
      </c>
      <c r="J93" s="283"/>
      <c r="K93" s="297"/>
    </row>
    <row r="94" s="1" customFormat="1" ht="15" customHeight="1">
      <c r="B94" s="308"/>
      <c r="C94" s="283" t="s">
        <v>955</v>
      </c>
      <c r="D94" s="283"/>
      <c r="E94" s="283"/>
      <c r="F94" s="306" t="s">
        <v>922</v>
      </c>
      <c r="G94" s="307"/>
      <c r="H94" s="283" t="s">
        <v>956</v>
      </c>
      <c r="I94" s="283" t="s">
        <v>957</v>
      </c>
      <c r="J94" s="283"/>
      <c r="K94" s="297"/>
    </row>
    <row r="95" s="1" customFormat="1" ht="15" customHeight="1">
      <c r="B95" s="308"/>
      <c r="C95" s="283" t="s">
        <v>958</v>
      </c>
      <c r="D95" s="283"/>
      <c r="E95" s="283"/>
      <c r="F95" s="306" t="s">
        <v>922</v>
      </c>
      <c r="G95" s="307"/>
      <c r="H95" s="283" t="s">
        <v>958</v>
      </c>
      <c r="I95" s="283" t="s">
        <v>957</v>
      </c>
      <c r="J95" s="283"/>
      <c r="K95" s="297"/>
    </row>
    <row r="96" s="1" customFormat="1" ht="15" customHeight="1">
      <c r="B96" s="308"/>
      <c r="C96" s="283" t="s">
        <v>39</v>
      </c>
      <c r="D96" s="283"/>
      <c r="E96" s="283"/>
      <c r="F96" s="306" t="s">
        <v>922</v>
      </c>
      <c r="G96" s="307"/>
      <c r="H96" s="283" t="s">
        <v>959</v>
      </c>
      <c r="I96" s="283" t="s">
        <v>957</v>
      </c>
      <c r="J96" s="283"/>
      <c r="K96" s="297"/>
    </row>
    <row r="97" s="1" customFormat="1" ht="15" customHeight="1">
      <c r="B97" s="308"/>
      <c r="C97" s="283" t="s">
        <v>49</v>
      </c>
      <c r="D97" s="283"/>
      <c r="E97" s="283"/>
      <c r="F97" s="306" t="s">
        <v>922</v>
      </c>
      <c r="G97" s="307"/>
      <c r="H97" s="283" t="s">
        <v>960</v>
      </c>
      <c r="I97" s="283" t="s">
        <v>957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961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916</v>
      </c>
      <c r="D103" s="298"/>
      <c r="E103" s="298"/>
      <c r="F103" s="298" t="s">
        <v>917</v>
      </c>
      <c r="G103" s="299"/>
      <c r="H103" s="298" t="s">
        <v>55</v>
      </c>
      <c r="I103" s="298" t="s">
        <v>58</v>
      </c>
      <c r="J103" s="298" t="s">
        <v>918</v>
      </c>
      <c r="K103" s="297"/>
    </row>
    <row r="104" s="1" customFormat="1" ht="17.25" customHeight="1">
      <c r="B104" s="295"/>
      <c r="C104" s="300" t="s">
        <v>919</v>
      </c>
      <c r="D104" s="300"/>
      <c r="E104" s="300"/>
      <c r="F104" s="301" t="s">
        <v>920</v>
      </c>
      <c r="G104" s="302"/>
      <c r="H104" s="300"/>
      <c r="I104" s="300"/>
      <c r="J104" s="300" t="s">
        <v>921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54</v>
      </c>
      <c r="D106" s="305"/>
      <c r="E106" s="305"/>
      <c r="F106" s="306" t="s">
        <v>922</v>
      </c>
      <c r="G106" s="283"/>
      <c r="H106" s="283" t="s">
        <v>962</v>
      </c>
      <c r="I106" s="283" t="s">
        <v>924</v>
      </c>
      <c r="J106" s="283">
        <v>20</v>
      </c>
      <c r="K106" s="297"/>
    </row>
    <row r="107" s="1" customFormat="1" ht="15" customHeight="1">
      <c r="B107" s="295"/>
      <c r="C107" s="283" t="s">
        <v>925</v>
      </c>
      <c r="D107" s="283"/>
      <c r="E107" s="283"/>
      <c r="F107" s="306" t="s">
        <v>922</v>
      </c>
      <c r="G107" s="283"/>
      <c r="H107" s="283" t="s">
        <v>962</v>
      </c>
      <c r="I107" s="283" t="s">
        <v>924</v>
      </c>
      <c r="J107" s="283">
        <v>120</v>
      </c>
      <c r="K107" s="297"/>
    </row>
    <row r="108" s="1" customFormat="1" ht="15" customHeight="1">
      <c r="B108" s="308"/>
      <c r="C108" s="283" t="s">
        <v>927</v>
      </c>
      <c r="D108" s="283"/>
      <c r="E108" s="283"/>
      <c r="F108" s="306" t="s">
        <v>928</v>
      </c>
      <c r="G108" s="283"/>
      <c r="H108" s="283" t="s">
        <v>962</v>
      </c>
      <c r="I108" s="283" t="s">
        <v>924</v>
      </c>
      <c r="J108" s="283">
        <v>50</v>
      </c>
      <c r="K108" s="297"/>
    </row>
    <row r="109" s="1" customFormat="1" ht="15" customHeight="1">
      <c r="B109" s="308"/>
      <c r="C109" s="283" t="s">
        <v>930</v>
      </c>
      <c r="D109" s="283"/>
      <c r="E109" s="283"/>
      <c r="F109" s="306" t="s">
        <v>922</v>
      </c>
      <c r="G109" s="283"/>
      <c r="H109" s="283" t="s">
        <v>962</v>
      </c>
      <c r="I109" s="283" t="s">
        <v>932</v>
      </c>
      <c r="J109" s="283"/>
      <c r="K109" s="297"/>
    </row>
    <row r="110" s="1" customFormat="1" ht="15" customHeight="1">
      <c r="B110" s="308"/>
      <c r="C110" s="283" t="s">
        <v>941</v>
      </c>
      <c r="D110" s="283"/>
      <c r="E110" s="283"/>
      <c r="F110" s="306" t="s">
        <v>928</v>
      </c>
      <c r="G110" s="283"/>
      <c r="H110" s="283" t="s">
        <v>962</v>
      </c>
      <c r="I110" s="283" t="s">
        <v>924</v>
      </c>
      <c r="J110" s="283">
        <v>50</v>
      </c>
      <c r="K110" s="297"/>
    </row>
    <row r="111" s="1" customFormat="1" ht="15" customHeight="1">
      <c r="B111" s="308"/>
      <c r="C111" s="283" t="s">
        <v>949</v>
      </c>
      <c r="D111" s="283"/>
      <c r="E111" s="283"/>
      <c r="F111" s="306" t="s">
        <v>928</v>
      </c>
      <c r="G111" s="283"/>
      <c r="H111" s="283" t="s">
        <v>962</v>
      </c>
      <c r="I111" s="283" t="s">
        <v>924</v>
      </c>
      <c r="J111" s="283">
        <v>50</v>
      </c>
      <c r="K111" s="297"/>
    </row>
    <row r="112" s="1" customFormat="1" ht="15" customHeight="1">
      <c r="B112" s="308"/>
      <c r="C112" s="283" t="s">
        <v>947</v>
      </c>
      <c r="D112" s="283"/>
      <c r="E112" s="283"/>
      <c r="F112" s="306" t="s">
        <v>928</v>
      </c>
      <c r="G112" s="283"/>
      <c r="H112" s="283" t="s">
        <v>962</v>
      </c>
      <c r="I112" s="283" t="s">
        <v>924</v>
      </c>
      <c r="J112" s="283">
        <v>50</v>
      </c>
      <c r="K112" s="297"/>
    </row>
    <row r="113" s="1" customFormat="1" ht="15" customHeight="1">
      <c r="B113" s="308"/>
      <c r="C113" s="283" t="s">
        <v>54</v>
      </c>
      <c r="D113" s="283"/>
      <c r="E113" s="283"/>
      <c r="F113" s="306" t="s">
        <v>922</v>
      </c>
      <c r="G113" s="283"/>
      <c r="H113" s="283" t="s">
        <v>963</v>
      </c>
      <c r="I113" s="283" t="s">
        <v>924</v>
      </c>
      <c r="J113" s="283">
        <v>20</v>
      </c>
      <c r="K113" s="297"/>
    </row>
    <row r="114" s="1" customFormat="1" ht="15" customHeight="1">
      <c r="B114" s="308"/>
      <c r="C114" s="283" t="s">
        <v>964</v>
      </c>
      <c r="D114" s="283"/>
      <c r="E114" s="283"/>
      <c r="F114" s="306" t="s">
        <v>922</v>
      </c>
      <c r="G114" s="283"/>
      <c r="H114" s="283" t="s">
        <v>965</v>
      </c>
      <c r="I114" s="283" t="s">
        <v>924</v>
      </c>
      <c r="J114" s="283">
        <v>120</v>
      </c>
      <c r="K114" s="297"/>
    </row>
    <row r="115" s="1" customFormat="1" ht="15" customHeight="1">
      <c r="B115" s="308"/>
      <c r="C115" s="283" t="s">
        <v>39</v>
      </c>
      <c r="D115" s="283"/>
      <c r="E115" s="283"/>
      <c r="F115" s="306" t="s">
        <v>922</v>
      </c>
      <c r="G115" s="283"/>
      <c r="H115" s="283" t="s">
        <v>966</v>
      </c>
      <c r="I115" s="283" t="s">
        <v>957</v>
      </c>
      <c r="J115" s="283"/>
      <c r="K115" s="297"/>
    </row>
    <row r="116" s="1" customFormat="1" ht="15" customHeight="1">
      <c r="B116" s="308"/>
      <c r="C116" s="283" t="s">
        <v>49</v>
      </c>
      <c r="D116" s="283"/>
      <c r="E116" s="283"/>
      <c r="F116" s="306" t="s">
        <v>922</v>
      </c>
      <c r="G116" s="283"/>
      <c r="H116" s="283" t="s">
        <v>967</v>
      </c>
      <c r="I116" s="283" t="s">
        <v>957</v>
      </c>
      <c r="J116" s="283"/>
      <c r="K116" s="297"/>
    </row>
    <row r="117" s="1" customFormat="1" ht="15" customHeight="1">
      <c r="B117" s="308"/>
      <c r="C117" s="283" t="s">
        <v>58</v>
      </c>
      <c r="D117" s="283"/>
      <c r="E117" s="283"/>
      <c r="F117" s="306" t="s">
        <v>922</v>
      </c>
      <c r="G117" s="283"/>
      <c r="H117" s="283" t="s">
        <v>968</v>
      </c>
      <c r="I117" s="283" t="s">
        <v>969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970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916</v>
      </c>
      <c r="D123" s="298"/>
      <c r="E123" s="298"/>
      <c r="F123" s="298" t="s">
        <v>917</v>
      </c>
      <c r="G123" s="299"/>
      <c r="H123" s="298" t="s">
        <v>55</v>
      </c>
      <c r="I123" s="298" t="s">
        <v>58</v>
      </c>
      <c r="J123" s="298" t="s">
        <v>918</v>
      </c>
      <c r="K123" s="327"/>
    </row>
    <row r="124" s="1" customFormat="1" ht="17.25" customHeight="1">
      <c r="B124" s="326"/>
      <c r="C124" s="300" t="s">
        <v>919</v>
      </c>
      <c r="D124" s="300"/>
      <c r="E124" s="300"/>
      <c r="F124" s="301" t="s">
        <v>920</v>
      </c>
      <c r="G124" s="302"/>
      <c r="H124" s="300"/>
      <c r="I124" s="300"/>
      <c r="J124" s="300" t="s">
        <v>921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925</v>
      </c>
      <c r="D126" s="305"/>
      <c r="E126" s="305"/>
      <c r="F126" s="306" t="s">
        <v>922</v>
      </c>
      <c r="G126" s="283"/>
      <c r="H126" s="283" t="s">
        <v>962</v>
      </c>
      <c r="I126" s="283" t="s">
        <v>924</v>
      </c>
      <c r="J126" s="283">
        <v>120</v>
      </c>
      <c r="K126" s="331"/>
    </row>
    <row r="127" s="1" customFormat="1" ht="15" customHeight="1">
      <c r="B127" s="328"/>
      <c r="C127" s="283" t="s">
        <v>971</v>
      </c>
      <c r="D127" s="283"/>
      <c r="E127" s="283"/>
      <c r="F127" s="306" t="s">
        <v>922</v>
      </c>
      <c r="G127" s="283"/>
      <c r="H127" s="283" t="s">
        <v>972</v>
      </c>
      <c r="I127" s="283" t="s">
        <v>924</v>
      </c>
      <c r="J127" s="283" t="s">
        <v>973</v>
      </c>
      <c r="K127" s="331"/>
    </row>
    <row r="128" s="1" customFormat="1" ht="15" customHeight="1">
      <c r="B128" s="328"/>
      <c r="C128" s="283" t="s">
        <v>870</v>
      </c>
      <c r="D128" s="283"/>
      <c r="E128" s="283"/>
      <c r="F128" s="306" t="s">
        <v>922</v>
      </c>
      <c r="G128" s="283"/>
      <c r="H128" s="283" t="s">
        <v>974</v>
      </c>
      <c r="I128" s="283" t="s">
        <v>924</v>
      </c>
      <c r="J128" s="283" t="s">
        <v>973</v>
      </c>
      <c r="K128" s="331"/>
    </row>
    <row r="129" s="1" customFormat="1" ht="15" customHeight="1">
      <c r="B129" s="328"/>
      <c r="C129" s="283" t="s">
        <v>933</v>
      </c>
      <c r="D129" s="283"/>
      <c r="E129" s="283"/>
      <c r="F129" s="306" t="s">
        <v>928</v>
      </c>
      <c r="G129" s="283"/>
      <c r="H129" s="283" t="s">
        <v>934</v>
      </c>
      <c r="I129" s="283" t="s">
        <v>924</v>
      </c>
      <c r="J129" s="283">
        <v>15</v>
      </c>
      <c r="K129" s="331"/>
    </row>
    <row r="130" s="1" customFormat="1" ht="15" customHeight="1">
      <c r="B130" s="328"/>
      <c r="C130" s="309" t="s">
        <v>935</v>
      </c>
      <c r="D130" s="309"/>
      <c r="E130" s="309"/>
      <c r="F130" s="310" t="s">
        <v>928</v>
      </c>
      <c r="G130" s="309"/>
      <c r="H130" s="309" t="s">
        <v>936</v>
      </c>
      <c r="I130" s="309" t="s">
        <v>924</v>
      </c>
      <c r="J130" s="309">
        <v>15</v>
      </c>
      <c r="K130" s="331"/>
    </row>
    <row r="131" s="1" customFormat="1" ht="15" customHeight="1">
      <c r="B131" s="328"/>
      <c r="C131" s="309" t="s">
        <v>937</v>
      </c>
      <c r="D131" s="309"/>
      <c r="E131" s="309"/>
      <c r="F131" s="310" t="s">
        <v>928</v>
      </c>
      <c r="G131" s="309"/>
      <c r="H131" s="309" t="s">
        <v>938</v>
      </c>
      <c r="I131" s="309" t="s">
        <v>924</v>
      </c>
      <c r="J131" s="309">
        <v>20</v>
      </c>
      <c r="K131" s="331"/>
    </row>
    <row r="132" s="1" customFormat="1" ht="15" customHeight="1">
      <c r="B132" s="328"/>
      <c r="C132" s="309" t="s">
        <v>939</v>
      </c>
      <c r="D132" s="309"/>
      <c r="E132" s="309"/>
      <c r="F132" s="310" t="s">
        <v>928</v>
      </c>
      <c r="G132" s="309"/>
      <c r="H132" s="309" t="s">
        <v>940</v>
      </c>
      <c r="I132" s="309" t="s">
        <v>924</v>
      </c>
      <c r="J132" s="309">
        <v>20</v>
      </c>
      <c r="K132" s="331"/>
    </row>
    <row r="133" s="1" customFormat="1" ht="15" customHeight="1">
      <c r="B133" s="328"/>
      <c r="C133" s="283" t="s">
        <v>927</v>
      </c>
      <c r="D133" s="283"/>
      <c r="E133" s="283"/>
      <c r="F133" s="306" t="s">
        <v>928</v>
      </c>
      <c r="G133" s="283"/>
      <c r="H133" s="283" t="s">
        <v>962</v>
      </c>
      <c r="I133" s="283" t="s">
        <v>924</v>
      </c>
      <c r="J133" s="283">
        <v>50</v>
      </c>
      <c r="K133" s="331"/>
    </row>
    <row r="134" s="1" customFormat="1" ht="15" customHeight="1">
      <c r="B134" s="328"/>
      <c r="C134" s="283" t="s">
        <v>941</v>
      </c>
      <c r="D134" s="283"/>
      <c r="E134" s="283"/>
      <c r="F134" s="306" t="s">
        <v>928</v>
      </c>
      <c r="G134" s="283"/>
      <c r="H134" s="283" t="s">
        <v>962</v>
      </c>
      <c r="I134" s="283" t="s">
        <v>924</v>
      </c>
      <c r="J134" s="283">
        <v>50</v>
      </c>
      <c r="K134" s="331"/>
    </row>
    <row r="135" s="1" customFormat="1" ht="15" customHeight="1">
      <c r="B135" s="328"/>
      <c r="C135" s="283" t="s">
        <v>947</v>
      </c>
      <c r="D135" s="283"/>
      <c r="E135" s="283"/>
      <c r="F135" s="306" t="s">
        <v>928</v>
      </c>
      <c r="G135" s="283"/>
      <c r="H135" s="283" t="s">
        <v>962</v>
      </c>
      <c r="I135" s="283" t="s">
        <v>924</v>
      </c>
      <c r="J135" s="283">
        <v>50</v>
      </c>
      <c r="K135" s="331"/>
    </row>
    <row r="136" s="1" customFormat="1" ht="15" customHeight="1">
      <c r="B136" s="328"/>
      <c r="C136" s="283" t="s">
        <v>949</v>
      </c>
      <c r="D136" s="283"/>
      <c r="E136" s="283"/>
      <c r="F136" s="306" t="s">
        <v>928</v>
      </c>
      <c r="G136" s="283"/>
      <c r="H136" s="283" t="s">
        <v>962</v>
      </c>
      <c r="I136" s="283" t="s">
        <v>924</v>
      </c>
      <c r="J136" s="283">
        <v>50</v>
      </c>
      <c r="K136" s="331"/>
    </row>
    <row r="137" s="1" customFormat="1" ht="15" customHeight="1">
      <c r="B137" s="328"/>
      <c r="C137" s="283" t="s">
        <v>950</v>
      </c>
      <c r="D137" s="283"/>
      <c r="E137" s="283"/>
      <c r="F137" s="306" t="s">
        <v>928</v>
      </c>
      <c r="G137" s="283"/>
      <c r="H137" s="283" t="s">
        <v>975</v>
      </c>
      <c r="I137" s="283" t="s">
        <v>924</v>
      </c>
      <c r="J137" s="283">
        <v>255</v>
      </c>
      <c r="K137" s="331"/>
    </row>
    <row r="138" s="1" customFormat="1" ht="15" customHeight="1">
      <c r="B138" s="328"/>
      <c r="C138" s="283" t="s">
        <v>952</v>
      </c>
      <c r="D138" s="283"/>
      <c r="E138" s="283"/>
      <c r="F138" s="306" t="s">
        <v>922</v>
      </c>
      <c r="G138" s="283"/>
      <c r="H138" s="283" t="s">
        <v>976</v>
      </c>
      <c r="I138" s="283" t="s">
        <v>954</v>
      </c>
      <c r="J138" s="283"/>
      <c r="K138" s="331"/>
    </row>
    <row r="139" s="1" customFormat="1" ht="15" customHeight="1">
      <c r="B139" s="328"/>
      <c r="C139" s="283" t="s">
        <v>955</v>
      </c>
      <c r="D139" s="283"/>
      <c r="E139" s="283"/>
      <c r="F139" s="306" t="s">
        <v>922</v>
      </c>
      <c r="G139" s="283"/>
      <c r="H139" s="283" t="s">
        <v>977</v>
      </c>
      <c r="I139" s="283" t="s">
        <v>957</v>
      </c>
      <c r="J139" s="283"/>
      <c r="K139" s="331"/>
    </row>
    <row r="140" s="1" customFormat="1" ht="15" customHeight="1">
      <c r="B140" s="328"/>
      <c r="C140" s="283" t="s">
        <v>958</v>
      </c>
      <c r="D140" s="283"/>
      <c r="E140" s="283"/>
      <c r="F140" s="306" t="s">
        <v>922</v>
      </c>
      <c r="G140" s="283"/>
      <c r="H140" s="283" t="s">
        <v>958</v>
      </c>
      <c r="I140" s="283" t="s">
        <v>957</v>
      </c>
      <c r="J140" s="283"/>
      <c r="K140" s="331"/>
    </row>
    <row r="141" s="1" customFormat="1" ht="15" customHeight="1">
      <c r="B141" s="328"/>
      <c r="C141" s="283" t="s">
        <v>39</v>
      </c>
      <c r="D141" s="283"/>
      <c r="E141" s="283"/>
      <c r="F141" s="306" t="s">
        <v>922</v>
      </c>
      <c r="G141" s="283"/>
      <c r="H141" s="283" t="s">
        <v>978</v>
      </c>
      <c r="I141" s="283" t="s">
        <v>957</v>
      </c>
      <c r="J141" s="283"/>
      <c r="K141" s="331"/>
    </row>
    <row r="142" s="1" customFormat="1" ht="15" customHeight="1">
      <c r="B142" s="328"/>
      <c r="C142" s="283" t="s">
        <v>979</v>
      </c>
      <c r="D142" s="283"/>
      <c r="E142" s="283"/>
      <c r="F142" s="306" t="s">
        <v>922</v>
      </c>
      <c r="G142" s="283"/>
      <c r="H142" s="283" t="s">
        <v>980</v>
      </c>
      <c r="I142" s="283" t="s">
        <v>957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981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916</v>
      </c>
      <c r="D148" s="298"/>
      <c r="E148" s="298"/>
      <c r="F148" s="298" t="s">
        <v>917</v>
      </c>
      <c r="G148" s="299"/>
      <c r="H148" s="298" t="s">
        <v>55</v>
      </c>
      <c r="I148" s="298" t="s">
        <v>58</v>
      </c>
      <c r="J148" s="298" t="s">
        <v>918</v>
      </c>
      <c r="K148" s="297"/>
    </row>
    <row r="149" s="1" customFormat="1" ht="17.25" customHeight="1">
      <c r="B149" s="295"/>
      <c r="C149" s="300" t="s">
        <v>919</v>
      </c>
      <c r="D149" s="300"/>
      <c r="E149" s="300"/>
      <c r="F149" s="301" t="s">
        <v>920</v>
      </c>
      <c r="G149" s="302"/>
      <c r="H149" s="300"/>
      <c r="I149" s="300"/>
      <c r="J149" s="300" t="s">
        <v>921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925</v>
      </c>
      <c r="D151" s="283"/>
      <c r="E151" s="283"/>
      <c r="F151" s="336" t="s">
        <v>922</v>
      </c>
      <c r="G151" s="283"/>
      <c r="H151" s="335" t="s">
        <v>962</v>
      </c>
      <c r="I151" s="335" t="s">
        <v>924</v>
      </c>
      <c r="J151" s="335">
        <v>120</v>
      </c>
      <c r="K151" s="331"/>
    </row>
    <row r="152" s="1" customFormat="1" ht="15" customHeight="1">
      <c r="B152" s="308"/>
      <c r="C152" s="335" t="s">
        <v>971</v>
      </c>
      <c r="D152" s="283"/>
      <c r="E152" s="283"/>
      <c r="F152" s="336" t="s">
        <v>922</v>
      </c>
      <c r="G152" s="283"/>
      <c r="H152" s="335" t="s">
        <v>982</v>
      </c>
      <c r="I152" s="335" t="s">
        <v>924</v>
      </c>
      <c r="J152" s="335" t="s">
        <v>973</v>
      </c>
      <c r="K152" s="331"/>
    </row>
    <row r="153" s="1" customFormat="1" ht="15" customHeight="1">
      <c r="B153" s="308"/>
      <c r="C153" s="335" t="s">
        <v>870</v>
      </c>
      <c r="D153" s="283"/>
      <c r="E153" s="283"/>
      <c r="F153" s="336" t="s">
        <v>922</v>
      </c>
      <c r="G153" s="283"/>
      <c r="H153" s="335" t="s">
        <v>983</v>
      </c>
      <c r="I153" s="335" t="s">
        <v>924</v>
      </c>
      <c r="J153" s="335" t="s">
        <v>973</v>
      </c>
      <c r="K153" s="331"/>
    </row>
    <row r="154" s="1" customFormat="1" ht="15" customHeight="1">
      <c r="B154" s="308"/>
      <c r="C154" s="335" t="s">
        <v>927</v>
      </c>
      <c r="D154" s="283"/>
      <c r="E154" s="283"/>
      <c r="F154" s="336" t="s">
        <v>928</v>
      </c>
      <c r="G154" s="283"/>
      <c r="H154" s="335" t="s">
        <v>962</v>
      </c>
      <c r="I154" s="335" t="s">
        <v>924</v>
      </c>
      <c r="J154" s="335">
        <v>50</v>
      </c>
      <c r="K154" s="331"/>
    </row>
    <row r="155" s="1" customFormat="1" ht="15" customHeight="1">
      <c r="B155" s="308"/>
      <c r="C155" s="335" t="s">
        <v>930</v>
      </c>
      <c r="D155" s="283"/>
      <c r="E155" s="283"/>
      <c r="F155" s="336" t="s">
        <v>922</v>
      </c>
      <c r="G155" s="283"/>
      <c r="H155" s="335" t="s">
        <v>962</v>
      </c>
      <c r="I155" s="335" t="s">
        <v>932</v>
      </c>
      <c r="J155" s="335"/>
      <c r="K155" s="331"/>
    </row>
    <row r="156" s="1" customFormat="1" ht="15" customHeight="1">
      <c r="B156" s="308"/>
      <c r="C156" s="335" t="s">
        <v>941</v>
      </c>
      <c r="D156" s="283"/>
      <c r="E156" s="283"/>
      <c r="F156" s="336" t="s">
        <v>928</v>
      </c>
      <c r="G156" s="283"/>
      <c r="H156" s="335" t="s">
        <v>962</v>
      </c>
      <c r="I156" s="335" t="s">
        <v>924</v>
      </c>
      <c r="J156" s="335">
        <v>50</v>
      </c>
      <c r="K156" s="331"/>
    </row>
    <row r="157" s="1" customFormat="1" ht="15" customHeight="1">
      <c r="B157" s="308"/>
      <c r="C157" s="335" t="s">
        <v>949</v>
      </c>
      <c r="D157" s="283"/>
      <c r="E157" s="283"/>
      <c r="F157" s="336" t="s">
        <v>928</v>
      </c>
      <c r="G157" s="283"/>
      <c r="H157" s="335" t="s">
        <v>962</v>
      </c>
      <c r="I157" s="335" t="s">
        <v>924</v>
      </c>
      <c r="J157" s="335">
        <v>50</v>
      </c>
      <c r="K157" s="331"/>
    </row>
    <row r="158" s="1" customFormat="1" ht="15" customHeight="1">
      <c r="B158" s="308"/>
      <c r="C158" s="335" t="s">
        <v>947</v>
      </c>
      <c r="D158" s="283"/>
      <c r="E158" s="283"/>
      <c r="F158" s="336" t="s">
        <v>928</v>
      </c>
      <c r="G158" s="283"/>
      <c r="H158" s="335" t="s">
        <v>962</v>
      </c>
      <c r="I158" s="335" t="s">
        <v>924</v>
      </c>
      <c r="J158" s="335">
        <v>50</v>
      </c>
      <c r="K158" s="331"/>
    </row>
    <row r="159" s="1" customFormat="1" ht="15" customHeight="1">
      <c r="B159" s="308"/>
      <c r="C159" s="335" t="s">
        <v>133</v>
      </c>
      <c r="D159" s="283"/>
      <c r="E159" s="283"/>
      <c r="F159" s="336" t="s">
        <v>922</v>
      </c>
      <c r="G159" s="283"/>
      <c r="H159" s="335" t="s">
        <v>984</v>
      </c>
      <c r="I159" s="335" t="s">
        <v>924</v>
      </c>
      <c r="J159" s="335" t="s">
        <v>985</v>
      </c>
      <c r="K159" s="331"/>
    </row>
    <row r="160" s="1" customFormat="1" ht="15" customHeight="1">
      <c r="B160" s="308"/>
      <c r="C160" s="335" t="s">
        <v>986</v>
      </c>
      <c r="D160" s="283"/>
      <c r="E160" s="283"/>
      <c r="F160" s="336" t="s">
        <v>922</v>
      </c>
      <c r="G160" s="283"/>
      <c r="H160" s="335" t="s">
        <v>987</v>
      </c>
      <c r="I160" s="335" t="s">
        <v>957</v>
      </c>
      <c r="J160" s="335"/>
      <c r="K160" s="331"/>
    </row>
    <row r="161" s="1" customFormat="1" ht="15" customHeight="1">
      <c r="B161" s="337"/>
      <c r="C161" s="317"/>
      <c r="D161" s="317"/>
      <c r="E161" s="317"/>
      <c r="F161" s="317"/>
      <c r="G161" s="317"/>
      <c r="H161" s="317"/>
      <c r="I161" s="317"/>
      <c r="J161" s="317"/>
      <c r="K161" s="338"/>
    </row>
    <row r="162" s="1" customFormat="1" ht="18.75" customHeight="1">
      <c r="B162" s="319"/>
      <c r="C162" s="329"/>
      <c r="D162" s="329"/>
      <c r="E162" s="329"/>
      <c r="F162" s="339"/>
      <c r="G162" s="329"/>
      <c r="H162" s="329"/>
      <c r="I162" s="329"/>
      <c r="J162" s="329"/>
      <c r="K162" s="319"/>
    </row>
    <row r="163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="1" customFormat="1" ht="7.5" customHeight="1">
      <c r="B164" s="270"/>
      <c r="C164" s="271"/>
      <c r="D164" s="271"/>
      <c r="E164" s="271"/>
      <c r="F164" s="271"/>
      <c r="G164" s="271"/>
      <c r="H164" s="271"/>
      <c r="I164" s="271"/>
      <c r="J164" s="271"/>
      <c r="K164" s="272"/>
    </row>
    <row r="165" s="1" customFormat="1" ht="45" customHeight="1">
      <c r="B165" s="273"/>
      <c r="C165" s="274" t="s">
        <v>988</v>
      </c>
      <c r="D165" s="274"/>
      <c r="E165" s="274"/>
      <c r="F165" s="274"/>
      <c r="G165" s="274"/>
      <c r="H165" s="274"/>
      <c r="I165" s="274"/>
      <c r="J165" s="274"/>
      <c r="K165" s="275"/>
    </row>
    <row r="166" s="1" customFormat="1" ht="17.25" customHeight="1">
      <c r="B166" s="273"/>
      <c r="C166" s="298" t="s">
        <v>916</v>
      </c>
      <c r="D166" s="298"/>
      <c r="E166" s="298"/>
      <c r="F166" s="298" t="s">
        <v>917</v>
      </c>
      <c r="G166" s="340"/>
      <c r="H166" s="341" t="s">
        <v>55</v>
      </c>
      <c r="I166" s="341" t="s">
        <v>58</v>
      </c>
      <c r="J166" s="298" t="s">
        <v>918</v>
      </c>
      <c r="K166" s="275"/>
    </row>
    <row r="167" s="1" customFormat="1" ht="17.25" customHeight="1">
      <c r="B167" s="276"/>
      <c r="C167" s="300" t="s">
        <v>919</v>
      </c>
      <c r="D167" s="300"/>
      <c r="E167" s="300"/>
      <c r="F167" s="301" t="s">
        <v>920</v>
      </c>
      <c r="G167" s="342"/>
      <c r="H167" s="343"/>
      <c r="I167" s="343"/>
      <c r="J167" s="300" t="s">
        <v>921</v>
      </c>
      <c r="K167" s="278"/>
    </row>
    <row r="168" s="1" customFormat="1" ht="5.25" customHeight="1">
      <c r="B168" s="308"/>
      <c r="C168" s="303"/>
      <c r="D168" s="303"/>
      <c r="E168" s="303"/>
      <c r="F168" s="303"/>
      <c r="G168" s="304"/>
      <c r="H168" s="303"/>
      <c r="I168" s="303"/>
      <c r="J168" s="303"/>
      <c r="K168" s="331"/>
    </row>
    <row r="169" s="1" customFormat="1" ht="15" customHeight="1">
      <c r="B169" s="308"/>
      <c r="C169" s="283" t="s">
        <v>925</v>
      </c>
      <c r="D169" s="283"/>
      <c r="E169" s="283"/>
      <c r="F169" s="306" t="s">
        <v>922</v>
      </c>
      <c r="G169" s="283"/>
      <c r="H169" s="283" t="s">
        <v>962</v>
      </c>
      <c r="I169" s="283" t="s">
        <v>924</v>
      </c>
      <c r="J169" s="283">
        <v>120</v>
      </c>
      <c r="K169" s="331"/>
    </row>
    <row r="170" s="1" customFormat="1" ht="15" customHeight="1">
      <c r="B170" s="308"/>
      <c r="C170" s="283" t="s">
        <v>971</v>
      </c>
      <c r="D170" s="283"/>
      <c r="E170" s="283"/>
      <c r="F170" s="306" t="s">
        <v>922</v>
      </c>
      <c r="G170" s="283"/>
      <c r="H170" s="283" t="s">
        <v>972</v>
      </c>
      <c r="I170" s="283" t="s">
        <v>924</v>
      </c>
      <c r="J170" s="283" t="s">
        <v>973</v>
      </c>
      <c r="K170" s="331"/>
    </row>
    <row r="171" s="1" customFormat="1" ht="15" customHeight="1">
      <c r="B171" s="308"/>
      <c r="C171" s="283" t="s">
        <v>870</v>
      </c>
      <c r="D171" s="283"/>
      <c r="E171" s="283"/>
      <c r="F171" s="306" t="s">
        <v>922</v>
      </c>
      <c r="G171" s="283"/>
      <c r="H171" s="283" t="s">
        <v>989</v>
      </c>
      <c r="I171" s="283" t="s">
        <v>924</v>
      </c>
      <c r="J171" s="283" t="s">
        <v>973</v>
      </c>
      <c r="K171" s="331"/>
    </row>
    <row r="172" s="1" customFormat="1" ht="15" customHeight="1">
      <c r="B172" s="308"/>
      <c r="C172" s="283" t="s">
        <v>927</v>
      </c>
      <c r="D172" s="283"/>
      <c r="E172" s="283"/>
      <c r="F172" s="306" t="s">
        <v>928</v>
      </c>
      <c r="G172" s="283"/>
      <c r="H172" s="283" t="s">
        <v>989</v>
      </c>
      <c r="I172" s="283" t="s">
        <v>924</v>
      </c>
      <c r="J172" s="283">
        <v>50</v>
      </c>
      <c r="K172" s="331"/>
    </row>
    <row r="173" s="1" customFormat="1" ht="15" customHeight="1">
      <c r="B173" s="308"/>
      <c r="C173" s="283" t="s">
        <v>930</v>
      </c>
      <c r="D173" s="283"/>
      <c r="E173" s="283"/>
      <c r="F173" s="306" t="s">
        <v>922</v>
      </c>
      <c r="G173" s="283"/>
      <c r="H173" s="283" t="s">
        <v>989</v>
      </c>
      <c r="I173" s="283" t="s">
        <v>932</v>
      </c>
      <c r="J173" s="283"/>
      <c r="K173" s="331"/>
    </row>
    <row r="174" s="1" customFormat="1" ht="15" customHeight="1">
      <c r="B174" s="308"/>
      <c r="C174" s="283" t="s">
        <v>941</v>
      </c>
      <c r="D174" s="283"/>
      <c r="E174" s="283"/>
      <c r="F174" s="306" t="s">
        <v>928</v>
      </c>
      <c r="G174" s="283"/>
      <c r="H174" s="283" t="s">
        <v>989</v>
      </c>
      <c r="I174" s="283" t="s">
        <v>924</v>
      </c>
      <c r="J174" s="283">
        <v>50</v>
      </c>
      <c r="K174" s="331"/>
    </row>
    <row r="175" s="1" customFormat="1" ht="15" customHeight="1">
      <c r="B175" s="308"/>
      <c r="C175" s="283" t="s">
        <v>949</v>
      </c>
      <c r="D175" s="283"/>
      <c r="E175" s="283"/>
      <c r="F175" s="306" t="s">
        <v>928</v>
      </c>
      <c r="G175" s="283"/>
      <c r="H175" s="283" t="s">
        <v>989</v>
      </c>
      <c r="I175" s="283" t="s">
        <v>924</v>
      </c>
      <c r="J175" s="283">
        <v>50</v>
      </c>
      <c r="K175" s="331"/>
    </row>
    <row r="176" s="1" customFormat="1" ht="15" customHeight="1">
      <c r="B176" s="308"/>
      <c r="C176" s="283" t="s">
        <v>947</v>
      </c>
      <c r="D176" s="283"/>
      <c r="E176" s="283"/>
      <c r="F176" s="306" t="s">
        <v>928</v>
      </c>
      <c r="G176" s="283"/>
      <c r="H176" s="283" t="s">
        <v>989</v>
      </c>
      <c r="I176" s="283" t="s">
        <v>924</v>
      </c>
      <c r="J176" s="283">
        <v>50</v>
      </c>
      <c r="K176" s="331"/>
    </row>
    <row r="177" s="1" customFormat="1" ht="15" customHeight="1">
      <c r="B177" s="308"/>
      <c r="C177" s="283" t="s">
        <v>151</v>
      </c>
      <c r="D177" s="283"/>
      <c r="E177" s="283"/>
      <c r="F177" s="306" t="s">
        <v>922</v>
      </c>
      <c r="G177" s="283"/>
      <c r="H177" s="283" t="s">
        <v>990</v>
      </c>
      <c r="I177" s="283" t="s">
        <v>991</v>
      </c>
      <c r="J177" s="283"/>
      <c r="K177" s="331"/>
    </row>
    <row r="178" s="1" customFormat="1" ht="15" customHeight="1">
      <c r="B178" s="308"/>
      <c r="C178" s="283" t="s">
        <v>58</v>
      </c>
      <c r="D178" s="283"/>
      <c r="E178" s="283"/>
      <c r="F178" s="306" t="s">
        <v>922</v>
      </c>
      <c r="G178" s="283"/>
      <c r="H178" s="283" t="s">
        <v>992</v>
      </c>
      <c r="I178" s="283" t="s">
        <v>993</v>
      </c>
      <c r="J178" s="283">
        <v>1</v>
      </c>
      <c r="K178" s="331"/>
    </row>
    <row r="179" s="1" customFormat="1" ht="15" customHeight="1">
      <c r="B179" s="308"/>
      <c r="C179" s="283" t="s">
        <v>54</v>
      </c>
      <c r="D179" s="283"/>
      <c r="E179" s="283"/>
      <c r="F179" s="306" t="s">
        <v>922</v>
      </c>
      <c r="G179" s="283"/>
      <c r="H179" s="283" t="s">
        <v>994</v>
      </c>
      <c r="I179" s="283" t="s">
        <v>924</v>
      </c>
      <c r="J179" s="283">
        <v>20</v>
      </c>
      <c r="K179" s="331"/>
    </row>
    <row r="180" s="1" customFormat="1" ht="15" customHeight="1">
      <c r="B180" s="308"/>
      <c r="C180" s="283" t="s">
        <v>55</v>
      </c>
      <c r="D180" s="283"/>
      <c r="E180" s="283"/>
      <c r="F180" s="306" t="s">
        <v>922</v>
      </c>
      <c r="G180" s="283"/>
      <c r="H180" s="283" t="s">
        <v>995</v>
      </c>
      <c r="I180" s="283" t="s">
        <v>924</v>
      </c>
      <c r="J180" s="283">
        <v>255</v>
      </c>
      <c r="K180" s="331"/>
    </row>
    <row r="181" s="1" customFormat="1" ht="15" customHeight="1">
      <c r="B181" s="308"/>
      <c r="C181" s="283" t="s">
        <v>152</v>
      </c>
      <c r="D181" s="283"/>
      <c r="E181" s="283"/>
      <c r="F181" s="306" t="s">
        <v>922</v>
      </c>
      <c r="G181" s="283"/>
      <c r="H181" s="283" t="s">
        <v>886</v>
      </c>
      <c r="I181" s="283" t="s">
        <v>924</v>
      </c>
      <c r="J181" s="283">
        <v>10</v>
      </c>
      <c r="K181" s="331"/>
    </row>
    <row r="182" s="1" customFormat="1" ht="15" customHeight="1">
      <c r="B182" s="308"/>
      <c r="C182" s="283" t="s">
        <v>153</v>
      </c>
      <c r="D182" s="283"/>
      <c r="E182" s="283"/>
      <c r="F182" s="306" t="s">
        <v>922</v>
      </c>
      <c r="G182" s="283"/>
      <c r="H182" s="283" t="s">
        <v>996</v>
      </c>
      <c r="I182" s="283" t="s">
        <v>957</v>
      </c>
      <c r="J182" s="283"/>
      <c r="K182" s="331"/>
    </row>
    <row r="183" s="1" customFormat="1" ht="15" customHeight="1">
      <c r="B183" s="308"/>
      <c r="C183" s="283" t="s">
        <v>997</v>
      </c>
      <c r="D183" s="283"/>
      <c r="E183" s="283"/>
      <c r="F183" s="306" t="s">
        <v>922</v>
      </c>
      <c r="G183" s="283"/>
      <c r="H183" s="283" t="s">
        <v>998</v>
      </c>
      <c r="I183" s="283" t="s">
        <v>957</v>
      </c>
      <c r="J183" s="283"/>
      <c r="K183" s="331"/>
    </row>
    <row r="184" s="1" customFormat="1" ht="15" customHeight="1">
      <c r="B184" s="308"/>
      <c r="C184" s="283" t="s">
        <v>986</v>
      </c>
      <c r="D184" s="283"/>
      <c r="E184" s="283"/>
      <c r="F184" s="306" t="s">
        <v>922</v>
      </c>
      <c r="G184" s="283"/>
      <c r="H184" s="283" t="s">
        <v>999</v>
      </c>
      <c r="I184" s="283" t="s">
        <v>957</v>
      </c>
      <c r="J184" s="283"/>
      <c r="K184" s="331"/>
    </row>
    <row r="185" s="1" customFormat="1" ht="15" customHeight="1">
      <c r="B185" s="308"/>
      <c r="C185" s="283" t="s">
        <v>155</v>
      </c>
      <c r="D185" s="283"/>
      <c r="E185" s="283"/>
      <c r="F185" s="306" t="s">
        <v>928</v>
      </c>
      <c r="G185" s="283"/>
      <c r="H185" s="283" t="s">
        <v>1000</v>
      </c>
      <c r="I185" s="283" t="s">
        <v>924</v>
      </c>
      <c r="J185" s="283">
        <v>50</v>
      </c>
      <c r="K185" s="331"/>
    </row>
    <row r="186" s="1" customFormat="1" ht="15" customHeight="1">
      <c r="B186" s="308"/>
      <c r="C186" s="283" t="s">
        <v>1001</v>
      </c>
      <c r="D186" s="283"/>
      <c r="E186" s="283"/>
      <c r="F186" s="306" t="s">
        <v>928</v>
      </c>
      <c r="G186" s="283"/>
      <c r="H186" s="283" t="s">
        <v>1002</v>
      </c>
      <c r="I186" s="283" t="s">
        <v>1003</v>
      </c>
      <c r="J186" s="283"/>
      <c r="K186" s="331"/>
    </row>
    <row r="187" s="1" customFormat="1" ht="15" customHeight="1">
      <c r="B187" s="308"/>
      <c r="C187" s="283" t="s">
        <v>1004</v>
      </c>
      <c r="D187" s="283"/>
      <c r="E187" s="283"/>
      <c r="F187" s="306" t="s">
        <v>928</v>
      </c>
      <c r="G187" s="283"/>
      <c r="H187" s="283" t="s">
        <v>1005</v>
      </c>
      <c r="I187" s="283" t="s">
        <v>1003</v>
      </c>
      <c r="J187" s="283"/>
      <c r="K187" s="331"/>
    </row>
    <row r="188" s="1" customFormat="1" ht="15" customHeight="1">
      <c r="B188" s="308"/>
      <c r="C188" s="283" t="s">
        <v>1006</v>
      </c>
      <c r="D188" s="283"/>
      <c r="E188" s="283"/>
      <c r="F188" s="306" t="s">
        <v>928</v>
      </c>
      <c r="G188" s="283"/>
      <c r="H188" s="283" t="s">
        <v>1007</v>
      </c>
      <c r="I188" s="283" t="s">
        <v>1003</v>
      </c>
      <c r="J188" s="283"/>
      <c r="K188" s="331"/>
    </row>
    <row r="189" s="1" customFormat="1" ht="15" customHeight="1">
      <c r="B189" s="308"/>
      <c r="C189" s="344" t="s">
        <v>1008</v>
      </c>
      <c r="D189" s="283"/>
      <c r="E189" s="283"/>
      <c r="F189" s="306" t="s">
        <v>928</v>
      </c>
      <c r="G189" s="283"/>
      <c r="H189" s="283" t="s">
        <v>1009</v>
      </c>
      <c r="I189" s="283" t="s">
        <v>1010</v>
      </c>
      <c r="J189" s="345" t="s">
        <v>1011</v>
      </c>
      <c r="K189" s="331"/>
    </row>
    <row r="190" s="1" customFormat="1" ht="15" customHeight="1">
      <c r="B190" s="308"/>
      <c r="C190" s="344" t="s">
        <v>43</v>
      </c>
      <c r="D190" s="283"/>
      <c r="E190" s="283"/>
      <c r="F190" s="306" t="s">
        <v>922</v>
      </c>
      <c r="G190" s="283"/>
      <c r="H190" s="280" t="s">
        <v>1012</v>
      </c>
      <c r="I190" s="283" t="s">
        <v>1013</v>
      </c>
      <c r="J190" s="283"/>
      <c r="K190" s="331"/>
    </row>
    <row r="191" s="1" customFormat="1" ht="15" customHeight="1">
      <c r="B191" s="308"/>
      <c r="C191" s="344" t="s">
        <v>1014</v>
      </c>
      <c r="D191" s="283"/>
      <c r="E191" s="283"/>
      <c r="F191" s="306" t="s">
        <v>922</v>
      </c>
      <c r="G191" s="283"/>
      <c r="H191" s="283" t="s">
        <v>1015</v>
      </c>
      <c r="I191" s="283" t="s">
        <v>957</v>
      </c>
      <c r="J191" s="283"/>
      <c r="K191" s="331"/>
    </row>
    <row r="192" s="1" customFormat="1" ht="15" customHeight="1">
      <c r="B192" s="308"/>
      <c r="C192" s="344" t="s">
        <v>1016</v>
      </c>
      <c r="D192" s="283"/>
      <c r="E192" s="283"/>
      <c r="F192" s="306" t="s">
        <v>922</v>
      </c>
      <c r="G192" s="283"/>
      <c r="H192" s="283" t="s">
        <v>1017</v>
      </c>
      <c r="I192" s="283" t="s">
        <v>957</v>
      </c>
      <c r="J192" s="283"/>
      <c r="K192" s="331"/>
    </row>
    <row r="193" s="1" customFormat="1" ht="15" customHeight="1">
      <c r="B193" s="308"/>
      <c r="C193" s="344" t="s">
        <v>1018</v>
      </c>
      <c r="D193" s="283"/>
      <c r="E193" s="283"/>
      <c r="F193" s="306" t="s">
        <v>928</v>
      </c>
      <c r="G193" s="283"/>
      <c r="H193" s="283" t="s">
        <v>1019</v>
      </c>
      <c r="I193" s="283" t="s">
        <v>957</v>
      </c>
      <c r="J193" s="283"/>
      <c r="K193" s="331"/>
    </row>
    <row r="194" s="1" customFormat="1" ht="15" customHeight="1">
      <c r="B194" s="337"/>
      <c r="C194" s="346"/>
      <c r="D194" s="317"/>
      <c r="E194" s="317"/>
      <c r="F194" s="317"/>
      <c r="G194" s="317"/>
      <c r="H194" s="317"/>
      <c r="I194" s="317"/>
      <c r="J194" s="317"/>
      <c r="K194" s="338"/>
    </row>
    <row r="195" s="1" customFormat="1" ht="18.75" customHeight="1">
      <c r="B195" s="319"/>
      <c r="C195" s="329"/>
      <c r="D195" s="329"/>
      <c r="E195" s="329"/>
      <c r="F195" s="339"/>
      <c r="G195" s="329"/>
      <c r="H195" s="329"/>
      <c r="I195" s="329"/>
      <c r="J195" s="329"/>
      <c r="K195" s="319"/>
    </row>
    <row r="196" s="1" customFormat="1" ht="18.75" customHeight="1">
      <c r="B196" s="319"/>
      <c r="C196" s="329"/>
      <c r="D196" s="329"/>
      <c r="E196" s="329"/>
      <c r="F196" s="339"/>
      <c r="G196" s="329"/>
      <c r="H196" s="329"/>
      <c r="I196" s="329"/>
      <c r="J196" s="329"/>
      <c r="K196" s="319"/>
    </row>
    <row r="197" s="1" customFormat="1" ht="18.75" customHeight="1">
      <c r="B197" s="291"/>
      <c r="C197" s="291"/>
      <c r="D197" s="291"/>
      <c r="E197" s="291"/>
      <c r="F197" s="291"/>
      <c r="G197" s="291"/>
      <c r="H197" s="291"/>
      <c r="I197" s="291"/>
      <c r="J197" s="291"/>
      <c r="K197" s="291"/>
    </row>
    <row r="198" s="1" customFormat="1" ht="13.5">
      <c r="B198" s="270"/>
      <c r="C198" s="271"/>
      <c r="D198" s="271"/>
      <c r="E198" s="271"/>
      <c r="F198" s="271"/>
      <c r="G198" s="271"/>
      <c r="H198" s="271"/>
      <c r="I198" s="271"/>
      <c r="J198" s="271"/>
      <c r="K198" s="272"/>
    </row>
    <row r="199" s="1" customFormat="1" ht="21">
      <c r="B199" s="273"/>
      <c r="C199" s="274" t="s">
        <v>1020</v>
      </c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5.5" customHeight="1">
      <c r="B200" s="273"/>
      <c r="C200" s="347" t="s">
        <v>1021</v>
      </c>
      <c r="D200" s="347"/>
      <c r="E200" s="347"/>
      <c r="F200" s="347" t="s">
        <v>1022</v>
      </c>
      <c r="G200" s="348"/>
      <c r="H200" s="347" t="s">
        <v>1023</v>
      </c>
      <c r="I200" s="347"/>
      <c r="J200" s="347"/>
      <c r="K200" s="275"/>
    </row>
    <row r="201" s="1" customFormat="1" ht="5.25" customHeight="1">
      <c r="B201" s="308"/>
      <c r="C201" s="303"/>
      <c r="D201" s="303"/>
      <c r="E201" s="303"/>
      <c r="F201" s="303"/>
      <c r="G201" s="329"/>
      <c r="H201" s="303"/>
      <c r="I201" s="303"/>
      <c r="J201" s="303"/>
      <c r="K201" s="331"/>
    </row>
    <row r="202" s="1" customFormat="1" ht="15" customHeight="1">
      <c r="B202" s="308"/>
      <c r="C202" s="283" t="s">
        <v>1013</v>
      </c>
      <c r="D202" s="283"/>
      <c r="E202" s="283"/>
      <c r="F202" s="306" t="s">
        <v>44</v>
      </c>
      <c r="G202" s="283"/>
      <c r="H202" s="283" t="s">
        <v>1024</v>
      </c>
      <c r="I202" s="283"/>
      <c r="J202" s="283"/>
      <c r="K202" s="331"/>
    </row>
    <row r="203" s="1" customFormat="1" ht="15" customHeight="1">
      <c r="B203" s="308"/>
      <c r="C203" s="283"/>
      <c r="D203" s="283"/>
      <c r="E203" s="283"/>
      <c r="F203" s="306" t="s">
        <v>45</v>
      </c>
      <c r="G203" s="283"/>
      <c r="H203" s="283" t="s">
        <v>1025</v>
      </c>
      <c r="I203" s="283"/>
      <c r="J203" s="283"/>
      <c r="K203" s="331"/>
    </row>
    <row r="204" s="1" customFormat="1" ht="15" customHeight="1">
      <c r="B204" s="308"/>
      <c r="C204" s="283"/>
      <c r="D204" s="283"/>
      <c r="E204" s="283"/>
      <c r="F204" s="306" t="s">
        <v>48</v>
      </c>
      <c r="G204" s="283"/>
      <c r="H204" s="283" t="s">
        <v>1026</v>
      </c>
      <c r="I204" s="283"/>
      <c r="J204" s="283"/>
      <c r="K204" s="331"/>
    </row>
    <row r="205" s="1" customFormat="1" ht="15" customHeight="1">
      <c r="B205" s="308"/>
      <c r="C205" s="283"/>
      <c r="D205" s="283"/>
      <c r="E205" s="283"/>
      <c r="F205" s="306" t="s">
        <v>46</v>
      </c>
      <c r="G205" s="283"/>
      <c r="H205" s="283" t="s">
        <v>1027</v>
      </c>
      <c r="I205" s="283"/>
      <c r="J205" s="283"/>
      <c r="K205" s="331"/>
    </row>
    <row r="206" s="1" customFormat="1" ht="15" customHeight="1">
      <c r="B206" s="308"/>
      <c r="C206" s="283"/>
      <c r="D206" s="283"/>
      <c r="E206" s="283"/>
      <c r="F206" s="306" t="s">
        <v>47</v>
      </c>
      <c r="G206" s="283"/>
      <c r="H206" s="283" t="s">
        <v>1028</v>
      </c>
      <c r="I206" s="283"/>
      <c r="J206" s="283"/>
      <c r="K206" s="331"/>
    </row>
    <row r="207" s="1" customFormat="1" ht="15" customHeight="1">
      <c r="B207" s="308"/>
      <c r="C207" s="283"/>
      <c r="D207" s="283"/>
      <c r="E207" s="283"/>
      <c r="F207" s="306"/>
      <c r="G207" s="283"/>
      <c r="H207" s="283"/>
      <c r="I207" s="283"/>
      <c r="J207" s="283"/>
      <c r="K207" s="331"/>
    </row>
    <row r="208" s="1" customFormat="1" ht="15" customHeight="1">
      <c r="B208" s="308"/>
      <c r="C208" s="283" t="s">
        <v>969</v>
      </c>
      <c r="D208" s="283"/>
      <c r="E208" s="283"/>
      <c r="F208" s="306" t="s">
        <v>77</v>
      </c>
      <c r="G208" s="283"/>
      <c r="H208" s="283" t="s">
        <v>1029</v>
      </c>
      <c r="I208" s="283"/>
      <c r="J208" s="283"/>
      <c r="K208" s="331"/>
    </row>
    <row r="209" s="1" customFormat="1" ht="15" customHeight="1">
      <c r="B209" s="308"/>
      <c r="C209" s="283"/>
      <c r="D209" s="283"/>
      <c r="E209" s="283"/>
      <c r="F209" s="306" t="s">
        <v>864</v>
      </c>
      <c r="G209" s="283"/>
      <c r="H209" s="283" t="s">
        <v>865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862</v>
      </c>
      <c r="G210" s="283"/>
      <c r="H210" s="283" t="s">
        <v>1030</v>
      </c>
      <c r="I210" s="283"/>
      <c r="J210" s="283"/>
      <c r="K210" s="331"/>
    </row>
    <row r="211" s="1" customFormat="1" ht="15" customHeight="1">
      <c r="B211" s="349"/>
      <c r="C211" s="283"/>
      <c r="D211" s="283"/>
      <c r="E211" s="283"/>
      <c r="F211" s="306" t="s">
        <v>866</v>
      </c>
      <c r="G211" s="344"/>
      <c r="H211" s="335" t="s">
        <v>867</v>
      </c>
      <c r="I211" s="335"/>
      <c r="J211" s="335"/>
      <c r="K211" s="350"/>
    </row>
    <row r="212" s="1" customFormat="1" ht="15" customHeight="1">
      <c r="B212" s="349"/>
      <c r="C212" s="283"/>
      <c r="D212" s="283"/>
      <c r="E212" s="283"/>
      <c r="F212" s="306" t="s">
        <v>868</v>
      </c>
      <c r="G212" s="344"/>
      <c r="H212" s="335" t="s">
        <v>1031</v>
      </c>
      <c r="I212" s="335"/>
      <c r="J212" s="335"/>
      <c r="K212" s="350"/>
    </row>
    <row r="213" s="1" customFormat="1" ht="15" customHeight="1">
      <c r="B213" s="349"/>
      <c r="C213" s="283"/>
      <c r="D213" s="283"/>
      <c r="E213" s="283"/>
      <c r="F213" s="306"/>
      <c r="G213" s="344"/>
      <c r="H213" s="335"/>
      <c r="I213" s="335"/>
      <c r="J213" s="335"/>
      <c r="K213" s="350"/>
    </row>
    <row r="214" s="1" customFormat="1" ht="15" customHeight="1">
      <c r="B214" s="349"/>
      <c r="C214" s="283" t="s">
        <v>993</v>
      </c>
      <c r="D214" s="283"/>
      <c r="E214" s="283"/>
      <c r="F214" s="306">
        <v>1</v>
      </c>
      <c r="G214" s="344"/>
      <c r="H214" s="335" t="s">
        <v>1032</v>
      </c>
      <c r="I214" s="335"/>
      <c r="J214" s="335"/>
      <c r="K214" s="350"/>
    </row>
    <row r="215" s="1" customFormat="1" ht="15" customHeight="1">
      <c r="B215" s="349"/>
      <c r="C215" s="283"/>
      <c r="D215" s="283"/>
      <c r="E215" s="283"/>
      <c r="F215" s="306">
        <v>2</v>
      </c>
      <c r="G215" s="344"/>
      <c r="H215" s="335" t="s">
        <v>1033</v>
      </c>
      <c r="I215" s="335"/>
      <c r="J215" s="335"/>
      <c r="K215" s="350"/>
    </row>
    <row r="216" s="1" customFormat="1" ht="15" customHeight="1">
      <c r="B216" s="349"/>
      <c r="C216" s="283"/>
      <c r="D216" s="283"/>
      <c r="E216" s="283"/>
      <c r="F216" s="306">
        <v>3</v>
      </c>
      <c r="G216" s="344"/>
      <c r="H216" s="335" t="s">
        <v>1034</v>
      </c>
      <c r="I216" s="335"/>
      <c r="J216" s="335"/>
      <c r="K216" s="350"/>
    </row>
    <row r="217" s="1" customFormat="1" ht="15" customHeight="1">
      <c r="B217" s="349"/>
      <c r="C217" s="283"/>
      <c r="D217" s="283"/>
      <c r="E217" s="283"/>
      <c r="F217" s="306">
        <v>4</v>
      </c>
      <c r="G217" s="344"/>
      <c r="H217" s="335" t="s">
        <v>1035</v>
      </c>
      <c r="I217" s="335"/>
      <c r="J217" s="335"/>
      <c r="K217" s="350"/>
    </row>
    <row r="218" s="1" customFormat="1" ht="12.75" customHeight="1">
      <c r="B218" s="351"/>
      <c r="C218" s="352"/>
      <c r="D218" s="352"/>
      <c r="E218" s="352"/>
      <c r="F218" s="352"/>
      <c r="G218" s="352"/>
      <c r="H218" s="352"/>
      <c r="I218" s="352"/>
      <c r="J218" s="352"/>
      <c r="K218" s="35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Karel Vaštík</dc:creator>
  <cp:lastModifiedBy>Karel Vaštík</cp:lastModifiedBy>
  <dcterms:created xsi:type="dcterms:W3CDTF">2023-01-12T08:18:26Z</dcterms:created>
  <dcterms:modified xsi:type="dcterms:W3CDTF">2023-01-12T08:18:32Z</dcterms:modified>
</cp:coreProperties>
</file>