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Kan_22_56_2 - Hodonín, lo..." sheetId="2" r:id="rId2"/>
    <sheet name="Seznam figur" sheetId="3" r:id="rId3"/>
    <sheet name="Pokyny pro vyplnění" sheetId="4" r:id="rId4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'Kan_22_56_2 - Hodonín, lo...'!$C$89:$K$437</definedName>
    <definedName name="_xlnm.Print_Area" localSheetId="1">'Kan_22_56_2 - Hodonín, lo...'!$C$4:$J$37,'Kan_22_56_2 - Hodonín, lo...'!$C$43:$J$73,'Kan_22_56_2 - Hodonín, lo...'!$C$79:$K$437</definedName>
    <definedName name="_xlnm.Print_Titles" localSheetId="1">'Kan_22_56_2 - Hodonín, lo...'!$89:$89</definedName>
    <definedName name="_xlnm.Print_Area" localSheetId="2">'Seznam figur'!$C$4:$G$221</definedName>
    <definedName name="_xlnm.Print_Titles" localSheetId="2">'Seznam figur'!$9:$9</definedName>
    <definedName name="_xlnm.Print_Area" localSheetId="3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3" l="1" r="D7"/>
  <c i="2" r="J35"/>
  <c r="J34"/>
  <c i="1" r="AY55"/>
  <c i="2" r="J33"/>
  <c i="1" r="AX55"/>
  <c i="2" r="BI435"/>
  <c r="BH435"/>
  <c r="BG435"/>
  <c r="BF435"/>
  <c r="T435"/>
  <c r="T434"/>
  <c r="R435"/>
  <c r="R434"/>
  <c r="P435"/>
  <c r="P434"/>
  <c r="BI432"/>
  <c r="BH432"/>
  <c r="BG432"/>
  <c r="BF432"/>
  <c r="T432"/>
  <c r="T431"/>
  <c r="R432"/>
  <c r="R431"/>
  <c r="P432"/>
  <c r="P431"/>
  <c r="BI429"/>
  <c r="BH429"/>
  <c r="BG429"/>
  <c r="BF429"/>
  <c r="T429"/>
  <c r="T428"/>
  <c r="R429"/>
  <c r="R428"/>
  <c r="P429"/>
  <c r="P428"/>
  <c r="BI425"/>
  <c r="BH425"/>
  <c r="BG425"/>
  <c r="BF425"/>
  <c r="T425"/>
  <c r="R425"/>
  <c r="P425"/>
  <c r="BI422"/>
  <c r="BH422"/>
  <c r="BG422"/>
  <c r="BF422"/>
  <c r="T422"/>
  <c r="R422"/>
  <c r="P422"/>
  <c r="BI419"/>
  <c r="BH419"/>
  <c r="BG419"/>
  <c r="BF419"/>
  <c r="T419"/>
  <c r="R419"/>
  <c r="P419"/>
  <c r="BI416"/>
  <c r="BH416"/>
  <c r="BG416"/>
  <c r="BF416"/>
  <c r="T416"/>
  <c r="R416"/>
  <c r="P416"/>
  <c r="BI413"/>
  <c r="BH413"/>
  <c r="BG413"/>
  <c r="BF413"/>
  <c r="T413"/>
  <c r="R413"/>
  <c r="P413"/>
  <c r="BI409"/>
  <c r="BH409"/>
  <c r="BG409"/>
  <c r="BF409"/>
  <c r="T409"/>
  <c r="R409"/>
  <c r="P409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400"/>
  <c r="BH400"/>
  <c r="BG400"/>
  <c r="BF400"/>
  <c r="T400"/>
  <c r="R400"/>
  <c r="P400"/>
  <c r="BI398"/>
  <c r="BH398"/>
  <c r="BG398"/>
  <c r="BF398"/>
  <c r="T398"/>
  <c r="R398"/>
  <c r="P398"/>
  <c r="BI396"/>
  <c r="BH396"/>
  <c r="BG396"/>
  <c r="BF396"/>
  <c r="T396"/>
  <c r="R396"/>
  <c r="P396"/>
  <c r="BI394"/>
  <c r="BH394"/>
  <c r="BG394"/>
  <c r="BF394"/>
  <c r="T394"/>
  <c r="R394"/>
  <c r="P394"/>
  <c r="BI392"/>
  <c r="BH392"/>
  <c r="BG392"/>
  <c r="BF392"/>
  <c r="T392"/>
  <c r="R392"/>
  <c r="P392"/>
  <c r="BI390"/>
  <c r="BH390"/>
  <c r="BG390"/>
  <c r="BF390"/>
  <c r="T390"/>
  <c r="R390"/>
  <c r="P390"/>
  <c r="BI388"/>
  <c r="BH388"/>
  <c r="BG388"/>
  <c r="BF388"/>
  <c r="T388"/>
  <c r="R388"/>
  <c r="P388"/>
  <c r="BI384"/>
  <c r="BH384"/>
  <c r="BG384"/>
  <c r="BF384"/>
  <c r="T384"/>
  <c r="R384"/>
  <c r="P384"/>
  <c r="BI381"/>
  <c r="BH381"/>
  <c r="BG381"/>
  <c r="BF381"/>
  <c r="T381"/>
  <c r="R381"/>
  <c r="P381"/>
  <c r="BI378"/>
  <c r="BH378"/>
  <c r="BG378"/>
  <c r="BF378"/>
  <c r="T378"/>
  <c r="R378"/>
  <c r="P378"/>
  <c r="BI375"/>
  <c r="BH375"/>
  <c r="BG375"/>
  <c r="BF375"/>
  <c r="T375"/>
  <c r="R375"/>
  <c r="P375"/>
  <c r="BI372"/>
  <c r="BH372"/>
  <c r="BG372"/>
  <c r="BF372"/>
  <c r="T372"/>
  <c r="R372"/>
  <c r="P372"/>
  <c r="BI370"/>
  <c r="BH370"/>
  <c r="BG370"/>
  <c r="BF370"/>
  <c r="T370"/>
  <c r="R370"/>
  <c r="P370"/>
  <c r="BI367"/>
  <c r="BH367"/>
  <c r="BG367"/>
  <c r="BF367"/>
  <c r="T367"/>
  <c r="R367"/>
  <c r="P367"/>
  <c r="BI364"/>
  <c r="BH364"/>
  <c r="BG364"/>
  <c r="BF364"/>
  <c r="T364"/>
  <c r="R364"/>
  <c r="P364"/>
  <c r="BI362"/>
  <c r="BH362"/>
  <c r="BG362"/>
  <c r="BF362"/>
  <c r="T362"/>
  <c r="R362"/>
  <c r="P362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4"/>
  <c r="BH354"/>
  <c r="BG354"/>
  <c r="BF354"/>
  <c r="T354"/>
  <c r="R354"/>
  <c r="P354"/>
  <c r="BI352"/>
  <c r="BH352"/>
  <c r="BG352"/>
  <c r="BF352"/>
  <c r="T352"/>
  <c r="R352"/>
  <c r="P352"/>
  <c r="BI351"/>
  <c r="BH351"/>
  <c r="BG351"/>
  <c r="BF351"/>
  <c r="T351"/>
  <c r="R351"/>
  <c r="P351"/>
  <c r="BI348"/>
  <c r="BH348"/>
  <c r="BG348"/>
  <c r="BF348"/>
  <c r="T348"/>
  <c r="R348"/>
  <c r="P348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7"/>
  <c r="BH337"/>
  <c r="BG337"/>
  <c r="BF337"/>
  <c r="T337"/>
  <c r="R337"/>
  <c r="P337"/>
  <c r="BI336"/>
  <c r="BH336"/>
  <c r="BG336"/>
  <c r="BF336"/>
  <c r="T336"/>
  <c r="R336"/>
  <c r="P336"/>
  <c r="BI333"/>
  <c r="BH333"/>
  <c r="BG333"/>
  <c r="BF333"/>
  <c r="T333"/>
  <c r="R333"/>
  <c r="P333"/>
  <c r="BI332"/>
  <c r="BH332"/>
  <c r="BG332"/>
  <c r="BF332"/>
  <c r="T332"/>
  <c r="R332"/>
  <c r="P332"/>
  <c r="BI329"/>
  <c r="BH329"/>
  <c r="BG329"/>
  <c r="BF329"/>
  <c r="T329"/>
  <c r="R329"/>
  <c r="P329"/>
  <c r="BI328"/>
  <c r="BH328"/>
  <c r="BG328"/>
  <c r="BF328"/>
  <c r="T328"/>
  <c r="R328"/>
  <c r="P328"/>
  <c r="BI325"/>
  <c r="BH325"/>
  <c r="BG325"/>
  <c r="BF325"/>
  <c r="T325"/>
  <c r="R325"/>
  <c r="P325"/>
  <c r="BI324"/>
  <c r="BH324"/>
  <c r="BG324"/>
  <c r="BF324"/>
  <c r="T324"/>
  <c r="R324"/>
  <c r="P324"/>
  <c r="BI321"/>
  <c r="BH321"/>
  <c r="BG321"/>
  <c r="BF321"/>
  <c r="T321"/>
  <c r="R321"/>
  <c r="P321"/>
  <c r="BI318"/>
  <c r="BH318"/>
  <c r="BG318"/>
  <c r="BF318"/>
  <c r="T318"/>
  <c r="R318"/>
  <c r="P318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0"/>
  <c r="BH310"/>
  <c r="BG310"/>
  <c r="BF310"/>
  <c r="T310"/>
  <c r="R310"/>
  <c r="P310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5"/>
  <c r="BH295"/>
  <c r="BG295"/>
  <c r="BF295"/>
  <c r="T295"/>
  <c r="R295"/>
  <c r="P295"/>
  <c r="BI293"/>
  <c r="BH293"/>
  <c r="BG293"/>
  <c r="BF293"/>
  <c r="T293"/>
  <c r="R293"/>
  <c r="P293"/>
  <c r="BI290"/>
  <c r="BH290"/>
  <c r="BG290"/>
  <c r="BF290"/>
  <c r="T290"/>
  <c r="R290"/>
  <c r="P290"/>
  <c r="BI285"/>
  <c r="BH285"/>
  <c r="BG285"/>
  <c r="BF285"/>
  <c r="T285"/>
  <c r="R285"/>
  <c r="P285"/>
  <c r="BI284"/>
  <c r="BH284"/>
  <c r="BG284"/>
  <c r="BF284"/>
  <c r="T284"/>
  <c r="R284"/>
  <c r="P284"/>
  <c r="BI281"/>
  <c r="BH281"/>
  <c r="BG281"/>
  <c r="BF281"/>
  <c r="T281"/>
  <c r="R281"/>
  <c r="P281"/>
  <c r="BI280"/>
  <c r="BH280"/>
  <c r="BG280"/>
  <c r="BF280"/>
  <c r="T280"/>
  <c r="R280"/>
  <c r="P280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3"/>
  <c r="BH263"/>
  <c r="BG263"/>
  <c r="BF263"/>
  <c r="T263"/>
  <c r="R263"/>
  <c r="P263"/>
  <c r="BI259"/>
  <c r="BH259"/>
  <c r="BG259"/>
  <c r="BF259"/>
  <c r="T259"/>
  <c r="R259"/>
  <c r="P259"/>
  <c r="BI255"/>
  <c r="BH255"/>
  <c r="BG255"/>
  <c r="BF255"/>
  <c r="T255"/>
  <c r="R255"/>
  <c r="P255"/>
  <c r="BI251"/>
  <c r="BH251"/>
  <c r="BG251"/>
  <c r="BF251"/>
  <c r="T251"/>
  <c r="R251"/>
  <c r="P251"/>
  <c r="BI248"/>
  <c r="BH248"/>
  <c r="BG248"/>
  <c r="BF248"/>
  <c r="T248"/>
  <c r="R248"/>
  <c r="P248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5"/>
  <c r="BH215"/>
  <c r="BG215"/>
  <c r="BF215"/>
  <c r="T215"/>
  <c r="R215"/>
  <c r="P215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6"/>
  <c r="BH196"/>
  <c r="BG196"/>
  <c r="BF196"/>
  <c r="T196"/>
  <c r="R196"/>
  <c r="P196"/>
  <c r="BI193"/>
  <c r="BH193"/>
  <c r="BG193"/>
  <c r="BF193"/>
  <c r="T193"/>
  <c r="R193"/>
  <c r="P193"/>
  <c r="BI189"/>
  <c r="BH189"/>
  <c r="BG189"/>
  <c r="BF189"/>
  <c r="T189"/>
  <c r="T188"/>
  <c r="R189"/>
  <c r="R188"/>
  <c r="P189"/>
  <c r="P188"/>
  <c r="BI185"/>
  <c r="BH185"/>
  <c r="BG185"/>
  <c r="BF185"/>
  <c r="T185"/>
  <c r="R185"/>
  <c r="P185"/>
  <c r="BI184"/>
  <c r="BH184"/>
  <c r="BG184"/>
  <c r="BF184"/>
  <c r="T184"/>
  <c r="R184"/>
  <c r="P184"/>
  <c r="BI181"/>
  <c r="BH181"/>
  <c r="BG181"/>
  <c r="BF181"/>
  <c r="T181"/>
  <c r="R181"/>
  <c r="P181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J87"/>
  <c r="J86"/>
  <c r="F86"/>
  <c r="F84"/>
  <c r="E82"/>
  <c r="J51"/>
  <c r="J50"/>
  <c r="F50"/>
  <c r="F48"/>
  <c r="E46"/>
  <c r="J16"/>
  <c r="E16"/>
  <c r="F51"/>
  <c r="J15"/>
  <c r="J10"/>
  <c r="J84"/>
  <c i="1" r="L50"/>
  <c r="AM50"/>
  <c r="AM49"/>
  <c r="L49"/>
  <c r="AM47"/>
  <c r="L47"/>
  <c r="L45"/>
  <c r="L44"/>
  <c i="2" r="J263"/>
  <c r="J145"/>
  <c r="J394"/>
  <c r="J367"/>
  <c r="BK333"/>
  <c r="J304"/>
  <c r="J255"/>
  <c r="J193"/>
  <c r="J93"/>
  <c r="BK332"/>
  <c r="J274"/>
  <c r="BK171"/>
  <c r="BK295"/>
  <c r="J215"/>
  <c r="J162"/>
  <c r="BK117"/>
  <c r="J425"/>
  <c r="BK281"/>
  <c r="J181"/>
  <c r="J129"/>
  <c r="BK390"/>
  <c r="J364"/>
  <c r="BK329"/>
  <c r="J276"/>
  <c r="BK196"/>
  <c r="J96"/>
  <c r="J314"/>
  <c r="BK215"/>
  <c r="BK419"/>
  <c r="BK290"/>
  <c r="BK212"/>
  <c r="BK156"/>
  <c r="BK93"/>
  <c r="J307"/>
  <c r="J185"/>
  <c r="J126"/>
  <c r="J388"/>
  <c r="BK357"/>
  <c r="BK321"/>
  <c r="BK274"/>
  <c r="J205"/>
  <c r="J156"/>
  <c r="BK341"/>
  <c r="BK310"/>
  <c r="J206"/>
  <c r="J403"/>
  <c r="J238"/>
  <c r="BK205"/>
  <c r="BK137"/>
  <c r="BK435"/>
  <c r="J407"/>
  <c r="J211"/>
  <c r="J135"/>
  <c r="J392"/>
  <c r="J375"/>
  <c r="J354"/>
  <c r="J324"/>
  <c r="J281"/>
  <c r="J212"/>
  <c r="J117"/>
  <c r="BK354"/>
  <c r="J302"/>
  <c r="BK108"/>
  <c r="BK422"/>
  <c r="BK225"/>
  <c r="J398"/>
  <c r="J378"/>
  <c r="J362"/>
  <c r="BK325"/>
  <c r="J280"/>
  <c r="BK206"/>
  <c r="J111"/>
  <c r="J341"/>
  <c r="J305"/>
  <c r="BK200"/>
  <c r="BK405"/>
  <c r="BK255"/>
  <c r="J180"/>
  <c r="J132"/>
  <c r="J429"/>
  <c r="J400"/>
  <c r="BK259"/>
  <c r="BK162"/>
  <c r="J396"/>
  <c r="BK378"/>
  <c r="J355"/>
  <c r="BK318"/>
  <c r="BK263"/>
  <c r="J219"/>
  <c r="J148"/>
  <c r="J343"/>
  <c r="J329"/>
  <c r="J290"/>
  <c r="BK177"/>
  <c r="J313"/>
  <c r="J251"/>
  <c r="BK181"/>
  <c r="BK135"/>
  <c r="J422"/>
  <c r="J405"/>
  <c r="BK248"/>
  <c r="BK139"/>
  <c r="J381"/>
  <c r="BK370"/>
  <c r="J336"/>
  <c r="BK302"/>
  <c r="BK229"/>
  <c r="BK132"/>
  <c r="BK355"/>
  <c r="BK324"/>
  <c r="BK268"/>
  <c r="BK111"/>
  <c r="J293"/>
  <c r="J171"/>
  <c i="1" r="AS54"/>
  <c i="2" r="J413"/>
  <c r="BK276"/>
  <c r="J196"/>
  <c r="J108"/>
  <c r="BK388"/>
  <c r="BK362"/>
  <c r="J332"/>
  <c r="J295"/>
  <c r="BK238"/>
  <c r="BK151"/>
  <c r="J345"/>
  <c r="J318"/>
  <c r="J225"/>
  <c r="J184"/>
  <c r="BK403"/>
  <c r="BK165"/>
  <c r="BK99"/>
  <c r="J384"/>
  <c r="BK352"/>
  <c r="BK314"/>
  <c r="BK241"/>
  <c r="J165"/>
  <c r="J357"/>
  <c r="J325"/>
  <c r="J244"/>
  <c r="J120"/>
  <c r="J312"/>
  <c r="BK235"/>
  <c r="BK189"/>
  <c r="J139"/>
  <c r="J435"/>
  <c r="J409"/>
  <c r="J229"/>
  <c r="BK142"/>
  <c r="BK398"/>
  <c r="BK372"/>
  <c r="J337"/>
  <c r="J298"/>
  <c r="BK244"/>
  <c r="BK114"/>
  <c r="J352"/>
  <c r="J321"/>
  <c r="J241"/>
  <c r="BK123"/>
  <c r="BK298"/>
  <c r="BK222"/>
  <c r="BK207"/>
  <c r="BK145"/>
  <c r="BK429"/>
  <c r="BK407"/>
  <c r="J203"/>
  <c r="J159"/>
  <c r="BK396"/>
  <c r="BK364"/>
  <c r="J328"/>
  <c r="J284"/>
  <c r="J189"/>
  <c r="BK102"/>
  <c r="J333"/>
  <c r="BK293"/>
  <c r="BK174"/>
  <c r="J300"/>
  <c r="BK219"/>
  <c r="BK159"/>
  <c r="BK126"/>
  <c r="BK425"/>
  <c r="BK300"/>
  <c r="J232"/>
  <c r="BK148"/>
  <c r="BK394"/>
  <c r="BK381"/>
  <c r="BK359"/>
  <c r="BK305"/>
  <c r="J248"/>
  <c r="BK185"/>
  <c r="BK413"/>
  <c r="BK336"/>
  <c r="BK312"/>
  <c r="BK129"/>
  <c r="BK284"/>
  <c r="BK184"/>
  <c r="J123"/>
  <c r="J390"/>
  <c r="J372"/>
  <c r="BK345"/>
  <c r="BK285"/>
  <c r="BK232"/>
  <c r="J137"/>
  <c r="BK351"/>
  <c r="BK313"/>
  <c r="J209"/>
  <c r="BK96"/>
  <c r="J285"/>
  <c r="BK209"/>
  <c r="J151"/>
  <c r="J102"/>
  <c r="J416"/>
  <c r="BK304"/>
  <c r="J200"/>
  <c r="BK105"/>
  <c r="BK384"/>
  <c r="BK367"/>
  <c r="J351"/>
  <c r="BK309"/>
  <c r="J235"/>
  <c r="J177"/>
  <c r="J359"/>
  <c r="BK337"/>
  <c r="BK307"/>
  <c r="BK203"/>
  <c r="J99"/>
  <c r="J259"/>
  <c r="BK168"/>
  <c r="BK120"/>
  <c r="BK432"/>
  <c r="BK409"/>
  <c r="BK280"/>
  <c r="J174"/>
  <c r="BK392"/>
  <c r="BK375"/>
  <c r="J348"/>
  <c r="J310"/>
  <c r="BK251"/>
  <c r="J168"/>
  <c r="BK416"/>
  <c r="BK348"/>
  <c r="BK315"/>
  <c r="J222"/>
  <c r="J419"/>
  <c r="J268"/>
  <c r="BK211"/>
  <c r="J142"/>
  <c r="J114"/>
  <c r="J432"/>
  <c r="J309"/>
  <c r="BK180"/>
  <c r="BK400"/>
  <c r="J370"/>
  <c r="BK343"/>
  <c r="J315"/>
  <c r="BK271"/>
  <c r="BK193"/>
  <c r="J105"/>
  <c r="BK328"/>
  <c r="J271"/>
  <c r="J207"/>
  <c l="1" r="BK92"/>
  <c r="BK192"/>
  <c r="J192"/>
  <c r="J59"/>
  <c r="T192"/>
  <c r="R199"/>
  <c r="R218"/>
  <c r="P267"/>
  <c r="R356"/>
  <c r="R387"/>
  <c r="P402"/>
  <c r="BK412"/>
  <c r="BK411"/>
  <c r="J411"/>
  <c r="J66"/>
  <c r="R418"/>
  <c r="R417"/>
  <c r="T92"/>
  <c r="BK199"/>
  <c r="J199"/>
  <c r="J60"/>
  <c r="BK218"/>
  <c r="J218"/>
  <c r="J61"/>
  <c r="BK267"/>
  <c r="J267"/>
  <c r="J62"/>
  <c r="BK356"/>
  <c r="J356"/>
  <c r="J63"/>
  <c r="BK387"/>
  <c r="J387"/>
  <c r="J64"/>
  <c r="BK402"/>
  <c r="J402"/>
  <c r="J65"/>
  <c r="T412"/>
  <c r="T411"/>
  <c r="T418"/>
  <c r="T417"/>
  <c r="P92"/>
  <c r="R192"/>
  <c r="T199"/>
  <c r="T218"/>
  <c r="T267"/>
  <c r="T356"/>
  <c r="P387"/>
  <c r="R402"/>
  <c r="R412"/>
  <c r="R411"/>
  <c r="P418"/>
  <c r="P417"/>
  <c r="R92"/>
  <c r="P192"/>
  <c r="P199"/>
  <c r="P218"/>
  <c r="R267"/>
  <c r="P356"/>
  <c r="T387"/>
  <c r="T402"/>
  <c r="P412"/>
  <c r="P411"/>
  <c r="BK418"/>
  <c r="J418"/>
  <c r="J69"/>
  <c r="BK188"/>
  <c r="J188"/>
  <c r="J58"/>
  <c r="BK434"/>
  <c r="J434"/>
  <c r="J72"/>
  <c r="BK428"/>
  <c r="J428"/>
  <c r="J70"/>
  <c r="BK431"/>
  <c r="J431"/>
  <c r="J71"/>
  <c r="J48"/>
  <c r="F87"/>
  <c r="BE114"/>
  <c r="BE132"/>
  <c r="BE137"/>
  <c r="BE139"/>
  <c r="BE145"/>
  <c r="BE148"/>
  <c r="BE156"/>
  <c r="BE159"/>
  <c r="BE162"/>
  <c r="BE165"/>
  <c r="BE180"/>
  <c r="BE185"/>
  <c r="BE189"/>
  <c r="BE211"/>
  <c r="BE229"/>
  <c r="BE248"/>
  <c r="BE259"/>
  <c r="BE276"/>
  <c r="BE284"/>
  <c r="BE295"/>
  <c r="BE312"/>
  <c r="BE314"/>
  <c r="BE321"/>
  <c r="BE325"/>
  <c r="BE329"/>
  <c r="BE336"/>
  <c r="BE345"/>
  <c r="BE351"/>
  <c r="BE354"/>
  <c r="BE357"/>
  <c r="BE120"/>
  <c r="BE126"/>
  <c r="BE142"/>
  <c r="BE171"/>
  <c r="BE177"/>
  <c r="BE181"/>
  <c r="BE193"/>
  <c r="BE207"/>
  <c r="BE209"/>
  <c r="BE222"/>
  <c r="BE255"/>
  <c r="BE290"/>
  <c r="BE298"/>
  <c r="BE300"/>
  <c r="BE307"/>
  <c r="BE313"/>
  <c r="BE315"/>
  <c r="BE318"/>
  <c r="BE324"/>
  <c r="BE328"/>
  <c r="BE332"/>
  <c r="BE333"/>
  <c r="BE337"/>
  <c r="BE341"/>
  <c r="BE343"/>
  <c r="BE348"/>
  <c r="BE352"/>
  <c r="BE355"/>
  <c r="BE359"/>
  <c r="BE362"/>
  <c r="BE364"/>
  <c r="BE367"/>
  <c r="BE370"/>
  <c r="BE372"/>
  <c r="BE375"/>
  <c r="BE378"/>
  <c r="BE381"/>
  <c r="BE384"/>
  <c r="BE388"/>
  <c r="BE390"/>
  <c r="BE392"/>
  <c r="BE394"/>
  <c r="BE396"/>
  <c r="BE398"/>
  <c r="BE403"/>
  <c r="BE93"/>
  <c r="BE108"/>
  <c r="BE111"/>
  <c r="BE117"/>
  <c r="BE123"/>
  <c r="BE129"/>
  <c r="BE135"/>
  <c r="BE151"/>
  <c r="BE168"/>
  <c r="BE205"/>
  <c r="BE206"/>
  <c r="BE212"/>
  <c r="BE215"/>
  <c r="BE219"/>
  <c r="BE232"/>
  <c r="BE235"/>
  <c r="BE238"/>
  <c r="BE244"/>
  <c r="BE263"/>
  <c r="BE268"/>
  <c r="BE285"/>
  <c r="BE293"/>
  <c r="BE305"/>
  <c r="BE309"/>
  <c r="BE400"/>
  <c r="BE405"/>
  <c r="BE407"/>
  <c r="BE409"/>
  <c r="BE413"/>
  <c r="BE422"/>
  <c r="BE425"/>
  <c r="BE429"/>
  <c r="BE432"/>
  <c r="BE96"/>
  <c r="BE99"/>
  <c r="BE102"/>
  <c r="BE105"/>
  <c r="BE174"/>
  <c r="BE184"/>
  <c r="BE196"/>
  <c r="BE200"/>
  <c r="BE203"/>
  <c r="BE225"/>
  <c r="BE241"/>
  <c r="BE251"/>
  <c r="BE271"/>
  <c r="BE274"/>
  <c r="BE280"/>
  <c r="BE281"/>
  <c r="BE302"/>
  <c r="BE304"/>
  <c r="BE310"/>
  <c r="BE416"/>
  <c r="BE419"/>
  <c r="BE435"/>
  <c r="F35"/>
  <c i="1" r="BD55"/>
  <c r="BD54"/>
  <c r="W33"/>
  <c i="2" r="F32"/>
  <c i="1" r="BA55"/>
  <c r="BA54"/>
  <c r="W30"/>
  <c i="2" r="F34"/>
  <c i="1" r="BC55"/>
  <c r="BC54"/>
  <c r="AY54"/>
  <c i="2" r="J32"/>
  <c i="1" r="AW55"/>
  <c i="2" r="F33"/>
  <c i="1" r="BB55"/>
  <c r="BB54"/>
  <c r="W31"/>
  <c i="2" l="1" r="T91"/>
  <c r="T90"/>
  <c r="R91"/>
  <c r="R90"/>
  <c r="P91"/>
  <c r="P90"/>
  <c i="1" r="AU55"/>
  <c i="2" r="BK91"/>
  <c r="J91"/>
  <c r="J56"/>
  <c r="J92"/>
  <c r="J57"/>
  <c r="J412"/>
  <c r="J67"/>
  <c r="BK417"/>
  <c r="J417"/>
  <c r="J68"/>
  <c r="F31"/>
  <c i="1" r="AZ55"/>
  <c r="AZ54"/>
  <c r="W29"/>
  <c r="AW54"/>
  <c r="AK30"/>
  <c r="W32"/>
  <c r="AX54"/>
  <c i="2" r="J31"/>
  <c i="1" r="AV55"/>
  <c r="AT55"/>
  <c r="AU54"/>
  <c i="2" l="1" r="BK90"/>
  <c r="J90"/>
  <c r="J28"/>
  <c i="1" r="AG55"/>
  <c r="AG54"/>
  <c r="AK26"/>
  <c r="AV54"/>
  <c r="AK29"/>
  <c r="AK35"/>
  <c i="2" l="1" r="J37"/>
  <c r="J55"/>
  <c i="1" r="AN5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<sst xmlns="http://schemas.openxmlformats.org/spreadsheetml/2006/main">
  <si>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</si>
  <si>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</si>
  <si>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</si>
  <si>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</si>
  <si>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</si>
  <si>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{e17e1c2a-d04d-4584-be6d-304f363fea2a}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</si>
  <si>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</si>
  <si>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</si>
  <si>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</si>
  <si>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</si>
  <si>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</si>
  <si>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</si>
  <si>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</si>
  <si>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</si>
  <si>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Kan_22_56_2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</si>
  <si>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</si>
  <si>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</si>
  <si>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Hodonín, lokalita Mrkotálky - rekonstrukce kanalizace, 2.etapa</t>
  </si>
  <si>
    <t>KSO:</t>
  </si>
  <si>
    <t/>
  </si>
  <si>
    <t>CC-CZ:</t>
  </si>
  <si>
    <t>Místo:</t>
  </si>
  <si>
    <t>Hodonín</t>
  </si>
  <si>
    <t>Datum:</t>
  </si>
  <si>
    <t>17. 4. 2023</t>
  </si>
  <si>
    <t>Zadavatel:</t>
  </si>
  <si>
    <t>IČ:</t>
  </si>
  <si>
    <t>00284891</t>
  </si>
  <si>
    <t>Město Hodonín</t>
  </si>
  <si>
    <t>DIČ:</t>
  </si>
  <si>
    <t>Uchazeč:</t>
  </si>
  <si>
    <t>Vyplň údaj</t>
  </si>
  <si>
    <t>Projektant:</t>
  </si>
  <si>
    <t>18177018</t>
  </si>
  <si>
    <t>Ing. Karel Vaštík</t>
  </si>
  <si>
    <t>CZ6110220842</t>
  </si>
  <si>
    <t>True</t>
  </si>
  <si>
    <t>Zpracovatel:</t>
  </si>
  <si>
    <t>Ing. Karel Vaštík, Lideřovská 14, 696 61 Vnorovy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</si>
  <si>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</si>
  <si>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</si>
  <si>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</si>
  <si>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</si>
  <si>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</si>
  <si>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</si>
  <si>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</si>
  <si>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</si>
  <si>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</si>
  <si>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</si>
  <si>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</si>
  <si>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</si>
  <si>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</si>
  <si>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</si>
  <si>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</si>
  <si>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</si>
  <si>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</si>
  <si>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</si>
  <si>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</si>
  <si>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</si>
  <si>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</si>
  <si>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</si>
  <si>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</si>
  <si>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</si>
  <si>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</si>
  <si>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</si>
  <si>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</si>
  <si>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</si>
  <si>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</si>
  <si>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</si>
  <si>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</si>
  <si>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</si>
  <si>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</si>
  <si>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</si>
  <si>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</si>
  <si>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</si>
  <si>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</si>
  <si>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</si>
  <si>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</si>
  <si>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</si>
  <si>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</si>
  <si>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</si>
  <si>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</si>
  <si>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Asf_litý</t>
  </si>
  <si>
    <t>Plochy zpevněné litým asfaltem</t>
  </si>
  <si>
    <t>m2</t>
  </si>
  <si>
    <t>102,8</t>
  </si>
  <si>
    <t>3</t>
  </si>
  <si>
    <t>2</t>
  </si>
  <si>
    <t>Bet_pl</t>
  </si>
  <si>
    <t>Plochy zpevněné betonem</t>
  </si>
  <si>
    <t>9,6</t>
  </si>
  <si>
    <t>KRYCÍ LIST SOUPISU PRACÍ</t>
  </si>
  <si>
    <t>Bou_šach_bet</t>
  </si>
  <si>
    <t>Bourání konstrukcí šachet z prostého betonu - obestavěný prostor dna</t>
  </si>
  <si>
    <t>m3</t>
  </si>
  <si>
    <t>17,314</t>
  </si>
  <si>
    <t>Bour_potr</t>
  </si>
  <si>
    <t>Bourání potrubí</t>
  </si>
  <si>
    <t>134,266</t>
  </si>
  <si>
    <t>Dlaž_30_30</t>
  </si>
  <si>
    <t>Betonová dlažba 30/30</t>
  </si>
  <si>
    <t>0,8</t>
  </si>
  <si>
    <t>Dlaž_50_50</t>
  </si>
  <si>
    <t>Betonová dlažba 50/50</t>
  </si>
  <si>
    <t>7</t>
  </si>
  <si>
    <t>Dlaž_kostka</t>
  </si>
  <si>
    <t>Dlažba z kamenných kostek</t>
  </si>
  <si>
    <t>8,2</t>
  </si>
  <si>
    <t>Dlaž_veg</t>
  </si>
  <si>
    <t>Vegetační dlažba</t>
  </si>
  <si>
    <t>1,7</t>
  </si>
  <si>
    <t>Dlaž_zám</t>
  </si>
  <si>
    <t>Zámková dlažba</t>
  </si>
  <si>
    <t>72</t>
  </si>
  <si>
    <t>Dlažba_ker</t>
  </si>
  <si>
    <t>Keramická dlažba</t>
  </si>
  <si>
    <t>13,5</t>
  </si>
  <si>
    <t>Křiž_kabely</t>
  </si>
  <si>
    <t>Křižující kabely</t>
  </si>
  <si>
    <t>m</t>
  </si>
  <si>
    <t>108,2</t>
  </si>
  <si>
    <t>Křiž_potr</t>
  </si>
  <si>
    <t>Křižující potrubí</t>
  </si>
  <si>
    <t>100,2</t>
  </si>
  <si>
    <t>Lože</t>
  </si>
  <si>
    <t>Lože pod potrubí</t>
  </si>
  <si>
    <t>117,319</t>
  </si>
  <si>
    <t>Obr_chod</t>
  </si>
  <si>
    <t>Obrubník záhonových</t>
  </si>
  <si>
    <t>Obr_lež</t>
  </si>
  <si>
    <t>Obrubník ležatý</t>
  </si>
  <si>
    <t>238</t>
  </si>
  <si>
    <t>Obr_stoj</t>
  </si>
  <si>
    <t>Stojatý obrubník silniční</t>
  </si>
  <si>
    <t>355</t>
  </si>
  <si>
    <t>Obsyp</t>
  </si>
  <si>
    <t>Obsyp potrubí</t>
  </si>
  <si>
    <t>364,585</t>
  </si>
  <si>
    <t>Odbočky</t>
  </si>
  <si>
    <t>Počet odboček pro přípojky</t>
  </si>
  <si>
    <t>kus</t>
  </si>
  <si>
    <t>43</t>
  </si>
  <si>
    <t>Odkop</t>
  </si>
  <si>
    <t>Odkopávka pro opravu komunikace</t>
  </si>
  <si>
    <t>340,312</t>
  </si>
  <si>
    <t>Panely</t>
  </si>
  <si>
    <t>Panelová komunikace</t>
  </si>
  <si>
    <t>15,35</t>
  </si>
  <si>
    <t>Pažení_12m</t>
  </si>
  <si>
    <t>Pažení šířky do 1,2 m</t>
  </si>
  <si>
    <t>543,2</t>
  </si>
  <si>
    <t>Pažení_25m</t>
  </si>
  <si>
    <t>Pažení do šířky 2,5 m</t>
  </si>
  <si>
    <t>1179,262</t>
  </si>
  <si>
    <t>Počet_šach</t>
  </si>
  <si>
    <t>Počet šachet</t>
  </si>
  <si>
    <t>8</t>
  </si>
  <si>
    <t>Potr_150</t>
  </si>
  <si>
    <t>Potrubí přípojek DN150</t>
  </si>
  <si>
    <t>154</t>
  </si>
  <si>
    <t>Potr_600</t>
  </si>
  <si>
    <t>Potrubí stoky DN600</t>
  </si>
  <si>
    <t>331,6</t>
  </si>
  <si>
    <t>Povrch_opr</t>
  </si>
  <si>
    <t>Oprava živičného povrchu komunikace</t>
  </si>
  <si>
    <t>1118</t>
  </si>
  <si>
    <t>Rýha</t>
  </si>
  <si>
    <t>Hloubení rýhy</t>
  </si>
  <si>
    <t>766,52</t>
  </si>
  <si>
    <t>Rýha_př</t>
  </si>
  <si>
    <t>Hloubení rýhy pro přípijky</t>
  </si>
  <si>
    <t>244,44</t>
  </si>
  <si>
    <t>Vpusti</t>
  </si>
  <si>
    <t>Uliční vpusti</t>
  </si>
  <si>
    <t>6</t>
  </si>
  <si>
    <t>Výš_šach</t>
  </si>
  <si>
    <t>Úhrnná výška šachet</t>
  </si>
  <si>
    <t>18,63</t>
  </si>
  <si>
    <t>Zásyp</t>
  </si>
  <si>
    <t>Zásyp potrubí</t>
  </si>
  <si>
    <t>419,761</t>
  </si>
  <si>
    <t>Jáma</t>
  </si>
  <si>
    <t>Jáma pro opravu šachty Š2775</t>
  </si>
  <si>
    <t>3,743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</si>
  <si>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</si>
  <si>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</si>
  <si>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</si>
  <si>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</si>
  <si>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</si>
  <si>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</si>
  <si>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</si>
  <si>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</si>
  <si>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</si>
  <si>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</si>
  <si>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</si>
  <si>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</si>
  <si>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</si>
  <si>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</si>
  <si>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</si>
  <si>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46-M - Zemní práce při extr.mont.pracích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</si>
  <si>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</si>
  <si>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</si>
  <si>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</si>
  <si>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</si>
  <si>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</si>
  <si>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</si>
  <si>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</si>
  <si>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</si>
  <si>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</si>
  <si>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</si>
  <si>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</si>
  <si>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</si>
  <si>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</si>
  <si>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</si>
  <si>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</si>
  <si>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</si>
  <si>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</si>
  <si>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</si>
  <si>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</si>
  <si>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</si>
  <si>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</si>
  <si>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</si>
  <si>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</si>
  <si>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</si>
  <si>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</si>
  <si>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CS ÚRS 2023 01</t>
  </si>
  <si>
    <t>4</t>
  </si>
  <si>
    <t>672002629</t>
  </si>
  <si>
    <t>Online PSC</t>
  </si>
  <si>
    <t>https://podminky.urs.cz/item/CS_URS_2023_01/113106121</t>
  </si>
  <si>
    <t>VV</t>
  </si>
  <si>
    <t>Dlaž_30_30+Dlaž_50_50+Dlažba_ker</t>
  </si>
  <si>
    <t>113106122</t>
  </si>
  <si>
    <t>Rozebrání dlažeb komunikací pro pěší s přemístěním hmot na skládku na vzdálenost do 3 m nebo s naložením na dopravní prostředek s ložem z kameniva nebo živice a s jakoukoliv výplní spár ručně z kamenných dlaždic nebo desek</t>
  </si>
  <si>
    <t>1791468917</t>
  </si>
  <si>
    <t>https://podminky.urs.cz/item/CS_URS_2023_01/113106122</t>
  </si>
  <si>
    <t>113106123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</si>
  <si>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</si>
  <si>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1157731594</t>
  </si>
  <si>
    <t>https://podminky.urs.cz/item/CS_URS_2023_01/113106123</t>
  </si>
  <si>
    <t>113106125</t>
  </si>
  <si>
    <t>Rozebrání dlažeb komunikací pro pěší s přemístěním hmot na skládku na vzdálenost do 3 m nebo s naložením na dopravní prostředek s ložem z kameniva nebo živice a s jakoukoliv výplní spár ručně z vegetační dlažby betonové</t>
  </si>
  <si>
    <t>1111922695</t>
  </si>
  <si>
    <t>https://podminky.urs.cz/item/CS_URS_2023_01/113106125</t>
  </si>
  <si>
    <t>5</t>
  </si>
  <si>
    <t>113106240</t>
  </si>
  <si>
    <t>Rozebrání dílců vozovek a ploch s přemístěním hmot na skládku na vzdálenost do 3 m nebo s naložením na dopravní prostředek, ze silničních dílců jakýchkoliv rozměrů, s ložem z kameniva nebo živice strojně plochy jednotlivě přes 200 m2 se spárami vyplněnými kamenivem</t>
  </si>
  <si>
    <t>-762891427</t>
  </si>
  <si>
    <t>https://podminky.urs.cz/item/CS_URS_2023_01/113106240</t>
  </si>
  <si>
    <t>113107031</t>
  </si>
  <si>
    <t>Odstranění podkladů nebo krytů při překopech inženýrských sítí s přemístěním hmot na skládku ve vzdálenosti do 3 m nebo s naložením na dopravní prostředek ručně z betonu prostého, o tl. vrstvy přes 100 do 150 mm</t>
  </si>
  <si>
    <t>1099092383</t>
  </si>
  <si>
    <t>https://podminky.urs.cz/item/CS_URS_2023_01/113107031</t>
  </si>
  <si>
    <t>113107223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</si>
  <si>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</si>
  <si>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-1870599343</t>
  </si>
  <si>
    <t>https://podminky.urs.cz/item/CS_URS_2023_01/113107223</t>
  </si>
  <si>
    <t>113107243</t>
  </si>
  <si>
    <t>Odstranění podkladů nebo krytů strojně plochy jednotlivě přes 200 m2 s přemístěním hmot na skládku na vzdálenost do 20 m nebo s naložením na dopravní prostředek živičných, o tl. vrstvy přes 100 do 150 mm</t>
  </si>
  <si>
    <t>989523281</t>
  </si>
  <si>
    <t>https://podminky.urs.cz/item/CS_URS_2023_01/113107243</t>
  </si>
  <si>
    <t>9</t>
  </si>
  <si>
    <t>113201112</t>
  </si>
  <si>
    <t>Vytrhání obrub s vybouráním lože, s přemístěním hmot na skládku na vzdálenost do 3 m nebo s naložením na dopravní prostředek silničních ležatých</t>
  </si>
  <si>
    <t>-1882703681</t>
  </si>
  <si>
    <t>https://podminky.urs.cz/item/CS_URS_2023_01/113201112</t>
  </si>
  <si>
    <t>10</t>
  </si>
  <si>
    <t>113202111</t>
  </si>
  <si>
    <t>Vytrhání obrub s vybouráním lože, s přemístěním hmot na skládku na vzdálenost do 3 m nebo s naložením na dopravní prostředek z krajníků nebo obrubníků stojatých</t>
  </si>
  <si>
    <t>142846364</t>
  </si>
  <si>
    <t>https://podminky.urs.cz/item/CS_URS_2023_01/113202111</t>
  </si>
  <si>
    <t>Obr_chod+Obr_stoj</t>
  </si>
  <si>
    <t>11</t>
  </si>
  <si>
    <t>115001101</t>
  </si>
  <si>
    <t>Převedení vody potrubím průměru DN do 100</t>
  </si>
  <si>
    <t>1673731994</t>
  </si>
  <si>
    <t>https://podminky.urs.cz/item/CS_URS_2023_01/115001101</t>
  </si>
  <si>
    <t>P</t>
  </si>
  <si>
    <t>Poznámka k položce:_x000d_
převedení čerpané vody do dešťové kanalizace - stoky J</t>
  </si>
  <si>
    <t>12</t>
  </si>
  <si>
    <t>115101201</t>
  </si>
  <si>
    <t>Čerpání vody na dopravní výšku do 10 m s uvažovaným průměrným přítokem do 500 l/min</t>
  </si>
  <si>
    <t>hod</t>
  </si>
  <si>
    <t>1518376610</t>
  </si>
  <si>
    <t>https://podminky.urs.cz/item/CS_URS_2023_01/115101201</t>
  </si>
  <si>
    <t>40*8</t>
  </si>
  <si>
    <t>13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</si>
  <si>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</si>
  <si>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</si>
  <si>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-1641695487</t>
  </si>
  <si>
    <t>https://podminky.urs.cz/item/CS_URS_2023_01/119001405</t>
  </si>
  <si>
    <t>14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</si>
  <si>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</si>
  <si>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</si>
  <si>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-2014502688</t>
  </si>
  <si>
    <t>https://podminky.urs.cz/item/CS_URS_2023_01/119001421</t>
  </si>
  <si>
    <t>119003211</t>
  </si>
  <si>
    <t>Pomocné konstrukce při zabezpečení výkopu svislé ocelové mobilní oplocení, výšky do 1,5 m panely s reflexními signalizačními pruhy zřízení</t>
  </si>
  <si>
    <t>-2089915810</t>
  </si>
  <si>
    <t>https://podminky.urs.cz/item/CS_URS_2023_01/119003211</t>
  </si>
  <si>
    <t>16</t>
  </si>
  <si>
    <t>119003212</t>
  </si>
  <si>
    <t>Pomocné konstrukce při zabezpečení výkopu svislé ocelové mobilní oplocení, výšky do 1,5 m panely s reflexními signalizačními pruhy odstranění</t>
  </si>
  <si>
    <t>-1335919198</t>
  </si>
  <si>
    <t>https://podminky.urs.cz/item/CS_URS_2023_01/119003212</t>
  </si>
  <si>
    <t>17</t>
  </si>
  <si>
    <t>122452204</t>
  </si>
  <si>
    <t>Odkopávky a prokopávky nezapažené pro silnice a dálnice strojně v hornině třídy těžitelnosti II přes 100 do 500 m3</t>
  </si>
  <si>
    <t>-741426613</t>
  </si>
  <si>
    <t>https://podminky.urs.cz/item/CS_URS_2023_01/122452204</t>
  </si>
  <si>
    <t>18</t>
  </si>
  <si>
    <t>131251100</t>
  </si>
  <si>
    <t>Hloubení nezapažených jam a zářezů strojně s urovnáním dna do předepsaného profilu a spádu v hornině třídy těžitelnosti I skupiny 3 do 20 m3</t>
  </si>
  <si>
    <t>-613482568</t>
  </si>
  <si>
    <t>https://podminky.urs.cz/item/CS_URS_2023_01/131251100</t>
  </si>
  <si>
    <t>19</t>
  </si>
  <si>
    <t>132251251</t>
  </si>
  <si>
    <t>Hloubení nezapažených rýh šířky přes 800 do 2 000 mm strojně s urovnáním dna do předepsaného profilu a spádu v hornině třídy těžitelnosti I skupiny 3 do 20 m3</t>
  </si>
  <si>
    <t>327728556</t>
  </si>
  <si>
    <t>https://podminky.urs.cz/item/CS_URS_2023_01/132251251</t>
  </si>
  <si>
    <t>20</t>
  </si>
  <si>
    <t>132251254</t>
  </si>
  <si>
    <t>Hloubení nezapažených rýh šířky přes 800 do 2 000 mm strojně s urovnáním dna do předepsaného profilu a spádu v hornině třídy těžitelnosti I skupiny 3 přes 100 do 500 m3</t>
  </si>
  <si>
    <t>1322200905</t>
  </si>
  <si>
    <t>https://podminky.urs.cz/item/CS_URS_2023_01/132251254</t>
  </si>
  <si>
    <t>139001101</t>
  </si>
  <si>
    <t>Příplatek k cenám hloubených vykopávek za ztížení vykopávky v blízkosti podzemního vedení nebo výbušnin pro jakoukoliv třídu horniny</t>
  </si>
  <si>
    <t>1836820363</t>
  </si>
  <si>
    <t>https://podminky.urs.cz/item/CS_URS_2023_01/139001101</t>
  </si>
  <si>
    <t>Křiž_kabely*1,5*1,0</t>
  </si>
  <si>
    <t>Křiž_potr*1,6*1,1</t>
  </si>
  <si>
    <t>Součet</t>
  </si>
  <si>
    <t>22</t>
  </si>
  <si>
    <t>151811131</t>
  </si>
  <si>
    <t>Zřízení pažicích boxů pro pažení a rozepření stěn rýh podzemního vedení hloubka výkopu do 4 m, šířka do 1,2 m</t>
  </si>
  <si>
    <t>-2049896700</t>
  </si>
  <si>
    <t>https://podminky.urs.cz/item/CS_URS_2023_01/151811131</t>
  </si>
  <si>
    <t>23</t>
  </si>
  <si>
    <t>151811132</t>
  </si>
  <si>
    <t>Zřízení pažicích boxů pro pažení a rozepření stěn rýh podzemního vedení hloubka výkopu do 4 m, šířka přes 1,2 do 2,5 m</t>
  </si>
  <si>
    <t>460922860</t>
  </si>
  <si>
    <t>https://podminky.urs.cz/item/CS_URS_2023_01/151811132</t>
  </si>
  <si>
    <t>24</t>
  </si>
  <si>
    <t>151811231</t>
  </si>
  <si>
    <t>Odstranění pažicích boxů pro pažení a rozepření stěn rýh podzemního vedení hloubka výkopu do 4 m, šířka do 1,2 m</t>
  </si>
  <si>
    <t>265831189</t>
  </si>
  <si>
    <t>https://podminky.urs.cz/item/CS_URS_2023_01/151811231</t>
  </si>
  <si>
    <t>25</t>
  </si>
  <si>
    <t>151811232</t>
  </si>
  <si>
    <t>Odstranění pažicích boxů pro pažení a rozepření stěn rýh podzemního vedení hloubka výkopu do 4 m, šířka přes 1,2 do 2,5 m</t>
  </si>
  <si>
    <t>1967306108</t>
  </si>
  <si>
    <t>https://podminky.urs.cz/item/CS_URS_2023_01/151811232</t>
  </si>
  <si>
    <t>26</t>
  </si>
  <si>
    <t>162451106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</si>
  <si>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</si>
  <si>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1141405876</t>
  </si>
  <si>
    <t>https://podminky.urs.cz/item/CS_URS_2023_01/162451106</t>
  </si>
  <si>
    <t>Rýha+Rýha_př+Odkop</t>
  </si>
  <si>
    <t>27</t>
  </si>
  <si>
    <t>171201231</t>
  </si>
  <si>
    <t>Poplatek za uložení stavebního odpadu na recyklační skládce (skládkovné) zeminy a kamení zatříděného do Katalogu odpadů pod kódem 17 05 04</t>
  </si>
  <si>
    <t>t</t>
  </si>
  <si>
    <t>968770975</t>
  </si>
  <si>
    <t>https://podminky.urs.cz/item/CS_URS_2023_01/171201231</t>
  </si>
  <si>
    <t>(Rýha+Rýha_př+Odkop)*2</t>
  </si>
  <si>
    <t>28</t>
  </si>
  <si>
    <t>171251201</t>
  </si>
  <si>
    <t>Uložení sypaniny na skládky nebo meziskládky bez hutnění s upravením uložené sypaniny do předepsaného tvaru</t>
  </si>
  <si>
    <t>-651714646</t>
  </si>
  <si>
    <t>https://podminky.urs.cz/item/CS_URS_2023_01/171251201</t>
  </si>
  <si>
    <t>29</t>
  </si>
  <si>
    <t>174152101</t>
  </si>
  <si>
    <t>Zásyp sypaninou z jakékoliv horniny při překopech inženýrských sítí strojně objemu do 30 m3 s uložením výkopku ve vrstvách se zhutněním jam, šachet, rýh nebo kolem objektů v těchto vykopávkách</t>
  </si>
  <si>
    <t>-452605076</t>
  </si>
  <si>
    <t>https://podminky.urs.cz/item/CS_URS_2023_01/174152101</t>
  </si>
  <si>
    <t>30</t>
  </si>
  <si>
    <t>M</t>
  </si>
  <si>
    <t>58981122</t>
  </si>
  <si>
    <t>recyklát betonový frakce 0/32</t>
  </si>
  <si>
    <t>-67956702</t>
  </si>
  <si>
    <t>31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</si>
  <si>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</si>
  <si>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</si>
  <si>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-1847708977</t>
  </si>
  <si>
    <t>https://podminky.urs.cz/item/CS_URS_2023_01/175151101</t>
  </si>
  <si>
    <t>32</t>
  </si>
  <si>
    <t>58331200</t>
  </si>
  <si>
    <t>štěrkopísek netříděný</t>
  </si>
  <si>
    <t>697801633</t>
  </si>
  <si>
    <t>33</t>
  </si>
  <si>
    <t>181152302</t>
  </si>
  <si>
    <t>Úprava pláně na stavbách silnic a dálnic strojně v zářezech mimo skalních se zhutněním</t>
  </si>
  <si>
    <t>-229325556</t>
  </si>
  <si>
    <t>https://podminky.urs.cz/item/CS_URS_2023_01/181152302</t>
  </si>
  <si>
    <t>Zakládání</t>
  </si>
  <si>
    <t>34</t>
  </si>
  <si>
    <t>212752101</t>
  </si>
  <si>
    <t>Trativody z drenážních trubek pro liniové stavby a komunikace se zřízením štěrkového lože pod trubky a s jejich obsypem v otevřeném výkopu trubka korugovaná sendvičová PE-HD SN 4 celoperforovaná 360° DN 100</t>
  </si>
  <si>
    <t>-987443422</t>
  </si>
  <si>
    <t>https://podminky.urs.cz/item/CS_URS_2023_01/212752101</t>
  </si>
  <si>
    <t>Svislé a kompletní konstrukce</t>
  </si>
  <si>
    <t>35</t>
  </si>
  <si>
    <t>358315114</t>
  </si>
  <si>
    <t>Bourání stoky kompletní nebo vybourání otvorů průřezové plochy do 4 m2 ve stokách ze zdiva z prostého betonu</t>
  </si>
  <si>
    <t>1022947409</t>
  </si>
  <si>
    <t>https://podminky.urs.cz/item/CS_URS_2023_01/358315114</t>
  </si>
  <si>
    <t>36</t>
  </si>
  <si>
    <t>359901211</t>
  </si>
  <si>
    <t>Monitoring stok (kamerový systém) jakékoli výšky nová kanalizace</t>
  </si>
  <si>
    <t>1666291686</t>
  </si>
  <si>
    <t>https://podminky.urs.cz/item/CS_URS_2023_01/359901211</t>
  </si>
  <si>
    <t>Vodorovné konstrukce</t>
  </si>
  <si>
    <t>37</t>
  </si>
  <si>
    <t>451573111</t>
  </si>
  <si>
    <t>Lože pod potrubí, stoky a drobné objekty v otevřeném výkopu z písku a štěrkopísku do 63 mm</t>
  </si>
  <si>
    <t>-2126165765</t>
  </si>
  <si>
    <t>https://podminky.urs.cz/item/CS_URS_2023_01/451573111</t>
  </si>
  <si>
    <t>38</t>
  </si>
  <si>
    <t>452112112</t>
  </si>
  <si>
    <t>Osazení betonových dílců prstenců nebo rámů pod poklopy a mříže, výšky do 100 mm</t>
  </si>
  <si>
    <t>828358067</t>
  </si>
  <si>
    <t>https://podminky.urs.cz/item/CS_URS_2023_01/452112112</t>
  </si>
  <si>
    <t>39</t>
  </si>
  <si>
    <t>59224011</t>
  </si>
  <si>
    <t>prstenec šachtový vyrovnávací betonový 625x100x60mm</t>
  </si>
  <si>
    <t>1316723021</t>
  </si>
  <si>
    <t>40</t>
  </si>
  <si>
    <t>59224012</t>
  </si>
  <si>
    <t>prstenec šachtový vyrovnávací betonový 625x100x80mm</t>
  </si>
  <si>
    <t>1050757970</t>
  </si>
  <si>
    <t>41</t>
  </si>
  <si>
    <t>59224013</t>
  </si>
  <si>
    <t>prstenec šachtový vyrovnávací betonový 625x100x100mm</t>
  </si>
  <si>
    <t>-1679068739</t>
  </si>
  <si>
    <t>Poznámka k položce:_x000d_
jeden kus je pro opravu šachty Š2775</t>
  </si>
  <si>
    <t>42</t>
  </si>
  <si>
    <t>452112122</t>
  </si>
  <si>
    <t>Osazení betonových dílců prstenců nebo rámů pod poklopy a mříže, výšky přes 100 do 200 mm</t>
  </si>
  <si>
    <t>-2050844053</t>
  </si>
  <si>
    <t>https://podminky.urs.cz/item/CS_URS_2023_01/452112122</t>
  </si>
  <si>
    <t>59224014</t>
  </si>
  <si>
    <t>prstenec šachtový vyrovnávací betonový 625x100x120mm</t>
  </si>
  <si>
    <t>-433842373</t>
  </si>
  <si>
    <t>44</t>
  </si>
  <si>
    <t>452311141</t>
  </si>
  <si>
    <t>Podkladní a zajišťovací konstrukce z betonu prostého v otevřeném výkopu bez zvýšených nároků na prostředí desky pod potrubí, stoky a drobné objekty z betonu tř. C 16/20</t>
  </si>
  <si>
    <t>300161426</t>
  </si>
  <si>
    <t>https://podminky.urs.cz/item/CS_URS_2023_01/452311141</t>
  </si>
  <si>
    <t>Počet_šach*1,5*1,5*0,1</t>
  </si>
  <si>
    <t>45</t>
  </si>
  <si>
    <t>452351101</t>
  </si>
  <si>
    <t>Bednění podkladních a zajišťovacích konstrukcí v otevřeném výkopu desek nebo sedlových loží pod potrubí, stoky a drobné objekty</t>
  </si>
  <si>
    <t>536837695</t>
  </si>
  <si>
    <t>https://podminky.urs.cz/item/CS_URS_2023_01/452351101</t>
  </si>
  <si>
    <t>Počet_šach*1,50*0,1*4</t>
  </si>
  <si>
    <t>Komunikace pozemní</t>
  </si>
  <si>
    <t>46</t>
  </si>
  <si>
    <t>564851111</t>
  </si>
  <si>
    <t>Podklad ze štěrkodrti ŠD s rozprostřením a zhutněním plochy přes 100 m2, po zhutnění tl. 150 mm</t>
  </si>
  <si>
    <t>-79452611</t>
  </si>
  <si>
    <t>https://podminky.urs.cz/item/CS_URS_2023_01/564851111</t>
  </si>
  <si>
    <t>47</t>
  </si>
  <si>
    <t>564861111</t>
  </si>
  <si>
    <t>Podklad ze štěrkodrti ŠD s rozprostřením a zhutněním plochy přes 100 m2, po zhutnění tl. 200 mm</t>
  </si>
  <si>
    <t>1351753748</t>
  </si>
  <si>
    <t>https://podminky.urs.cz/item/CS_URS_2023_01/564861111</t>
  </si>
  <si>
    <t>48</t>
  </si>
  <si>
    <t>564871116</t>
  </si>
  <si>
    <t>Podklad ze štěrkodrti ŠD s rozprostřením a zhutněním plochy přes 100 m2, po zhutnění tl. 300 mm</t>
  </si>
  <si>
    <t>-309413453</t>
  </si>
  <si>
    <t>https://podminky.urs.cz/item/CS_URS_2023_01/564871116</t>
  </si>
  <si>
    <t>Poznámka k položce:_x000d_
sanace pláně - výměna podloží, při únosnosti pláně nad 45 MPa nebude provedena</t>
  </si>
  <si>
    <t>49</t>
  </si>
  <si>
    <t>565156101</t>
  </si>
  <si>
    <t>Asfaltový beton vrstva podkladní ACP 22 (obalované kamenivo hrubozrnné - OKH) s rozprostřením a zhutněním v pruhu šířky do 1,5 m, po zhutnění tl. 70 mm</t>
  </si>
  <si>
    <t>-797944803</t>
  </si>
  <si>
    <t>https://podminky.urs.cz/item/CS_URS_2023_01/565156101</t>
  </si>
  <si>
    <t>50</t>
  </si>
  <si>
    <t>573111112</t>
  </si>
  <si>
    <t>Postřik infiltrační PI z asfaltu silničního s posypem kamenivem, v množství 1,00 kg/m2</t>
  </si>
  <si>
    <t>1980326898</t>
  </si>
  <si>
    <t>https://podminky.urs.cz/item/CS_URS_2023_01/573111112</t>
  </si>
  <si>
    <t>51</t>
  </si>
  <si>
    <t>573211109</t>
  </si>
  <si>
    <t>Postřik spojovací PS bez posypu kamenivem z asfaltu silničního, v množství 0,50 kg/m2</t>
  </si>
  <si>
    <t>-1439168184</t>
  </si>
  <si>
    <t>https://podminky.urs.cz/item/CS_URS_2023_01/573211109</t>
  </si>
  <si>
    <t>52</t>
  </si>
  <si>
    <t>577144121</t>
  </si>
  <si>
    <t>Asfaltový beton vrstva obrusná ACO 11 (ABS) s rozprostřením a se zhutněním z nemodifikovaného asfaltu v pruhu šířky přes 3 m tř. I, po zhutnění tl. 50 mm</t>
  </si>
  <si>
    <t>1956571767</t>
  </si>
  <si>
    <t>https://podminky.urs.cz/item/CS_URS_2023_01/577144121</t>
  </si>
  <si>
    <t>53</t>
  </si>
  <si>
    <t>581124115</t>
  </si>
  <si>
    <t>Kryt z prostého betonu komunikací pro pěší tl. 150 mm</t>
  </si>
  <si>
    <t>1313191404</t>
  </si>
  <si>
    <t>https://podminky.urs.cz/item/CS_URS_2023_01/581124115</t>
  </si>
  <si>
    <t>54</t>
  </si>
  <si>
    <t>596211110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</si>
  <si>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do 50 m2</t>
  </si>
  <si>
    <t>876743108</t>
  </si>
  <si>
    <t>https://podminky.urs.cz/item/CS_URS_2023_01/596211110</t>
  </si>
  <si>
    <t>Poznámka k položce:_x000d_
bude použita očištný materiál z rozebrané dlažby, místo litého asfaltu nová dlažba</t>
  </si>
  <si>
    <t>Dlaž_zám+Asf_litý-1,4</t>
  </si>
  <si>
    <t>55</t>
  </si>
  <si>
    <t>4400883450</t>
  </si>
  <si>
    <t>Betonová zámková dlažba 200/100 přírodní, výška 60 mm</t>
  </si>
  <si>
    <t>2010337107</t>
  </si>
  <si>
    <t>101,4</t>
  </si>
  <si>
    <t>101,4*1,03 'Přepočtené koeficientem množství</t>
  </si>
  <si>
    <t>56</t>
  </si>
  <si>
    <t>596411111</t>
  </si>
  <si>
    <t>Kladení dlažby z betonových vegetačních dlaždic komunikací pro pěší s ložem z kameniva těženého nebo drceného tl. do 40 mm, s vyplněním spár a vegetačních otvorů, s hutněním vibrováním tl. 80 mm, pro plochy do 50 m2</t>
  </si>
  <si>
    <t>547867301</t>
  </si>
  <si>
    <t>https://podminky.urs.cz/item/CS_URS_2023_01/596411111</t>
  </si>
  <si>
    <t>Poznámka k položce:_x000d_
bude použita očištný materiál z rozebrané dlažby</t>
  </si>
  <si>
    <t>57</t>
  </si>
  <si>
    <t>596811120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</si>
  <si>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</si>
  <si>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-978205835</t>
  </si>
  <si>
    <t>https://podminky.urs.cz/item/CS_URS_2023_01/596811120</t>
  </si>
  <si>
    <t>58</t>
  </si>
  <si>
    <t>596811220</t>
  </si>
  <si>
    <t>Kladení dlažby z betonových nebo kameninových dlaždic komunikací pro pěší s vyplněním spár a se smetením přebytečného materiálu na vzdálenost do 3 m s ložem z kameniva těženého tl. do 30 mm velikosti dlaždic přes 0,09 m2 do 0,25 m2, pro plochy do 50 m2</t>
  </si>
  <si>
    <t>2080354680</t>
  </si>
  <si>
    <t>https://podminky.urs.cz/item/CS_URS_2023_01/596811220</t>
  </si>
  <si>
    <t>59</t>
  </si>
  <si>
    <t>596841120</t>
  </si>
  <si>
    <t>Kladení dlažby z betonových nebo kameninových dlaždic komunikací pro pěší s vyplněním spár a se smetením přebytečného materiálu na vzdálenost do 3 m s ložem z cementové malty tl. do 30 mm velikosti dlaždic do 0,09 m2 (bez zámku), pro plochy do 50 m2</t>
  </si>
  <si>
    <t>-156361389</t>
  </si>
  <si>
    <t>https://podminky.urs.cz/item/CS_URS_2023_01/596841120</t>
  </si>
  <si>
    <t>Trubní vedení</t>
  </si>
  <si>
    <t>60</t>
  </si>
  <si>
    <t>830311811</t>
  </si>
  <si>
    <t>Bourání stávajícího potrubí z kameninových trub v otevřeném výkopu DN do 150</t>
  </si>
  <si>
    <t>1285566840</t>
  </si>
  <si>
    <t>https://podminky.urs.cz/item/CS_URS_2023_01/830311811</t>
  </si>
  <si>
    <t>61</t>
  </si>
  <si>
    <t>871310310</t>
  </si>
  <si>
    <t>Montáž kanalizačního potrubí z plastů z polypropylenu PP hladkého plnostěnného SN 10 DN 150</t>
  </si>
  <si>
    <t>-301454683</t>
  </si>
  <si>
    <t>https://podminky.urs.cz/item/CS_URS_2023_01/871310310</t>
  </si>
  <si>
    <t>62</t>
  </si>
  <si>
    <t>28611198</t>
  </si>
  <si>
    <t>trubka kanalizační PPKGEM 160x4,9x5000mm SN10</t>
  </si>
  <si>
    <t>-1689964351</t>
  </si>
  <si>
    <t>154*1,015 'Přepočtené koeficientem množství</t>
  </si>
  <si>
    <t>63</t>
  </si>
  <si>
    <t>871420320</t>
  </si>
  <si>
    <t>Montáž kanalizačního potrubí z plastů z polypropylenu PP hladkého plnostěnného SN 12 DN 500</t>
  </si>
  <si>
    <t>-1478029419</t>
  </si>
  <si>
    <t>https://podminky.urs.cz/item/CS_URS_2023_01/871420320</t>
  </si>
  <si>
    <t>Poznámka k položce:_x000d_
cena upravena pro potrubí DN600</t>
  </si>
  <si>
    <t>64</t>
  </si>
  <si>
    <t>R1</t>
  </si>
  <si>
    <t>trubka kanalizační PP plnostěnná DN 630x24,1x6000mm SN12</t>
  </si>
  <si>
    <t>-1718220447</t>
  </si>
  <si>
    <t>65</t>
  </si>
  <si>
    <t>877310330</t>
  </si>
  <si>
    <t>Montáž tvarovek na kanalizačním plastovém potrubí z polypropylenu PP hladkého plnostěnného spojek nebo redukcí DN 150</t>
  </si>
  <si>
    <t>1062199247</t>
  </si>
  <si>
    <t>https://podminky.urs.cz/item/CS_URS_2023_01/877310330</t>
  </si>
  <si>
    <t>Odbočky-Vpusti</t>
  </si>
  <si>
    <t>66</t>
  </si>
  <si>
    <t>R4</t>
  </si>
  <si>
    <t>pryžové přechodové spojky 185-210/160/180</t>
  </si>
  <si>
    <t>1698705917</t>
  </si>
  <si>
    <t>67</t>
  </si>
  <si>
    <t>890211851</t>
  </si>
  <si>
    <t>Bourání šachet a jímek strojně velikosti obestavěného prostoru do 1,5 m3 z prostého betonu</t>
  </si>
  <si>
    <t>702278878</t>
  </si>
  <si>
    <t>https://podminky.urs.cz/item/CS_URS_2023_01/890211851</t>
  </si>
  <si>
    <t>1,6*0,65*0,65*3,14+2,1*1,3*0,2 "šachta Š2775</t>
  </si>
  <si>
    <t>68</t>
  </si>
  <si>
    <t>890411851</t>
  </si>
  <si>
    <t>Bourání šachet a jímek strojně velikosti obestavěného prostoru do 1,5 m3 z prefabrikovaných skruží</t>
  </si>
  <si>
    <t>1944345265</t>
  </si>
  <si>
    <t>https://podminky.urs.cz/item/CS_URS_2023_01/890411851</t>
  </si>
  <si>
    <t>(Výš_šach-Počet_šach*1,2)*0,62*0,62*3,14</t>
  </si>
  <si>
    <t>69</t>
  </si>
  <si>
    <t>894211151</t>
  </si>
  <si>
    <t>Šachty kanalizační z prostého betonu výšky vstupu do 1,50 m kruhové s obložením dna betonem tř. C 25/30, na potrubí DN 550 nebo 600</t>
  </si>
  <si>
    <t>618892102</t>
  </si>
  <si>
    <t>https://podminky.urs.cz/item/CS_URS_2023_01/894211151</t>
  </si>
  <si>
    <t>70</t>
  </si>
  <si>
    <t>894302262</t>
  </si>
  <si>
    <t>Ostatní konstrukce na trubním vedení ze železobetonu strop šachet vodovodních nebo kanalizačních z betonu se zvýšenými nároky na prostředí tř. C 30/37</t>
  </si>
  <si>
    <t>-65409414</t>
  </si>
  <si>
    <t>https://podminky.urs.cz/item/CS_URS_2023_01/894302262</t>
  </si>
  <si>
    <t>(2,1*1,6-0,5*0,5*3,14)*0,2 "stropní deska šachty Š2775</t>
  </si>
  <si>
    <t>71</t>
  </si>
  <si>
    <t>894411311</t>
  </si>
  <si>
    <t>Osazení betonových nebo železobetonových dílců pro šachty skruží rovných</t>
  </si>
  <si>
    <t>-1896318541</t>
  </si>
  <si>
    <t>https://podminky.urs.cz/item/CS_URS_2023_01/894411311</t>
  </si>
  <si>
    <t>59224160</t>
  </si>
  <si>
    <t>skruž kanalizační s ocelovými stupadly 100x25x12cm</t>
  </si>
  <si>
    <t>-1244840473</t>
  </si>
  <si>
    <t>73</t>
  </si>
  <si>
    <t>59224161</t>
  </si>
  <si>
    <t>skruž kanalizační s ocelovými stupadly 100x50x12cm</t>
  </si>
  <si>
    <t>778774539</t>
  </si>
  <si>
    <t>74</t>
  </si>
  <si>
    <t>59224162</t>
  </si>
  <si>
    <t>skruž kanalizační s ocelovými stupadly 100x100x12cm</t>
  </si>
  <si>
    <t>620506690</t>
  </si>
  <si>
    <t>75</t>
  </si>
  <si>
    <t>894412411</t>
  </si>
  <si>
    <t>Osazení betonových nebo železobetonových dílců pro šachty skruží přechodových</t>
  </si>
  <si>
    <t>1324655735</t>
  </si>
  <si>
    <t>https://podminky.urs.cz/item/CS_URS_2023_01/894412411</t>
  </si>
  <si>
    <t>76</t>
  </si>
  <si>
    <t>59224168</t>
  </si>
  <si>
    <t>skruž betonová přechodová 62,5/100x60x12cm, stupadla poplastovaná kapsová</t>
  </si>
  <si>
    <t>-534248758</t>
  </si>
  <si>
    <t>77</t>
  </si>
  <si>
    <t>59224315</t>
  </si>
  <si>
    <t>deska betonová zákrytová pro kruhové šachty 100/62,5x16,5cm</t>
  </si>
  <si>
    <t>446110789</t>
  </si>
  <si>
    <t>78</t>
  </si>
  <si>
    <t>894414111</t>
  </si>
  <si>
    <t>Osazení betonových nebo železobetonových dílců pro šachty skruží základových (dno)</t>
  </si>
  <si>
    <t>2048544906</t>
  </si>
  <si>
    <t>https://podminky.urs.cz/item/CS_URS_2023_01/894414111</t>
  </si>
  <si>
    <t>79</t>
  </si>
  <si>
    <t>59224355</t>
  </si>
  <si>
    <t>dno betonové šachty kanalizační jednolité 100x88x50cm</t>
  </si>
  <si>
    <t>-2131635819</t>
  </si>
  <si>
    <t>80</t>
  </si>
  <si>
    <t>59224356</t>
  </si>
  <si>
    <t>dno betonové šachty kanalizační jednolité 100x98x60cm</t>
  </si>
  <si>
    <t>259014951</t>
  </si>
  <si>
    <t>81</t>
  </si>
  <si>
    <t>59224348</t>
  </si>
  <si>
    <t>těsnění elastomerové pro spojení šachetních dílů DN 1000</t>
  </si>
  <si>
    <t>-704795448</t>
  </si>
  <si>
    <t>82</t>
  </si>
  <si>
    <t>894503111</t>
  </si>
  <si>
    <t>Bednění konstrukcí na trubním vedení deskových stropů šachet jakýchkoliv rozměrů</t>
  </si>
  <si>
    <t>-352770301</t>
  </si>
  <si>
    <t>https://podminky.urs.cz/item/CS_URS_2023_01/894503111</t>
  </si>
  <si>
    <t>1,5*1,0+2*(2,1+1,6)*0,2+1*3,14*0,2"stropní deska šachty Š2775</t>
  </si>
  <si>
    <t>83</t>
  </si>
  <si>
    <t>894608112</t>
  </si>
  <si>
    <t>Výztuž šachet z betonářské oceli 10 505 (R) nebo BSt 500</t>
  </si>
  <si>
    <t>-1577594010</t>
  </si>
  <si>
    <t>https://podminky.urs.cz/item/CS_URS_2023_01/894608112</t>
  </si>
  <si>
    <t>(23,47+19,8)*0,001 "stropní deska šachty Š2775</t>
  </si>
  <si>
    <t>84</t>
  </si>
  <si>
    <t>895941342</t>
  </si>
  <si>
    <t>Osazení vpusti uliční z betonových dílců DN 500 dno nízké s kalištěm</t>
  </si>
  <si>
    <t>-1608149007</t>
  </si>
  <si>
    <t>https://podminky.urs.cz/item/CS_URS_2023_01/895941342</t>
  </si>
  <si>
    <t>85</t>
  </si>
  <si>
    <t>59224469</t>
  </si>
  <si>
    <t>vpusť uliční DN 500 kaliště nízké 500/225x65mm</t>
  </si>
  <si>
    <t>2065284320</t>
  </si>
  <si>
    <t>86</t>
  </si>
  <si>
    <t>895941351</t>
  </si>
  <si>
    <t>Osazení vpusti uliční z betonových dílců DN 500 skruž horní pro čtvercovou vtokovou mříž</t>
  </si>
  <si>
    <t>-721036080</t>
  </si>
  <si>
    <t>https://podminky.urs.cz/item/CS_URS_2023_01/895941351</t>
  </si>
  <si>
    <t>87</t>
  </si>
  <si>
    <t>59224460</t>
  </si>
  <si>
    <t>vpusť uliční DN 500 betonová 500x190x65mm čtvercový poklop</t>
  </si>
  <si>
    <t>-101659628</t>
  </si>
  <si>
    <t>88</t>
  </si>
  <si>
    <t>895941361</t>
  </si>
  <si>
    <t>Osazení vpusti uliční z betonových dílců DN 500 skruž středová 290 mm</t>
  </si>
  <si>
    <t>589948654</t>
  </si>
  <si>
    <t>https://podminky.urs.cz/item/CS_URS_2023_01/895941361</t>
  </si>
  <si>
    <t>89</t>
  </si>
  <si>
    <t>59224461</t>
  </si>
  <si>
    <t>vpusť uliční DN 500 skruž průběžná nízká betonová 500/290x65mm</t>
  </si>
  <si>
    <t>-769969957</t>
  </si>
  <si>
    <t>90</t>
  </si>
  <si>
    <t>895941367</t>
  </si>
  <si>
    <t>Osazení vpusti uliční z betonových dílců DN 500 skruž průběžná se zápachovou uzávěrkou</t>
  </si>
  <si>
    <t>-1745642595</t>
  </si>
  <si>
    <t>https://podminky.urs.cz/item/CS_URS_2023_01/895941367</t>
  </si>
  <si>
    <t>91</t>
  </si>
  <si>
    <t>59224467</t>
  </si>
  <si>
    <t>vpusť uliční DN 500 skruž průběžná 500/590x65mm betonová se zápachovou uzávěrkou 150mm PVC</t>
  </si>
  <si>
    <t>1132122300</t>
  </si>
  <si>
    <t>92</t>
  </si>
  <si>
    <t>899103211</t>
  </si>
  <si>
    <t>Demontáž poklopů litinových a ocelových včetně rámů, hmotnosti jednotlivě přes 100 do 150 Kg</t>
  </si>
  <si>
    <t>90158799</t>
  </si>
  <si>
    <t>https://podminky.urs.cz/item/CS_URS_2023_01/899103211</t>
  </si>
  <si>
    <t>Počet_šach+1</t>
  </si>
  <si>
    <t>93</t>
  </si>
  <si>
    <t>899104112</t>
  </si>
  <si>
    <t>Osazení poklopů litinových a ocelových včetně rámů pro třídu zatížení D400, E600</t>
  </si>
  <si>
    <t>1009672722</t>
  </si>
  <si>
    <t>https://podminky.urs.cz/item/CS_URS_2023_01/899104112</t>
  </si>
  <si>
    <t>94</t>
  </si>
  <si>
    <t>KSI.KDM81B</t>
  </si>
  <si>
    <t xml:space="preserve">Kanalizační poklop litinový, rám samonivelační,  bez vybrání pro lapač, D 400 bez odvětrání</t>
  </si>
  <si>
    <t>1266954204</t>
  </si>
  <si>
    <t>95</t>
  </si>
  <si>
    <t>899202211</t>
  </si>
  <si>
    <t>Demontáž mříží litinových včetně rámů, hmotnosti jednotlivě přes 50 do 100 Kg</t>
  </si>
  <si>
    <t>-178977394</t>
  </si>
  <si>
    <t>https://podminky.urs.cz/item/CS_URS_2023_01/899202211</t>
  </si>
  <si>
    <t>96</t>
  </si>
  <si>
    <t>899203112</t>
  </si>
  <si>
    <t>Osazení mříží litinových včetně rámů a košů na bahno pro třídu zatížení B125, C250</t>
  </si>
  <si>
    <t>201056322</t>
  </si>
  <si>
    <t>https://podminky.urs.cz/item/CS_URS_2023_01/899203112</t>
  </si>
  <si>
    <t>97</t>
  </si>
  <si>
    <t>59224481</t>
  </si>
  <si>
    <t>mříž vtoková s rámem pro uliční vpusť 500x500, zatížení 40 tun</t>
  </si>
  <si>
    <t>967661316</t>
  </si>
  <si>
    <t>98</t>
  </si>
  <si>
    <t>R2</t>
  </si>
  <si>
    <t>Montáž sedlové odbočky na potrubí z PP600</t>
  </si>
  <si>
    <t>1785422074</t>
  </si>
  <si>
    <t>Odbočky-2</t>
  </si>
  <si>
    <t>99</t>
  </si>
  <si>
    <t>28617411</t>
  </si>
  <si>
    <t>odbočka sedlová kanalizace PP korugované DN 600/150</t>
  </si>
  <si>
    <t>992042465</t>
  </si>
  <si>
    <t>100</t>
  </si>
  <si>
    <t>R3</t>
  </si>
  <si>
    <t>dočasné napojení stávající stoky E22 v šachtě Š1421</t>
  </si>
  <si>
    <t>-1376294767</t>
  </si>
  <si>
    <t>Ostatní konstrukce a práce, bourání</t>
  </si>
  <si>
    <t>101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</si>
  <si>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</si>
  <si>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</si>
  <si>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79586015</t>
  </si>
  <si>
    <t>https://podminky.urs.cz/item/CS_URS_2023_01/916131213</t>
  </si>
  <si>
    <t>102</t>
  </si>
  <si>
    <t>59217029</t>
  </si>
  <si>
    <t>obrubník betonový silniční nájezdový 1000x150x150mm</t>
  </si>
  <si>
    <t>836834077</t>
  </si>
  <si>
    <t>238*1,02 'Přepočtené koeficientem množství</t>
  </si>
  <si>
    <t>103</t>
  </si>
  <si>
    <t>59217030</t>
  </si>
  <si>
    <t>obrubník betonový silniční přechodový 1000x150x150-250mm</t>
  </si>
  <si>
    <t>1748371121</t>
  </si>
  <si>
    <t>40*2</t>
  </si>
  <si>
    <t>104</t>
  </si>
  <si>
    <t>59217031</t>
  </si>
  <si>
    <t>obrubník betonový silniční 1000x150x250mm</t>
  </si>
  <si>
    <t>730880981</t>
  </si>
  <si>
    <t>Obr_stoj-80</t>
  </si>
  <si>
    <t>275*1,02 'Přepočtené koeficientem množství</t>
  </si>
  <si>
    <t>105</t>
  </si>
  <si>
    <t>916231113</t>
  </si>
  <si>
    <t>Osazení chodníkového obrubníku betonového se zřízením lože, s vyplněním a zatřením spár cementovou maltou ležatého s boční opěrou z betonu prostého, do lože z betonu prostého</t>
  </si>
  <si>
    <t>128317263</t>
  </si>
  <si>
    <t>https://podminky.urs.cz/item/CS_URS_2023_01/916231113</t>
  </si>
  <si>
    <t>106</t>
  </si>
  <si>
    <t>59217017</t>
  </si>
  <si>
    <t>obrubník betonový chodníkový 1000x100x250mm</t>
  </si>
  <si>
    <t>-485256036</t>
  </si>
  <si>
    <t>12*1,02 'Přepočtené koeficientem množství</t>
  </si>
  <si>
    <t>107</t>
  </si>
  <si>
    <t>919735123</t>
  </si>
  <si>
    <t>Řezání stávajícího betonového krytu nebo podkladu hloubky přes 100 do 150 mm</t>
  </si>
  <si>
    <t>764471046</t>
  </si>
  <si>
    <t>https://podminky.urs.cz/item/CS_URS_2023_01/919735123</t>
  </si>
  <si>
    <t>32 "měřeno v CAD</t>
  </si>
  <si>
    <t>108</t>
  </si>
  <si>
    <t>977213111</t>
  </si>
  <si>
    <t>Řezání trub betonových, železobetonových nebo kameninových kruhových kolmý řez do DN 200</t>
  </si>
  <si>
    <t>1043798625</t>
  </si>
  <si>
    <t>https://podminky.urs.cz/item/CS_URS_2023_01/977213111</t>
  </si>
  <si>
    <t>Odbočky-6</t>
  </si>
  <si>
    <t>109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</si>
  <si>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</si>
  <si>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</si>
  <si>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86558575</t>
  </si>
  <si>
    <t>https://podminky.urs.cz/item/CS_URS_2023_01/979054441</t>
  </si>
  <si>
    <t>Dlaž_30_30+Dlaž_50_50+Dlaž_veg</t>
  </si>
  <si>
    <t>110</t>
  </si>
  <si>
    <t>979054442</t>
  </si>
  <si>
    <t>Očištění vybouraných prvků komunikací od spojovacího materiálu s odklizením a uložením očištěných hmot a spojovacího materiálu na skládku na vzdálenost do 10 m dlaždic, desek nebo tvarovek s původním vyplněním spár cementovou maltou</t>
  </si>
  <si>
    <t>359406309</t>
  </si>
  <si>
    <t>https://podminky.urs.cz/item/CS_URS_2023_01/979054442</t>
  </si>
  <si>
    <t>Dlažba_ker+Dlaž_kostka</t>
  </si>
  <si>
    <t>111</t>
  </si>
  <si>
    <t>979054451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</si>
  <si>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</si>
  <si>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>-710099115</t>
  </si>
  <si>
    <t>https://podminky.urs.cz/item/CS_URS_2023_01/979054451</t>
  </si>
  <si>
    <t>997</t>
  </si>
  <si>
    <t>Přesun sutě</t>
  </si>
  <si>
    <t>112</t>
  </si>
  <si>
    <t>997221551</t>
  </si>
  <si>
    <t>Vodorovná doprava suti bez naložení, ale se složením a s hrubým urovnáním ze sypkých materiálů, na vzdálenost do 1 km</t>
  </si>
  <si>
    <t>1866226653</t>
  </si>
  <si>
    <t>https://podminky.urs.cz/item/CS_URS_2023_01/997221551</t>
  </si>
  <si>
    <t>113</t>
  </si>
  <si>
    <t>997221559</t>
  </si>
  <si>
    <t>Vodorovná doprava suti bez naložení, ale se složením a s hrubým urovnáním Příplatek k ceně za každý další i započatý 1 km přes 1 km</t>
  </si>
  <si>
    <t>-1531083487</t>
  </si>
  <si>
    <t>https://podminky.urs.cz/item/CS_URS_2023_01/997221559</t>
  </si>
  <si>
    <t>114</t>
  </si>
  <si>
    <t>997221561</t>
  </si>
  <si>
    <t>Vodorovná doprava suti bez naložení, ale se složením a s hrubým urovnáním z kusových materiálů, na vzdálenost do 1 km</t>
  </si>
  <si>
    <t>-227592308</t>
  </si>
  <si>
    <t>https://podminky.urs.cz/item/CS_URS_2023_01/997221561</t>
  </si>
  <si>
    <t>115</t>
  </si>
  <si>
    <t>997221569</t>
  </si>
  <si>
    <t>-1084657754</t>
  </si>
  <si>
    <t>https://podminky.urs.cz/item/CS_URS_2023_01/997221569</t>
  </si>
  <si>
    <t>116</t>
  </si>
  <si>
    <t>997221861</t>
  </si>
  <si>
    <t>Poplatek za uložení stavebního odpadu na recyklační skládce (skládkovné) z prostého betonu zatříděného do Katalogu odpadů pod kódem 17 01 01</t>
  </si>
  <si>
    <t>-1554352906</t>
  </si>
  <si>
    <t>https://podminky.urs.cz/item/CS_URS_2023_01/997221861</t>
  </si>
  <si>
    <t>117</t>
  </si>
  <si>
    <t>997221862</t>
  </si>
  <si>
    <t>Poplatek za uložení stavebního odpadu na recyklační skládce (skládkovné) z armovaného betonu zatříděného do Katalogu odpadů pod kódem 17 01 01</t>
  </si>
  <si>
    <t>-1655557641</t>
  </si>
  <si>
    <t>https://podminky.urs.cz/item/CS_URS_2023_01/997221862</t>
  </si>
  <si>
    <t>118</t>
  </si>
  <si>
    <t>997221875</t>
  </si>
  <si>
    <t>Poplatek za uložení stavebního odpadu na recyklační skládce (skládkovné) asfaltového bez obsahu dehtu zatříděného do Katalogu odpadů pod kódem 17 03 02</t>
  </si>
  <si>
    <t>287310563</t>
  </si>
  <si>
    <t>https://podminky.urs.cz/item/CS_URS_2023_01/997221875</t>
  </si>
  <si>
    <t>998</t>
  </si>
  <si>
    <t>Přesun hmot</t>
  </si>
  <si>
    <t>119</t>
  </si>
  <si>
    <t>998274101</t>
  </si>
  <si>
    <t>Přesun hmot pro trubní vedení hloubené z trub betonových nebo železobetonových pro vodovody nebo kanalizace v otevřeném výkopu dopravní vzdálenost do 15 m</t>
  </si>
  <si>
    <t>71025673</t>
  </si>
  <si>
    <t>https://podminky.urs.cz/item/CS_URS_2023_01/998274101</t>
  </si>
  <si>
    <t>120</t>
  </si>
  <si>
    <t>998274124</t>
  </si>
  <si>
    <t>Přesun hmot pro trubní vedení hloubené z trub betonových nebo železobetonových Příplatek k cenám za zvětšený přesun přes vymezenou největší dopravní vzdálenost do 500 m</t>
  </si>
  <si>
    <t>1443582290</t>
  </si>
  <si>
    <t>https://podminky.urs.cz/item/CS_URS_2023_01/998274124</t>
  </si>
  <si>
    <t>121</t>
  </si>
  <si>
    <t>998276101</t>
  </si>
  <si>
    <t>Přesun hmot pro trubní vedení hloubené z trub z plastických hmot nebo sklolaminátových pro vodovody nebo kanalizace v otevřeném výkopu dopravní vzdálenost do 15 m</t>
  </si>
  <si>
    <t>-550297262</t>
  </si>
  <si>
    <t>https://podminky.urs.cz/item/CS_URS_2023_01/998276101</t>
  </si>
  <si>
    <t>122</t>
  </si>
  <si>
    <t>998276124</t>
  </si>
  <si>
    <t>Přesun hmot pro trubní vedení hloubené z trub z plastických hmot nebo sklolaminátových Příplatek k cenám za zvětšený přesun přes vymezenou největší dopravní vzdálenost do 500 m</t>
  </si>
  <si>
    <t>404904650</t>
  </si>
  <si>
    <t>https://podminky.urs.cz/item/CS_URS_2023_01/998276124</t>
  </si>
  <si>
    <t>Práce a dodávky M</t>
  </si>
  <si>
    <t>46-M</t>
  </si>
  <si>
    <t>Zemní práce při extr.mont.pracích</t>
  </si>
  <si>
    <t>123</t>
  </si>
  <si>
    <t>460752111</t>
  </si>
  <si>
    <t>Osazení kabelových kanálů včetně utěsnění, vyspárování a zakrytí víkem ze žlabů plastových do rýhy, bez výkopových prací vnější šířky do 10 cm</t>
  </si>
  <si>
    <t>55892707</t>
  </si>
  <si>
    <t>https://podminky.urs.cz/item/CS_URS_2023_01/460752111</t>
  </si>
  <si>
    <t>124</t>
  </si>
  <si>
    <t>34575131</t>
  </si>
  <si>
    <t>žlab kabelový s víkem PVC (100x100)</t>
  </si>
  <si>
    <t>128</t>
  </si>
  <si>
    <t>1881789775</t>
  </si>
  <si>
    <t>VRN</t>
  </si>
  <si>
    <t>Vedlejší rozpočtové náklady</t>
  </si>
  <si>
    <t>VRN1</t>
  </si>
  <si>
    <t>Průzkumné, geodetické a projektové práce</t>
  </si>
  <si>
    <t>125</t>
  </si>
  <si>
    <t>011303000</t>
  </si>
  <si>
    <t>Archeologická činnost bez rozlišení</t>
  </si>
  <si>
    <t>kplt</t>
  </si>
  <si>
    <t>1024</t>
  </si>
  <si>
    <t>2075657048</t>
  </si>
  <si>
    <t>https://podminky.urs.cz/item/CS_URS_2023_01/011303000</t>
  </si>
  <si>
    <t>Poznámka k položce:_x000d_
archeologický záchranný výzkum</t>
  </si>
  <si>
    <t>126</t>
  </si>
  <si>
    <t>011503000</t>
  </si>
  <si>
    <t>Stavební průzkum bez rozlišení</t>
  </si>
  <si>
    <t>-1155897963</t>
  </si>
  <si>
    <t>https://podminky.urs.cz/item/CS_URS_2023_01/011503000</t>
  </si>
  <si>
    <t>Poznámka k položce:_x000d_
vytyční podzemního vedení</t>
  </si>
  <si>
    <t>127</t>
  </si>
  <si>
    <t>012303000</t>
  </si>
  <si>
    <t>Geodetické práce po výstavbě</t>
  </si>
  <si>
    <t>531218545</t>
  </si>
  <si>
    <t>https://podminky.urs.cz/item/CS_URS_2023_01/012303000</t>
  </si>
  <si>
    <t>Poznámka k položce:_x000d_
zaměření skutečného provedení</t>
  </si>
  <si>
    <t>VRN3</t>
  </si>
  <si>
    <t>Zařízení staveniště</t>
  </si>
  <si>
    <t>034303000</t>
  </si>
  <si>
    <t>Dopravní značení na staveništi</t>
  </si>
  <si>
    <t>413994316</t>
  </si>
  <si>
    <t>https://podminky.urs.cz/item/CS_URS_2023_01/034303000</t>
  </si>
  <si>
    <t>VRN4</t>
  </si>
  <si>
    <t>Inženýrská činnost</t>
  </si>
  <si>
    <t>129</t>
  </si>
  <si>
    <t>043154000</t>
  </si>
  <si>
    <t>Zkoušky hutnicí</t>
  </si>
  <si>
    <t>-933415607</t>
  </si>
  <si>
    <t>https://podminky.urs.cz/item/CS_URS_2023_01/043154000</t>
  </si>
  <si>
    <t>VRN6</t>
  </si>
  <si>
    <t>Územní vlivy</t>
  </si>
  <si>
    <t>130</t>
  </si>
  <si>
    <t>062503000</t>
  </si>
  <si>
    <t>Složitý terén staveniště</t>
  </si>
  <si>
    <t>-1238642197</t>
  </si>
  <si>
    <t>https://podminky.urs.cz/item/CS_URS_2023_01/062503000</t>
  </si>
  <si>
    <t>Poznámka k položce:_x000d_
stísněný uliční prostor</t>
  </si>
  <si>
    <t>SEZNAM FIGUR</t>
  </si>
  <si>
    <t>Výměra</t>
  </si>
  <si>
    <t>102,8 "měřeno v CAD</t>
  </si>
  <si>
    <t>Použití figury:</t>
  </si>
  <si>
    <t>Kladení zámkové dlažby komunikací pro pěší ručně tl 60 mm skupiny A pl do 50 m2</t>
  </si>
  <si>
    <t>9,6 "měřeno v CAD</t>
  </si>
  <si>
    <t>Odstranění podkladu z betonu prostého tl přes 100 do 150 mm při překopech ručně</t>
  </si>
  <si>
    <t>Kryt z betonu komunikace pro pěší tl. 150 mm</t>
  </si>
  <si>
    <t>0,7*0,7*3,14*1,2*Počet_šach</t>
  </si>
  <si>
    <t>Vpusti*0,3*0,3*3,14*1,5 "uliční vpusti</t>
  </si>
  <si>
    <t>Bourání šachet z prostého betonu strojně obestavěného prostoru do 1,5 m3</t>
  </si>
  <si>
    <t>Potr_600*(0,392*0,392-0,3*0,3)*3,14 "potrubí</t>
  </si>
  <si>
    <t>Potr_600*0,205 "betonové sedlo</t>
  </si>
  <si>
    <t>Bourání stoky kompletní nebo vybourání otvorů z prostého betonu plochy do 4 m2</t>
  </si>
  <si>
    <t>0,8 "měřeno v CAD</t>
  </si>
  <si>
    <t>Rozebrání dlažeb z betonových nebo kamenných dlaždic komunikací pro pěší ručně</t>
  </si>
  <si>
    <t>Kladení betonové dlažby komunikací pro pěší do lože z kameniva velikosti do 0,09 m2 pl do 50 m2</t>
  </si>
  <si>
    <t>Očištění vybouraných z desek nebo dlaždic s původním spárováním z kameniva těženého</t>
  </si>
  <si>
    <t>7 "měřeno v CAD</t>
  </si>
  <si>
    <t>Kladení betonové dlažby komunikací pro pěší do lože z kameniva velikosti přes 0,09 do 0,25 m2 pl do 50 m2</t>
  </si>
  <si>
    <t>8,2 "měřeno v CAD</t>
  </si>
  <si>
    <t>Rozebrání dlažeb z kamenných dlaždic komunikací pro pěší ručně</t>
  </si>
  <si>
    <t>Očištění vybouraných z desek nebo dlaždic s původním spárováním z MC</t>
  </si>
  <si>
    <t>1,7 "měřeno v CAD</t>
  </si>
  <si>
    <t>Rozebrání dlažeb z vegetačních dlaždic betonových komunikací pro pěší ručně</t>
  </si>
  <si>
    <t>Kladení dlažby z vegetačních tvárnic komunikací pro pěší tl 80 mm pl do 50 m2</t>
  </si>
  <si>
    <t>72 "měřeno v CAD</t>
  </si>
  <si>
    <t>Rozebrání dlažeb ze zámkových dlaždic komunikací pro pěší ručně</t>
  </si>
  <si>
    <t>Očištění vybouraných zámkových dlaždic s původním spárováním z kameniva těženého</t>
  </si>
  <si>
    <t>27*0,5 "měřeno v CAD</t>
  </si>
  <si>
    <t>Kladení betonové dlažby komunikací pro pěší do lože z cement malty velikosti do 0,09 m2 pl do 50 m2</t>
  </si>
  <si>
    <t>(1,8-0,4)*(2,0*2,0-0,65*0,65*3,14)</t>
  </si>
  <si>
    <t>Hloubení jam nezapažených v hornině třídy těžitelnosti I skupiny 3 objem do 20 m3 strojně</t>
  </si>
  <si>
    <t>14*1,3 "stoka</t>
  </si>
  <si>
    <t>(16+13*5+3+4*4)*0,9 "přípojky</t>
  </si>
  <si>
    <t>Dočasné zajištění kabelů a kabelových tratí ze 3 volně ložených kabelů</t>
  </si>
  <si>
    <t>Příplatek za ztížení vykopávky v blízkosti podzemního vedení</t>
  </si>
  <si>
    <t>Osazení kabelových kanálů do rýhy ze žlabů plastových šířky do 10 cm</t>
  </si>
  <si>
    <t>48*1,3 "stoka</t>
  </si>
  <si>
    <t>(18*2+6)*0,9 "přípojky</t>
  </si>
  <si>
    <t>Dočasné zajištění potrubí z PE DN do 200 mm</t>
  </si>
  <si>
    <t>Potr_600*1,3*0,24</t>
  </si>
  <si>
    <t>Potr_150*0,9*0,1</t>
  </si>
  <si>
    <t>Lože pod potrubí otevřený výkop ze štěrkopísku</t>
  </si>
  <si>
    <t>14*0,5 "měřeno v CAD</t>
  </si>
  <si>
    <t>Vytrhání obrub krajníků obrubníků stojatých</t>
  </si>
  <si>
    <t>238 "měřeno v CAD</t>
  </si>
  <si>
    <t>Vytrhání obrub silničních ležatých</t>
  </si>
  <si>
    <t>355 "měřeno v CAD</t>
  </si>
  <si>
    <t>Osazení silničního obrubníku betonového stojatého s boční opěrou do lože z betonu prostého</t>
  </si>
  <si>
    <t>Potr_600*(1,3*0,9-0,3*0,3*3,14)</t>
  </si>
  <si>
    <t>Potr_150*(0,9*0,5-0,075*0,075*3,14)</t>
  </si>
  <si>
    <t>Obsypání potrubí strojně sypaninou bez prohození, uloženou do 3 m</t>
  </si>
  <si>
    <t>Montáž spojek na kanalizačním potrubí z PP trub hladkých plnostěnných DN 150</t>
  </si>
  <si>
    <t>Řezání betonových, železobetonových nebo kameninových trub kruhových kolmý řez do DN 200</t>
  </si>
  <si>
    <t>Panely*(0,5-0,18)</t>
  </si>
  <si>
    <t>Povrch_opr*0,3 "odkop pro sanaci podloží</t>
  </si>
  <si>
    <t>Odkopávky a prokopávky nezapažené pro silnice a dálnice v hornině třídy těžitelnosti II objem do 500 m3 strojně</t>
  </si>
  <si>
    <t>Vodorovné přemístění přes 1 500 do 2000 m výkopku/sypaniny z horniny třídy těžitelnosti I skupiny 1 až 3</t>
  </si>
  <si>
    <t>Poplatek za uložení zeminy a kamení na recyklační skládce (skládkovné) kód odpadu 17 05 04</t>
  </si>
  <si>
    <t>Uložení sypaniny na skládky nebo meziskládky</t>
  </si>
  <si>
    <t>15,35 "změřeno v CAD</t>
  </si>
  <si>
    <t>Rozebrání vozovek ze silničních dílců se spárami vyplněnými kamenivem strojně pl přes 200 m2</t>
  </si>
  <si>
    <t>Úprava pláně pro silnice a dálnice v zářezech se zhutněním</t>
  </si>
  <si>
    <t>Rýha_př/0,9*2</t>
  </si>
  <si>
    <t>Osazení pažicího boxu hl výkopu do 4 m š do 1,2 m</t>
  </si>
  <si>
    <t>Odstranění pažicího boxu hl výkopu do 4 m š do 1,2 m</t>
  </si>
  <si>
    <t>Rýha/1,3*2</t>
  </si>
  <si>
    <t>Osazení pažicího boxu hl výkopu do 4 m š přes 1,2 do 2,5 m</t>
  </si>
  <si>
    <t>Odstranění pažicího boxu hl výkopu do 4 m š přes 1,2 do 2,5 m</t>
  </si>
  <si>
    <t>Podkladní desky z betonu prostého bez zvýšených nároků na prostředí tř. C 16/20 otevřený výkop</t>
  </si>
  <si>
    <t>Bednění podkladních desek nebo bloků nebo sedlového lože otevřený výkop</t>
  </si>
  <si>
    <t>Bourání šachet z prefabrikovaných skruží strojně obestavěného prostoru do 1,5 m3</t>
  </si>
  <si>
    <t>Demontáž poklopů litinových nebo ocelových včetně rámů hmotnosti přes 100 do 150 kg</t>
  </si>
  <si>
    <t>Osazení poklopů litinových nebo ocelových včetně rámů pro třídu zatížení D400, E600</t>
  </si>
  <si>
    <t>154 "výkaz přípojek</t>
  </si>
  <si>
    <t>Bourání stávajícího kameninového potrubí DN do 150</t>
  </si>
  <si>
    <t>Montáž kanalizačního potrubí hladkého plnostěnného SN 10 z polypropylenu DN 150</t>
  </si>
  <si>
    <t>(456,9-117,3)-8*1,0</t>
  </si>
  <si>
    <t>Trativod z drenážních trubek korugovaných PE-HD SN 4 perforace 360° včetně lože otevřený výkop DN 100 pro liniové stavby</t>
  </si>
  <si>
    <t>Monitoring stoky jakékoli výšky na nové kanalizaci</t>
  </si>
  <si>
    <t>Montáž kanalizačního potrubí hladkého plnostěnného SN 12 z polypropylenu DN 500</t>
  </si>
  <si>
    <t>1118"odečteno v CAD</t>
  </si>
  <si>
    <t>Odstranění podkladu z kameniva drceného tl přes 200 do 300 mm strojně pl přes 200 m2</t>
  </si>
  <si>
    <t>Odstranění podkladu živičného tl přes 100 do 150 mm strojně pl přes 200 m2</t>
  </si>
  <si>
    <t>Podklad ze štěrkodrtě ŠD plochy přes 100 m2 tl 150 mm</t>
  </si>
  <si>
    <t>Podklad ze štěrkodrtě ŠD plochy přes 100 m2 tl 200 mm</t>
  </si>
  <si>
    <t>Podklad ze štěrkodrtě ŠD plochy přes 100 m2 tl. 300 mm</t>
  </si>
  <si>
    <t>Asfaltový beton vrstva podkladní ACP 22 (obalované kamenivo OKH) tl 70 mm š do 1,5 m</t>
  </si>
  <si>
    <t>Postřik živičný infiltrační s posypem z asfaltu množství 1 kg/m2</t>
  </si>
  <si>
    <t>Postřik živičný spojovací z asfaltu v množství 0,50 kg/m2</t>
  </si>
  <si>
    <t>Asfaltový beton vrstva obrusná ACO 11 (ABS) tř. I tl 50 mm š přes 3 m z nemodifikovaného asfaltu</t>
  </si>
  <si>
    <t>306,52+677,58 "výstup programu Atlas</t>
  </si>
  <si>
    <t>Výš_šach*(2,0-1,3)*2 "rozšíření šachet</t>
  </si>
  <si>
    <t>-Bou_šach_bet</t>
  </si>
  <si>
    <t>-Potr_600*(0,39*0,39*3,14+0,205)</t>
  </si>
  <si>
    <t>Hloubení rýh nezapažených š do 2000 mm v hornině třídy těžitelnosti I skupiny 3 objem do 500 m3 strojně</t>
  </si>
  <si>
    <t>244,44 "výkaz přípojek</t>
  </si>
  <si>
    <t>Hloubení rýh nezapažených š do 2000 mm v hornině třídy těžitelnosti I skupiny 3 objem do 20 m3 strojně</t>
  </si>
  <si>
    <t>Osazení vpusti uliční DN 500 z betonových dílců dno nízké s kalištěm</t>
  </si>
  <si>
    <t>Osazení vpusti uliční DN 500 z betonových dílců skruž horní pro čtvercovou vtokovou mříž</t>
  </si>
  <si>
    <t>Osazení vpusti uliční DN 500 z betonových dílců skruž středová 290 mm</t>
  </si>
  <si>
    <t>Osazení vpusti uliční DN 500 z betonových dílců skruž se zápachovou uzávěrkou</t>
  </si>
  <si>
    <t>Demontáž mříží litinových včetně rámů hmotnosti přes 50 do 100 kg</t>
  </si>
  <si>
    <t>1,82+2,47+2,79+2,38+2,5+1,33+2,74+2,6</t>
  </si>
  <si>
    <t>Vytl_kub</t>
  </si>
  <si>
    <t>Vytlačená kubatura</t>
  </si>
  <si>
    <t>Potr_600*1,3*(0,24+0,6+0,3) "stoka</t>
  </si>
  <si>
    <t>(Výš_šach+0,2)*0,62*0,62*3,14 "šachty</t>
  </si>
  <si>
    <t>Potr_150*0,9*(0,1+0,15+0,3) "přípojky</t>
  </si>
  <si>
    <t>Vpusti*0,3*0,3*1,5</t>
  </si>
  <si>
    <t>Rýha+Rýha_př-Vytl_kub</t>
  </si>
  <si>
    <t>Zásyp jam, šachet a rýh do 30 m3 sypaninou se zhutněním při překopech inženýrských sítí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</si>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</sst>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5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7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/>
    </xf>
    <xf numFmtId="167" fontId="39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3106121" TargetMode="External" /><Relationship Id="rId2" Type="http://schemas.openxmlformats.org/officeDocument/2006/relationships/hyperlink" Target="https://podminky.urs.cz/item/CS_URS_2023_01/113106122" TargetMode="External" /><Relationship Id="rId3" Type="http://schemas.openxmlformats.org/officeDocument/2006/relationships/hyperlink" Target="https://podminky.urs.cz/item/CS_URS_2023_01/113106123" TargetMode="External" /><Relationship Id="rId4" Type="http://schemas.openxmlformats.org/officeDocument/2006/relationships/hyperlink" Target="https://podminky.urs.cz/item/CS_URS_2023_01/113106125" TargetMode="External" /><Relationship Id="rId5" Type="http://schemas.openxmlformats.org/officeDocument/2006/relationships/hyperlink" Target="https://podminky.urs.cz/item/CS_URS_2023_01/113106240" TargetMode="External" /><Relationship Id="rId6" Type="http://schemas.openxmlformats.org/officeDocument/2006/relationships/hyperlink" Target="https://podminky.urs.cz/item/CS_URS_2023_01/113107031" TargetMode="External" /><Relationship Id="rId7" Type="http://schemas.openxmlformats.org/officeDocument/2006/relationships/hyperlink" Target="https://podminky.urs.cz/item/CS_URS_2023_01/113107223" TargetMode="External" /><Relationship Id="rId8" Type="http://schemas.openxmlformats.org/officeDocument/2006/relationships/hyperlink" Target="https://podminky.urs.cz/item/CS_URS_2023_01/113107243" TargetMode="External" /><Relationship Id="rId9" Type="http://schemas.openxmlformats.org/officeDocument/2006/relationships/hyperlink" Target="https://podminky.urs.cz/item/CS_URS_2023_01/113201112" TargetMode="External" /><Relationship Id="rId10" Type="http://schemas.openxmlformats.org/officeDocument/2006/relationships/hyperlink" Target="https://podminky.urs.cz/item/CS_URS_2023_01/113202111" TargetMode="External" /><Relationship Id="rId11" Type="http://schemas.openxmlformats.org/officeDocument/2006/relationships/hyperlink" Target="https://podminky.urs.cz/item/CS_URS_2023_01/115001101" TargetMode="External" /><Relationship Id="rId12" Type="http://schemas.openxmlformats.org/officeDocument/2006/relationships/hyperlink" Target="https://podminky.urs.cz/item/CS_URS_2023_01/115101201" TargetMode="External" /><Relationship Id="rId13" Type="http://schemas.openxmlformats.org/officeDocument/2006/relationships/hyperlink" Target="https://podminky.urs.cz/item/CS_URS_2023_01/119001405" TargetMode="External" /><Relationship Id="rId14" Type="http://schemas.openxmlformats.org/officeDocument/2006/relationships/hyperlink" Target="https://podminky.urs.cz/item/CS_URS_2023_01/119001421" TargetMode="External" /><Relationship Id="rId15" Type="http://schemas.openxmlformats.org/officeDocument/2006/relationships/hyperlink" Target="https://podminky.urs.cz/item/CS_URS_2023_01/119003211" TargetMode="External" /><Relationship Id="rId16" Type="http://schemas.openxmlformats.org/officeDocument/2006/relationships/hyperlink" Target="https://podminky.urs.cz/item/CS_URS_2023_01/119003212" TargetMode="External" /><Relationship Id="rId17" Type="http://schemas.openxmlformats.org/officeDocument/2006/relationships/hyperlink" Target="https://podminky.urs.cz/item/CS_URS_2023_01/122452204" TargetMode="External" /><Relationship Id="rId18" Type="http://schemas.openxmlformats.org/officeDocument/2006/relationships/hyperlink" Target="https://podminky.urs.cz/item/CS_URS_2023_01/131251100" TargetMode="External" /><Relationship Id="rId19" Type="http://schemas.openxmlformats.org/officeDocument/2006/relationships/hyperlink" Target="https://podminky.urs.cz/item/CS_URS_2023_01/132251251" TargetMode="External" /><Relationship Id="rId20" Type="http://schemas.openxmlformats.org/officeDocument/2006/relationships/hyperlink" Target="https://podminky.urs.cz/item/CS_URS_2023_01/132251254" TargetMode="External" /><Relationship Id="rId21" Type="http://schemas.openxmlformats.org/officeDocument/2006/relationships/hyperlink" Target="https://podminky.urs.cz/item/CS_URS_2023_01/139001101" TargetMode="External" /><Relationship Id="rId22" Type="http://schemas.openxmlformats.org/officeDocument/2006/relationships/hyperlink" Target="https://podminky.urs.cz/item/CS_URS_2023_01/151811131" TargetMode="External" /><Relationship Id="rId23" Type="http://schemas.openxmlformats.org/officeDocument/2006/relationships/hyperlink" Target="https://podminky.urs.cz/item/CS_URS_2023_01/151811132" TargetMode="External" /><Relationship Id="rId24" Type="http://schemas.openxmlformats.org/officeDocument/2006/relationships/hyperlink" Target="https://podminky.urs.cz/item/CS_URS_2023_01/151811231" TargetMode="External" /><Relationship Id="rId25" Type="http://schemas.openxmlformats.org/officeDocument/2006/relationships/hyperlink" Target="https://podminky.urs.cz/item/CS_URS_2023_01/151811232" TargetMode="External" /><Relationship Id="rId26" Type="http://schemas.openxmlformats.org/officeDocument/2006/relationships/hyperlink" Target="https://podminky.urs.cz/item/CS_URS_2023_01/162451106" TargetMode="External" /><Relationship Id="rId27" Type="http://schemas.openxmlformats.org/officeDocument/2006/relationships/hyperlink" Target="https://podminky.urs.cz/item/CS_URS_2023_01/171201231" TargetMode="External" /><Relationship Id="rId28" Type="http://schemas.openxmlformats.org/officeDocument/2006/relationships/hyperlink" Target="https://podminky.urs.cz/item/CS_URS_2023_01/171251201" TargetMode="External" /><Relationship Id="rId29" Type="http://schemas.openxmlformats.org/officeDocument/2006/relationships/hyperlink" Target="https://podminky.urs.cz/item/CS_URS_2023_01/174152101" TargetMode="External" /><Relationship Id="rId30" Type="http://schemas.openxmlformats.org/officeDocument/2006/relationships/hyperlink" Target="https://podminky.urs.cz/item/CS_URS_2023_01/175151101" TargetMode="External" /><Relationship Id="rId31" Type="http://schemas.openxmlformats.org/officeDocument/2006/relationships/hyperlink" Target="https://podminky.urs.cz/item/CS_URS_2023_01/181152302" TargetMode="External" /><Relationship Id="rId32" Type="http://schemas.openxmlformats.org/officeDocument/2006/relationships/hyperlink" Target="https://podminky.urs.cz/item/CS_URS_2023_01/212752101" TargetMode="External" /><Relationship Id="rId33" Type="http://schemas.openxmlformats.org/officeDocument/2006/relationships/hyperlink" Target="https://podminky.urs.cz/item/CS_URS_2023_01/358315114" TargetMode="External" /><Relationship Id="rId34" Type="http://schemas.openxmlformats.org/officeDocument/2006/relationships/hyperlink" Target="https://podminky.urs.cz/item/CS_URS_2023_01/359901211" TargetMode="External" /><Relationship Id="rId35" Type="http://schemas.openxmlformats.org/officeDocument/2006/relationships/hyperlink" Target="https://podminky.urs.cz/item/CS_URS_2023_01/451573111" TargetMode="External" /><Relationship Id="rId36" Type="http://schemas.openxmlformats.org/officeDocument/2006/relationships/hyperlink" Target="https://podminky.urs.cz/item/CS_URS_2023_01/452112112" TargetMode="External" /><Relationship Id="rId37" Type="http://schemas.openxmlformats.org/officeDocument/2006/relationships/hyperlink" Target="https://podminky.urs.cz/item/CS_URS_2023_01/452112122" TargetMode="External" /><Relationship Id="rId38" Type="http://schemas.openxmlformats.org/officeDocument/2006/relationships/hyperlink" Target="https://podminky.urs.cz/item/CS_URS_2023_01/452311141" TargetMode="External" /><Relationship Id="rId39" Type="http://schemas.openxmlformats.org/officeDocument/2006/relationships/hyperlink" Target="https://podminky.urs.cz/item/CS_URS_2023_01/452351101" TargetMode="External" /><Relationship Id="rId40" Type="http://schemas.openxmlformats.org/officeDocument/2006/relationships/hyperlink" Target="https://podminky.urs.cz/item/CS_URS_2023_01/564851111" TargetMode="External" /><Relationship Id="rId41" Type="http://schemas.openxmlformats.org/officeDocument/2006/relationships/hyperlink" Target="https://podminky.urs.cz/item/CS_URS_2023_01/564861111" TargetMode="External" /><Relationship Id="rId42" Type="http://schemas.openxmlformats.org/officeDocument/2006/relationships/hyperlink" Target="https://podminky.urs.cz/item/CS_URS_2023_01/564871116" TargetMode="External" /><Relationship Id="rId43" Type="http://schemas.openxmlformats.org/officeDocument/2006/relationships/hyperlink" Target="https://podminky.urs.cz/item/CS_URS_2023_01/565156101" TargetMode="External" /><Relationship Id="rId44" Type="http://schemas.openxmlformats.org/officeDocument/2006/relationships/hyperlink" Target="https://podminky.urs.cz/item/CS_URS_2023_01/573111112" TargetMode="External" /><Relationship Id="rId45" Type="http://schemas.openxmlformats.org/officeDocument/2006/relationships/hyperlink" Target="https://podminky.urs.cz/item/CS_URS_2023_01/573211109" TargetMode="External" /><Relationship Id="rId46" Type="http://schemas.openxmlformats.org/officeDocument/2006/relationships/hyperlink" Target="https://podminky.urs.cz/item/CS_URS_2023_01/577144121" TargetMode="External" /><Relationship Id="rId47" Type="http://schemas.openxmlformats.org/officeDocument/2006/relationships/hyperlink" Target="https://podminky.urs.cz/item/CS_URS_2023_01/581124115" TargetMode="External" /><Relationship Id="rId48" Type="http://schemas.openxmlformats.org/officeDocument/2006/relationships/hyperlink" Target="https://podminky.urs.cz/item/CS_URS_2023_01/596211110" TargetMode="External" /><Relationship Id="rId49" Type="http://schemas.openxmlformats.org/officeDocument/2006/relationships/hyperlink" Target="https://podminky.urs.cz/item/CS_URS_2023_01/596411111" TargetMode="External" /><Relationship Id="rId50" Type="http://schemas.openxmlformats.org/officeDocument/2006/relationships/hyperlink" Target="https://podminky.urs.cz/item/CS_URS_2023_01/596811120" TargetMode="External" /><Relationship Id="rId51" Type="http://schemas.openxmlformats.org/officeDocument/2006/relationships/hyperlink" Target="https://podminky.urs.cz/item/CS_URS_2023_01/596811220" TargetMode="External" /><Relationship Id="rId52" Type="http://schemas.openxmlformats.org/officeDocument/2006/relationships/hyperlink" Target="https://podminky.urs.cz/item/CS_URS_2023_01/596841120" TargetMode="External" /><Relationship Id="rId53" Type="http://schemas.openxmlformats.org/officeDocument/2006/relationships/hyperlink" Target="https://podminky.urs.cz/item/CS_URS_2023_01/830311811" TargetMode="External" /><Relationship Id="rId54" Type="http://schemas.openxmlformats.org/officeDocument/2006/relationships/hyperlink" Target="https://podminky.urs.cz/item/CS_URS_2023_01/871310310" TargetMode="External" /><Relationship Id="rId55" Type="http://schemas.openxmlformats.org/officeDocument/2006/relationships/hyperlink" Target="https://podminky.urs.cz/item/CS_URS_2023_01/871420320" TargetMode="External" /><Relationship Id="rId56" Type="http://schemas.openxmlformats.org/officeDocument/2006/relationships/hyperlink" Target="https://podminky.urs.cz/item/CS_URS_2023_01/877310330" TargetMode="External" /><Relationship Id="rId57" Type="http://schemas.openxmlformats.org/officeDocument/2006/relationships/hyperlink" Target="https://podminky.urs.cz/item/CS_URS_2023_01/890211851" TargetMode="External" /><Relationship Id="rId58" Type="http://schemas.openxmlformats.org/officeDocument/2006/relationships/hyperlink" Target="https://podminky.urs.cz/item/CS_URS_2023_01/890411851" TargetMode="External" /><Relationship Id="rId59" Type="http://schemas.openxmlformats.org/officeDocument/2006/relationships/hyperlink" Target="https://podminky.urs.cz/item/CS_URS_2023_01/894211151" TargetMode="External" /><Relationship Id="rId60" Type="http://schemas.openxmlformats.org/officeDocument/2006/relationships/hyperlink" Target="https://podminky.urs.cz/item/CS_URS_2023_01/894302262" TargetMode="External" /><Relationship Id="rId61" Type="http://schemas.openxmlformats.org/officeDocument/2006/relationships/hyperlink" Target="https://podminky.urs.cz/item/CS_URS_2023_01/894411311" TargetMode="External" /><Relationship Id="rId62" Type="http://schemas.openxmlformats.org/officeDocument/2006/relationships/hyperlink" Target="https://podminky.urs.cz/item/CS_URS_2023_01/894412411" TargetMode="External" /><Relationship Id="rId63" Type="http://schemas.openxmlformats.org/officeDocument/2006/relationships/hyperlink" Target="https://podminky.urs.cz/item/CS_URS_2023_01/894414111" TargetMode="External" /><Relationship Id="rId64" Type="http://schemas.openxmlformats.org/officeDocument/2006/relationships/hyperlink" Target="https://podminky.urs.cz/item/CS_URS_2023_01/894503111" TargetMode="External" /><Relationship Id="rId65" Type="http://schemas.openxmlformats.org/officeDocument/2006/relationships/hyperlink" Target="https://podminky.urs.cz/item/CS_URS_2023_01/894608112" TargetMode="External" /><Relationship Id="rId66" Type="http://schemas.openxmlformats.org/officeDocument/2006/relationships/hyperlink" Target="https://podminky.urs.cz/item/CS_URS_2023_01/895941342" TargetMode="External" /><Relationship Id="rId67" Type="http://schemas.openxmlformats.org/officeDocument/2006/relationships/hyperlink" Target="https://podminky.urs.cz/item/CS_URS_2023_01/895941351" TargetMode="External" /><Relationship Id="rId68" Type="http://schemas.openxmlformats.org/officeDocument/2006/relationships/hyperlink" Target="https://podminky.urs.cz/item/CS_URS_2023_01/895941361" TargetMode="External" /><Relationship Id="rId69" Type="http://schemas.openxmlformats.org/officeDocument/2006/relationships/hyperlink" Target="https://podminky.urs.cz/item/CS_URS_2023_01/895941367" TargetMode="External" /><Relationship Id="rId70" Type="http://schemas.openxmlformats.org/officeDocument/2006/relationships/hyperlink" Target="https://podminky.urs.cz/item/CS_URS_2023_01/899103211" TargetMode="External" /><Relationship Id="rId71" Type="http://schemas.openxmlformats.org/officeDocument/2006/relationships/hyperlink" Target="https://podminky.urs.cz/item/CS_URS_2023_01/899104112" TargetMode="External" /><Relationship Id="rId72" Type="http://schemas.openxmlformats.org/officeDocument/2006/relationships/hyperlink" Target="https://podminky.urs.cz/item/CS_URS_2023_01/899202211" TargetMode="External" /><Relationship Id="rId73" Type="http://schemas.openxmlformats.org/officeDocument/2006/relationships/hyperlink" Target="https://podminky.urs.cz/item/CS_URS_2023_01/899203112" TargetMode="External" /><Relationship Id="rId74" Type="http://schemas.openxmlformats.org/officeDocument/2006/relationships/hyperlink" Target="https://podminky.urs.cz/item/CS_URS_2023_01/916131213" TargetMode="External" /><Relationship Id="rId75" Type="http://schemas.openxmlformats.org/officeDocument/2006/relationships/hyperlink" Target="https://podminky.urs.cz/item/CS_URS_2023_01/916231113" TargetMode="External" /><Relationship Id="rId76" Type="http://schemas.openxmlformats.org/officeDocument/2006/relationships/hyperlink" Target="https://podminky.urs.cz/item/CS_URS_2023_01/919735123" TargetMode="External" /><Relationship Id="rId77" Type="http://schemas.openxmlformats.org/officeDocument/2006/relationships/hyperlink" Target="https://podminky.urs.cz/item/CS_URS_2023_01/977213111" TargetMode="External" /><Relationship Id="rId78" Type="http://schemas.openxmlformats.org/officeDocument/2006/relationships/hyperlink" Target="https://podminky.urs.cz/item/CS_URS_2023_01/979054441" TargetMode="External" /><Relationship Id="rId79" Type="http://schemas.openxmlformats.org/officeDocument/2006/relationships/hyperlink" Target="https://podminky.urs.cz/item/CS_URS_2023_01/979054442" TargetMode="External" /><Relationship Id="rId80" Type="http://schemas.openxmlformats.org/officeDocument/2006/relationships/hyperlink" Target="https://podminky.urs.cz/item/CS_URS_2023_01/979054451" TargetMode="External" /><Relationship Id="rId81" Type="http://schemas.openxmlformats.org/officeDocument/2006/relationships/hyperlink" Target="https://podminky.urs.cz/item/CS_URS_2023_01/997221551" TargetMode="External" /><Relationship Id="rId82" Type="http://schemas.openxmlformats.org/officeDocument/2006/relationships/hyperlink" Target="https://podminky.urs.cz/item/CS_URS_2023_01/997221559" TargetMode="External" /><Relationship Id="rId83" Type="http://schemas.openxmlformats.org/officeDocument/2006/relationships/hyperlink" Target="https://podminky.urs.cz/item/CS_URS_2023_01/997221561" TargetMode="External" /><Relationship Id="rId84" Type="http://schemas.openxmlformats.org/officeDocument/2006/relationships/hyperlink" Target="https://podminky.urs.cz/item/CS_URS_2023_01/997221569" TargetMode="External" /><Relationship Id="rId85" Type="http://schemas.openxmlformats.org/officeDocument/2006/relationships/hyperlink" Target="https://podminky.urs.cz/item/CS_URS_2023_01/997221861" TargetMode="External" /><Relationship Id="rId86" Type="http://schemas.openxmlformats.org/officeDocument/2006/relationships/hyperlink" Target="https://podminky.urs.cz/item/CS_URS_2023_01/997221862" TargetMode="External" /><Relationship Id="rId87" Type="http://schemas.openxmlformats.org/officeDocument/2006/relationships/hyperlink" Target="https://podminky.urs.cz/item/CS_URS_2023_01/997221875" TargetMode="External" /><Relationship Id="rId88" Type="http://schemas.openxmlformats.org/officeDocument/2006/relationships/hyperlink" Target="https://podminky.urs.cz/item/CS_URS_2023_01/998274101" TargetMode="External" /><Relationship Id="rId89" Type="http://schemas.openxmlformats.org/officeDocument/2006/relationships/hyperlink" Target="https://podminky.urs.cz/item/CS_URS_2023_01/998274124" TargetMode="External" /><Relationship Id="rId90" Type="http://schemas.openxmlformats.org/officeDocument/2006/relationships/hyperlink" Target="https://podminky.urs.cz/item/CS_URS_2023_01/998276101" TargetMode="External" /><Relationship Id="rId91" Type="http://schemas.openxmlformats.org/officeDocument/2006/relationships/hyperlink" Target="https://podminky.urs.cz/item/CS_URS_2023_01/998276124" TargetMode="External" /><Relationship Id="rId92" Type="http://schemas.openxmlformats.org/officeDocument/2006/relationships/hyperlink" Target="https://podminky.urs.cz/item/CS_URS_2023_01/460752111" TargetMode="External" /><Relationship Id="rId93" Type="http://schemas.openxmlformats.org/officeDocument/2006/relationships/hyperlink" Target="https://podminky.urs.cz/item/CS_URS_2023_01/011303000" TargetMode="External" /><Relationship Id="rId94" Type="http://schemas.openxmlformats.org/officeDocument/2006/relationships/hyperlink" Target="https://podminky.urs.cz/item/CS_URS_2023_01/011503000" TargetMode="External" /><Relationship Id="rId95" Type="http://schemas.openxmlformats.org/officeDocument/2006/relationships/hyperlink" Target="https://podminky.urs.cz/item/CS_URS_2023_01/012303000" TargetMode="External" /><Relationship Id="rId96" Type="http://schemas.openxmlformats.org/officeDocument/2006/relationships/hyperlink" Target="https://podminky.urs.cz/item/CS_URS_2023_01/034303000" TargetMode="External" /><Relationship Id="rId97" Type="http://schemas.openxmlformats.org/officeDocument/2006/relationships/hyperlink" Target="https://podminky.urs.cz/item/CS_URS_2023_01/043154000" TargetMode="External" /><Relationship Id="rId98" Type="http://schemas.openxmlformats.org/officeDocument/2006/relationships/hyperlink" Target="https://podminky.urs.cz/item/CS_URS_2023_01/062503000" TargetMode="External" /><Relationship Id="rId9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35</v>
      </c>
      <c r="AO17" s="22"/>
      <c r="AP17" s="22"/>
      <c r="AQ17" s="22"/>
      <c r="AR17" s="20"/>
      <c r="BE17" s="31"/>
      <c r="BS17" s="17" t="s">
        <v>36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33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38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35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40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41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42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43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44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45</v>
      </c>
      <c r="E29" s="47"/>
      <c r="F29" s="32" t="s">
        <v>46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47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48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49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50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51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52</v>
      </c>
      <c r="U35" s="54"/>
      <c r="V35" s="54"/>
      <c r="W35" s="54"/>
      <c r="X35" s="56" t="s">
        <v>53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54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Kan_22_56_2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Hodonín, lokalita Mrkotálky - rekonstrukce kanalizace, 2.etapa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Hodonín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17. 4. 2023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Město Hodonín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32</v>
      </c>
      <c r="AJ49" s="40"/>
      <c r="AK49" s="40"/>
      <c r="AL49" s="40"/>
      <c r="AM49" s="73" t="str">
        <f>IF(E17="","",E17)</f>
        <v>Ing. Karel Vaštík</v>
      </c>
      <c r="AN49" s="64"/>
      <c r="AO49" s="64"/>
      <c r="AP49" s="64"/>
      <c r="AQ49" s="40"/>
      <c r="AR49" s="44"/>
      <c r="AS49" s="74" t="s">
        <v>55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25.65" customHeight="1">
      <c r="A50" s="38"/>
      <c r="B50" s="39"/>
      <c r="C50" s="32" t="s">
        <v>30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37</v>
      </c>
      <c r="AJ50" s="40"/>
      <c r="AK50" s="40"/>
      <c r="AL50" s="40"/>
      <c r="AM50" s="73" t="str">
        <f>IF(E20="","",E20)</f>
        <v>Ing. Karel Vaštík, Lideřovská 14, 696 61 Vnorovy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56</v>
      </c>
      <c r="D52" s="87"/>
      <c r="E52" s="87"/>
      <c r="F52" s="87"/>
      <c r="G52" s="87"/>
      <c r="H52" s="88"/>
      <c r="I52" s="89" t="s">
        <v>57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58</v>
      </c>
      <c r="AH52" s="87"/>
      <c r="AI52" s="87"/>
      <c r="AJ52" s="87"/>
      <c r="AK52" s="87"/>
      <c r="AL52" s="87"/>
      <c r="AM52" s="87"/>
      <c r="AN52" s="89" t="s">
        <v>59</v>
      </c>
      <c r="AO52" s="87"/>
      <c r="AP52" s="87"/>
      <c r="AQ52" s="91" t="s">
        <v>60</v>
      </c>
      <c r="AR52" s="44"/>
      <c r="AS52" s="92" t="s">
        <v>61</v>
      </c>
      <c r="AT52" s="93" t="s">
        <v>62</v>
      </c>
      <c r="AU52" s="93" t="s">
        <v>63</v>
      </c>
      <c r="AV52" s="93" t="s">
        <v>64</v>
      </c>
      <c r="AW52" s="93" t="s">
        <v>65</v>
      </c>
      <c r="AX52" s="93" t="s">
        <v>66</v>
      </c>
      <c r="AY52" s="93" t="s">
        <v>67</v>
      </c>
      <c r="AZ52" s="93" t="s">
        <v>68</v>
      </c>
      <c r="BA52" s="93" t="s">
        <v>69</v>
      </c>
      <c r="BB52" s="93" t="s">
        <v>70</v>
      </c>
      <c r="BC52" s="93" t="s">
        <v>71</v>
      </c>
      <c r="BD52" s="94" t="s">
        <v>72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73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ROUND(AS55,2)</f>
        <v>0</v>
      </c>
      <c r="AT54" s="106">
        <f>ROUND(SUM(AV54:AW54),2)</f>
        <v>0</v>
      </c>
      <c r="AU54" s="107">
        <f>ROUND(AU55,5)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ROUND(AZ55,2)</f>
        <v>0</v>
      </c>
      <c r="BA54" s="106">
        <f>ROUND(BA55,2)</f>
        <v>0</v>
      </c>
      <c r="BB54" s="106">
        <f>ROUND(BB55,2)</f>
        <v>0</v>
      </c>
      <c r="BC54" s="106">
        <f>ROUND(BC55,2)</f>
        <v>0</v>
      </c>
      <c r="BD54" s="108">
        <f>ROUND(BD55,2)</f>
        <v>0</v>
      </c>
      <c r="BE54" s="6"/>
      <c r="BS54" s="109" t="s">
        <v>74</v>
      </c>
      <c r="BT54" s="109" t="s">
        <v>75</v>
      </c>
      <c r="BV54" s="109" t="s">
        <v>76</v>
      </c>
      <c r="BW54" s="109" t="s">
        <v>5</v>
      </c>
      <c r="BX54" s="109" t="s">
        <v>77</v>
      </c>
      <c r="CL54" s="109" t="s">
        <v>19</v>
      </c>
    </row>
    <row r="55" s="7" customFormat="1" ht="24.75" customHeight="1">
      <c r="A55" s="110" t="s">
        <v>78</v>
      </c>
      <c r="B55" s="111"/>
      <c r="C55" s="112"/>
      <c r="D55" s="113" t="s">
        <v>14</v>
      </c>
      <c r="E55" s="113"/>
      <c r="F55" s="113"/>
      <c r="G55" s="113"/>
      <c r="H55" s="113"/>
      <c r="I55" s="114"/>
      <c r="J55" s="113" t="s">
        <v>17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'Kan_22_56_2 - Hodonín, lo...'!J28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79</v>
      </c>
      <c r="AR55" s="117"/>
      <c r="AS55" s="118">
        <v>0</v>
      </c>
      <c r="AT55" s="119">
        <f>ROUND(SUM(AV55:AW55),2)</f>
        <v>0</v>
      </c>
      <c r="AU55" s="120">
        <f>'Kan_22_56_2 - Hodonín, lo...'!P90</f>
        <v>0</v>
      </c>
      <c r="AV55" s="119">
        <f>'Kan_22_56_2 - Hodonín, lo...'!J31</f>
        <v>0</v>
      </c>
      <c r="AW55" s="119">
        <f>'Kan_22_56_2 - Hodonín, lo...'!J32</f>
        <v>0</v>
      </c>
      <c r="AX55" s="119">
        <f>'Kan_22_56_2 - Hodonín, lo...'!J33</f>
        <v>0</v>
      </c>
      <c r="AY55" s="119">
        <f>'Kan_22_56_2 - Hodonín, lo...'!J34</f>
        <v>0</v>
      </c>
      <c r="AZ55" s="119">
        <f>'Kan_22_56_2 - Hodonín, lo...'!F31</f>
        <v>0</v>
      </c>
      <c r="BA55" s="119">
        <f>'Kan_22_56_2 - Hodonín, lo...'!F32</f>
        <v>0</v>
      </c>
      <c r="BB55" s="119">
        <f>'Kan_22_56_2 - Hodonín, lo...'!F33</f>
        <v>0</v>
      </c>
      <c r="BC55" s="119">
        <f>'Kan_22_56_2 - Hodonín, lo...'!F34</f>
        <v>0</v>
      </c>
      <c r="BD55" s="121">
        <f>'Kan_22_56_2 - Hodonín, lo...'!F35</f>
        <v>0</v>
      </c>
      <c r="BE55" s="7"/>
      <c r="BT55" s="122" t="s">
        <v>80</v>
      </c>
      <c r="BU55" s="122" t="s">
        <v>81</v>
      </c>
      <c r="BV55" s="122" t="s">
        <v>76</v>
      </c>
      <c r="BW55" s="122" t="s">
        <v>5</v>
      </c>
      <c r="BX55" s="122" t="s">
        <v>77</v>
      </c>
      <c r="CL55" s="122" t="s">
        <v>19</v>
      </c>
    </row>
    <row r="56" s="2" customFormat="1" ht="30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4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="2" customFormat="1" ht="6.96" customHeight="1">
      <c r="A57" s="38"/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44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</sheetData>
  <sheetProtection sheet="1" formatColumns="0" formatRows="0" objects="1" scenarios="1" spinCount="100000" saltValue="iZqhRMcWtTpBegmyC83+0cAX0vXCvFTOmSCFFLD1BxquUpGMGOXWIxrvxczatjyGSuWJ6Fo01O5oH8+DQYXoCg==" hashValue="xp49XEjdLiyUVC2ILTjz2R+MxlAE8RabxR077woCN5GLgkWKr9Nu+dXgmDVluOlsACBHd7OMdPrqnxaY+q99D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Kan_22_56_2 - Hodonín, lo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  <c r="AZ2" s="123" t="s">
        <v>82</v>
      </c>
      <c r="BA2" s="123" t="s">
        <v>83</v>
      </c>
      <c r="BB2" s="123" t="s">
        <v>84</v>
      </c>
      <c r="BC2" s="123" t="s">
        <v>85</v>
      </c>
      <c r="BD2" s="123" t="s">
        <v>86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20"/>
      <c r="AT3" s="17" t="s">
        <v>87</v>
      </c>
      <c r="AZ3" s="123" t="s">
        <v>88</v>
      </c>
      <c r="BA3" s="123" t="s">
        <v>89</v>
      </c>
      <c r="BB3" s="123" t="s">
        <v>84</v>
      </c>
      <c r="BC3" s="123" t="s">
        <v>90</v>
      </c>
      <c r="BD3" s="123" t="s">
        <v>86</v>
      </c>
    </row>
    <row r="4" s="1" customFormat="1" ht="24.96" customHeight="1">
      <c r="B4" s="20"/>
      <c r="D4" s="126" t="s">
        <v>91</v>
      </c>
      <c r="L4" s="20"/>
      <c r="M4" s="127" t="s">
        <v>10</v>
      </c>
      <c r="AT4" s="17" t="s">
        <v>4</v>
      </c>
      <c r="AZ4" s="123" t="s">
        <v>92</v>
      </c>
      <c r="BA4" s="123" t="s">
        <v>93</v>
      </c>
      <c r="BB4" s="123" t="s">
        <v>94</v>
      </c>
      <c r="BC4" s="123" t="s">
        <v>95</v>
      </c>
      <c r="BD4" s="123" t="s">
        <v>86</v>
      </c>
    </row>
    <row r="5" s="1" customFormat="1" ht="6.96" customHeight="1">
      <c r="B5" s="20"/>
      <c r="L5" s="20"/>
      <c r="AZ5" s="123" t="s">
        <v>96</v>
      </c>
      <c r="BA5" s="123" t="s">
        <v>97</v>
      </c>
      <c r="BB5" s="123" t="s">
        <v>94</v>
      </c>
      <c r="BC5" s="123" t="s">
        <v>98</v>
      </c>
      <c r="BD5" s="123" t="s">
        <v>86</v>
      </c>
    </row>
    <row r="6" s="2" customFormat="1" ht="12" customHeight="1">
      <c r="A6" s="38"/>
      <c r="B6" s="44"/>
      <c r="C6" s="38"/>
      <c r="D6" s="128" t="s">
        <v>16</v>
      </c>
      <c r="E6" s="38"/>
      <c r="F6" s="38"/>
      <c r="G6" s="38"/>
      <c r="H6" s="38"/>
      <c r="I6" s="38"/>
      <c r="J6" s="38"/>
      <c r="K6" s="38"/>
      <c r="L6" s="129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Z6" s="123" t="s">
        <v>99</v>
      </c>
      <c r="BA6" s="123" t="s">
        <v>100</v>
      </c>
      <c r="BB6" s="123" t="s">
        <v>84</v>
      </c>
      <c r="BC6" s="123" t="s">
        <v>101</v>
      </c>
      <c r="BD6" s="123" t="s">
        <v>86</v>
      </c>
    </row>
    <row r="7" s="2" customFormat="1" ht="16.5" customHeight="1">
      <c r="A7" s="38"/>
      <c r="B7" s="44"/>
      <c r="C7" s="38"/>
      <c r="D7" s="38"/>
      <c r="E7" s="130" t="s">
        <v>17</v>
      </c>
      <c r="F7" s="38"/>
      <c r="G7" s="38"/>
      <c r="H7" s="38"/>
      <c r="I7" s="38"/>
      <c r="J7" s="38"/>
      <c r="K7" s="38"/>
      <c r="L7" s="129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Z7" s="123" t="s">
        <v>102</v>
      </c>
      <c r="BA7" s="123" t="s">
        <v>103</v>
      </c>
      <c r="BB7" s="123" t="s">
        <v>84</v>
      </c>
      <c r="BC7" s="123" t="s">
        <v>104</v>
      </c>
      <c r="BD7" s="123" t="s">
        <v>86</v>
      </c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12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Z8" s="123" t="s">
        <v>105</v>
      </c>
      <c r="BA8" s="123" t="s">
        <v>106</v>
      </c>
      <c r="BB8" s="123" t="s">
        <v>84</v>
      </c>
      <c r="BC8" s="123" t="s">
        <v>107</v>
      </c>
      <c r="BD8" s="123" t="s">
        <v>86</v>
      </c>
    </row>
    <row r="9" s="2" customFormat="1" ht="12" customHeight="1">
      <c r="A9" s="38"/>
      <c r="B9" s="44"/>
      <c r="C9" s="38"/>
      <c r="D9" s="128" t="s">
        <v>18</v>
      </c>
      <c r="E9" s="38"/>
      <c r="F9" s="131" t="s">
        <v>19</v>
      </c>
      <c r="G9" s="38"/>
      <c r="H9" s="38"/>
      <c r="I9" s="128" t="s">
        <v>20</v>
      </c>
      <c r="J9" s="131" t="s">
        <v>19</v>
      </c>
      <c r="K9" s="38"/>
      <c r="L9" s="12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Z9" s="123" t="s">
        <v>108</v>
      </c>
      <c r="BA9" s="123" t="s">
        <v>109</v>
      </c>
      <c r="BB9" s="123" t="s">
        <v>84</v>
      </c>
      <c r="BC9" s="123" t="s">
        <v>110</v>
      </c>
      <c r="BD9" s="123" t="s">
        <v>86</v>
      </c>
    </row>
    <row r="10" s="2" customFormat="1" ht="12" customHeight="1">
      <c r="A10" s="38"/>
      <c r="B10" s="44"/>
      <c r="C10" s="38"/>
      <c r="D10" s="128" t="s">
        <v>21</v>
      </c>
      <c r="E10" s="38"/>
      <c r="F10" s="131" t="s">
        <v>22</v>
      </c>
      <c r="G10" s="38"/>
      <c r="H10" s="38"/>
      <c r="I10" s="128" t="s">
        <v>23</v>
      </c>
      <c r="J10" s="132" t="str">
        <f>'Rekapitulace stavby'!AN8</f>
        <v>17. 4. 2023</v>
      </c>
      <c r="K10" s="38"/>
      <c r="L10" s="12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Z10" s="123" t="s">
        <v>111</v>
      </c>
      <c r="BA10" s="123" t="s">
        <v>112</v>
      </c>
      <c r="BB10" s="123" t="s">
        <v>84</v>
      </c>
      <c r="BC10" s="123" t="s">
        <v>113</v>
      </c>
      <c r="BD10" s="123" t="s">
        <v>86</v>
      </c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12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Z11" s="123" t="s">
        <v>114</v>
      </c>
      <c r="BA11" s="123" t="s">
        <v>115</v>
      </c>
      <c r="BB11" s="123" t="s">
        <v>84</v>
      </c>
      <c r="BC11" s="123" t="s">
        <v>116</v>
      </c>
      <c r="BD11" s="123" t="s">
        <v>86</v>
      </c>
    </row>
    <row r="12" s="2" customFormat="1" ht="12" customHeight="1">
      <c r="A12" s="38"/>
      <c r="B12" s="44"/>
      <c r="C12" s="38"/>
      <c r="D12" s="128" t="s">
        <v>25</v>
      </c>
      <c r="E12" s="38"/>
      <c r="F12" s="38"/>
      <c r="G12" s="38"/>
      <c r="H12" s="38"/>
      <c r="I12" s="128" t="s">
        <v>26</v>
      </c>
      <c r="J12" s="131" t="s">
        <v>27</v>
      </c>
      <c r="K12" s="38"/>
      <c r="L12" s="12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Z12" s="123" t="s">
        <v>117</v>
      </c>
      <c r="BA12" s="123" t="s">
        <v>118</v>
      </c>
      <c r="BB12" s="123" t="s">
        <v>119</v>
      </c>
      <c r="BC12" s="123" t="s">
        <v>120</v>
      </c>
      <c r="BD12" s="123" t="s">
        <v>86</v>
      </c>
    </row>
    <row r="13" s="2" customFormat="1" ht="18" customHeight="1">
      <c r="A13" s="38"/>
      <c r="B13" s="44"/>
      <c r="C13" s="38"/>
      <c r="D13" s="38"/>
      <c r="E13" s="131" t="s">
        <v>28</v>
      </c>
      <c r="F13" s="38"/>
      <c r="G13" s="38"/>
      <c r="H13" s="38"/>
      <c r="I13" s="128" t="s">
        <v>29</v>
      </c>
      <c r="J13" s="131" t="s">
        <v>19</v>
      </c>
      <c r="K13" s="38"/>
      <c r="L13" s="12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Z13" s="123" t="s">
        <v>121</v>
      </c>
      <c r="BA13" s="123" t="s">
        <v>122</v>
      </c>
      <c r="BB13" s="123" t="s">
        <v>119</v>
      </c>
      <c r="BC13" s="123" t="s">
        <v>123</v>
      </c>
      <c r="BD13" s="123" t="s">
        <v>86</v>
      </c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12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Z14" s="123" t="s">
        <v>124</v>
      </c>
      <c r="BA14" s="123" t="s">
        <v>125</v>
      </c>
      <c r="BB14" s="123" t="s">
        <v>94</v>
      </c>
      <c r="BC14" s="123" t="s">
        <v>126</v>
      </c>
      <c r="BD14" s="123" t="s">
        <v>86</v>
      </c>
    </row>
    <row r="15" s="2" customFormat="1" ht="12" customHeight="1">
      <c r="A15" s="38"/>
      <c r="B15" s="44"/>
      <c r="C15" s="38"/>
      <c r="D15" s="128" t="s">
        <v>30</v>
      </c>
      <c r="E15" s="38"/>
      <c r="F15" s="38"/>
      <c r="G15" s="38"/>
      <c r="H15" s="38"/>
      <c r="I15" s="128" t="s">
        <v>26</v>
      </c>
      <c r="J15" s="33" t="str">
        <f>'Rekapitulace stavby'!AN13</f>
        <v>Vyplň údaj</v>
      </c>
      <c r="K15" s="38"/>
      <c r="L15" s="12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Z15" s="123" t="s">
        <v>127</v>
      </c>
      <c r="BA15" s="123" t="s">
        <v>128</v>
      </c>
      <c r="BB15" s="123" t="s">
        <v>119</v>
      </c>
      <c r="BC15" s="123" t="s">
        <v>104</v>
      </c>
      <c r="BD15" s="123" t="s">
        <v>86</v>
      </c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1"/>
      <c r="G16" s="131"/>
      <c r="H16" s="131"/>
      <c r="I16" s="128" t="s">
        <v>29</v>
      </c>
      <c r="J16" s="33" t="str">
        <f>'Rekapitulace stavby'!AN14</f>
        <v>Vyplň údaj</v>
      </c>
      <c r="K16" s="38"/>
      <c r="L16" s="12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Z16" s="123" t="s">
        <v>129</v>
      </c>
      <c r="BA16" s="123" t="s">
        <v>130</v>
      </c>
      <c r="BB16" s="123" t="s">
        <v>119</v>
      </c>
      <c r="BC16" s="123" t="s">
        <v>131</v>
      </c>
      <c r="BD16" s="123" t="s">
        <v>86</v>
      </c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12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Z17" s="123" t="s">
        <v>132</v>
      </c>
      <c r="BA17" s="123" t="s">
        <v>133</v>
      </c>
      <c r="BB17" s="123" t="s">
        <v>119</v>
      </c>
      <c r="BC17" s="123" t="s">
        <v>134</v>
      </c>
      <c r="BD17" s="123" t="s">
        <v>86</v>
      </c>
    </row>
    <row r="18" s="2" customFormat="1" ht="12" customHeight="1">
      <c r="A18" s="38"/>
      <c r="B18" s="44"/>
      <c r="C18" s="38"/>
      <c r="D18" s="128" t="s">
        <v>32</v>
      </c>
      <c r="E18" s="38"/>
      <c r="F18" s="38"/>
      <c r="G18" s="38"/>
      <c r="H18" s="38"/>
      <c r="I18" s="128" t="s">
        <v>26</v>
      </c>
      <c r="J18" s="131" t="s">
        <v>33</v>
      </c>
      <c r="K18" s="38"/>
      <c r="L18" s="12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Z18" s="123" t="s">
        <v>135</v>
      </c>
      <c r="BA18" s="123" t="s">
        <v>136</v>
      </c>
      <c r="BB18" s="123" t="s">
        <v>94</v>
      </c>
      <c r="BC18" s="123" t="s">
        <v>137</v>
      </c>
      <c r="BD18" s="123" t="s">
        <v>86</v>
      </c>
    </row>
    <row r="19" s="2" customFormat="1" ht="18" customHeight="1">
      <c r="A19" s="38"/>
      <c r="B19" s="44"/>
      <c r="C19" s="38"/>
      <c r="D19" s="38"/>
      <c r="E19" s="131" t="s">
        <v>34</v>
      </c>
      <c r="F19" s="38"/>
      <c r="G19" s="38"/>
      <c r="H19" s="38"/>
      <c r="I19" s="128" t="s">
        <v>29</v>
      </c>
      <c r="J19" s="131" t="s">
        <v>35</v>
      </c>
      <c r="K19" s="38"/>
      <c r="L19" s="12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Z19" s="123" t="s">
        <v>138</v>
      </c>
      <c r="BA19" s="123" t="s">
        <v>139</v>
      </c>
      <c r="BB19" s="123" t="s">
        <v>140</v>
      </c>
      <c r="BC19" s="123" t="s">
        <v>141</v>
      </c>
      <c r="BD19" s="123" t="s">
        <v>86</v>
      </c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12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Z20" s="123" t="s">
        <v>142</v>
      </c>
      <c r="BA20" s="123" t="s">
        <v>143</v>
      </c>
      <c r="BB20" s="123" t="s">
        <v>94</v>
      </c>
      <c r="BC20" s="123" t="s">
        <v>144</v>
      </c>
      <c r="BD20" s="123" t="s">
        <v>86</v>
      </c>
    </row>
    <row r="21" s="2" customFormat="1" ht="12" customHeight="1">
      <c r="A21" s="38"/>
      <c r="B21" s="44"/>
      <c r="C21" s="38"/>
      <c r="D21" s="128" t="s">
        <v>37</v>
      </c>
      <c r="E21" s="38"/>
      <c r="F21" s="38"/>
      <c r="G21" s="38"/>
      <c r="H21" s="38"/>
      <c r="I21" s="128" t="s">
        <v>26</v>
      </c>
      <c r="J21" s="131" t="s">
        <v>33</v>
      </c>
      <c r="K21" s="38"/>
      <c r="L21" s="12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Z21" s="123" t="s">
        <v>145</v>
      </c>
      <c r="BA21" s="123" t="s">
        <v>146</v>
      </c>
      <c r="BB21" s="123" t="s">
        <v>84</v>
      </c>
      <c r="BC21" s="123" t="s">
        <v>147</v>
      </c>
      <c r="BD21" s="123" t="s">
        <v>86</v>
      </c>
    </row>
    <row r="22" s="2" customFormat="1" ht="18" customHeight="1">
      <c r="A22" s="38"/>
      <c r="B22" s="44"/>
      <c r="C22" s="38"/>
      <c r="D22" s="38"/>
      <c r="E22" s="131" t="s">
        <v>38</v>
      </c>
      <c r="F22" s="38"/>
      <c r="G22" s="38"/>
      <c r="H22" s="38"/>
      <c r="I22" s="128" t="s">
        <v>29</v>
      </c>
      <c r="J22" s="131" t="s">
        <v>35</v>
      </c>
      <c r="K22" s="38"/>
      <c r="L22" s="12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Z22" s="123" t="s">
        <v>148</v>
      </c>
      <c r="BA22" s="123" t="s">
        <v>149</v>
      </c>
      <c r="BB22" s="123" t="s">
        <v>84</v>
      </c>
      <c r="BC22" s="123" t="s">
        <v>150</v>
      </c>
      <c r="BD22" s="123" t="s">
        <v>86</v>
      </c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12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Z23" s="123" t="s">
        <v>151</v>
      </c>
      <c r="BA23" s="123" t="s">
        <v>152</v>
      </c>
      <c r="BB23" s="123" t="s">
        <v>84</v>
      </c>
      <c r="BC23" s="123" t="s">
        <v>153</v>
      </c>
      <c r="BD23" s="123" t="s">
        <v>86</v>
      </c>
    </row>
    <row r="24" s="2" customFormat="1" ht="12" customHeight="1">
      <c r="A24" s="38"/>
      <c r="B24" s="44"/>
      <c r="C24" s="38"/>
      <c r="D24" s="128" t="s">
        <v>39</v>
      </c>
      <c r="E24" s="38"/>
      <c r="F24" s="38"/>
      <c r="G24" s="38"/>
      <c r="H24" s="38"/>
      <c r="I24" s="38"/>
      <c r="J24" s="38"/>
      <c r="K24" s="38"/>
      <c r="L24" s="12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Z24" s="123" t="s">
        <v>154</v>
      </c>
      <c r="BA24" s="123" t="s">
        <v>155</v>
      </c>
      <c r="BB24" s="123" t="s">
        <v>140</v>
      </c>
      <c r="BC24" s="123" t="s">
        <v>156</v>
      </c>
      <c r="BD24" s="123" t="s">
        <v>86</v>
      </c>
    </row>
    <row r="25" s="8" customFormat="1" ht="47.25" customHeight="1">
      <c r="A25" s="133"/>
      <c r="B25" s="134"/>
      <c r="C25" s="133"/>
      <c r="D25" s="133"/>
      <c r="E25" s="135" t="s">
        <v>40</v>
      </c>
      <c r="F25" s="135"/>
      <c r="G25" s="135"/>
      <c r="H25" s="135"/>
      <c r="I25" s="133"/>
      <c r="J25" s="133"/>
      <c r="K25" s="133"/>
      <c r="L25" s="136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Z25" s="137" t="s">
        <v>157</v>
      </c>
      <c r="BA25" s="137" t="s">
        <v>158</v>
      </c>
      <c r="BB25" s="137" t="s">
        <v>119</v>
      </c>
      <c r="BC25" s="137" t="s">
        <v>159</v>
      </c>
      <c r="BD25" s="137" t="s">
        <v>86</v>
      </c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12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Z26" s="123" t="s">
        <v>160</v>
      </c>
      <c r="BA26" s="123" t="s">
        <v>161</v>
      </c>
      <c r="BB26" s="123" t="s">
        <v>119</v>
      </c>
      <c r="BC26" s="123" t="s">
        <v>162</v>
      </c>
      <c r="BD26" s="123" t="s">
        <v>86</v>
      </c>
    </row>
    <row r="27" s="2" customFormat="1" ht="6.96" customHeight="1">
      <c r="A27" s="38"/>
      <c r="B27" s="44"/>
      <c r="C27" s="38"/>
      <c r="D27" s="138"/>
      <c r="E27" s="138"/>
      <c r="F27" s="138"/>
      <c r="G27" s="138"/>
      <c r="H27" s="138"/>
      <c r="I27" s="138"/>
      <c r="J27" s="138"/>
      <c r="K27" s="138"/>
      <c r="L27" s="129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Z27" s="123" t="s">
        <v>163</v>
      </c>
      <c r="BA27" s="123" t="s">
        <v>164</v>
      </c>
      <c r="BB27" s="123" t="s">
        <v>84</v>
      </c>
      <c r="BC27" s="123" t="s">
        <v>165</v>
      </c>
      <c r="BD27" s="123" t="s">
        <v>86</v>
      </c>
    </row>
    <row r="28" s="2" customFormat="1" ht="25.44" customHeight="1">
      <c r="A28" s="38"/>
      <c r="B28" s="44"/>
      <c r="C28" s="38"/>
      <c r="D28" s="139" t="s">
        <v>41</v>
      </c>
      <c r="E28" s="38"/>
      <c r="F28" s="38"/>
      <c r="G28" s="38"/>
      <c r="H28" s="38"/>
      <c r="I28" s="38"/>
      <c r="J28" s="140">
        <f>ROUND(J90, 2)</f>
        <v>0</v>
      </c>
      <c r="K28" s="38"/>
      <c r="L28" s="12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Z28" s="123" t="s">
        <v>166</v>
      </c>
      <c r="BA28" s="123" t="s">
        <v>167</v>
      </c>
      <c r="BB28" s="123" t="s">
        <v>94</v>
      </c>
      <c r="BC28" s="123" t="s">
        <v>168</v>
      </c>
      <c r="BD28" s="123" t="s">
        <v>86</v>
      </c>
    </row>
    <row r="29" s="2" customFormat="1" ht="6.96" customHeight="1">
      <c r="A29" s="38"/>
      <c r="B29" s="44"/>
      <c r="C29" s="38"/>
      <c r="D29" s="138"/>
      <c r="E29" s="138"/>
      <c r="F29" s="138"/>
      <c r="G29" s="138"/>
      <c r="H29" s="138"/>
      <c r="I29" s="138"/>
      <c r="J29" s="138"/>
      <c r="K29" s="138"/>
      <c r="L29" s="12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Z29" s="123" t="s">
        <v>169</v>
      </c>
      <c r="BA29" s="123" t="s">
        <v>170</v>
      </c>
      <c r="BB29" s="123" t="s">
        <v>94</v>
      </c>
      <c r="BC29" s="123" t="s">
        <v>171</v>
      </c>
      <c r="BD29" s="123" t="s">
        <v>86</v>
      </c>
    </row>
    <row r="30" s="2" customFormat="1" ht="14.4" customHeight="1">
      <c r="A30" s="38"/>
      <c r="B30" s="44"/>
      <c r="C30" s="38"/>
      <c r="D30" s="38"/>
      <c r="E30" s="38"/>
      <c r="F30" s="141" t="s">
        <v>43</v>
      </c>
      <c r="G30" s="38"/>
      <c r="H30" s="38"/>
      <c r="I30" s="141" t="s">
        <v>42</v>
      </c>
      <c r="J30" s="141" t="s">
        <v>44</v>
      </c>
      <c r="K30" s="38"/>
      <c r="L30" s="12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Z30" s="123" t="s">
        <v>172</v>
      </c>
      <c r="BA30" s="123" t="s">
        <v>173</v>
      </c>
      <c r="BB30" s="123" t="s">
        <v>140</v>
      </c>
      <c r="BC30" s="123" t="s">
        <v>174</v>
      </c>
      <c r="BD30" s="123" t="s">
        <v>86</v>
      </c>
    </row>
    <row r="31" s="2" customFormat="1" ht="14.4" customHeight="1">
      <c r="A31" s="38"/>
      <c r="B31" s="44"/>
      <c r="C31" s="38"/>
      <c r="D31" s="142" t="s">
        <v>45</v>
      </c>
      <c r="E31" s="128" t="s">
        <v>46</v>
      </c>
      <c r="F31" s="143">
        <f>ROUND((SUM(BE90:BE437)),  2)</f>
        <v>0</v>
      </c>
      <c r="G31" s="38"/>
      <c r="H31" s="38"/>
      <c r="I31" s="144">
        <v>0.20999999999999999</v>
      </c>
      <c r="J31" s="143">
        <f>ROUND(((SUM(BE90:BE437))*I31),  2)</f>
        <v>0</v>
      </c>
      <c r="K31" s="38"/>
      <c r="L31" s="12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Z31" s="123" t="s">
        <v>175</v>
      </c>
      <c r="BA31" s="123" t="s">
        <v>176</v>
      </c>
      <c r="BB31" s="123" t="s">
        <v>119</v>
      </c>
      <c r="BC31" s="123" t="s">
        <v>177</v>
      </c>
      <c r="BD31" s="123" t="s">
        <v>86</v>
      </c>
    </row>
    <row r="32" s="2" customFormat="1" ht="14.4" customHeight="1">
      <c r="A32" s="38"/>
      <c r="B32" s="44"/>
      <c r="C32" s="38"/>
      <c r="D32" s="38"/>
      <c r="E32" s="128" t="s">
        <v>47</v>
      </c>
      <c r="F32" s="143">
        <f>ROUND((SUM(BF90:BF437)),  2)</f>
        <v>0</v>
      </c>
      <c r="G32" s="38"/>
      <c r="H32" s="38"/>
      <c r="I32" s="144">
        <v>0.14999999999999999</v>
      </c>
      <c r="J32" s="143">
        <f>ROUND(((SUM(BF90:BF437))*I32),  2)</f>
        <v>0</v>
      </c>
      <c r="K32" s="38"/>
      <c r="L32" s="12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Z32" s="123" t="s">
        <v>178</v>
      </c>
      <c r="BA32" s="123" t="s">
        <v>179</v>
      </c>
      <c r="BB32" s="123" t="s">
        <v>94</v>
      </c>
      <c r="BC32" s="123" t="s">
        <v>180</v>
      </c>
      <c r="BD32" s="123" t="s">
        <v>86</v>
      </c>
    </row>
    <row r="33" hidden="1" s="2" customFormat="1" ht="14.4" customHeight="1">
      <c r="A33" s="38"/>
      <c r="B33" s="44"/>
      <c r="C33" s="38"/>
      <c r="D33" s="38"/>
      <c r="E33" s="128" t="s">
        <v>48</v>
      </c>
      <c r="F33" s="143">
        <f>ROUND((SUM(BG90:BG437)),  2)</f>
        <v>0</v>
      </c>
      <c r="G33" s="38"/>
      <c r="H33" s="38"/>
      <c r="I33" s="144">
        <v>0.20999999999999999</v>
      </c>
      <c r="J33" s="143">
        <f>0</f>
        <v>0</v>
      </c>
      <c r="K33" s="38"/>
      <c r="L33" s="12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Z33" s="123" t="s">
        <v>181</v>
      </c>
      <c r="BA33" s="123" t="s">
        <v>182</v>
      </c>
      <c r="BB33" s="123" t="s">
        <v>94</v>
      </c>
      <c r="BC33" s="123" t="s">
        <v>183</v>
      </c>
      <c r="BD33" s="123" t="s">
        <v>86</v>
      </c>
    </row>
    <row r="34" hidden="1" s="2" customFormat="1" ht="14.4" customHeight="1">
      <c r="A34" s="38"/>
      <c r="B34" s="44"/>
      <c r="C34" s="38"/>
      <c r="D34" s="38"/>
      <c r="E34" s="128" t="s">
        <v>49</v>
      </c>
      <c r="F34" s="143">
        <f>ROUND((SUM(BH90:BH437)),  2)</f>
        <v>0</v>
      </c>
      <c r="G34" s="38"/>
      <c r="H34" s="38"/>
      <c r="I34" s="144">
        <v>0.14999999999999999</v>
      </c>
      <c r="J34" s="143">
        <f>0</f>
        <v>0</v>
      </c>
      <c r="K34" s="38"/>
      <c r="L34" s="12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28" t="s">
        <v>50</v>
      </c>
      <c r="F35" s="143">
        <f>ROUND((SUM(BI90:BI437)),  2)</f>
        <v>0</v>
      </c>
      <c r="G35" s="38"/>
      <c r="H35" s="38"/>
      <c r="I35" s="144">
        <v>0</v>
      </c>
      <c r="J35" s="143">
        <f>0</f>
        <v>0</v>
      </c>
      <c r="K35" s="38"/>
      <c r="L35" s="12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12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45"/>
      <c r="D37" s="146" t="s">
        <v>51</v>
      </c>
      <c r="E37" s="147"/>
      <c r="F37" s="147"/>
      <c r="G37" s="148" t="s">
        <v>52</v>
      </c>
      <c r="H37" s="149" t="s">
        <v>53</v>
      </c>
      <c r="I37" s="147"/>
      <c r="J37" s="150">
        <f>SUM(J28:J35)</f>
        <v>0</v>
      </c>
      <c r="K37" s="151"/>
      <c r="L37" s="12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152"/>
      <c r="C38" s="153"/>
      <c r="D38" s="153"/>
      <c r="E38" s="153"/>
      <c r="F38" s="153"/>
      <c r="G38" s="153"/>
      <c r="H38" s="153"/>
      <c r="I38" s="153"/>
      <c r="J38" s="153"/>
      <c r="K38" s="153"/>
      <c r="L38" s="12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42" s="2" customFormat="1" ht="6.96" customHeight="1">
      <c r="A42" s="38"/>
      <c r="B42" s="154"/>
      <c r="C42" s="155"/>
      <c r="D42" s="155"/>
      <c r="E42" s="155"/>
      <c r="F42" s="155"/>
      <c r="G42" s="155"/>
      <c r="H42" s="155"/>
      <c r="I42" s="155"/>
      <c r="J42" s="155"/>
      <c r="K42" s="155"/>
      <c r="L42" s="129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4.96" customHeight="1">
      <c r="A43" s="38"/>
      <c r="B43" s="39"/>
      <c r="C43" s="23" t="s">
        <v>184</v>
      </c>
      <c r="D43" s="40"/>
      <c r="E43" s="40"/>
      <c r="F43" s="40"/>
      <c r="G43" s="40"/>
      <c r="H43" s="40"/>
      <c r="I43" s="40"/>
      <c r="J43" s="40"/>
      <c r="K43" s="40"/>
      <c r="L43" s="129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6.96" customHeight="1">
      <c r="A44" s="38"/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129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12" customHeight="1">
      <c r="A45" s="38"/>
      <c r="B45" s="39"/>
      <c r="C45" s="32" t="s">
        <v>16</v>
      </c>
      <c r="D45" s="40"/>
      <c r="E45" s="40"/>
      <c r="F45" s="40"/>
      <c r="G45" s="40"/>
      <c r="H45" s="40"/>
      <c r="I45" s="40"/>
      <c r="J45" s="40"/>
      <c r="K45" s="40"/>
      <c r="L45" s="129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16.5" customHeight="1">
      <c r="A46" s="38"/>
      <c r="B46" s="39"/>
      <c r="C46" s="40"/>
      <c r="D46" s="40"/>
      <c r="E46" s="69" t="str">
        <f>E7</f>
        <v>Hodonín, lokalita Mrkotálky - rekonstrukce kanalizace, 2.etapa</v>
      </c>
      <c r="F46" s="40"/>
      <c r="G46" s="40"/>
      <c r="H46" s="40"/>
      <c r="I46" s="40"/>
      <c r="J46" s="40"/>
      <c r="K46" s="40"/>
      <c r="L46" s="129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6.96" customHeight="1">
      <c r="A47" s="38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129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2" customHeight="1">
      <c r="A48" s="38"/>
      <c r="B48" s="39"/>
      <c r="C48" s="32" t="s">
        <v>21</v>
      </c>
      <c r="D48" s="40"/>
      <c r="E48" s="40"/>
      <c r="F48" s="27" t="str">
        <f>F10</f>
        <v>Hodonín</v>
      </c>
      <c r="G48" s="40"/>
      <c r="H48" s="40"/>
      <c r="I48" s="32" t="s">
        <v>23</v>
      </c>
      <c r="J48" s="72" t="str">
        <f>IF(J10="","",J10)</f>
        <v>17. 4. 2023</v>
      </c>
      <c r="K48" s="40"/>
      <c r="L48" s="129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6.96" customHeight="1">
      <c r="A49" s="38"/>
      <c r="B49" s="39"/>
      <c r="C49" s="40"/>
      <c r="D49" s="40"/>
      <c r="E49" s="40"/>
      <c r="F49" s="40"/>
      <c r="G49" s="40"/>
      <c r="H49" s="40"/>
      <c r="I49" s="40"/>
      <c r="J49" s="40"/>
      <c r="K49" s="40"/>
      <c r="L49" s="129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5.15" customHeight="1">
      <c r="A50" s="38"/>
      <c r="B50" s="39"/>
      <c r="C50" s="32" t="s">
        <v>25</v>
      </c>
      <c r="D50" s="40"/>
      <c r="E50" s="40"/>
      <c r="F50" s="27" t="str">
        <f>E13</f>
        <v>Město Hodonín</v>
      </c>
      <c r="G50" s="40"/>
      <c r="H50" s="40"/>
      <c r="I50" s="32" t="s">
        <v>32</v>
      </c>
      <c r="J50" s="36" t="str">
        <f>E19</f>
        <v>Ing. Karel Vaštík</v>
      </c>
      <c r="K50" s="40"/>
      <c r="L50" s="129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40.05" customHeight="1">
      <c r="A51" s="38"/>
      <c r="B51" s="39"/>
      <c r="C51" s="32" t="s">
        <v>30</v>
      </c>
      <c r="D51" s="40"/>
      <c r="E51" s="40"/>
      <c r="F51" s="27" t="str">
        <f>IF(E16="","",E16)</f>
        <v>Vyplň údaj</v>
      </c>
      <c r="G51" s="40"/>
      <c r="H51" s="40"/>
      <c r="I51" s="32" t="s">
        <v>37</v>
      </c>
      <c r="J51" s="36" t="str">
        <f>E22</f>
        <v>Ing. Karel Vaštík, Lideřovská 14, 696 61 Vnorovy</v>
      </c>
      <c r="K51" s="40"/>
      <c r="L51" s="129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0.32" customHeight="1">
      <c r="A52" s="38"/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129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29.28" customHeight="1">
      <c r="A53" s="38"/>
      <c r="B53" s="39"/>
      <c r="C53" s="156" t="s">
        <v>185</v>
      </c>
      <c r="D53" s="157"/>
      <c r="E53" s="157"/>
      <c r="F53" s="157"/>
      <c r="G53" s="157"/>
      <c r="H53" s="157"/>
      <c r="I53" s="157"/>
      <c r="J53" s="158" t="s">
        <v>186</v>
      </c>
      <c r="K53" s="157"/>
      <c r="L53" s="129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0.32" customHeight="1">
      <c r="A54" s="38"/>
      <c r="B54" s="39"/>
      <c r="C54" s="40"/>
      <c r="D54" s="40"/>
      <c r="E54" s="40"/>
      <c r="F54" s="40"/>
      <c r="G54" s="40"/>
      <c r="H54" s="40"/>
      <c r="I54" s="40"/>
      <c r="J54" s="40"/>
      <c r="K54" s="40"/>
      <c r="L54" s="129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2.8" customHeight="1">
      <c r="A55" s="38"/>
      <c r="B55" s="39"/>
      <c r="C55" s="159" t="s">
        <v>73</v>
      </c>
      <c r="D55" s="40"/>
      <c r="E55" s="40"/>
      <c r="F55" s="40"/>
      <c r="G55" s="40"/>
      <c r="H55" s="40"/>
      <c r="I55" s="40"/>
      <c r="J55" s="102">
        <f>J90</f>
        <v>0</v>
      </c>
      <c r="K55" s="40"/>
      <c r="L55" s="129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U55" s="17" t="s">
        <v>187</v>
      </c>
    </row>
    <row r="56" s="9" customFormat="1" ht="24.96" customHeight="1">
      <c r="A56" s="9"/>
      <c r="B56" s="160"/>
      <c r="C56" s="161"/>
      <c r="D56" s="162" t="s">
        <v>188</v>
      </c>
      <c r="E56" s="163"/>
      <c r="F56" s="163"/>
      <c r="G56" s="163"/>
      <c r="H56" s="163"/>
      <c r="I56" s="163"/>
      <c r="J56" s="164">
        <f>J91</f>
        <v>0</v>
      </c>
      <c r="K56" s="161"/>
      <c r="L56" s="165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6"/>
      <c r="C57" s="167"/>
      <c r="D57" s="168" t="s">
        <v>189</v>
      </c>
      <c r="E57" s="169"/>
      <c r="F57" s="169"/>
      <c r="G57" s="169"/>
      <c r="H57" s="169"/>
      <c r="I57" s="169"/>
      <c r="J57" s="170">
        <f>J92</f>
        <v>0</v>
      </c>
      <c r="K57" s="167"/>
      <c r="L57" s="171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6"/>
      <c r="C58" s="167"/>
      <c r="D58" s="168" t="s">
        <v>190</v>
      </c>
      <c r="E58" s="169"/>
      <c r="F58" s="169"/>
      <c r="G58" s="169"/>
      <c r="H58" s="169"/>
      <c r="I58" s="169"/>
      <c r="J58" s="170">
        <f>J188</f>
        <v>0</v>
      </c>
      <c r="K58" s="167"/>
      <c r="L58" s="171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6"/>
      <c r="C59" s="167"/>
      <c r="D59" s="168" t="s">
        <v>191</v>
      </c>
      <c r="E59" s="169"/>
      <c r="F59" s="169"/>
      <c r="G59" s="169"/>
      <c r="H59" s="169"/>
      <c r="I59" s="169"/>
      <c r="J59" s="170">
        <f>J192</f>
        <v>0</v>
      </c>
      <c r="K59" s="167"/>
      <c r="L59" s="171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6"/>
      <c r="C60" s="167"/>
      <c r="D60" s="168" t="s">
        <v>192</v>
      </c>
      <c r="E60" s="169"/>
      <c r="F60" s="169"/>
      <c r="G60" s="169"/>
      <c r="H60" s="169"/>
      <c r="I60" s="169"/>
      <c r="J60" s="170">
        <f>J199</f>
        <v>0</v>
      </c>
      <c r="K60" s="167"/>
      <c r="L60" s="171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6"/>
      <c r="C61" s="167"/>
      <c r="D61" s="168" t="s">
        <v>193</v>
      </c>
      <c r="E61" s="169"/>
      <c r="F61" s="169"/>
      <c r="G61" s="169"/>
      <c r="H61" s="169"/>
      <c r="I61" s="169"/>
      <c r="J61" s="170">
        <f>J218</f>
        <v>0</v>
      </c>
      <c r="K61" s="167"/>
      <c r="L61" s="17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6"/>
      <c r="C62" s="167"/>
      <c r="D62" s="168" t="s">
        <v>194</v>
      </c>
      <c r="E62" s="169"/>
      <c r="F62" s="169"/>
      <c r="G62" s="169"/>
      <c r="H62" s="169"/>
      <c r="I62" s="169"/>
      <c r="J62" s="170">
        <f>J267</f>
        <v>0</v>
      </c>
      <c r="K62" s="167"/>
      <c r="L62" s="17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6"/>
      <c r="C63" s="167"/>
      <c r="D63" s="168" t="s">
        <v>195</v>
      </c>
      <c r="E63" s="169"/>
      <c r="F63" s="169"/>
      <c r="G63" s="169"/>
      <c r="H63" s="169"/>
      <c r="I63" s="169"/>
      <c r="J63" s="170">
        <f>J356</f>
        <v>0</v>
      </c>
      <c r="K63" s="167"/>
      <c r="L63" s="17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6"/>
      <c r="C64" s="167"/>
      <c r="D64" s="168" t="s">
        <v>196</v>
      </c>
      <c r="E64" s="169"/>
      <c r="F64" s="169"/>
      <c r="G64" s="169"/>
      <c r="H64" s="169"/>
      <c r="I64" s="169"/>
      <c r="J64" s="170">
        <f>J387</f>
        <v>0</v>
      </c>
      <c r="K64" s="167"/>
      <c r="L64" s="17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6"/>
      <c r="C65" s="167"/>
      <c r="D65" s="168" t="s">
        <v>197</v>
      </c>
      <c r="E65" s="169"/>
      <c r="F65" s="169"/>
      <c r="G65" s="169"/>
      <c r="H65" s="169"/>
      <c r="I65" s="169"/>
      <c r="J65" s="170">
        <f>J402</f>
        <v>0</v>
      </c>
      <c r="K65" s="167"/>
      <c r="L65" s="17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0"/>
      <c r="C66" s="161"/>
      <c r="D66" s="162" t="s">
        <v>198</v>
      </c>
      <c r="E66" s="163"/>
      <c r="F66" s="163"/>
      <c r="G66" s="163"/>
      <c r="H66" s="163"/>
      <c r="I66" s="163"/>
      <c r="J66" s="164">
        <f>J411</f>
        <v>0</v>
      </c>
      <c r="K66" s="161"/>
      <c r="L66" s="165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66"/>
      <c r="C67" s="167"/>
      <c r="D67" s="168" t="s">
        <v>199</v>
      </c>
      <c r="E67" s="169"/>
      <c r="F67" s="169"/>
      <c r="G67" s="169"/>
      <c r="H67" s="169"/>
      <c r="I67" s="169"/>
      <c r="J67" s="170">
        <f>J412</f>
        <v>0</v>
      </c>
      <c r="K67" s="167"/>
      <c r="L67" s="17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0"/>
      <c r="C68" s="161"/>
      <c r="D68" s="162" t="s">
        <v>200</v>
      </c>
      <c r="E68" s="163"/>
      <c r="F68" s="163"/>
      <c r="G68" s="163"/>
      <c r="H68" s="163"/>
      <c r="I68" s="163"/>
      <c r="J68" s="164">
        <f>J417</f>
        <v>0</v>
      </c>
      <c r="K68" s="161"/>
      <c r="L68" s="165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66"/>
      <c r="C69" s="167"/>
      <c r="D69" s="168" t="s">
        <v>201</v>
      </c>
      <c r="E69" s="169"/>
      <c r="F69" s="169"/>
      <c r="G69" s="169"/>
      <c r="H69" s="169"/>
      <c r="I69" s="169"/>
      <c r="J69" s="170">
        <f>J418</f>
        <v>0</v>
      </c>
      <c r="K69" s="167"/>
      <c r="L69" s="17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6"/>
      <c r="C70" s="167"/>
      <c r="D70" s="168" t="s">
        <v>202</v>
      </c>
      <c r="E70" s="169"/>
      <c r="F70" s="169"/>
      <c r="G70" s="169"/>
      <c r="H70" s="169"/>
      <c r="I70" s="169"/>
      <c r="J70" s="170">
        <f>J428</f>
        <v>0</v>
      </c>
      <c r="K70" s="167"/>
      <c r="L70" s="17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6"/>
      <c r="C71" s="167"/>
      <c r="D71" s="168" t="s">
        <v>203</v>
      </c>
      <c r="E71" s="169"/>
      <c r="F71" s="169"/>
      <c r="G71" s="169"/>
      <c r="H71" s="169"/>
      <c r="I71" s="169"/>
      <c r="J71" s="170">
        <f>J431</f>
        <v>0</v>
      </c>
      <c r="K71" s="167"/>
      <c r="L71" s="17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6"/>
      <c r="C72" s="167"/>
      <c r="D72" s="168" t="s">
        <v>204</v>
      </c>
      <c r="E72" s="169"/>
      <c r="F72" s="169"/>
      <c r="G72" s="169"/>
      <c r="H72" s="169"/>
      <c r="I72" s="169"/>
      <c r="J72" s="170">
        <f>J434</f>
        <v>0</v>
      </c>
      <c r="K72" s="167"/>
      <c r="L72" s="17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29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59"/>
      <c r="C74" s="60"/>
      <c r="D74" s="60"/>
      <c r="E74" s="60"/>
      <c r="F74" s="60"/>
      <c r="G74" s="60"/>
      <c r="H74" s="60"/>
      <c r="I74" s="60"/>
      <c r="J74" s="60"/>
      <c r="K74" s="60"/>
      <c r="L74" s="129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8" s="2" customFormat="1" ht="6.96" customHeight="1">
      <c r="A78" s="38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29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24.96" customHeight="1">
      <c r="A79" s="38"/>
      <c r="B79" s="39"/>
      <c r="C79" s="23" t="s">
        <v>205</v>
      </c>
      <c r="D79" s="40"/>
      <c r="E79" s="40"/>
      <c r="F79" s="40"/>
      <c r="G79" s="40"/>
      <c r="H79" s="40"/>
      <c r="I79" s="40"/>
      <c r="J79" s="40"/>
      <c r="K79" s="40"/>
      <c r="L79" s="129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29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16</v>
      </c>
      <c r="D81" s="40"/>
      <c r="E81" s="40"/>
      <c r="F81" s="40"/>
      <c r="G81" s="40"/>
      <c r="H81" s="40"/>
      <c r="I81" s="40"/>
      <c r="J81" s="40"/>
      <c r="K81" s="40"/>
      <c r="L81" s="12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6.5" customHeight="1">
      <c r="A82" s="38"/>
      <c r="B82" s="39"/>
      <c r="C82" s="40"/>
      <c r="D82" s="40"/>
      <c r="E82" s="69" t="str">
        <f>E7</f>
        <v>Hodonín, lokalita Mrkotálky - rekonstrukce kanalizace, 2.etapa</v>
      </c>
      <c r="F82" s="40"/>
      <c r="G82" s="40"/>
      <c r="H82" s="40"/>
      <c r="I82" s="40"/>
      <c r="J82" s="40"/>
      <c r="K82" s="40"/>
      <c r="L82" s="12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2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21</v>
      </c>
      <c r="D84" s="40"/>
      <c r="E84" s="40"/>
      <c r="F84" s="27" t="str">
        <f>F10</f>
        <v>Hodonín</v>
      </c>
      <c r="G84" s="40"/>
      <c r="H84" s="40"/>
      <c r="I84" s="32" t="s">
        <v>23</v>
      </c>
      <c r="J84" s="72" t="str">
        <f>IF(J10="","",J10)</f>
        <v>17. 4. 2023</v>
      </c>
      <c r="K84" s="40"/>
      <c r="L84" s="12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6.96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2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5.15" customHeight="1">
      <c r="A86" s="38"/>
      <c r="B86" s="39"/>
      <c r="C86" s="32" t="s">
        <v>25</v>
      </c>
      <c r="D86" s="40"/>
      <c r="E86" s="40"/>
      <c r="F86" s="27" t="str">
        <f>E13</f>
        <v>Město Hodonín</v>
      </c>
      <c r="G86" s="40"/>
      <c r="H86" s="40"/>
      <c r="I86" s="32" t="s">
        <v>32</v>
      </c>
      <c r="J86" s="36" t="str">
        <f>E19</f>
        <v>Ing. Karel Vaštík</v>
      </c>
      <c r="K86" s="40"/>
      <c r="L86" s="129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40.05" customHeight="1">
      <c r="A87" s="38"/>
      <c r="B87" s="39"/>
      <c r="C87" s="32" t="s">
        <v>30</v>
      </c>
      <c r="D87" s="40"/>
      <c r="E87" s="40"/>
      <c r="F87" s="27" t="str">
        <f>IF(E16="","",E16)</f>
        <v>Vyplň údaj</v>
      </c>
      <c r="G87" s="40"/>
      <c r="H87" s="40"/>
      <c r="I87" s="32" t="s">
        <v>37</v>
      </c>
      <c r="J87" s="36" t="str">
        <f>E22</f>
        <v>Ing. Karel Vaštík, Lideřovská 14, 696 61 Vnorovy</v>
      </c>
      <c r="K87" s="40"/>
      <c r="L87" s="129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0.32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29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11" customFormat="1" ht="29.28" customHeight="1">
      <c r="A89" s="172"/>
      <c r="B89" s="173"/>
      <c r="C89" s="174" t="s">
        <v>206</v>
      </c>
      <c r="D89" s="175" t="s">
        <v>60</v>
      </c>
      <c r="E89" s="175" t="s">
        <v>56</v>
      </c>
      <c r="F89" s="175" t="s">
        <v>57</v>
      </c>
      <c r="G89" s="175" t="s">
        <v>207</v>
      </c>
      <c r="H89" s="175" t="s">
        <v>208</v>
      </c>
      <c r="I89" s="175" t="s">
        <v>209</v>
      </c>
      <c r="J89" s="175" t="s">
        <v>186</v>
      </c>
      <c r="K89" s="176" t="s">
        <v>210</v>
      </c>
      <c r="L89" s="177"/>
      <c r="M89" s="92" t="s">
        <v>19</v>
      </c>
      <c r="N89" s="93" t="s">
        <v>45</v>
      </c>
      <c r="O89" s="93" t="s">
        <v>211</v>
      </c>
      <c r="P89" s="93" t="s">
        <v>212</v>
      </c>
      <c r="Q89" s="93" t="s">
        <v>213</v>
      </c>
      <c r="R89" s="93" t="s">
        <v>214</v>
      </c>
      <c r="S89" s="93" t="s">
        <v>215</v>
      </c>
      <c r="T89" s="94" t="s">
        <v>216</v>
      </c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</row>
    <row r="90" s="2" customFormat="1" ht="22.8" customHeight="1">
      <c r="A90" s="38"/>
      <c r="B90" s="39"/>
      <c r="C90" s="99" t="s">
        <v>217</v>
      </c>
      <c r="D90" s="40"/>
      <c r="E90" s="40"/>
      <c r="F90" s="40"/>
      <c r="G90" s="40"/>
      <c r="H90" s="40"/>
      <c r="I90" s="40"/>
      <c r="J90" s="178">
        <f>BK90</f>
        <v>0</v>
      </c>
      <c r="K90" s="40"/>
      <c r="L90" s="44"/>
      <c r="M90" s="95"/>
      <c r="N90" s="179"/>
      <c r="O90" s="96"/>
      <c r="P90" s="180">
        <f>P91+P411+P417</f>
        <v>0</v>
      </c>
      <c r="Q90" s="96"/>
      <c r="R90" s="180">
        <f>R91+R411+R417</f>
        <v>1957.1971202199995</v>
      </c>
      <c r="S90" s="96"/>
      <c r="T90" s="181">
        <f>T91+T411+T417</f>
        <v>1382.05636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74</v>
      </c>
      <c r="AU90" s="17" t="s">
        <v>187</v>
      </c>
      <c r="BK90" s="182">
        <f>BK91+BK411+BK417</f>
        <v>0</v>
      </c>
    </row>
    <row r="91" s="12" customFormat="1" ht="25.92" customHeight="1">
      <c r="A91" s="12"/>
      <c r="B91" s="183"/>
      <c r="C91" s="184"/>
      <c r="D91" s="185" t="s">
        <v>74</v>
      </c>
      <c r="E91" s="186" t="s">
        <v>218</v>
      </c>
      <c r="F91" s="186" t="s">
        <v>219</v>
      </c>
      <c r="G91" s="184"/>
      <c r="H91" s="184"/>
      <c r="I91" s="187"/>
      <c r="J91" s="188">
        <f>BK91</f>
        <v>0</v>
      </c>
      <c r="K91" s="184"/>
      <c r="L91" s="189"/>
      <c r="M91" s="190"/>
      <c r="N91" s="191"/>
      <c r="O91" s="191"/>
      <c r="P91" s="192">
        <f>P92+P188+P192+P199+P218+P267+P356+P387+P402</f>
        <v>0</v>
      </c>
      <c r="Q91" s="191"/>
      <c r="R91" s="192">
        <f>R92+R188+R192+R199+R218+R267+R356+R387+R402</f>
        <v>1956.7967802199996</v>
      </c>
      <c r="S91" s="191"/>
      <c r="T91" s="193">
        <f>T92+T188+T192+T199+T218+T267+T356+T387+T402</f>
        <v>1382.05636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4" t="s">
        <v>80</v>
      </c>
      <c r="AT91" s="195" t="s">
        <v>74</v>
      </c>
      <c r="AU91" s="195" t="s">
        <v>75</v>
      </c>
      <c r="AY91" s="194" t="s">
        <v>220</v>
      </c>
      <c r="BK91" s="196">
        <f>BK92+BK188+BK192+BK199+BK218+BK267+BK356+BK387+BK402</f>
        <v>0</v>
      </c>
    </row>
    <row r="92" s="12" customFormat="1" ht="22.8" customHeight="1">
      <c r="A92" s="12"/>
      <c r="B92" s="183"/>
      <c r="C92" s="184"/>
      <c r="D92" s="185" t="s">
        <v>74</v>
      </c>
      <c r="E92" s="197" t="s">
        <v>80</v>
      </c>
      <c r="F92" s="197" t="s">
        <v>221</v>
      </c>
      <c r="G92" s="184"/>
      <c r="H92" s="184"/>
      <c r="I92" s="187"/>
      <c r="J92" s="198">
        <f>BK92</f>
        <v>0</v>
      </c>
      <c r="K92" s="184"/>
      <c r="L92" s="189"/>
      <c r="M92" s="190"/>
      <c r="N92" s="191"/>
      <c r="O92" s="191"/>
      <c r="P92" s="192">
        <f>SUM(P93:P187)</f>
        <v>0</v>
      </c>
      <c r="Q92" s="191"/>
      <c r="R92" s="192">
        <f>SUM(R93:R187)</f>
        <v>1660.6024205799997</v>
      </c>
      <c r="S92" s="191"/>
      <c r="T92" s="193">
        <f>SUM(T93:T187)</f>
        <v>1024.1590000000001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4" t="s">
        <v>80</v>
      </c>
      <c r="AT92" s="195" t="s">
        <v>74</v>
      </c>
      <c r="AU92" s="195" t="s">
        <v>80</v>
      </c>
      <c r="AY92" s="194" t="s">
        <v>220</v>
      </c>
      <c r="BK92" s="196">
        <f>SUM(BK93:BK187)</f>
        <v>0</v>
      </c>
    </row>
    <row r="93" s="2" customFormat="1" ht="37.8" customHeight="1">
      <c r="A93" s="38"/>
      <c r="B93" s="39"/>
      <c r="C93" s="199" t="s">
        <v>80</v>
      </c>
      <c r="D93" s="199" t="s">
        <v>222</v>
      </c>
      <c r="E93" s="200" t="s">
        <v>223</v>
      </c>
      <c r="F93" s="201" t="s">
        <v>224</v>
      </c>
      <c r="G93" s="202" t="s">
        <v>84</v>
      </c>
      <c r="H93" s="203">
        <v>21.300000000000001</v>
      </c>
      <c r="I93" s="204"/>
      <c r="J93" s="205">
        <f>ROUND(I93*H93,2)</f>
        <v>0</v>
      </c>
      <c r="K93" s="201" t="s">
        <v>225</v>
      </c>
      <c r="L93" s="44"/>
      <c r="M93" s="206" t="s">
        <v>19</v>
      </c>
      <c r="N93" s="207" t="s">
        <v>46</v>
      </c>
      <c r="O93" s="84"/>
      <c r="P93" s="208">
        <f>O93*H93</f>
        <v>0</v>
      </c>
      <c r="Q93" s="208">
        <v>0</v>
      </c>
      <c r="R93" s="208">
        <f>Q93*H93</f>
        <v>0</v>
      </c>
      <c r="S93" s="208">
        <v>0.255</v>
      </c>
      <c r="T93" s="209">
        <f>S93*H93</f>
        <v>5.4315000000000007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10" t="s">
        <v>226</v>
      </c>
      <c r="AT93" s="210" t="s">
        <v>222</v>
      </c>
      <c r="AU93" s="210" t="s">
        <v>87</v>
      </c>
      <c r="AY93" s="17" t="s">
        <v>220</v>
      </c>
      <c r="BE93" s="211">
        <f>IF(N93="základní",J93,0)</f>
        <v>0</v>
      </c>
      <c r="BF93" s="211">
        <f>IF(N93="snížená",J93,0)</f>
        <v>0</v>
      </c>
      <c r="BG93" s="211">
        <f>IF(N93="zákl. přenesená",J93,0)</f>
        <v>0</v>
      </c>
      <c r="BH93" s="211">
        <f>IF(N93="sníž. přenesená",J93,0)</f>
        <v>0</v>
      </c>
      <c r="BI93" s="211">
        <f>IF(N93="nulová",J93,0)</f>
        <v>0</v>
      </c>
      <c r="BJ93" s="17" t="s">
        <v>80</v>
      </c>
      <c r="BK93" s="211">
        <f>ROUND(I93*H93,2)</f>
        <v>0</v>
      </c>
      <c r="BL93" s="17" t="s">
        <v>226</v>
      </c>
      <c r="BM93" s="210" t="s">
        <v>227</v>
      </c>
    </row>
    <row r="94" s="2" customFormat="1">
      <c r="A94" s="38"/>
      <c r="B94" s="39"/>
      <c r="C94" s="40"/>
      <c r="D94" s="212" t="s">
        <v>228</v>
      </c>
      <c r="E94" s="40"/>
      <c r="F94" s="213" t="s">
        <v>229</v>
      </c>
      <c r="G94" s="40"/>
      <c r="H94" s="40"/>
      <c r="I94" s="214"/>
      <c r="J94" s="40"/>
      <c r="K94" s="40"/>
      <c r="L94" s="44"/>
      <c r="M94" s="215"/>
      <c r="N94" s="216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228</v>
      </c>
      <c r="AU94" s="17" t="s">
        <v>87</v>
      </c>
    </row>
    <row r="95" s="13" customFormat="1">
      <c r="A95" s="13"/>
      <c r="B95" s="217"/>
      <c r="C95" s="218"/>
      <c r="D95" s="219" t="s">
        <v>230</v>
      </c>
      <c r="E95" s="220" t="s">
        <v>19</v>
      </c>
      <c r="F95" s="221" t="s">
        <v>231</v>
      </c>
      <c r="G95" s="218"/>
      <c r="H95" s="222">
        <v>21.300000000000001</v>
      </c>
      <c r="I95" s="223"/>
      <c r="J95" s="218"/>
      <c r="K95" s="218"/>
      <c r="L95" s="224"/>
      <c r="M95" s="225"/>
      <c r="N95" s="226"/>
      <c r="O95" s="226"/>
      <c r="P95" s="226"/>
      <c r="Q95" s="226"/>
      <c r="R95" s="226"/>
      <c r="S95" s="226"/>
      <c r="T95" s="227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28" t="s">
        <v>230</v>
      </c>
      <c r="AU95" s="228" t="s">
        <v>87</v>
      </c>
      <c r="AV95" s="13" t="s">
        <v>87</v>
      </c>
      <c r="AW95" s="13" t="s">
        <v>36</v>
      </c>
      <c r="AX95" s="13" t="s">
        <v>80</v>
      </c>
      <c r="AY95" s="228" t="s">
        <v>220</v>
      </c>
    </row>
    <row r="96" s="2" customFormat="1" ht="37.8" customHeight="1">
      <c r="A96" s="38"/>
      <c r="B96" s="39"/>
      <c r="C96" s="199" t="s">
        <v>87</v>
      </c>
      <c r="D96" s="199" t="s">
        <v>222</v>
      </c>
      <c r="E96" s="200" t="s">
        <v>232</v>
      </c>
      <c r="F96" s="201" t="s">
        <v>233</v>
      </c>
      <c r="G96" s="202" t="s">
        <v>84</v>
      </c>
      <c r="H96" s="203">
        <v>8.1999999999999993</v>
      </c>
      <c r="I96" s="204"/>
      <c r="J96" s="205">
        <f>ROUND(I96*H96,2)</f>
        <v>0</v>
      </c>
      <c r="K96" s="201" t="s">
        <v>225</v>
      </c>
      <c r="L96" s="44"/>
      <c r="M96" s="206" t="s">
        <v>19</v>
      </c>
      <c r="N96" s="207" t="s">
        <v>46</v>
      </c>
      <c r="O96" s="84"/>
      <c r="P96" s="208">
        <f>O96*H96</f>
        <v>0</v>
      </c>
      <c r="Q96" s="208">
        <v>0</v>
      </c>
      <c r="R96" s="208">
        <f>Q96*H96</f>
        <v>0</v>
      </c>
      <c r="S96" s="208">
        <v>0.23499999999999999</v>
      </c>
      <c r="T96" s="209">
        <f>S96*H96</f>
        <v>1.9269999999999998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10" t="s">
        <v>226</v>
      </c>
      <c r="AT96" s="210" t="s">
        <v>222</v>
      </c>
      <c r="AU96" s="210" t="s">
        <v>87</v>
      </c>
      <c r="AY96" s="17" t="s">
        <v>220</v>
      </c>
      <c r="BE96" s="211">
        <f>IF(N96="základní",J96,0)</f>
        <v>0</v>
      </c>
      <c r="BF96" s="211">
        <f>IF(N96="snížená",J96,0)</f>
        <v>0</v>
      </c>
      <c r="BG96" s="211">
        <f>IF(N96="zákl. přenesená",J96,0)</f>
        <v>0</v>
      </c>
      <c r="BH96" s="211">
        <f>IF(N96="sníž. přenesená",J96,0)</f>
        <v>0</v>
      </c>
      <c r="BI96" s="211">
        <f>IF(N96="nulová",J96,0)</f>
        <v>0</v>
      </c>
      <c r="BJ96" s="17" t="s">
        <v>80</v>
      </c>
      <c r="BK96" s="211">
        <f>ROUND(I96*H96,2)</f>
        <v>0</v>
      </c>
      <c r="BL96" s="17" t="s">
        <v>226</v>
      </c>
      <c r="BM96" s="210" t="s">
        <v>234</v>
      </c>
    </row>
    <row r="97" s="2" customFormat="1">
      <c r="A97" s="38"/>
      <c r="B97" s="39"/>
      <c r="C97" s="40"/>
      <c r="D97" s="212" t="s">
        <v>228</v>
      </c>
      <c r="E97" s="40"/>
      <c r="F97" s="213" t="s">
        <v>235</v>
      </c>
      <c r="G97" s="40"/>
      <c r="H97" s="40"/>
      <c r="I97" s="214"/>
      <c r="J97" s="40"/>
      <c r="K97" s="40"/>
      <c r="L97" s="44"/>
      <c r="M97" s="215"/>
      <c r="N97" s="216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228</v>
      </c>
      <c r="AU97" s="17" t="s">
        <v>87</v>
      </c>
    </row>
    <row r="98" s="13" customFormat="1">
      <c r="A98" s="13"/>
      <c r="B98" s="217"/>
      <c r="C98" s="218"/>
      <c r="D98" s="219" t="s">
        <v>230</v>
      </c>
      <c r="E98" s="220" t="s">
        <v>19</v>
      </c>
      <c r="F98" s="221" t="s">
        <v>105</v>
      </c>
      <c r="G98" s="218"/>
      <c r="H98" s="222">
        <v>8.1999999999999993</v>
      </c>
      <c r="I98" s="223"/>
      <c r="J98" s="218"/>
      <c r="K98" s="218"/>
      <c r="L98" s="224"/>
      <c r="M98" s="225"/>
      <c r="N98" s="226"/>
      <c r="O98" s="226"/>
      <c r="P98" s="226"/>
      <c r="Q98" s="226"/>
      <c r="R98" s="226"/>
      <c r="S98" s="226"/>
      <c r="T98" s="227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28" t="s">
        <v>230</v>
      </c>
      <c r="AU98" s="228" t="s">
        <v>87</v>
      </c>
      <c r="AV98" s="13" t="s">
        <v>87</v>
      </c>
      <c r="AW98" s="13" t="s">
        <v>36</v>
      </c>
      <c r="AX98" s="13" t="s">
        <v>80</v>
      </c>
      <c r="AY98" s="228" t="s">
        <v>220</v>
      </c>
    </row>
    <row r="99" s="2" customFormat="1" ht="37.8" customHeight="1">
      <c r="A99" s="38"/>
      <c r="B99" s="39"/>
      <c r="C99" s="199" t="s">
        <v>86</v>
      </c>
      <c r="D99" s="199" t="s">
        <v>222</v>
      </c>
      <c r="E99" s="200" t="s">
        <v>236</v>
      </c>
      <c r="F99" s="201" t="s">
        <v>237</v>
      </c>
      <c r="G99" s="202" t="s">
        <v>84</v>
      </c>
      <c r="H99" s="203">
        <v>72</v>
      </c>
      <c r="I99" s="204"/>
      <c r="J99" s="205">
        <f>ROUND(I99*H99,2)</f>
        <v>0</v>
      </c>
      <c r="K99" s="201" t="s">
        <v>225</v>
      </c>
      <c r="L99" s="44"/>
      <c r="M99" s="206" t="s">
        <v>19</v>
      </c>
      <c r="N99" s="207" t="s">
        <v>46</v>
      </c>
      <c r="O99" s="84"/>
      <c r="P99" s="208">
        <f>O99*H99</f>
        <v>0</v>
      </c>
      <c r="Q99" s="208">
        <v>0</v>
      </c>
      <c r="R99" s="208">
        <f>Q99*H99</f>
        <v>0</v>
      </c>
      <c r="S99" s="208">
        <v>0.26000000000000001</v>
      </c>
      <c r="T99" s="209">
        <f>S99*H99</f>
        <v>18.719999999999999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0" t="s">
        <v>226</v>
      </c>
      <c r="AT99" s="210" t="s">
        <v>222</v>
      </c>
      <c r="AU99" s="210" t="s">
        <v>87</v>
      </c>
      <c r="AY99" s="17" t="s">
        <v>220</v>
      </c>
      <c r="BE99" s="211">
        <f>IF(N99="základní",J99,0)</f>
        <v>0</v>
      </c>
      <c r="BF99" s="211">
        <f>IF(N99="snížená",J99,0)</f>
        <v>0</v>
      </c>
      <c r="BG99" s="211">
        <f>IF(N99="zákl. přenesená",J99,0)</f>
        <v>0</v>
      </c>
      <c r="BH99" s="211">
        <f>IF(N99="sníž. přenesená",J99,0)</f>
        <v>0</v>
      </c>
      <c r="BI99" s="211">
        <f>IF(N99="nulová",J99,0)</f>
        <v>0</v>
      </c>
      <c r="BJ99" s="17" t="s">
        <v>80</v>
      </c>
      <c r="BK99" s="211">
        <f>ROUND(I99*H99,2)</f>
        <v>0</v>
      </c>
      <c r="BL99" s="17" t="s">
        <v>226</v>
      </c>
      <c r="BM99" s="210" t="s">
        <v>238</v>
      </c>
    </row>
    <row r="100" s="2" customFormat="1">
      <c r="A100" s="38"/>
      <c r="B100" s="39"/>
      <c r="C100" s="40"/>
      <c r="D100" s="212" t="s">
        <v>228</v>
      </c>
      <c r="E100" s="40"/>
      <c r="F100" s="213" t="s">
        <v>239</v>
      </c>
      <c r="G100" s="40"/>
      <c r="H100" s="40"/>
      <c r="I100" s="214"/>
      <c r="J100" s="40"/>
      <c r="K100" s="40"/>
      <c r="L100" s="44"/>
      <c r="M100" s="215"/>
      <c r="N100" s="216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228</v>
      </c>
      <c r="AU100" s="17" t="s">
        <v>87</v>
      </c>
    </row>
    <row r="101" s="13" customFormat="1">
      <c r="A101" s="13"/>
      <c r="B101" s="217"/>
      <c r="C101" s="218"/>
      <c r="D101" s="219" t="s">
        <v>230</v>
      </c>
      <c r="E101" s="220" t="s">
        <v>19</v>
      </c>
      <c r="F101" s="221" t="s">
        <v>111</v>
      </c>
      <c r="G101" s="218"/>
      <c r="H101" s="222">
        <v>72</v>
      </c>
      <c r="I101" s="223"/>
      <c r="J101" s="218"/>
      <c r="K101" s="218"/>
      <c r="L101" s="224"/>
      <c r="M101" s="225"/>
      <c r="N101" s="226"/>
      <c r="O101" s="226"/>
      <c r="P101" s="226"/>
      <c r="Q101" s="226"/>
      <c r="R101" s="226"/>
      <c r="S101" s="226"/>
      <c r="T101" s="227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28" t="s">
        <v>230</v>
      </c>
      <c r="AU101" s="228" t="s">
        <v>87</v>
      </c>
      <c r="AV101" s="13" t="s">
        <v>87</v>
      </c>
      <c r="AW101" s="13" t="s">
        <v>36</v>
      </c>
      <c r="AX101" s="13" t="s">
        <v>80</v>
      </c>
      <c r="AY101" s="228" t="s">
        <v>220</v>
      </c>
    </row>
    <row r="102" s="2" customFormat="1" ht="37.8" customHeight="1">
      <c r="A102" s="38"/>
      <c r="B102" s="39"/>
      <c r="C102" s="199" t="s">
        <v>226</v>
      </c>
      <c r="D102" s="199" t="s">
        <v>222</v>
      </c>
      <c r="E102" s="200" t="s">
        <v>240</v>
      </c>
      <c r="F102" s="201" t="s">
        <v>241</v>
      </c>
      <c r="G102" s="202" t="s">
        <v>84</v>
      </c>
      <c r="H102" s="203">
        <v>1.7</v>
      </c>
      <c r="I102" s="204"/>
      <c r="J102" s="205">
        <f>ROUND(I102*H102,2)</f>
        <v>0</v>
      </c>
      <c r="K102" s="201" t="s">
        <v>225</v>
      </c>
      <c r="L102" s="44"/>
      <c r="M102" s="206" t="s">
        <v>19</v>
      </c>
      <c r="N102" s="207" t="s">
        <v>46</v>
      </c>
      <c r="O102" s="84"/>
      <c r="P102" s="208">
        <f>O102*H102</f>
        <v>0</v>
      </c>
      <c r="Q102" s="208">
        <v>0</v>
      </c>
      <c r="R102" s="208">
        <f>Q102*H102</f>
        <v>0</v>
      </c>
      <c r="S102" s="208">
        <v>0.22500000000000001</v>
      </c>
      <c r="T102" s="209">
        <f>S102*H102</f>
        <v>0.38250000000000001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0" t="s">
        <v>226</v>
      </c>
      <c r="AT102" s="210" t="s">
        <v>222</v>
      </c>
      <c r="AU102" s="210" t="s">
        <v>87</v>
      </c>
      <c r="AY102" s="17" t="s">
        <v>220</v>
      </c>
      <c r="BE102" s="211">
        <f>IF(N102="základní",J102,0)</f>
        <v>0</v>
      </c>
      <c r="BF102" s="211">
        <f>IF(N102="snížená",J102,0)</f>
        <v>0</v>
      </c>
      <c r="BG102" s="211">
        <f>IF(N102="zákl. přenesená",J102,0)</f>
        <v>0</v>
      </c>
      <c r="BH102" s="211">
        <f>IF(N102="sníž. přenesená",J102,0)</f>
        <v>0</v>
      </c>
      <c r="BI102" s="211">
        <f>IF(N102="nulová",J102,0)</f>
        <v>0</v>
      </c>
      <c r="BJ102" s="17" t="s">
        <v>80</v>
      </c>
      <c r="BK102" s="211">
        <f>ROUND(I102*H102,2)</f>
        <v>0</v>
      </c>
      <c r="BL102" s="17" t="s">
        <v>226</v>
      </c>
      <c r="BM102" s="210" t="s">
        <v>242</v>
      </c>
    </row>
    <row r="103" s="2" customFormat="1">
      <c r="A103" s="38"/>
      <c r="B103" s="39"/>
      <c r="C103" s="40"/>
      <c r="D103" s="212" t="s">
        <v>228</v>
      </c>
      <c r="E103" s="40"/>
      <c r="F103" s="213" t="s">
        <v>243</v>
      </c>
      <c r="G103" s="40"/>
      <c r="H103" s="40"/>
      <c r="I103" s="214"/>
      <c r="J103" s="40"/>
      <c r="K103" s="40"/>
      <c r="L103" s="44"/>
      <c r="M103" s="215"/>
      <c r="N103" s="216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228</v>
      </c>
      <c r="AU103" s="17" t="s">
        <v>87</v>
      </c>
    </row>
    <row r="104" s="13" customFormat="1">
      <c r="A104" s="13"/>
      <c r="B104" s="217"/>
      <c r="C104" s="218"/>
      <c r="D104" s="219" t="s">
        <v>230</v>
      </c>
      <c r="E104" s="220" t="s">
        <v>19</v>
      </c>
      <c r="F104" s="221" t="s">
        <v>108</v>
      </c>
      <c r="G104" s="218"/>
      <c r="H104" s="222">
        <v>1.7</v>
      </c>
      <c r="I104" s="223"/>
      <c r="J104" s="218"/>
      <c r="K104" s="218"/>
      <c r="L104" s="224"/>
      <c r="M104" s="225"/>
      <c r="N104" s="226"/>
      <c r="O104" s="226"/>
      <c r="P104" s="226"/>
      <c r="Q104" s="226"/>
      <c r="R104" s="226"/>
      <c r="S104" s="226"/>
      <c r="T104" s="227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28" t="s">
        <v>230</v>
      </c>
      <c r="AU104" s="228" t="s">
        <v>87</v>
      </c>
      <c r="AV104" s="13" t="s">
        <v>87</v>
      </c>
      <c r="AW104" s="13" t="s">
        <v>36</v>
      </c>
      <c r="AX104" s="13" t="s">
        <v>80</v>
      </c>
      <c r="AY104" s="228" t="s">
        <v>220</v>
      </c>
    </row>
    <row r="105" s="2" customFormat="1" ht="37.8" customHeight="1">
      <c r="A105" s="38"/>
      <c r="B105" s="39"/>
      <c r="C105" s="199" t="s">
        <v>244</v>
      </c>
      <c r="D105" s="199" t="s">
        <v>222</v>
      </c>
      <c r="E105" s="200" t="s">
        <v>245</v>
      </c>
      <c r="F105" s="201" t="s">
        <v>246</v>
      </c>
      <c r="G105" s="202" t="s">
        <v>84</v>
      </c>
      <c r="H105" s="203">
        <v>15.35</v>
      </c>
      <c r="I105" s="204"/>
      <c r="J105" s="205">
        <f>ROUND(I105*H105,2)</f>
        <v>0</v>
      </c>
      <c r="K105" s="201" t="s">
        <v>225</v>
      </c>
      <c r="L105" s="44"/>
      <c r="M105" s="206" t="s">
        <v>19</v>
      </c>
      <c r="N105" s="207" t="s">
        <v>46</v>
      </c>
      <c r="O105" s="84"/>
      <c r="P105" s="208">
        <f>O105*H105</f>
        <v>0</v>
      </c>
      <c r="Q105" s="208">
        <v>0</v>
      </c>
      <c r="R105" s="208">
        <f>Q105*H105</f>
        <v>0</v>
      </c>
      <c r="S105" s="208">
        <v>0.40000000000000002</v>
      </c>
      <c r="T105" s="209">
        <f>S105*H105</f>
        <v>6.1400000000000006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10" t="s">
        <v>226</v>
      </c>
      <c r="AT105" s="210" t="s">
        <v>222</v>
      </c>
      <c r="AU105" s="210" t="s">
        <v>87</v>
      </c>
      <c r="AY105" s="17" t="s">
        <v>220</v>
      </c>
      <c r="BE105" s="211">
        <f>IF(N105="základní",J105,0)</f>
        <v>0</v>
      </c>
      <c r="BF105" s="211">
        <f>IF(N105="snížená",J105,0)</f>
        <v>0</v>
      </c>
      <c r="BG105" s="211">
        <f>IF(N105="zákl. přenesená",J105,0)</f>
        <v>0</v>
      </c>
      <c r="BH105" s="211">
        <f>IF(N105="sníž. přenesená",J105,0)</f>
        <v>0</v>
      </c>
      <c r="BI105" s="211">
        <f>IF(N105="nulová",J105,0)</f>
        <v>0</v>
      </c>
      <c r="BJ105" s="17" t="s">
        <v>80</v>
      </c>
      <c r="BK105" s="211">
        <f>ROUND(I105*H105,2)</f>
        <v>0</v>
      </c>
      <c r="BL105" s="17" t="s">
        <v>226</v>
      </c>
      <c r="BM105" s="210" t="s">
        <v>247</v>
      </c>
    </row>
    <row r="106" s="2" customFormat="1">
      <c r="A106" s="38"/>
      <c r="B106" s="39"/>
      <c r="C106" s="40"/>
      <c r="D106" s="212" t="s">
        <v>228</v>
      </c>
      <c r="E106" s="40"/>
      <c r="F106" s="213" t="s">
        <v>248</v>
      </c>
      <c r="G106" s="40"/>
      <c r="H106" s="40"/>
      <c r="I106" s="214"/>
      <c r="J106" s="40"/>
      <c r="K106" s="40"/>
      <c r="L106" s="44"/>
      <c r="M106" s="215"/>
      <c r="N106" s="216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228</v>
      </c>
      <c r="AU106" s="17" t="s">
        <v>87</v>
      </c>
    </row>
    <row r="107" s="13" customFormat="1">
      <c r="A107" s="13"/>
      <c r="B107" s="217"/>
      <c r="C107" s="218"/>
      <c r="D107" s="219" t="s">
        <v>230</v>
      </c>
      <c r="E107" s="220" t="s">
        <v>19</v>
      </c>
      <c r="F107" s="221" t="s">
        <v>145</v>
      </c>
      <c r="G107" s="218"/>
      <c r="H107" s="222">
        <v>15.35</v>
      </c>
      <c r="I107" s="223"/>
      <c r="J107" s="218"/>
      <c r="K107" s="218"/>
      <c r="L107" s="224"/>
      <c r="M107" s="225"/>
      <c r="N107" s="226"/>
      <c r="O107" s="226"/>
      <c r="P107" s="226"/>
      <c r="Q107" s="226"/>
      <c r="R107" s="226"/>
      <c r="S107" s="226"/>
      <c r="T107" s="22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28" t="s">
        <v>230</v>
      </c>
      <c r="AU107" s="228" t="s">
        <v>87</v>
      </c>
      <c r="AV107" s="13" t="s">
        <v>87</v>
      </c>
      <c r="AW107" s="13" t="s">
        <v>36</v>
      </c>
      <c r="AX107" s="13" t="s">
        <v>80</v>
      </c>
      <c r="AY107" s="228" t="s">
        <v>220</v>
      </c>
    </row>
    <row r="108" s="2" customFormat="1" ht="33" customHeight="1">
      <c r="A108" s="38"/>
      <c r="B108" s="39"/>
      <c r="C108" s="199" t="s">
        <v>174</v>
      </c>
      <c r="D108" s="199" t="s">
        <v>222</v>
      </c>
      <c r="E108" s="200" t="s">
        <v>249</v>
      </c>
      <c r="F108" s="201" t="s">
        <v>250</v>
      </c>
      <c r="G108" s="202" t="s">
        <v>84</v>
      </c>
      <c r="H108" s="203">
        <v>9.5999999999999996</v>
      </c>
      <c r="I108" s="204"/>
      <c r="J108" s="205">
        <f>ROUND(I108*H108,2)</f>
        <v>0</v>
      </c>
      <c r="K108" s="201" t="s">
        <v>225</v>
      </c>
      <c r="L108" s="44"/>
      <c r="M108" s="206" t="s">
        <v>19</v>
      </c>
      <c r="N108" s="207" t="s">
        <v>46</v>
      </c>
      <c r="O108" s="84"/>
      <c r="P108" s="208">
        <f>O108*H108</f>
        <v>0</v>
      </c>
      <c r="Q108" s="208">
        <v>0</v>
      </c>
      <c r="R108" s="208">
        <f>Q108*H108</f>
        <v>0</v>
      </c>
      <c r="S108" s="208">
        <v>0.32500000000000001</v>
      </c>
      <c r="T108" s="209">
        <f>S108*H108</f>
        <v>3.1200000000000001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10" t="s">
        <v>226</v>
      </c>
      <c r="AT108" s="210" t="s">
        <v>222</v>
      </c>
      <c r="AU108" s="210" t="s">
        <v>87</v>
      </c>
      <c r="AY108" s="17" t="s">
        <v>220</v>
      </c>
      <c r="BE108" s="211">
        <f>IF(N108="základní",J108,0)</f>
        <v>0</v>
      </c>
      <c r="BF108" s="211">
        <f>IF(N108="snížená",J108,0)</f>
        <v>0</v>
      </c>
      <c r="BG108" s="211">
        <f>IF(N108="zákl. přenesená",J108,0)</f>
        <v>0</v>
      </c>
      <c r="BH108" s="211">
        <f>IF(N108="sníž. přenesená",J108,0)</f>
        <v>0</v>
      </c>
      <c r="BI108" s="211">
        <f>IF(N108="nulová",J108,0)</f>
        <v>0</v>
      </c>
      <c r="BJ108" s="17" t="s">
        <v>80</v>
      </c>
      <c r="BK108" s="211">
        <f>ROUND(I108*H108,2)</f>
        <v>0</v>
      </c>
      <c r="BL108" s="17" t="s">
        <v>226</v>
      </c>
      <c r="BM108" s="210" t="s">
        <v>251</v>
      </c>
    </row>
    <row r="109" s="2" customFormat="1">
      <c r="A109" s="38"/>
      <c r="B109" s="39"/>
      <c r="C109" s="40"/>
      <c r="D109" s="212" t="s">
        <v>228</v>
      </c>
      <c r="E109" s="40"/>
      <c r="F109" s="213" t="s">
        <v>252</v>
      </c>
      <c r="G109" s="40"/>
      <c r="H109" s="40"/>
      <c r="I109" s="214"/>
      <c r="J109" s="40"/>
      <c r="K109" s="40"/>
      <c r="L109" s="44"/>
      <c r="M109" s="215"/>
      <c r="N109" s="216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228</v>
      </c>
      <c r="AU109" s="17" t="s">
        <v>87</v>
      </c>
    </row>
    <row r="110" s="13" customFormat="1">
      <c r="A110" s="13"/>
      <c r="B110" s="217"/>
      <c r="C110" s="218"/>
      <c r="D110" s="219" t="s">
        <v>230</v>
      </c>
      <c r="E110" s="220" t="s">
        <v>19</v>
      </c>
      <c r="F110" s="221" t="s">
        <v>88</v>
      </c>
      <c r="G110" s="218"/>
      <c r="H110" s="222">
        <v>9.5999999999999996</v>
      </c>
      <c r="I110" s="223"/>
      <c r="J110" s="218"/>
      <c r="K110" s="218"/>
      <c r="L110" s="224"/>
      <c r="M110" s="225"/>
      <c r="N110" s="226"/>
      <c r="O110" s="226"/>
      <c r="P110" s="226"/>
      <c r="Q110" s="226"/>
      <c r="R110" s="226"/>
      <c r="S110" s="226"/>
      <c r="T110" s="227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28" t="s">
        <v>230</v>
      </c>
      <c r="AU110" s="228" t="s">
        <v>87</v>
      </c>
      <c r="AV110" s="13" t="s">
        <v>87</v>
      </c>
      <c r="AW110" s="13" t="s">
        <v>36</v>
      </c>
      <c r="AX110" s="13" t="s">
        <v>80</v>
      </c>
      <c r="AY110" s="228" t="s">
        <v>220</v>
      </c>
    </row>
    <row r="111" s="2" customFormat="1" ht="37.8" customHeight="1">
      <c r="A111" s="38"/>
      <c r="B111" s="39"/>
      <c r="C111" s="199" t="s">
        <v>104</v>
      </c>
      <c r="D111" s="199" t="s">
        <v>222</v>
      </c>
      <c r="E111" s="200" t="s">
        <v>253</v>
      </c>
      <c r="F111" s="201" t="s">
        <v>254</v>
      </c>
      <c r="G111" s="202" t="s">
        <v>84</v>
      </c>
      <c r="H111" s="203">
        <v>1118</v>
      </c>
      <c r="I111" s="204"/>
      <c r="J111" s="205">
        <f>ROUND(I111*H111,2)</f>
        <v>0</v>
      </c>
      <c r="K111" s="201" t="s">
        <v>225</v>
      </c>
      <c r="L111" s="44"/>
      <c r="M111" s="206" t="s">
        <v>19</v>
      </c>
      <c r="N111" s="207" t="s">
        <v>46</v>
      </c>
      <c r="O111" s="84"/>
      <c r="P111" s="208">
        <f>O111*H111</f>
        <v>0</v>
      </c>
      <c r="Q111" s="208">
        <v>0</v>
      </c>
      <c r="R111" s="208">
        <f>Q111*H111</f>
        <v>0</v>
      </c>
      <c r="S111" s="208">
        <v>0.44</v>
      </c>
      <c r="T111" s="209">
        <f>S111*H111</f>
        <v>491.92000000000002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10" t="s">
        <v>226</v>
      </c>
      <c r="AT111" s="210" t="s">
        <v>222</v>
      </c>
      <c r="AU111" s="210" t="s">
        <v>87</v>
      </c>
      <c r="AY111" s="17" t="s">
        <v>220</v>
      </c>
      <c r="BE111" s="211">
        <f>IF(N111="základní",J111,0)</f>
        <v>0</v>
      </c>
      <c r="BF111" s="211">
        <f>IF(N111="snížená",J111,0)</f>
        <v>0</v>
      </c>
      <c r="BG111" s="211">
        <f>IF(N111="zákl. přenesená",J111,0)</f>
        <v>0</v>
      </c>
      <c r="BH111" s="211">
        <f>IF(N111="sníž. přenesená",J111,0)</f>
        <v>0</v>
      </c>
      <c r="BI111" s="211">
        <f>IF(N111="nulová",J111,0)</f>
        <v>0</v>
      </c>
      <c r="BJ111" s="17" t="s">
        <v>80</v>
      </c>
      <c r="BK111" s="211">
        <f>ROUND(I111*H111,2)</f>
        <v>0</v>
      </c>
      <c r="BL111" s="17" t="s">
        <v>226</v>
      </c>
      <c r="BM111" s="210" t="s">
        <v>255</v>
      </c>
    </row>
    <row r="112" s="2" customFormat="1">
      <c r="A112" s="38"/>
      <c r="B112" s="39"/>
      <c r="C112" s="40"/>
      <c r="D112" s="212" t="s">
        <v>228</v>
      </c>
      <c r="E112" s="40"/>
      <c r="F112" s="213" t="s">
        <v>256</v>
      </c>
      <c r="G112" s="40"/>
      <c r="H112" s="40"/>
      <c r="I112" s="214"/>
      <c r="J112" s="40"/>
      <c r="K112" s="40"/>
      <c r="L112" s="44"/>
      <c r="M112" s="215"/>
      <c r="N112" s="216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228</v>
      </c>
      <c r="AU112" s="17" t="s">
        <v>87</v>
      </c>
    </row>
    <row r="113" s="13" customFormat="1">
      <c r="A113" s="13"/>
      <c r="B113" s="217"/>
      <c r="C113" s="218"/>
      <c r="D113" s="219" t="s">
        <v>230</v>
      </c>
      <c r="E113" s="220" t="s">
        <v>19</v>
      </c>
      <c r="F113" s="221" t="s">
        <v>163</v>
      </c>
      <c r="G113" s="218"/>
      <c r="H113" s="222">
        <v>1118</v>
      </c>
      <c r="I113" s="223"/>
      <c r="J113" s="218"/>
      <c r="K113" s="218"/>
      <c r="L113" s="224"/>
      <c r="M113" s="225"/>
      <c r="N113" s="226"/>
      <c r="O113" s="226"/>
      <c r="P113" s="226"/>
      <c r="Q113" s="226"/>
      <c r="R113" s="226"/>
      <c r="S113" s="226"/>
      <c r="T113" s="22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28" t="s">
        <v>230</v>
      </c>
      <c r="AU113" s="228" t="s">
        <v>87</v>
      </c>
      <c r="AV113" s="13" t="s">
        <v>87</v>
      </c>
      <c r="AW113" s="13" t="s">
        <v>36</v>
      </c>
      <c r="AX113" s="13" t="s">
        <v>80</v>
      </c>
      <c r="AY113" s="228" t="s">
        <v>220</v>
      </c>
    </row>
    <row r="114" s="2" customFormat="1" ht="33" customHeight="1">
      <c r="A114" s="38"/>
      <c r="B114" s="39"/>
      <c r="C114" s="199" t="s">
        <v>156</v>
      </c>
      <c r="D114" s="199" t="s">
        <v>222</v>
      </c>
      <c r="E114" s="200" t="s">
        <v>257</v>
      </c>
      <c r="F114" s="201" t="s">
        <v>258</v>
      </c>
      <c r="G114" s="202" t="s">
        <v>84</v>
      </c>
      <c r="H114" s="203">
        <v>1118</v>
      </c>
      <c r="I114" s="204"/>
      <c r="J114" s="205">
        <f>ROUND(I114*H114,2)</f>
        <v>0</v>
      </c>
      <c r="K114" s="201" t="s">
        <v>225</v>
      </c>
      <c r="L114" s="44"/>
      <c r="M114" s="206" t="s">
        <v>19</v>
      </c>
      <c r="N114" s="207" t="s">
        <v>46</v>
      </c>
      <c r="O114" s="84"/>
      <c r="P114" s="208">
        <f>O114*H114</f>
        <v>0</v>
      </c>
      <c r="Q114" s="208">
        <v>0</v>
      </c>
      <c r="R114" s="208">
        <f>Q114*H114</f>
        <v>0</v>
      </c>
      <c r="S114" s="208">
        <v>0.316</v>
      </c>
      <c r="T114" s="209">
        <f>S114*H114</f>
        <v>353.28800000000001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10" t="s">
        <v>226</v>
      </c>
      <c r="AT114" s="210" t="s">
        <v>222</v>
      </c>
      <c r="AU114" s="210" t="s">
        <v>87</v>
      </c>
      <c r="AY114" s="17" t="s">
        <v>220</v>
      </c>
      <c r="BE114" s="211">
        <f>IF(N114="základní",J114,0)</f>
        <v>0</v>
      </c>
      <c r="BF114" s="211">
        <f>IF(N114="snížená",J114,0)</f>
        <v>0</v>
      </c>
      <c r="BG114" s="211">
        <f>IF(N114="zákl. přenesená",J114,0)</f>
        <v>0</v>
      </c>
      <c r="BH114" s="211">
        <f>IF(N114="sníž. přenesená",J114,0)</f>
        <v>0</v>
      </c>
      <c r="BI114" s="211">
        <f>IF(N114="nulová",J114,0)</f>
        <v>0</v>
      </c>
      <c r="BJ114" s="17" t="s">
        <v>80</v>
      </c>
      <c r="BK114" s="211">
        <f>ROUND(I114*H114,2)</f>
        <v>0</v>
      </c>
      <c r="BL114" s="17" t="s">
        <v>226</v>
      </c>
      <c r="BM114" s="210" t="s">
        <v>259</v>
      </c>
    </row>
    <row r="115" s="2" customFormat="1">
      <c r="A115" s="38"/>
      <c r="B115" s="39"/>
      <c r="C115" s="40"/>
      <c r="D115" s="212" t="s">
        <v>228</v>
      </c>
      <c r="E115" s="40"/>
      <c r="F115" s="213" t="s">
        <v>260</v>
      </c>
      <c r="G115" s="40"/>
      <c r="H115" s="40"/>
      <c r="I115" s="214"/>
      <c r="J115" s="40"/>
      <c r="K115" s="40"/>
      <c r="L115" s="44"/>
      <c r="M115" s="215"/>
      <c r="N115" s="216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228</v>
      </c>
      <c r="AU115" s="17" t="s">
        <v>87</v>
      </c>
    </row>
    <row r="116" s="13" customFormat="1">
      <c r="A116" s="13"/>
      <c r="B116" s="217"/>
      <c r="C116" s="218"/>
      <c r="D116" s="219" t="s">
        <v>230</v>
      </c>
      <c r="E116" s="220" t="s">
        <v>19</v>
      </c>
      <c r="F116" s="221" t="s">
        <v>163</v>
      </c>
      <c r="G116" s="218"/>
      <c r="H116" s="222">
        <v>1118</v>
      </c>
      <c r="I116" s="223"/>
      <c r="J116" s="218"/>
      <c r="K116" s="218"/>
      <c r="L116" s="224"/>
      <c r="M116" s="225"/>
      <c r="N116" s="226"/>
      <c r="O116" s="226"/>
      <c r="P116" s="226"/>
      <c r="Q116" s="226"/>
      <c r="R116" s="226"/>
      <c r="S116" s="226"/>
      <c r="T116" s="227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28" t="s">
        <v>230</v>
      </c>
      <c r="AU116" s="228" t="s">
        <v>87</v>
      </c>
      <c r="AV116" s="13" t="s">
        <v>87</v>
      </c>
      <c r="AW116" s="13" t="s">
        <v>36</v>
      </c>
      <c r="AX116" s="13" t="s">
        <v>80</v>
      </c>
      <c r="AY116" s="228" t="s">
        <v>220</v>
      </c>
    </row>
    <row r="117" s="2" customFormat="1" ht="24.15" customHeight="1">
      <c r="A117" s="38"/>
      <c r="B117" s="39"/>
      <c r="C117" s="199" t="s">
        <v>261</v>
      </c>
      <c r="D117" s="199" t="s">
        <v>222</v>
      </c>
      <c r="E117" s="200" t="s">
        <v>262</v>
      </c>
      <c r="F117" s="201" t="s">
        <v>263</v>
      </c>
      <c r="G117" s="202" t="s">
        <v>119</v>
      </c>
      <c r="H117" s="203">
        <v>238</v>
      </c>
      <c r="I117" s="204"/>
      <c r="J117" s="205">
        <f>ROUND(I117*H117,2)</f>
        <v>0</v>
      </c>
      <c r="K117" s="201" t="s">
        <v>225</v>
      </c>
      <c r="L117" s="44"/>
      <c r="M117" s="206" t="s">
        <v>19</v>
      </c>
      <c r="N117" s="207" t="s">
        <v>46</v>
      </c>
      <c r="O117" s="84"/>
      <c r="P117" s="208">
        <f>O117*H117</f>
        <v>0</v>
      </c>
      <c r="Q117" s="208">
        <v>0</v>
      </c>
      <c r="R117" s="208">
        <f>Q117*H117</f>
        <v>0</v>
      </c>
      <c r="S117" s="208">
        <v>0.28999999999999998</v>
      </c>
      <c r="T117" s="209">
        <f>S117*H117</f>
        <v>69.019999999999996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10" t="s">
        <v>226</v>
      </c>
      <c r="AT117" s="210" t="s">
        <v>222</v>
      </c>
      <c r="AU117" s="210" t="s">
        <v>87</v>
      </c>
      <c r="AY117" s="17" t="s">
        <v>220</v>
      </c>
      <c r="BE117" s="211">
        <f>IF(N117="základní",J117,0)</f>
        <v>0</v>
      </c>
      <c r="BF117" s="211">
        <f>IF(N117="snížená",J117,0)</f>
        <v>0</v>
      </c>
      <c r="BG117" s="211">
        <f>IF(N117="zákl. přenesená",J117,0)</f>
        <v>0</v>
      </c>
      <c r="BH117" s="211">
        <f>IF(N117="sníž. přenesená",J117,0)</f>
        <v>0</v>
      </c>
      <c r="BI117" s="211">
        <f>IF(N117="nulová",J117,0)</f>
        <v>0</v>
      </c>
      <c r="BJ117" s="17" t="s">
        <v>80</v>
      </c>
      <c r="BK117" s="211">
        <f>ROUND(I117*H117,2)</f>
        <v>0</v>
      </c>
      <c r="BL117" s="17" t="s">
        <v>226</v>
      </c>
      <c r="BM117" s="210" t="s">
        <v>264</v>
      </c>
    </row>
    <row r="118" s="2" customFormat="1">
      <c r="A118" s="38"/>
      <c r="B118" s="39"/>
      <c r="C118" s="40"/>
      <c r="D118" s="212" t="s">
        <v>228</v>
      </c>
      <c r="E118" s="40"/>
      <c r="F118" s="213" t="s">
        <v>265</v>
      </c>
      <c r="G118" s="40"/>
      <c r="H118" s="40"/>
      <c r="I118" s="214"/>
      <c r="J118" s="40"/>
      <c r="K118" s="40"/>
      <c r="L118" s="44"/>
      <c r="M118" s="215"/>
      <c r="N118" s="216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228</v>
      </c>
      <c r="AU118" s="17" t="s">
        <v>87</v>
      </c>
    </row>
    <row r="119" s="13" customFormat="1">
      <c r="A119" s="13"/>
      <c r="B119" s="217"/>
      <c r="C119" s="218"/>
      <c r="D119" s="219" t="s">
        <v>230</v>
      </c>
      <c r="E119" s="220" t="s">
        <v>19</v>
      </c>
      <c r="F119" s="221" t="s">
        <v>129</v>
      </c>
      <c r="G119" s="218"/>
      <c r="H119" s="222">
        <v>238</v>
      </c>
      <c r="I119" s="223"/>
      <c r="J119" s="218"/>
      <c r="K119" s="218"/>
      <c r="L119" s="224"/>
      <c r="M119" s="225"/>
      <c r="N119" s="226"/>
      <c r="O119" s="226"/>
      <c r="P119" s="226"/>
      <c r="Q119" s="226"/>
      <c r="R119" s="226"/>
      <c r="S119" s="226"/>
      <c r="T119" s="227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28" t="s">
        <v>230</v>
      </c>
      <c r="AU119" s="228" t="s">
        <v>87</v>
      </c>
      <c r="AV119" s="13" t="s">
        <v>87</v>
      </c>
      <c r="AW119" s="13" t="s">
        <v>36</v>
      </c>
      <c r="AX119" s="13" t="s">
        <v>80</v>
      </c>
      <c r="AY119" s="228" t="s">
        <v>220</v>
      </c>
    </row>
    <row r="120" s="2" customFormat="1" ht="24.15" customHeight="1">
      <c r="A120" s="38"/>
      <c r="B120" s="39"/>
      <c r="C120" s="199" t="s">
        <v>266</v>
      </c>
      <c r="D120" s="199" t="s">
        <v>222</v>
      </c>
      <c r="E120" s="200" t="s">
        <v>267</v>
      </c>
      <c r="F120" s="201" t="s">
        <v>268</v>
      </c>
      <c r="G120" s="202" t="s">
        <v>119</v>
      </c>
      <c r="H120" s="203">
        <v>362</v>
      </c>
      <c r="I120" s="204"/>
      <c r="J120" s="205">
        <f>ROUND(I120*H120,2)</f>
        <v>0</v>
      </c>
      <c r="K120" s="201" t="s">
        <v>225</v>
      </c>
      <c r="L120" s="44"/>
      <c r="M120" s="206" t="s">
        <v>19</v>
      </c>
      <c r="N120" s="207" t="s">
        <v>46</v>
      </c>
      <c r="O120" s="84"/>
      <c r="P120" s="208">
        <f>O120*H120</f>
        <v>0</v>
      </c>
      <c r="Q120" s="208">
        <v>0</v>
      </c>
      <c r="R120" s="208">
        <f>Q120*H120</f>
        <v>0</v>
      </c>
      <c r="S120" s="208">
        <v>0.20499999999999999</v>
      </c>
      <c r="T120" s="209">
        <f>S120*H120</f>
        <v>74.209999999999994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10" t="s">
        <v>226</v>
      </c>
      <c r="AT120" s="210" t="s">
        <v>222</v>
      </c>
      <c r="AU120" s="210" t="s">
        <v>87</v>
      </c>
      <c r="AY120" s="17" t="s">
        <v>220</v>
      </c>
      <c r="BE120" s="211">
        <f>IF(N120="základní",J120,0)</f>
        <v>0</v>
      </c>
      <c r="BF120" s="211">
        <f>IF(N120="snížená",J120,0)</f>
        <v>0</v>
      </c>
      <c r="BG120" s="211">
        <f>IF(N120="zákl. přenesená",J120,0)</f>
        <v>0</v>
      </c>
      <c r="BH120" s="211">
        <f>IF(N120="sníž. přenesená",J120,0)</f>
        <v>0</v>
      </c>
      <c r="BI120" s="211">
        <f>IF(N120="nulová",J120,0)</f>
        <v>0</v>
      </c>
      <c r="BJ120" s="17" t="s">
        <v>80</v>
      </c>
      <c r="BK120" s="211">
        <f>ROUND(I120*H120,2)</f>
        <v>0</v>
      </c>
      <c r="BL120" s="17" t="s">
        <v>226</v>
      </c>
      <c r="BM120" s="210" t="s">
        <v>269</v>
      </c>
    </row>
    <row r="121" s="2" customFormat="1">
      <c r="A121" s="38"/>
      <c r="B121" s="39"/>
      <c r="C121" s="40"/>
      <c r="D121" s="212" t="s">
        <v>228</v>
      </c>
      <c r="E121" s="40"/>
      <c r="F121" s="213" t="s">
        <v>270</v>
      </c>
      <c r="G121" s="40"/>
      <c r="H121" s="40"/>
      <c r="I121" s="214"/>
      <c r="J121" s="40"/>
      <c r="K121" s="40"/>
      <c r="L121" s="44"/>
      <c r="M121" s="215"/>
      <c r="N121" s="216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228</v>
      </c>
      <c r="AU121" s="17" t="s">
        <v>87</v>
      </c>
    </row>
    <row r="122" s="13" customFormat="1">
      <c r="A122" s="13"/>
      <c r="B122" s="217"/>
      <c r="C122" s="218"/>
      <c r="D122" s="219" t="s">
        <v>230</v>
      </c>
      <c r="E122" s="220" t="s">
        <v>19</v>
      </c>
      <c r="F122" s="221" t="s">
        <v>271</v>
      </c>
      <c r="G122" s="218"/>
      <c r="H122" s="222">
        <v>362</v>
      </c>
      <c r="I122" s="223"/>
      <c r="J122" s="218"/>
      <c r="K122" s="218"/>
      <c r="L122" s="224"/>
      <c r="M122" s="225"/>
      <c r="N122" s="226"/>
      <c r="O122" s="226"/>
      <c r="P122" s="226"/>
      <c r="Q122" s="226"/>
      <c r="R122" s="226"/>
      <c r="S122" s="226"/>
      <c r="T122" s="22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28" t="s">
        <v>230</v>
      </c>
      <c r="AU122" s="228" t="s">
        <v>87</v>
      </c>
      <c r="AV122" s="13" t="s">
        <v>87</v>
      </c>
      <c r="AW122" s="13" t="s">
        <v>36</v>
      </c>
      <c r="AX122" s="13" t="s">
        <v>80</v>
      </c>
      <c r="AY122" s="228" t="s">
        <v>220</v>
      </c>
    </row>
    <row r="123" s="2" customFormat="1" ht="16.5" customHeight="1">
      <c r="A123" s="38"/>
      <c r="B123" s="39"/>
      <c r="C123" s="199" t="s">
        <v>272</v>
      </c>
      <c r="D123" s="199" t="s">
        <v>222</v>
      </c>
      <c r="E123" s="200" t="s">
        <v>273</v>
      </c>
      <c r="F123" s="201" t="s">
        <v>274</v>
      </c>
      <c r="G123" s="202" t="s">
        <v>119</v>
      </c>
      <c r="H123" s="203">
        <v>200</v>
      </c>
      <c r="I123" s="204"/>
      <c r="J123" s="205">
        <f>ROUND(I123*H123,2)</f>
        <v>0</v>
      </c>
      <c r="K123" s="201" t="s">
        <v>225</v>
      </c>
      <c r="L123" s="44"/>
      <c r="M123" s="206" t="s">
        <v>19</v>
      </c>
      <c r="N123" s="207" t="s">
        <v>46</v>
      </c>
      <c r="O123" s="84"/>
      <c r="P123" s="208">
        <f>O123*H123</f>
        <v>0</v>
      </c>
      <c r="Q123" s="208">
        <v>0.0071900000000000002</v>
      </c>
      <c r="R123" s="208">
        <f>Q123*H123</f>
        <v>1.4379999999999999</v>
      </c>
      <c r="S123" s="208">
        <v>0</v>
      </c>
      <c r="T123" s="209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10" t="s">
        <v>226</v>
      </c>
      <c r="AT123" s="210" t="s">
        <v>222</v>
      </c>
      <c r="AU123" s="210" t="s">
        <v>87</v>
      </c>
      <c r="AY123" s="17" t="s">
        <v>220</v>
      </c>
      <c r="BE123" s="211">
        <f>IF(N123="základní",J123,0)</f>
        <v>0</v>
      </c>
      <c r="BF123" s="211">
        <f>IF(N123="snížená",J123,0)</f>
        <v>0</v>
      </c>
      <c r="BG123" s="211">
        <f>IF(N123="zákl. přenesená",J123,0)</f>
        <v>0</v>
      </c>
      <c r="BH123" s="211">
        <f>IF(N123="sníž. přenesená",J123,0)</f>
        <v>0</v>
      </c>
      <c r="BI123" s="211">
        <f>IF(N123="nulová",J123,0)</f>
        <v>0</v>
      </c>
      <c r="BJ123" s="17" t="s">
        <v>80</v>
      </c>
      <c r="BK123" s="211">
        <f>ROUND(I123*H123,2)</f>
        <v>0</v>
      </c>
      <c r="BL123" s="17" t="s">
        <v>226</v>
      </c>
      <c r="BM123" s="210" t="s">
        <v>275</v>
      </c>
    </row>
    <row r="124" s="2" customFormat="1">
      <c r="A124" s="38"/>
      <c r="B124" s="39"/>
      <c r="C124" s="40"/>
      <c r="D124" s="212" t="s">
        <v>228</v>
      </c>
      <c r="E124" s="40"/>
      <c r="F124" s="213" t="s">
        <v>276</v>
      </c>
      <c r="G124" s="40"/>
      <c r="H124" s="40"/>
      <c r="I124" s="214"/>
      <c r="J124" s="40"/>
      <c r="K124" s="40"/>
      <c r="L124" s="44"/>
      <c r="M124" s="215"/>
      <c r="N124" s="216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228</v>
      </c>
      <c r="AU124" s="17" t="s">
        <v>87</v>
      </c>
    </row>
    <row r="125" s="2" customFormat="1">
      <c r="A125" s="38"/>
      <c r="B125" s="39"/>
      <c r="C125" s="40"/>
      <c r="D125" s="219" t="s">
        <v>277</v>
      </c>
      <c r="E125" s="40"/>
      <c r="F125" s="229" t="s">
        <v>278</v>
      </c>
      <c r="G125" s="40"/>
      <c r="H125" s="40"/>
      <c r="I125" s="214"/>
      <c r="J125" s="40"/>
      <c r="K125" s="40"/>
      <c r="L125" s="44"/>
      <c r="M125" s="215"/>
      <c r="N125" s="216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277</v>
      </c>
      <c r="AU125" s="17" t="s">
        <v>87</v>
      </c>
    </row>
    <row r="126" s="2" customFormat="1" ht="16.5" customHeight="1">
      <c r="A126" s="38"/>
      <c r="B126" s="39"/>
      <c r="C126" s="199" t="s">
        <v>279</v>
      </c>
      <c r="D126" s="199" t="s">
        <v>222</v>
      </c>
      <c r="E126" s="200" t="s">
        <v>280</v>
      </c>
      <c r="F126" s="201" t="s">
        <v>281</v>
      </c>
      <c r="G126" s="202" t="s">
        <v>282</v>
      </c>
      <c r="H126" s="203">
        <v>320</v>
      </c>
      <c r="I126" s="204"/>
      <c r="J126" s="205">
        <f>ROUND(I126*H126,2)</f>
        <v>0</v>
      </c>
      <c r="K126" s="201" t="s">
        <v>225</v>
      </c>
      <c r="L126" s="44"/>
      <c r="M126" s="206" t="s">
        <v>19</v>
      </c>
      <c r="N126" s="207" t="s">
        <v>46</v>
      </c>
      <c r="O126" s="84"/>
      <c r="P126" s="208">
        <f>O126*H126</f>
        <v>0</v>
      </c>
      <c r="Q126" s="208">
        <v>3.0000000000000001E-05</v>
      </c>
      <c r="R126" s="208">
        <f>Q126*H126</f>
        <v>0.0096000000000000009</v>
      </c>
      <c r="S126" s="208">
        <v>0</v>
      </c>
      <c r="T126" s="209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10" t="s">
        <v>226</v>
      </c>
      <c r="AT126" s="210" t="s">
        <v>222</v>
      </c>
      <c r="AU126" s="210" t="s">
        <v>87</v>
      </c>
      <c r="AY126" s="17" t="s">
        <v>220</v>
      </c>
      <c r="BE126" s="211">
        <f>IF(N126="základní",J126,0)</f>
        <v>0</v>
      </c>
      <c r="BF126" s="211">
        <f>IF(N126="snížená",J126,0)</f>
        <v>0</v>
      </c>
      <c r="BG126" s="211">
        <f>IF(N126="zákl. přenesená",J126,0)</f>
        <v>0</v>
      </c>
      <c r="BH126" s="211">
        <f>IF(N126="sníž. přenesená",J126,0)</f>
        <v>0</v>
      </c>
      <c r="BI126" s="211">
        <f>IF(N126="nulová",J126,0)</f>
        <v>0</v>
      </c>
      <c r="BJ126" s="17" t="s">
        <v>80</v>
      </c>
      <c r="BK126" s="211">
        <f>ROUND(I126*H126,2)</f>
        <v>0</v>
      </c>
      <c r="BL126" s="17" t="s">
        <v>226</v>
      </c>
      <c r="BM126" s="210" t="s">
        <v>283</v>
      </c>
    </row>
    <row r="127" s="2" customFormat="1">
      <c r="A127" s="38"/>
      <c r="B127" s="39"/>
      <c r="C127" s="40"/>
      <c r="D127" s="212" t="s">
        <v>228</v>
      </c>
      <c r="E127" s="40"/>
      <c r="F127" s="213" t="s">
        <v>284</v>
      </c>
      <c r="G127" s="40"/>
      <c r="H127" s="40"/>
      <c r="I127" s="214"/>
      <c r="J127" s="40"/>
      <c r="K127" s="40"/>
      <c r="L127" s="44"/>
      <c r="M127" s="215"/>
      <c r="N127" s="216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228</v>
      </c>
      <c r="AU127" s="17" t="s">
        <v>87</v>
      </c>
    </row>
    <row r="128" s="13" customFormat="1">
      <c r="A128" s="13"/>
      <c r="B128" s="217"/>
      <c r="C128" s="218"/>
      <c r="D128" s="219" t="s">
        <v>230</v>
      </c>
      <c r="E128" s="220" t="s">
        <v>19</v>
      </c>
      <c r="F128" s="221" t="s">
        <v>285</v>
      </c>
      <c r="G128" s="218"/>
      <c r="H128" s="222">
        <v>320</v>
      </c>
      <c r="I128" s="223"/>
      <c r="J128" s="218"/>
      <c r="K128" s="218"/>
      <c r="L128" s="224"/>
      <c r="M128" s="225"/>
      <c r="N128" s="226"/>
      <c r="O128" s="226"/>
      <c r="P128" s="226"/>
      <c r="Q128" s="226"/>
      <c r="R128" s="226"/>
      <c r="S128" s="226"/>
      <c r="T128" s="22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28" t="s">
        <v>230</v>
      </c>
      <c r="AU128" s="228" t="s">
        <v>87</v>
      </c>
      <c r="AV128" s="13" t="s">
        <v>87</v>
      </c>
      <c r="AW128" s="13" t="s">
        <v>36</v>
      </c>
      <c r="AX128" s="13" t="s">
        <v>80</v>
      </c>
      <c r="AY128" s="228" t="s">
        <v>220</v>
      </c>
    </row>
    <row r="129" s="2" customFormat="1" ht="49.05" customHeight="1">
      <c r="A129" s="38"/>
      <c r="B129" s="39"/>
      <c r="C129" s="199" t="s">
        <v>286</v>
      </c>
      <c r="D129" s="199" t="s">
        <v>222</v>
      </c>
      <c r="E129" s="200" t="s">
        <v>287</v>
      </c>
      <c r="F129" s="201" t="s">
        <v>288</v>
      </c>
      <c r="G129" s="202" t="s">
        <v>119</v>
      </c>
      <c r="H129" s="203">
        <v>100.2</v>
      </c>
      <c r="I129" s="204"/>
      <c r="J129" s="205">
        <f>ROUND(I129*H129,2)</f>
        <v>0</v>
      </c>
      <c r="K129" s="201" t="s">
        <v>225</v>
      </c>
      <c r="L129" s="44"/>
      <c r="M129" s="206" t="s">
        <v>19</v>
      </c>
      <c r="N129" s="207" t="s">
        <v>46</v>
      </c>
      <c r="O129" s="84"/>
      <c r="P129" s="208">
        <f>O129*H129</f>
        <v>0</v>
      </c>
      <c r="Q129" s="208">
        <v>0.036900000000000002</v>
      </c>
      <c r="R129" s="208">
        <f>Q129*H129</f>
        <v>3.6973800000000003</v>
      </c>
      <c r="S129" s="208">
        <v>0</v>
      </c>
      <c r="T129" s="209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10" t="s">
        <v>226</v>
      </c>
      <c r="AT129" s="210" t="s">
        <v>222</v>
      </c>
      <c r="AU129" s="210" t="s">
        <v>87</v>
      </c>
      <c r="AY129" s="17" t="s">
        <v>220</v>
      </c>
      <c r="BE129" s="211">
        <f>IF(N129="základní",J129,0)</f>
        <v>0</v>
      </c>
      <c r="BF129" s="211">
        <f>IF(N129="snížená",J129,0)</f>
        <v>0</v>
      </c>
      <c r="BG129" s="211">
        <f>IF(N129="zákl. přenesená",J129,0)</f>
        <v>0</v>
      </c>
      <c r="BH129" s="211">
        <f>IF(N129="sníž. přenesená",J129,0)</f>
        <v>0</v>
      </c>
      <c r="BI129" s="211">
        <f>IF(N129="nulová",J129,0)</f>
        <v>0</v>
      </c>
      <c r="BJ129" s="17" t="s">
        <v>80</v>
      </c>
      <c r="BK129" s="211">
        <f>ROUND(I129*H129,2)</f>
        <v>0</v>
      </c>
      <c r="BL129" s="17" t="s">
        <v>226</v>
      </c>
      <c r="BM129" s="210" t="s">
        <v>289</v>
      </c>
    </row>
    <row r="130" s="2" customFormat="1">
      <c r="A130" s="38"/>
      <c r="B130" s="39"/>
      <c r="C130" s="40"/>
      <c r="D130" s="212" t="s">
        <v>228</v>
      </c>
      <c r="E130" s="40"/>
      <c r="F130" s="213" t="s">
        <v>290</v>
      </c>
      <c r="G130" s="40"/>
      <c r="H130" s="40"/>
      <c r="I130" s="214"/>
      <c r="J130" s="40"/>
      <c r="K130" s="40"/>
      <c r="L130" s="44"/>
      <c r="M130" s="215"/>
      <c r="N130" s="216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228</v>
      </c>
      <c r="AU130" s="17" t="s">
        <v>87</v>
      </c>
    </row>
    <row r="131" s="13" customFormat="1">
      <c r="A131" s="13"/>
      <c r="B131" s="217"/>
      <c r="C131" s="218"/>
      <c r="D131" s="219" t="s">
        <v>230</v>
      </c>
      <c r="E131" s="220" t="s">
        <v>19</v>
      </c>
      <c r="F131" s="221" t="s">
        <v>121</v>
      </c>
      <c r="G131" s="218"/>
      <c r="H131" s="222">
        <v>100.2</v>
      </c>
      <c r="I131" s="223"/>
      <c r="J131" s="218"/>
      <c r="K131" s="218"/>
      <c r="L131" s="224"/>
      <c r="M131" s="225"/>
      <c r="N131" s="226"/>
      <c r="O131" s="226"/>
      <c r="P131" s="226"/>
      <c r="Q131" s="226"/>
      <c r="R131" s="226"/>
      <c r="S131" s="226"/>
      <c r="T131" s="22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28" t="s">
        <v>230</v>
      </c>
      <c r="AU131" s="228" t="s">
        <v>87</v>
      </c>
      <c r="AV131" s="13" t="s">
        <v>87</v>
      </c>
      <c r="AW131" s="13" t="s">
        <v>36</v>
      </c>
      <c r="AX131" s="13" t="s">
        <v>80</v>
      </c>
      <c r="AY131" s="228" t="s">
        <v>220</v>
      </c>
    </row>
    <row r="132" s="2" customFormat="1" ht="49.05" customHeight="1">
      <c r="A132" s="38"/>
      <c r="B132" s="39"/>
      <c r="C132" s="199" t="s">
        <v>291</v>
      </c>
      <c r="D132" s="199" t="s">
        <v>222</v>
      </c>
      <c r="E132" s="200" t="s">
        <v>292</v>
      </c>
      <c r="F132" s="201" t="s">
        <v>293</v>
      </c>
      <c r="G132" s="202" t="s">
        <v>119</v>
      </c>
      <c r="H132" s="203">
        <v>108.2</v>
      </c>
      <c r="I132" s="204"/>
      <c r="J132" s="205">
        <f>ROUND(I132*H132,2)</f>
        <v>0</v>
      </c>
      <c r="K132" s="201" t="s">
        <v>225</v>
      </c>
      <c r="L132" s="44"/>
      <c r="M132" s="206" t="s">
        <v>19</v>
      </c>
      <c r="N132" s="207" t="s">
        <v>46</v>
      </c>
      <c r="O132" s="84"/>
      <c r="P132" s="208">
        <f>O132*H132</f>
        <v>0</v>
      </c>
      <c r="Q132" s="208">
        <v>0.036900000000000002</v>
      </c>
      <c r="R132" s="208">
        <f>Q132*H132</f>
        <v>3.9925800000000002</v>
      </c>
      <c r="S132" s="208">
        <v>0</v>
      </c>
      <c r="T132" s="209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10" t="s">
        <v>226</v>
      </c>
      <c r="AT132" s="210" t="s">
        <v>222</v>
      </c>
      <c r="AU132" s="210" t="s">
        <v>87</v>
      </c>
      <c r="AY132" s="17" t="s">
        <v>220</v>
      </c>
      <c r="BE132" s="211">
        <f>IF(N132="základní",J132,0)</f>
        <v>0</v>
      </c>
      <c r="BF132" s="211">
        <f>IF(N132="snížená",J132,0)</f>
        <v>0</v>
      </c>
      <c r="BG132" s="211">
        <f>IF(N132="zákl. přenesená",J132,0)</f>
        <v>0</v>
      </c>
      <c r="BH132" s="211">
        <f>IF(N132="sníž. přenesená",J132,0)</f>
        <v>0</v>
      </c>
      <c r="BI132" s="211">
        <f>IF(N132="nulová",J132,0)</f>
        <v>0</v>
      </c>
      <c r="BJ132" s="17" t="s">
        <v>80</v>
      </c>
      <c r="BK132" s="211">
        <f>ROUND(I132*H132,2)</f>
        <v>0</v>
      </c>
      <c r="BL132" s="17" t="s">
        <v>226</v>
      </c>
      <c r="BM132" s="210" t="s">
        <v>294</v>
      </c>
    </row>
    <row r="133" s="2" customFormat="1">
      <c r="A133" s="38"/>
      <c r="B133" s="39"/>
      <c r="C133" s="40"/>
      <c r="D133" s="212" t="s">
        <v>228</v>
      </c>
      <c r="E133" s="40"/>
      <c r="F133" s="213" t="s">
        <v>295</v>
      </c>
      <c r="G133" s="40"/>
      <c r="H133" s="40"/>
      <c r="I133" s="214"/>
      <c r="J133" s="40"/>
      <c r="K133" s="40"/>
      <c r="L133" s="44"/>
      <c r="M133" s="215"/>
      <c r="N133" s="216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228</v>
      </c>
      <c r="AU133" s="17" t="s">
        <v>87</v>
      </c>
    </row>
    <row r="134" s="13" customFormat="1">
      <c r="A134" s="13"/>
      <c r="B134" s="217"/>
      <c r="C134" s="218"/>
      <c r="D134" s="219" t="s">
        <v>230</v>
      </c>
      <c r="E134" s="220" t="s">
        <v>19</v>
      </c>
      <c r="F134" s="221" t="s">
        <v>117</v>
      </c>
      <c r="G134" s="218"/>
      <c r="H134" s="222">
        <v>108.2</v>
      </c>
      <c r="I134" s="223"/>
      <c r="J134" s="218"/>
      <c r="K134" s="218"/>
      <c r="L134" s="224"/>
      <c r="M134" s="225"/>
      <c r="N134" s="226"/>
      <c r="O134" s="226"/>
      <c r="P134" s="226"/>
      <c r="Q134" s="226"/>
      <c r="R134" s="226"/>
      <c r="S134" s="226"/>
      <c r="T134" s="22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28" t="s">
        <v>230</v>
      </c>
      <c r="AU134" s="228" t="s">
        <v>87</v>
      </c>
      <c r="AV134" s="13" t="s">
        <v>87</v>
      </c>
      <c r="AW134" s="13" t="s">
        <v>36</v>
      </c>
      <c r="AX134" s="13" t="s">
        <v>80</v>
      </c>
      <c r="AY134" s="228" t="s">
        <v>220</v>
      </c>
    </row>
    <row r="135" s="2" customFormat="1" ht="24.15" customHeight="1">
      <c r="A135" s="38"/>
      <c r="B135" s="39"/>
      <c r="C135" s="199" t="s">
        <v>8</v>
      </c>
      <c r="D135" s="199" t="s">
        <v>222</v>
      </c>
      <c r="E135" s="200" t="s">
        <v>296</v>
      </c>
      <c r="F135" s="201" t="s">
        <v>297</v>
      </c>
      <c r="G135" s="202" t="s">
        <v>119</v>
      </c>
      <c r="H135" s="203">
        <v>236</v>
      </c>
      <c r="I135" s="204"/>
      <c r="J135" s="205">
        <f>ROUND(I135*H135,2)</f>
        <v>0</v>
      </c>
      <c r="K135" s="201" t="s">
        <v>225</v>
      </c>
      <c r="L135" s="44"/>
      <c r="M135" s="206" t="s">
        <v>19</v>
      </c>
      <c r="N135" s="207" t="s">
        <v>46</v>
      </c>
      <c r="O135" s="84"/>
      <c r="P135" s="208">
        <f>O135*H135</f>
        <v>0</v>
      </c>
      <c r="Q135" s="208">
        <v>0.00013999999999999999</v>
      </c>
      <c r="R135" s="208">
        <f>Q135*H135</f>
        <v>0.03304</v>
      </c>
      <c r="S135" s="208">
        <v>0</v>
      </c>
      <c r="T135" s="209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10" t="s">
        <v>226</v>
      </c>
      <c r="AT135" s="210" t="s">
        <v>222</v>
      </c>
      <c r="AU135" s="210" t="s">
        <v>87</v>
      </c>
      <c r="AY135" s="17" t="s">
        <v>220</v>
      </c>
      <c r="BE135" s="211">
        <f>IF(N135="základní",J135,0)</f>
        <v>0</v>
      </c>
      <c r="BF135" s="211">
        <f>IF(N135="snížená",J135,0)</f>
        <v>0</v>
      </c>
      <c r="BG135" s="211">
        <f>IF(N135="zákl. přenesená",J135,0)</f>
        <v>0</v>
      </c>
      <c r="BH135" s="211">
        <f>IF(N135="sníž. přenesená",J135,0)</f>
        <v>0</v>
      </c>
      <c r="BI135" s="211">
        <f>IF(N135="nulová",J135,0)</f>
        <v>0</v>
      </c>
      <c r="BJ135" s="17" t="s">
        <v>80</v>
      </c>
      <c r="BK135" s="211">
        <f>ROUND(I135*H135,2)</f>
        <v>0</v>
      </c>
      <c r="BL135" s="17" t="s">
        <v>226</v>
      </c>
      <c r="BM135" s="210" t="s">
        <v>298</v>
      </c>
    </row>
    <row r="136" s="2" customFormat="1">
      <c r="A136" s="38"/>
      <c r="B136" s="39"/>
      <c r="C136" s="40"/>
      <c r="D136" s="212" t="s">
        <v>228</v>
      </c>
      <c r="E136" s="40"/>
      <c r="F136" s="213" t="s">
        <v>299</v>
      </c>
      <c r="G136" s="40"/>
      <c r="H136" s="40"/>
      <c r="I136" s="214"/>
      <c r="J136" s="40"/>
      <c r="K136" s="40"/>
      <c r="L136" s="44"/>
      <c r="M136" s="215"/>
      <c r="N136" s="216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228</v>
      </c>
      <c r="AU136" s="17" t="s">
        <v>87</v>
      </c>
    </row>
    <row r="137" s="2" customFormat="1" ht="24.15" customHeight="1">
      <c r="A137" s="38"/>
      <c r="B137" s="39"/>
      <c r="C137" s="199" t="s">
        <v>300</v>
      </c>
      <c r="D137" s="199" t="s">
        <v>222</v>
      </c>
      <c r="E137" s="200" t="s">
        <v>301</v>
      </c>
      <c r="F137" s="201" t="s">
        <v>302</v>
      </c>
      <c r="G137" s="202" t="s">
        <v>119</v>
      </c>
      <c r="H137" s="203">
        <v>236</v>
      </c>
      <c r="I137" s="204"/>
      <c r="J137" s="205">
        <f>ROUND(I137*H137,2)</f>
        <v>0</v>
      </c>
      <c r="K137" s="201" t="s">
        <v>225</v>
      </c>
      <c r="L137" s="44"/>
      <c r="M137" s="206" t="s">
        <v>19</v>
      </c>
      <c r="N137" s="207" t="s">
        <v>46</v>
      </c>
      <c r="O137" s="84"/>
      <c r="P137" s="208">
        <f>O137*H137</f>
        <v>0</v>
      </c>
      <c r="Q137" s="208">
        <v>0</v>
      </c>
      <c r="R137" s="208">
        <f>Q137*H137</f>
        <v>0</v>
      </c>
      <c r="S137" s="208">
        <v>0</v>
      </c>
      <c r="T137" s="209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10" t="s">
        <v>226</v>
      </c>
      <c r="AT137" s="210" t="s">
        <v>222</v>
      </c>
      <c r="AU137" s="210" t="s">
        <v>87</v>
      </c>
      <c r="AY137" s="17" t="s">
        <v>220</v>
      </c>
      <c r="BE137" s="211">
        <f>IF(N137="základní",J137,0)</f>
        <v>0</v>
      </c>
      <c r="BF137" s="211">
        <f>IF(N137="snížená",J137,0)</f>
        <v>0</v>
      </c>
      <c r="BG137" s="211">
        <f>IF(N137="zákl. přenesená",J137,0)</f>
        <v>0</v>
      </c>
      <c r="BH137" s="211">
        <f>IF(N137="sníž. přenesená",J137,0)</f>
        <v>0</v>
      </c>
      <c r="BI137" s="211">
        <f>IF(N137="nulová",J137,0)</f>
        <v>0</v>
      </c>
      <c r="BJ137" s="17" t="s">
        <v>80</v>
      </c>
      <c r="BK137" s="211">
        <f>ROUND(I137*H137,2)</f>
        <v>0</v>
      </c>
      <c r="BL137" s="17" t="s">
        <v>226</v>
      </c>
      <c r="BM137" s="210" t="s">
        <v>303</v>
      </c>
    </row>
    <row r="138" s="2" customFormat="1">
      <c r="A138" s="38"/>
      <c r="B138" s="39"/>
      <c r="C138" s="40"/>
      <c r="D138" s="212" t="s">
        <v>228</v>
      </c>
      <c r="E138" s="40"/>
      <c r="F138" s="213" t="s">
        <v>304</v>
      </c>
      <c r="G138" s="40"/>
      <c r="H138" s="40"/>
      <c r="I138" s="214"/>
      <c r="J138" s="40"/>
      <c r="K138" s="40"/>
      <c r="L138" s="44"/>
      <c r="M138" s="215"/>
      <c r="N138" s="216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228</v>
      </c>
      <c r="AU138" s="17" t="s">
        <v>87</v>
      </c>
    </row>
    <row r="139" s="2" customFormat="1" ht="24.15" customHeight="1">
      <c r="A139" s="38"/>
      <c r="B139" s="39"/>
      <c r="C139" s="199" t="s">
        <v>305</v>
      </c>
      <c r="D139" s="199" t="s">
        <v>222</v>
      </c>
      <c r="E139" s="200" t="s">
        <v>306</v>
      </c>
      <c r="F139" s="201" t="s">
        <v>307</v>
      </c>
      <c r="G139" s="202" t="s">
        <v>94</v>
      </c>
      <c r="H139" s="203">
        <v>340.31200000000001</v>
      </c>
      <c r="I139" s="204"/>
      <c r="J139" s="205">
        <f>ROUND(I139*H139,2)</f>
        <v>0</v>
      </c>
      <c r="K139" s="201" t="s">
        <v>225</v>
      </c>
      <c r="L139" s="44"/>
      <c r="M139" s="206" t="s">
        <v>19</v>
      </c>
      <c r="N139" s="207" t="s">
        <v>46</v>
      </c>
      <c r="O139" s="84"/>
      <c r="P139" s="208">
        <f>O139*H139</f>
        <v>0</v>
      </c>
      <c r="Q139" s="208">
        <v>0</v>
      </c>
      <c r="R139" s="208">
        <f>Q139*H139</f>
        <v>0</v>
      </c>
      <c r="S139" s="208">
        <v>0</v>
      </c>
      <c r="T139" s="209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10" t="s">
        <v>226</v>
      </c>
      <c r="AT139" s="210" t="s">
        <v>222</v>
      </c>
      <c r="AU139" s="210" t="s">
        <v>87</v>
      </c>
      <c r="AY139" s="17" t="s">
        <v>220</v>
      </c>
      <c r="BE139" s="211">
        <f>IF(N139="základní",J139,0)</f>
        <v>0</v>
      </c>
      <c r="BF139" s="211">
        <f>IF(N139="snížená",J139,0)</f>
        <v>0</v>
      </c>
      <c r="BG139" s="211">
        <f>IF(N139="zákl. přenesená",J139,0)</f>
        <v>0</v>
      </c>
      <c r="BH139" s="211">
        <f>IF(N139="sníž. přenesená",J139,0)</f>
        <v>0</v>
      </c>
      <c r="BI139" s="211">
        <f>IF(N139="nulová",J139,0)</f>
        <v>0</v>
      </c>
      <c r="BJ139" s="17" t="s">
        <v>80</v>
      </c>
      <c r="BK139" s="211">
        <f>ROUND(I139*H139,2)</f>
        <v>0</v>
      </c>
      <c r="BL139" s="17" t="s">
        <v>226</v>
      </c>
      <c r="BM139" s="210" t="s">
        <v>308</v>
      </c>
    </row>
    <row r="140" s="2" customFormat="1">
      <c r="A140" s="38"/>
      <c r="B140" s="39"/>
      <c r="C140" s="40"/>
      <c r="D140" s="212" t="s">
        <v>228</v>
      </c>
      <c r="E140" s="40"/>
      <c r="F140" s="213" t="s">
        <v>309</v>
      </c>
      <c r="G140" s="40"/>
      <c r="H140" s="40"/>
      <c r="I140" s="214"/>
      <c r="J140" s="40"/>
      <c r="K140" s="40"/>
      <c r="L140" s="44"/>
      <c r="M140" s="215"/>
      <c r="N140" s="216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228</v>
      </c>
      <c r="AU140" s="17" t="s">
        <v>87</v>
      </c>
    </row>
    <row r="141" s="13" customFormat="1">
      <c r="A141" s="13"/>
      <c r="B141" s="217"/>
      <c r="C141" s="218"/>
      <c r="D141" s="219" t="s">
        <v>230</v>
      </c>
      <c r="E141" s="220" t="s">
        <v>19</v>
      </c>
      <c r="F141" s="221" t="s">
        <v>142</v>
      </c>
      <c r="G141" s="218"/>
      <c r="H141" s="222">
        <v>340.31200000000001</v>
      </c>
      <c r="I141" s="223"/>
      <c r="J141" s="218"/>
      <c r="K141" s="218"/>
      <c r="L141" s="224"/>
      <c r="M141" s="225"/>
      <c r="N141" s="226"/>
      <c r="O141" s="226"/>
      <c r="P141" s="226"/>
      <c r="Q141" s="226"/>
      <c r="R141" s="226"/>
      <c r="S141" s="226"/>
      <c r="T141" s="22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28" t="s">
        <v>230</v>
      </c>
      <c r="AU141" s="228" t="s">
        <v>87</v>
      </c>
      <c r="AV141" s="13" t="s">
        <v>87</v>
      </c>
      <c r="AW141" s="13" t="s">
        <v>36</v>
      </c>
      <c r="AX141" s="13" t="s">
        <v>80</v>
      </c>
      <c r="AY141" s="228" t="s">
        <v>220</v>
      </c>
    </row>
    <row r="142" s="2" customFormat="1" ht="24.15" customHeight="1">
      <c r="A142" s="38"/>
      <c r="B142" s="39"/>
      <c r="C142" s="199" t="s">
        <v>310</v>
      </c>
      <c r="D142" s="199" t="s">
        <v>222</v>
      </c>
      <c r="E142" s="200" t="s">
        <v>311</v>
      </c>
      <c r="F142" s="201" t="s">
        <v>312</v>
      </c>
      <c r="G142" s="202" t="s">
        <v>94</v>
      </c>
      <c r="H142" s="203">
        <v>3.7429999999999999</v>
      </c>
      <c r="I142" s="204"/>
      <c r="J142" s="205">
        <f>ROUND(I142*H142,2)</f>
        <v>0</v>
      </c>
      <c r="K142" s="201" t="s">
        <v>225</v>
      </c>
      <c r="L142" s="44"/>
      <c r="M142" s="206" t="s">
        <v>19</v>
      </c>
      <c r="N142" s="207" t="s">
        <v>46</v>
      </c>
      <c r="O142" s="84"/>
      <c r="P142" s="208">
        <f>O142*H142</f>
        <v>0</v>
      </c>
      <c r="Q142" s="208">
        <v>0</v>
      </c>
      <c r="R142" s="208">
        <f>Q142*H142</f>
        <v>0</v>
      </c>
      <c r="S142" s="208">
        <v>0</v>
      </c>
      <c r="T142" s="209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10" t="s">
        <v>226</v>
      </c>
      <c r="AT142" s="210" t="s">
        <v>222</v>
      </c>
      <c r="AU142" s="210" t="s">
        <v>87</v>
      </c>
      <c r="AY142" s="17" t="s">
        <v>220</v>
      </c>
      <c r="BE142" s="211">
        <f>IF(N142="základní",J142,0)</f>
        <v>0</v>
      </c>
      <c r="BF142" s="211">
        <f>IF(N142="snížená",J142,0)</f>
        <v>0</v>
      </c>
      <c r="BG142" s="211">
        <f>IF(N142="zákl. přenesená",J142,0)</f>
        <v>0</v>
      </c>
      <c r="BH142" s="211">
        <f>IF(N142="sníž. přenesená",J142,0)</f>
        <v>0</v>
      </c>
      <c r="BI142" s="211">
        <f>IF(N142="nulová",J142,0)</f>
        <v>0</v>
      </c>
      <c r="BJ142" s="17" t="s">
        <v>80</v>
      </c>
      <c r="BK142" s="211">
        <f>ROUND(I142*H142,2)</f>
        <v>0</v>
      </c>
      <c r="BL142" s="17" t="s">
        <v>226</v>
      </c>
      <c r="BM142" s="210" t="s">
        <v>313</v>
      </c>
    </row>
    <row r="143" s="2" customFormat="1">
      <c r="A143" s="38"/>
      <c r="B143" s="39"/>
      <c r="C143" s="40"/>
      <c r="D143" s="212" t="s">
        <v>228</v>
      </c>
      <c r="E143" s="40"/>
      <c r="F143" s="213" t="s">
        <v>314</v>
      </c>
      <c r="G143" s="40"/>
      <c r="H143" s="40"/>
      <c r="I143" s="214"/>
      <c r="J143" s="40"/>
      <c r="K143" s="40"/>
      <c r="L143" s="44"/>
      <c r="M143" s="215"/>
      <c r="N143" s="216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228</v>
      </c>
      <c r="AU143" s="17" t="s">
        <v>87</v>
      </c>
    </row>
    <row r="144" s="13" customFormat="1">
      <c r="A144" s="13"/>
      <c r="B144" s="217"/>
      <c r="C144" s="218"/>
      <c r="D144" s="219" t="s">
        <v>230</v>
      </c>
      <c r="E144" s="220" t="s">
        <v>19</v>
      </c>
      <c r="F144" s="221" t="s">
        <v>181</v>
      </c>
      <c r="G144" s="218"/>
      <c r="H144" s="222">
        <v>3.7429999999999999</v>
      </c>
      <c r="I144" s="223"/>
      <c r="J144" s="218"/>
      <c r="K144" s="218"/>
      <c r="L144" s="224"/>
      <c r="M144" s="225"/>
      <c r="N144" s="226"/>
      <c r="O144" s="226"/>
      <c r="P144" s="226"/>
      <c r="Q144" s="226"/>
      <c r="R144" s="226"/>
      <c r="S144" s="226"/>
      <c r="T144" s="22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28" t="s">
        <v>230</v>
      </c>
      <c r="AU144" s="228" t="s">
        <v>87</v>
      </c>
      <c r="AV144" s="13" t="s">
        <v>87</v>
      </c>
      <c r="AW144" s="13" t="s">
        <v>36</v>
      </c>
      <c r="AX144" s="13" t="s">
        <v>80</v>
      </c>
      <c r="AY144" s="228" t="s">
        <v>220</v>
      </c>
    </row>
    <row r="145" s="2" customFormat="1" ht="24.15" customHeight="1">
      <c r="A145" s="38"/>
      <c r="B145" s="39"/>
      <c r="C145" s="199" t="s">
        <v>315</v>
      </c>
      <c r="D145" s="199" t="s">
        <v>222</v>
      </c>
      <c r="E145" s="200" t="s">
        <v>316</v>
      </c>
      <c r="F145" s="201" t="s">
        <v>317</v>
      </c>
      <c r="G145" s="202" t="s">
        <v>94</v>
      </c>
      <c r="H145" s="203">
        <v>244.44</v>
      </c>
      <c r="I145" s="204"/>
      <c r="J145" s="205">
        <f>ROUND(I145*H145,2)</f>
        <v>0</v>
      </c>
      <c r="K145" s="201" t="s">
        <v>225</v>
      </c>
      <c r="L145" s="44"/>
      <c r="M145" s="206" t="s">
        <v>19</v>
      </c>
      <c r="N145" s="207" t="s">
        <v>46</v>
      </c>
      <c r="O145" s="84"/>
      <c r="P145" s="208">
        <f>O145*H145</f>
        <v>0</v>
      </c>
      <c r="Q145" s="208">
        <v>0</v>
      </c>
      <c r="R145" s="208">
        <f>Q145*H145</f>
        <v>0</v>
      </c>
      <c r="S145" s="208">
        <v>0</v>
      </c>
      <c r="T145" s="209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10" t="s">
        <v>226</v>
      </c>
      <c r="AT145" s="210" t="s">
        <v>222</v>
      </c>
      <c r="AU145" s="210" t="s">
        <v>87</v>
      </c>
      <c r="AY145" s="17" t="s">
        <v>220</v>
      </c>
      <c r="BE145" s="211">
        <f>IF(N145="základní",J145,0)</f>
        <v>0</v>
      </c>
      <c r="BF145" s="211">
        <f>IF(N145="snížená",J145,0)</f>
        <v>0</v>
      </c>
      <c r="BG145" s="211">
        <f>IF(N145="zákl. přenesená",J145,0)</f>
        <v>0</v>
      </c>
      <c r="BH145" s="211">
        <f>IF(N145="sníž. přenesená",J145,0)</f>
        <v>0</v>
      </c>
      <c r="BI145" s="211">
        <f>IF(N145="nulová",J145,0)</f>
        <v>0</v>
      </c>
      <c r="BJ145" s="17" t="s">
        <v>80</v>
      </c>
      <c r="BK145" s="211">
        <f>ROUND(I145*H145,2)</f>
        <v>0</v>
      </c>
      <c r="BL145" s="17" t="s">
        <v>226</v>
      </c>
      <c r="BM145" s="210" t="s">
        <v>318</v>
      </c>
    </row>
    <row r="146" s="2" customFormat="1">
      <c r="A146" s="38"/>
      <c r="B146" s="39"/>
      <c r="C146" s="40"/>
      <c r="D146" s="212" t="s">
        <v>228</v>
      </c>
      <c r="E146" s="40"/>
      <c r="F146" s="213" t="s">
        <v>319</v>
      </c>
      <c r="G146" s="40"/>
      <c r="H146" s="40"/>
      <c r="I146" s="214"/>
      <c r="J146" s="40"/>
      <c r="K146" s="40"/>
      <c r="L146" s="44"/>
      <c r="M146" s="215"/>
      <c r="N146" s="216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228</v>
      </c>
      <c r="AU146" s="17" t="s">
        <v>87</v>
      </c>
    </row>
    <row r="147" s="13" customFormat="1">
      <c r="A147" s="13"/>
      <c r="B147" s="217"/>
      <c r="C147" s="218"/>
      <c r="D147" s="219" t="s">
        <v>230</v>
      </c>
      <c r="E147" s="220" t="s">
        <v>19</v>
      </c>
      <c r="F147" s="221" t="s">
        <v>169</v>
      </c>
      <c r="G147" s="218"/>
      <c r="H147" s="222">
        <v>244.44</v>
      </c>
      <c r="I147" s="223"/>
      <c r="J147" s="218"/>
      <c r="K147" s="218"/>
      <c r="L147" s="224"/>
      <c r="M147" s="225"/>
      <c r="N147" s="226"/>
      <c r="O147" s="226"/>
      <c r="P147" s="226"/>
      <c r="Q147" s="226"/>
      <c r="R147" s="226"/>
      <c r="S147" s="226"/>
      <c r="T147" s="22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28" t="s">
        <v>230</v>
      </c>
      <c r="AU147" s="228" t="s">
        <v>87</v>
      </c>
      <c r="AV147" s="13" t="s">
        <v>87</v>
      </c>
      <c r="AW147" s="13" t="s">
        <v>36</v>
      </c>
      <c r="AX147" s="13" t="s">
        <v>80</v>
      </c>
      <c r="AY147" s="228" t="s">
        <v>220</v>
      </c>
    </row>
    <row r="148" s="2" customFormat="1" ht="24.15" customHeight="1">
      <c r="A148" s="38"/>
      <c r="B148" s="39"/>
      <c r="C148" s="199" t="s">
        <v>320</v>
      </c>
      <c r="D148" s="199" t="s">
        <v>222</v>
      </c>
      <c r="E148" s="200" t="s">
        <v>321</v>
      </c>
      <c r="F148" s="201" t="s">
        <v>322</v>
      </c>
      <c r="G148" s="202" t="s">
        <v>94</v>
      </c>
      <c r="H148" s="203">
        <v>766.51999999999998</v>
      </c>
      <c r="I148" s="204"/>
      <c r="J148" s="205">
        <f>ROUND(I148*H148,2)</f>
        <v>0</v>
      </c>
      <c r="K148" s="201" t="s">
        <v>225</v>
      </c>
      <c r="L148" s="44"/>
      <c r="M148" s="206" t="s">
        <v>19</v>
      </c>
      <c r="N148" s="207" t="s">
        <v>46</v>
      </c>
      <c r="O148" s="84"/>
      <c r="P148" s="208">
        <f>O148*H148</f>
        <v>0</v>
      </c>
      <c r="Q148" s="208">
        <v>0</v>
      </c>
      <c r="R148" s="208">
        <f>Q148*H148</f>
        <v>0</v>
      </c>
      <c r="S148" s="208">
        <v>0</v>
      </c>
      <c r="T148" s="209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10" t="s">
        <v>226</v>
      </c>
      <c r="AT148" s="210" t="s">
        <v>222</v>
      </c>
      <c r="AU148" s="210" t="s">
        <v>87</v>
      </c>
      <c r="AY148" s="17" t="s">
        <v>220</v>
      </c>
      <c r="BE148" s="211">
        <f>IF(N148="základní",J148,0)</f>
        <v>0</v>
      </c>
      <c r="BF148" s="211">
        <f>IF(N148="snížená",J148,0)</f>
        <v>0</v>
      </c>
      <c r="BG148" s="211">
        <f>IF(N148="zákl. přenesená",J148,0)</f>
        <v>0</v>
      </c>
      <c r="BH148" s="211">
        <f>IF(N148="sníž. přenesená",J148,0)</f>
        <v>0</v>
      </c>
      <c r="BI148" s="211">
        <f>IF(N148="nulová",J148,0)</f>
        <v>0</v>
      </c>
      <c r="BJ148" s="17" t="s">
        <v>80</v>
      </c>
      <c r="BK148" s="211">
        <f>ROUND(I148*H148,2)</f>
        <v>0</v>
      </c>
      <c r="BL148" s="17" t="s">
        <v>226</v>
      </c>
      <c r="BM148" s="210" t="s">
        <v>323</v>
      </c>
    </row>
    <row r="149" s="2" customFormat="1">
      <c r="A149" s="38"/>
      <c r="B149" s="39"/>
      <c r="C149" s="40"/>
      <c r="D149" s="212" t="s">
        <v>228</v>
      </c>
      <c r="E149" s="40"/>
      <c r="F149" s="213" t="s">
        <v>324</v>
      </c>
      <c r="G149" s="40"/>
      <c r="H149" s="40"/>
      <c r="I149" s="214"/>
      <c r="J149" s="40"/>
      <c r="K149" s="40"/>
      <c r="L149" s="44"/>
      <c r="M149" s="215"/>
      <c r="N149" s="216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228</v>
      </c>
      <c r="AU149" s="17" t="s">
        <v>87</v>
      </c>
    </row>
    <row r="150" s="13" customFormat="1">
      <c r="A150" s="13"/>
      <c r="B150" s="217"/>
      <c r="C150" s="218"/>
      <c r="D150" s="219" t="s">
        <v>230</v>
      </c>
      <c r="E150" s="220" t="s">
        <v>19</v>
      </c>
      <c r="F150" s="221" t="s">
        <v>166</v>
      </c>
      <c r="G150" s="218"/>
      <c r="H150" s="222">
        <v>766.51999999999998</v>
      </c>
      <c r="I150" s="223"/>
      <c r="J150" s="218"/>
      <c r="K150" s="218"/>
      <c r="L150" s="224"/>
      <c r="M150" s="225"/>
      <c r="N150" s="226"/>
      <c r="O150" s="226"/>
      <c r="P150" s="226"/>
      <c r="Q150" s="226"/>
      <c r="R150" s="226"/>
      <c r="S150" s="226"/>
      <c r="T150" s="22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28" t="s">
        <v>230</v>
      </c>
      <c r="AU150" s="228" t="s">
        <v>87</v>
      </c>
      <c r="AV150" s="13" t="s">
        <v>87</v>
      </c>
      <c r="AW150" s="13" t="s">
        <v>36</v>
      </c>
      <c r="AX150" s="13" t="s">
        <v>80</v>
      </c>
      <c r="AY150" s="228" t="s">
        <v>220</v>
      </c>
    </row>
    <row r="151" s="2" customFormat="1" ht="24.15" customHeight="1">
      <c r="A151" s="38"/>
      <c r="B151" s="39"/>
      <c r="C151" s="199" t="s">
        <v>7</v>
      </c>
      <c r="D151" s="199" t="s">
        <v>222</v>
      </c>
      <c r="E151" s="200" t="s">
        <v>325</v>
      </c>
      <c r="F151" s="201" t="s">
        <v>326</v>
      </c>
      <c r="G151" s="202" t="s">
        <v>94</v>
      </c>
      <c r="H151" s="203">
        <v>338.65199999999999</v>
      </c>
      <c r="I151" s="204"/>
      <c r="J151" s="205">
        <f>ROUND(I151*H151,2)</f>
        <v>0</v>
      </c>
      <c r="K151" s="201" t="s">
        <v>225</v>
      </c>
      <c r="L151" s="44"/>
      <c r="M151" s="206" t="s">
        <v>19</v>
      </c>
      <c r="N151" s="207" t="s">
        <v>46</v>
      </c>
      <c r="O151" s="84"/>
      <c r="P151" s="208">
        <f>O151*H151</f>
        <v>0</v>
      </c>
      <c r="Q151" s="208">
        <v>0</v>
      </c>
      <c r="R151" s="208">
        <f>Q151*H151</f>
        <v>0</v>
      </c>
      <c r="S151" s="208">
        <v>0</v>
      </c>
      <c r="T151" s="209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10" t="s">
        <v>226</v>
      </c>
      <c r="AT151" s="210" t="s">
        <v>222</v>
      </c>
      <c r="AU151" s="210" t="s">
        <v>87</v>
      </c>
      <c r="AY151" s="17" t="s">
        <v>220</v>
      </c>
      <c r="BE151" s="211">
        <f>IF(N151="základní",J151,0)</f>
        <v>0</v>
      </c>
      <c r="BF151" s="211">
        <f>IF(N151="snížená",J151,0)</f>
        <v>0</v>
      </c>
      <c r="BG151" s="211">
        <f>IF(N151="zákl. přenesená",J151,0)</f>
        <v>0</v>
      </c>
      <c r="BH151" s="211">
        <f>IF(N151="sníž. přenesená",J151,0)</f>
        <v>0</v>
      </c>
      <c r="BI151" s="211">
        <f>IF(N151="nulová",J151,0)</f>
        <v>0</v>
      </c>
      <c r="BJ151" s="17" t="s">
        <v>80</v>
      </c>
      <c r="BK151" s="211">
        <f>ROUND(I151*H151,2)</f>
        <v>0</v>
      </c>
      <c r="BL151" s="17" t="s">
        <v>226</v>
      </c>
      <c r="BM151" s="210" t="s">
        <v>327</v>
      </c>
    </row>
    <row r="152" s="2" customFormat="1">
      <c r="A152" s="38"/>
      <c r="B152" s="39"/>
      <c r="C152" s="40"/>
      <c r="D152" s="212" t="s">
        <v>228</v>
      </c>
      <c r="E152" s="40"/>
      <c r="F152" s="213" t="s">
        <v>328</v>
      </c>
      <c r="G152" s="40"/>
      <c r="H152" s="40"/>
      <c r="I152" s="214"/>
      <c r="J152" s="40"/>
      <c r="K152" s="40"/>
      <c r="L152" s="44"/>
      <c r="M152" s="215"/>
      <c r="N152" s="216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228</v>
      </c>
      <c r="AU152" s="17" t="s">
        <v>87</v>
      </c>
    </row>
    <row r="153" s="13" customFormat="1">
      <c r="A153" s="13"/>
      <c r="B153" s="217"/>
      <c r="C153" s="218"/>
      <c r="D153" s="219" t="s">
        <v>230</v>
      </c>
      <c r="E153" s="220" t="s">
        <v>19</v>
      </c>
      <c r="F153" s="221" t="s">
        <v>329</v>
      </c>
      <c r="G153" s="218"/>
      <c r="H153" s="222">
        <v>162.30000000000001</v>
      </c>
      <c r="I153" s="223"/>
      <c r="J153" s="218"/>
      <c r="K153" s="218"/>
      <c r="L153" s="224"/>
      <c r="M153" s="225"/>
      <c r="N153" s="226"/>
      <c r="O153" s="226"/>
      <c r="P153" s="226"/>
      <c r="Q153" s="226"/>
      <c r="R153" s="226"/>
      <c r="S153" s="226"/>
      <c r="T153" s="22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28" t="s">
        <v>230</v>
      </c>
      <c r="AU153" s="228" t="s">
        <v>87</v>
      </c>
      <c r="AV153" s="13" t="s">
        <v>87</v>
      </c>
      <c r="AW153" s="13" t="s">
        <v>36</v>
      </c>
      <c r="AX153" s="13" t="s">
        <v>75</v>
      </c>
      <c r="AY153" s="228" t="s">
        <v>220</v>
      </c>
    </row>
    <row r="154" s="13" customFormat="1">
      <c r="A154" s="13"/>
      <c r="B154" s="217"/>
      <c r="C154" s="218"/>
      <c r="D154" s="219" t="s">
        <v>230</v>
      </c>
      <c r="E154" s="220" t="s">
        <v>19</v>
      </c>
      <c r="F154" s="221" t="s">
        <v>330</v>
      </c>
      <c r="G154" s="218"/>
      <c r="H154" s="222">
        <v>176.352</v>
      </c>
      <c r="I154" s="223"/>
      <c r="J154" s="218"/>
      <c r="K154" s="218"/>
      <c r="L154" s="224"/>
      <c r="M154" s="225"/>
      <c r="N154" s="226"/>
      <c r="O154" s="226"/>
      <c r="P154" s="226"/>
      <c r="Q154" s="226"/>
      <c r="R154" s="226"/>
      <c r="S154" s="226"/>
      <c r="T154" s="22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28" t="s">
        <v>230</v>
      </c>
      <c r="AU154" s="228" t="s">
        <v>87</v>
      </c>
      <c r="AV154" s="13" t="s">
        <v>87</v>
      </c>
      <c r="AW154" s="13" t="s">
        <v>36</v>
      </c>
      <c r="AX154" s="13" t="s">
        <v>75</v>
      </c>
      <c r="AY154" s="228" t="s">
        <v>220</v>
      </c>
    </row>
    <row r="155" s="14" customFormat="1">
      <c r="A155" s="14"/>
      <c r="B155" s="230"/>
      <c r="C155" s="231"/>
      <c r="D155" s="219" t="s">
        <v>230</v>
      </c>
      <c r="E155" s="232" t="s">
        <v>19</v>
      </c>
      <c r="F155" s="233" t="s">
        <v>331</v>
      </c>
      <c r="G155" s="231"/>
      <c r="H155" s="234">
        <v>338.65199999999999</v>
      </c>
      <c r="I155" s="235"/>
      <c r="J155" s="231"/>
      <c r="K155" s="231"/>
      <c r="L155" s="236"/>
      <c r="M155" s="237"/>
      <c r="N155" s="238"/>
      <c r="O155" s="238"/>
      <c r="P155" s="238"/>
      <c r="Q155" s="238"/>
      <c r="R155" s="238"/>
      <c r="S155" s="238"/>
      <c r="T155" s="23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0" t="s">
        <v>230</v>
      </c>
      <c r="AU155" s="240" t="s">
        <v>87</v>
      </c>
      <c r="AV155" s="14" t="s">
        <v>226</v>
      </c>
      <c r="AW155" s="14" t="s">
        <v>36</v>
      </c>
      <c r="AX155" s="14" t="s">
        <v>80</v>
      </c>
      <c r="AY155" s="240" t="s">
        <v>220</v>
      </c>
    </row>
    <row r="156" s="2" customFormat="1" ht="24.15" customHeight="1">
      <c r="A156" s="38"/>
      <c r="B156" s="39"/>
      <c r="C156" s="199" t="s">
        <v>332</v>
      </c>
      <c r="D156" s="199" t="s">
        <v>222</v>
      </c>
      <c r="E156" s="200" t="s">
        <v>333</v>
      </c>
      <c r="F156" s="201" t="s">
        <v>334</v>
      </c>
      <c r="G156" s="202" t="s">
        <v>84</v>
      </c>
      <c r="H156" s="203">
        <v>543.20000000000005</v>
      </c>
      <c r="I156" s="204"/>
      <c r="J156" s="205">
        <f>ROUND(I156*H156,2)</f>
        <v>0</v>
      </c>
      <c r="K156" s="201" t="s">
        <v>225</v>
      </c>
      <c r="L156" s="44"/>
      <c r="M156" s="206" t="s">
        <v>19</v>
      </c>
      <c r="N156" s="207" t="s">
        <v>46</v>
      </c>
      <c r="O156" s="84"/>
      <c r="P156" s="208">
        <f>O156*H156</f>
        <v>0</v>
      </c>
      <c r="Q156" s="208">
        <v>0.00058</v>
      </c>
      <c r="R156" s="208">
        <f>Q156*H156</f>
        <v>0.315056</v>
      </c>
      <c r="S156" s="208">
        <v>0</v>
      </c>
      <c r="T156" s="209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10" t="s">
        <v>226</v>
      </c>
      <c r="AT156" s="210" t="s">
        <v>222</v>
      </c>
      <c r="AU156" s="210" t="s">
        <v>87</v>
      </c>
      <c r="AY156" s="17" t="s">
        <v>220</v>
      </c>
      <c r="BE156" s="211">
        <f>IF(N156="základní",J156,0)</f>
        <v>0</v>
      </c>
      <c r="BF156" s="211">
        <f>IF(N156="snížená",J156,0)</f>
        <v>0</v>
      </c>
      <c r="BG156" s="211">
        <f>IF(N156="zákl. přenesená",J156,0)</f>
        <v>0</v>
      </c>
      <c r="BH156" s="211">
        <f>IF(N156="sníž. přenesená",J156,0)</f>
        <v>0</v>
      </c>
      <c r="BI156" s="211">
        <f>IF(N156="nulová",J156,0)</f>
        <v>0</v>
      </c>
      <c r="BJ156" s="17" t="s">
        <v>80</v>
      </c>
      <c r="BK156" s="211">
        <f>ROUND(I156*H156,2)</f>
        <v>0</v>
      </c>
      <c r="BL156" s="17" t="s">
        <v>226</v>
      </c>
      <c r="BM156" s="210" t="s">
        <v>335</v>
      </c>
    </row>
    <row r="157" s="2" customFormat="1">
      <c r="A157" s="38"/>
      <c r="B157" s="39"/>
      <c r="C157" s="40"/>
      <c r="D157" s="212" t="s">
        <v>228</v>
      </c>
      <c r="E157" s="40"/>
      <c r="F157" s="213" t="s">
        <v>336</v>
      </c>
      <c r="G157" s="40"/>
      <c r="H157" s="40"/>
      <c r="I157" s="214"/>
      <c r="J157" s="40"/>
      <c r="K157" s="40"/>
      <c r="L157" s="44"/>
      <c r="M157" s="215"/>
      <c r="N157" s="216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228</v>
      </c>
      <c r="AU157" s="17" t="s">
        <v>87</v>
      </c>
    </row>
    <row r="158" s="13" customFormat="1">
      <c r="A158" s="13"/>
      <c r="B158" s="217"/>
      <c r="C158" s="218"/>
      <c r="D158" s="219" t="s">
        <v>230</v>
      </c>
      <c r="E158" s="220" t="s">
        <v>19</v>
      </c>
      <c r="F158" s="221" t="s">
        <v>148</v>
      </c>
      <c r="G158" s="218"/>
      <c r="H158" s="222">
        <v>543.20000000000005</v>
      </c>
      <c r="I158" s="223"/>
      <c r="J158" s="218"/>
      <c r="K158" s="218"/>
      <c r="L158" s="224"/>
      <c r="M158" s="225"/>
      <c r="N158" s="226"/>
      <c r="O158" s="226"/>
      <c r="P158" s="226"/>
      <c r="Q158" s="226"/>
      <c r="R158" s="226"/>
      <c r="S158" s="226"/>
      <c r="T158" s="22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28" t="s">
        <v>230</v>
      </c>
      <c r="AU158" s="228" t="s">
        <v>87</v>
      </c>
      <c r="AV158" s="13" t="s">
        <v>87</v>
      </c>
      <c r="AW158" s="13" t="s">
        <v>36</v>
      </c>
      <c r="AX158" s="13" t="s">
        <v>80</v>
      </c>
      <c r="AY158" s="228" t="s">
        <v>220</v>
      </c>
    </row>
    <row r="159" s="2" customFormat="1" ht="24.15" customHeight="1">
      <c r="A159" s="38"/>
      <c r="B159" s="39"/>
      <c r="C159" s="199" t="s">
        <v>337</v>
      </c>
      <c r="D159" s="199" t="s">
        <v>222</v>
      </c>
      <c r="E159" s="200" t="s">
        <v>338</v>
      </c>
      <c r="F159" s="201" t="s">
        <v>339</v>
      </c>
      <c r="G159" s="202" t="s">
        <v>84</v>
      </c>
      <c r="H159" s="203">
        <v>1179.2619999999999</v>
      </c>
      <c r="I159" s="204"/>
      <c r="J159" s="205">
        <f>ROUND(I159*H159,2)</f>
        <v>0</v>
      </c>
      <c r="K159" s="201" t="s">
        <v>225</v>
      </c>
      <c r="L159" s="44"/>
      <c r="M159" s="206" t="s">
        <v>19</v>
      </c>
      <c r="N159" s="207" t="s">
        <v>46</v>
      </c>
      <c r="O159" s="84"/>
      <c r="P159" s="208">
        <f>O159*H159</f>
        <v>0</v>
      </c>
      <c r="Q159" s="208">
        <v>0.00059000000000000003</v>
      </c>
      <c r="R159" s="208">
        <f>Q159*H159</f>
        <v>0.69576457999999997</v>
      </c>
      <c r="S159" s="208">
        <v>0</v>
      </c>
      <c r="T159" s="209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10" t="s">
        <v>226</v>
      </c>
      <c r="AT159" s="210" t="s">
        <v>222</v>
      </c>
      <c r="AU159" s="210" t="s">
        <v>87</v>
      </c>
      <c r="AY159" s="17" t="s">
        <v>220</v>
      </c>
      <c r="BE159" s="211">
        <f>IF(N159="základní",J159,0)</f>
        <v>0</v>
      </c>
      <c r="BF159" s="211">
        <f>IF(N159="snížená",J159,0)</f>
        <v>0</v>
      </c>
      <c r="BG159" s="211">
        <f>IF(N159="zákl. přenesená",J159,0)</f>
        <v>0</v>
      </c>
      <c r="BH159" s="211">
        <f>IF(N159="sníž. přenesená",J159,0)</f>
        <v>0</v>
      </c>
      <c r="BI159" s="211">
        <f>IF(N159="nulová",J159,0)</f>
        <v>0</v>
      </c>
      <c r="BJ159" s="17" t="s">
        <v>80</v>
      </c>
      <c r="BK159" s="211">
        <f>ROUND(I159*H159,2)</f>
        <v>0</v>
      </c>
      <c r="BL159" s="17" t="s">
        <v>226</v>
      </c>
      <c r="BM159" s="210" t="s">
        <v>340</v>
      </c>
    </row>
    <row r="160" s="2" customFormat="1">
      <c r="A160" s="38"/>
      <c r="B160" s="39"/>
      <c r="C160" s="40"/>
      <c r="D160" s="212" t="s">
        <v>228</v>
      </c>
      <c r="E160" s="40"/>
      <c r="F160" s="213" t="s">
        <v>341</v>
      </c>
      <c r="G160" s="40"/>
      <c r="H160" s="40"/>
      <c r="I160" s="214"/>
      <c r="J160" s="40"/>
      <c r="K160" s="40"/>
      <c r="L160" s="44"/>
      <c r="M160" s="215"/>
      <c r="N160" s="216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228</v>
      </c>
      <c r="AU160" s="17" t="s">
        <v>87</v>
      </c>
    </row>
    <row r="161" s="13" customFormat="1">
      <c r="A161" s="13"/>
      <c r="B161" s="217"/>
      <c r="C161" s="218"/>
      <c r="D161" s="219" t="s">
        <v>230</v>
      </c>
      <c r="E161" s="220" t="s">
        <v>19</v>
      </c>
      <c r="F161" s="221" t="s">
        <v>151</v>
      </c>
      <c r="G161" s="218"/>
      <c r="H161" s="222">
        <v>1179.2619999999999</v>
      </c>
      <c r="I161" s="223"/>
      <c r="J161" s="218"/>
      <c r="K161" s="218"/>
      <c r="L161" s="224"/>
      <c r="M161" s="225"/>
      <c r="N161" s="226"/>
      <c r="O161" s="226"/>
      <c r="P161" s="226"/>
      <c r="Q161" s="226"/>
      <c r="R161" s="226"/>
      <c r="S161" s="226"/>
      <c r="T161" s="22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28" t="s">
        <v>230</v>
      </c>
      <c r="AU161" s="228" t="s">
        <v>87</v>
      </c>
      <c r="AV161" s="13" t="s">
        <v>87</v>
      </c>
      <c r="AW161" s="13" t="s">
        <v>36</v>
      </c>
      <c r="AX161" s="13" t="s">
        <v>80</v>
      </c>
      <c r="AY161" s="228" t="s">
        <v>220</v>
      </c>
    </row>
    <row r="162" s="2" customFormat="1" ht="24.15" customHeight="1">
      <c r="A162" s="38"/>
      <c r="B162" s="39"/>
      <c r="C162" s="199" t="s">
        <v>342</v>
      </c>
      <c r="D162" s="199" t="s">
        <v>222</v>
      </c>
      <c r="E162" s="200" t="s">
        <v>343</v>
      </c>
      <c r="F162" s="201" t="s">
        <v>344</v>
      </c>
      <c r="G162" s="202" t="s">
        <v>84</v>
      </c>
      <c r="H162" s="203">
        <v>543.20000000000005</v>
      </c>
      <c r="I162" s="204"/>
      <c r="J162" s="205">
        <f>ROUND(I162*H162,2)</f>
        <v>0</v>
      </c>
      <c r="K162" s="201" t="s">
        <v>225</v>
      </c>
      <c r="L162" s="44"/>
      <c r="M162" s="206" t="s">
        <v>19</v>
      </c>
      <c r="N162" s="207" t="s">
        <v>46</v>
      </c>
      <c r="O162" s="84"/>
      <c r="P162" s="208">
        <f>O162*H162</f>
        <v>0</v>
      </c>
      <c r="Q162" s="208">
        <v>0</v>
      </c>
      <c r="R162" s="208">
        <f>Q162*H162</f>
        <v>0</v>
      </c>
      <c r="S162" s="208">
        <v>0</v>
      </c>
      <c r="T162" s="209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10" t="s">
        <v>226</v>
      </c>
      <c r="AT162" s="210" t="s">
        <v>222</v>
      </c>
      <c r="AU162" s="210" t="s">
        <v>87</v>
      </c>
      <c r="AY162" s="17" t="s">
        <v>220</v>
      </c>
      <c r="BE162" s="211">
        <f>IF(N162="základní",J162,0)</f>
        <v>0</v>
      </c>
      <c r="BF162" s="211">
        <f>IF(N162="snížená",J162,0)</f>
        <v>0</v>
      </c>
      <c r="BG162" s="211">
        <f>IF(N162="zákl. přenesená",J162,0)</f>
        <v>0</v>
      </c>
      <c r="BH162" s="211">
        <f>IF(N162="sníž. přenesená",J162,0)</f>
        <v>0</v>
      </c>
      <c r="BI162" s="211">
        <f>IF(N162="nulová",J162,0)</f>
        <v>0</v>
      </c>
      <c r="BJ162" s="17" t="s">
        <v>80</v>
      </c>
      <c r="BK162" s="211">
        <f>ROUND(I162*H162,2)</f>
        <v>0</v>
      </c>
      <c r="BL162" s="17" t="s">
        <v>226</v>
      </c>
      <c r="BM162" s="210" t="s">
        <v>345</v>
      </c>
    </row>
    <row r="163" s="2" customFormat="1">
      <c r="A163" s="38"/>
      <c r="B163" s="39"/>
      <c r="C163" s="40"/>
      <c r="D163" s="212" t="s">
        <v>228</v>
      </c>
      <c r="E163" s="40"/>
      <c r="F163" s="213" t="s">
        <v>346</v>
      </c>
      <c r="G163" s="40"/>
      <c r="H163" s="40"/>
      <c r="I163" s="214"/>
      <c r="J163" s="40"/>
      <c r="K163" s="40"/>
      <c r="L163" s="44"/>
      <c r="M163" s="215"/>
      <c r="N163" s="216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228</v>
      </c>
      <c r="AU163" s="17" t="s">
        <v>87</v>
      </c>
    </row>
    <row r="164" s="13" customFormat="1">
      <c r="A164" s="13"/>
      <c r="B164" s="217"/>
      <c r="C164" s="218"/>
      <c r="D164" s="219" t="s">
        <v>230</v>
      </c>
      <c r="E164" s="220" t="s">
        <v>19</v>
      </c>
      <c r="F164" s="221" t="s">
        <v>148</v>
      </c>
      <c r="G164" s="218"/>
      <c r="H164" s="222">
        <v>543.20000000000005</v>
      </c>
      <c r="I164" s="223"/>
      <c r="J164" s="218"/>
      <c r="K164" s="218"/>
      <c r="L164" s="224"/>
      <c r="M164" s="225"/>
      <c r="N164" s="226"/>
      <c r="O164" s="226"/>
      <c r="P164" s="226"/>
      <c r="Q164" s="226"/>
      <c r="R164" s="226"/>
      <c r="S164" s="226"/>
      <c r="T164" s="22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28" t="s">
        <v>230</v>
      </c>
      <c r="AU164" s="228" t="s">
        <v>87</v>
      </c>
      <c r="AV164" s="13" t="s">
        <v>87</v>
      </c>
      <c r="AW164" s="13" t="s">
        <v>36</v>
      </c>
      <c r="AX164" s="13" t="s">
        <v>80</v>
      </c>
      <c r="AY164" s="228" t="s">
        <v>220</v>
      </c>
    </row>
    <row r="165" s="2" customFormat="1" ht="24.15" customHeight="1">
      <c r="A165" s="38"/>
      <c r="B165" s="39"/>
      <c r="C165" s="199" t="s">
        <v>347</v>
      </c>
      <c r="D165" s="199" t="s">
        <v>222</v>
      </c>
      <c r="E165" s="200" t="s">
        <v>348</v>
      </c>
      <c r="F165" s="201" t="s">
        <v>349</v>
      </c>
      <c r="G165" s="202" t="s">
        <v>84</v>
      </c>
      <c r="H165" s="203">
        <v>1179.2619999999999</v>
      </c>
      <c r="I165" s="204"/>
      <c r="J165" s="205">
        <f>ROUND(I165*H165,2)</f>
        <v>0</v>
      </c>
      <c r="K165" s="201" t="s">
        <v>225</v>
      </c>
      <c r="L165" s="44"/>
      <c r="M165" s="206" t="s">
        <v>19</v>
      </c>
      <c r="N165" s="207" t="s">
        <v>46</v>
      </c>
      <c r="O165" s="84"/>
      <c r="P165" s="208">
        <f>O165*H165</f>
        <v>0</v>
      </c>
      <c r="Q165" s="208">
        <v>0</v>
      </c>
      <c r="R165" s="208">
        <f>Q165*H165</f>
        <v>0</v>
      </c>
      <c r="S165" s="208">
        <v>0</v>
      </c>
      <c r="T165" s="209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10" t="s">
        <v>226</v>
      </c>
      <c r="AT165" s="210" t="s">
        <v>222</v>
      </c>
      <c r="AU165" s="210" t="s">
        <v>87</v>
      </c>
      <c r="AY165" s="17" t="s">
        <v>220</v>
      </c>
      <c r="BE165" s="211">
        <f>IF(N165="základní",J165,0)</f>
        <v>0</v>
      </c>
      <c r="BF165" s="211">
        <f>IF(N165="snížená",J165,0)</f>
        <v>0</v>
      </c>
      <c r="BG165" s="211">
        <f>IF(N165="zákl. přenesená",J165,0)</f>
        <v>0</v>
      </c>
      <c r="BH165" s="211">
        <f>IF(N165="sníž. přenesená",J165,0)</f>
        <v>0</v>
      </c>
      <c r="BI165" s="211">
        <f>IF(N165="nulová",J165,0)</f>
        <v>0</v>
      </c>
      <c r="BJ165" s="17" t="s">
        <v>80</v>
      </c>
      <c r="BK165" s="211">
        <f>ROUND(I165*H165,2)</f>
        <v>0</v>
      </c>
      <c r="BL165" s="17" t="s">
        <v>226</v>
      </c>
      <c r="BM165" s="210" t="s">
        <v>350</v>
      </c>
    </row>
    <row r="166" s="2" customFormat="1">
      <c r="A166" s="38"/>
      <c r="B166" s="39"/>
      <c r="C166" s="40"/>
      <c r="D166" s="212" t="s">
        <v>228</v>
      </c>
      <c r="E166" s="40"/>
      <c r="F166" s="213" t="s">
        <v>351</v>
      </c>
      <c r="G166" s="40"/>
      <c r="H166" s="40"/>
      <c r="I166" s="214"/>
      <c r="J166" s="40"/>
      <c r="K166" s="40"/>
      <c r="L166" s="44"/>
      <c r="M166" s="215"/>
      <c r="N166" s="216"/>
      <c r="O166" s="84"/>
      <c r="P166" s="84"/>
      <c r="Q166" s="84"/>
      <c r="R166" s="84"/>
      <c r="S166" s="84"/>
      <c r="T166" s="85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228</v>
      </c>
      <c r="AU166" s="17" t="s">
        <v>87</v>
      </c>
    </row>
    <row r="167" s="13" customFormat="1">
      <c r="A167" s="13"/>
      <c r="B167" s="217"/>
      <c r="C167" s="218"/>
      <c r="D167" s="219" t="s">
        <v>230</v>
      </c>
      <c r="E167" s="220" t="s">
        <v>19</v>
      </c>
      <c r="F167" s="221" t="s">
        <v>151</v>
      </c>
      <c r="G167" s="218"/>
      <c r="H167" s="222">
        <v>1179.2619999999999</v>
      </c>
      <c r="I167" s="223"/>
      <c r="J167" s="218"/>
      <c r="K167" s="218"/>
      <c r="L167" s="224"/>
      <c r="M167" s="225"/>
      <c r="N167" s="226"/>
      <c r="O167" s="226"/>
      <c r="P167" s="226"/>
      <c r="Q167" s="226"/>
      <c r="R167" s="226"/>
      <c r="S167" s="226"/>
      <c r="T167" s="22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28" t="s">
        <v>230</v>
      </c>
      <c r="AU167" s="228" t="s">
        <v>87</v>
      </c>
      <c r="AV167" s="13" t="s">
        <v>87</v>
      </c>
      <c r="AW167" s="13" t="s">
        <v>36</v>
      </c>
      <c r="AX167" s="13" t="s">
        <v>80</v>
      </c>
      <c r="AY167" s="228" t="s">
        <v>220</v>
      </c>
    </row>
    <row r="168" s="2" customFormat="1" ht="37.8" customHeight="1">
      <c r="A168" s="38"/>
      <c r="B168" s="39"/>
      <c r="C168" s="199" t="s">
        <v>352</v>
      </c>
      <c r="D168" s="199" t="s">
        <v>222</v>
      </c>
      <c r="E168" s="200" t="s">
        <v>353</v>
      </c>
      <c r="F168" s="201" t="s">
        <v>354</v>
      </c>
      <c r="G168" s="202" t="s">
        <v>94</v>
      </c>
      <c r="H168" s="203">
        <v>1351.2719999999999</v>
      </c>
      <c r="I168" s="204"/>
      <c r="J168" s="205">
        <f>ROUND(I168*H168,2)</f>
        <v>0</v>
      </c>
      <c r="K168" s="201" t="s">
        <v>225</v>
      </c>
      <c r="L168" s="44"/>
      <c r="M168" s="206" t="s">
        <v>19</v>
      </c>
      <c r="N168" s="207" t="s">
        <v>46</v>
      </c>
      <c r="O168" s="84"/>
      <c r="P168" s="208">
        <f>O168*H168</f>
        <v>0</v>
      </c>
      <c r="Q168" s="208">
        <v>0</v>
      </c>
      <c r="R168" s="208">
        <f>Q168*H168</f>
        <v>0</v>
      </c>
      <c r="S168" s="208">
        <v>0</v>
      </c>
      <c r="T168" s="209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10" t="s">
        <v>226</v>
      </c>
      <c r="AT168" s="210" t="s">
        <v>222</v>
      </c>
      <c r="AU168" s="210" t="s">
        <v>87</v>
      </c>
      <c r="AY168" s="17" t="s">
        <v>220</v>
      </c>
      <c r="BE168" s="211">
        <f>IF(N168="základní",J168,0)</f>
        <v>0</v>
      </c>
      <c r="BF168" s="211">
        <f>IF(N168="snížená",J168,0)</f>
        <v>0</v>
      </c>
      <c r="BG168" s="211">
        <f>IF(N168="zákl. přenesená",J168,0)</f>
        <v>0</v>
      </c>
      <c r="BH168" s="211">
        <f>IF(N168="sníž. přenesená",J168,0)</f>
        <v>0</v>
      </c>
      <c r="BI168" s="211">
        <f>IF(N168="nulová",J168,0)</f>
        <v>0</v>
      </c>
      <c r="BJ168" s="17" t="s">
        <v>80</v>
      </c>
      <c r="BK168" s="211">
        <f>ROUND(I168*H168,2)</f>
        <v>0</v>
      </c>
      <c r="BL168" s="17" t="s">
        <v>226</v>
      </c>
      <c r="BM168" s="210" t="s">
        <v>355</v>
      </c>
    </row>
    <row r="169" s="2" customFormat="1">
      <c r="A169" s="38"/>
      <c r="B169" s="39"/>
      <c r="C169" s="40"/>
      <c r="D169" s="212" t="s">
        <v>228</v>
      </c>
      <c r="E169" s="40"/>
      <c r="F169" s="213" t="s">
        <v>356</v>
      </c>
      <c r="G169" s="40"/>
      <c r="H169" s="40"/>
      <c r="I169" s="214"/>
      <c r="J169" s="40"/>
      <c r="K169" s="40"/>
      <c r="L169" s="44"/>
      <c r="M169" s="215"/>
      <c r="N169" s="216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228</v>
      </c>
      <c r="AU169" s="17" t="s">
        <v>87</v>
      </c>
    </row>
    <row r="170" s="13" customFormat="1">
      <c r="A170" s="13"/>
      <c r="B170" s="217"/>
      <c r="C170" s="218"/>
      <c r="D170" s="219" t="s">
        <v>230</v>
      </c>
      <c r="E170" s="220" t="s">
        <v>19</v>
      </c>
      <c r="F170" s="221" t="s">
        <v>357</v>
      </c>
      <c r="G170" s="218"/>
      <c r="H170" s="222">
        <v>1351.2719999999999</v>
      </c>
      <c r="I170" s="223"/>
      <c r="J170" s="218"/>
      <c r="K170" s="218"/>
      <c r="L170" s="224"/>
      <c r="M170" s="225"/>
      <c r="N170" s="226"/>
      <c r="O170" s="226"/>
      <c r="P170" s="226"/>
      <c r="Q170" s="226"/>
      <c r="R170" s="226"/>
      <c r="S170" s="226"/>
      <c r="T170" s="22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28" t="s">
        <v>230</v>
      </c>
      <c r="AU170" s="228" t="s">
        <v>87</v>
      </c>
      <c r="AV170" s="13" t="s">
        <v>87</v>
      </c>
      <c r="AW170" s="13" t="s">
        <v>36</v>
      </c>
      <c r="AX170" s="13" t="s">
        <v>80</v>
      </c>
      <c r="AY170" s="228" t="s">
        <v>220</v>
      </c>
    </row>
    <row r="171" s="2" customFormat="1" ht="24.15" customHeight="1">
      <c r="A171" s="38"/>
      <c r="B171" s="39"/>
      <c r="C171" s="199" t="s">
        <v>358</v>
      </c>
      <c r="D171" s="199" t="s">
        <v>222</v>
      </c>
      <c r="E171" s="200" t="s">
        <v>359</v>
      </c>
      <c r="F171" s="201" t="s">
        <v>360</v>
      </c>
      <c r="G171" s="202" t="s">
        <v>361</v>
      </c>
      <c r="H171" s="203">
        <v>2702.5439999999999</v>
      </c>
      <c r="I171" s="204"/>
      <c r="J171" s="205">
        <f>ROUND(I171*H171,2)</f>
        <v>0</v>
      </c>
      <c r="K171" s="201" t="s">
        <v>225</v>
      </c>
      <c r="L171" s="44"/>
      <c r="M171" s="206" t="s">
        <v>19</v>
      </c>
      <c r="N171" s="207" t="s">
        <v>46</v>
      </c>
      <c r="O171" s="84"/>
      <c r="P171" s="208">
        <f>O171*H171</f>
        <v>0</v>
      </c>
      <c r="Q171" s="208">
        <v>0</v>
      </c>
      <c r="R171" s="208">
        <f>Q171*H171</f>
        <v>0</v>
      </c>
      <c r="S171" s="208">
        <v>0</v>
      </c>
      <c r="T171" s="209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10" t="s">
        <v>226</v>
      </c>
      <c r="AT171" s="210" t="s">
        <v>222</v>
      </c>
      <c r="AU171" s="210" t="s">
        <v>87</v>
      </c>
      <c r="AY171" s="17" t="s">
        <v>220</v>
      </c>
      <c r="BE171" s="211">
        <f>IF(N171="základní",J171,0)</f>
        <v>0</v>
      </c>
      <c r="BF171" s="211">
        <f>IF(N171="snížená",J171,0)</f>
        <v>0</v>
      </c>
      <c r="BG171" s="211">
        <f>IF(N171="zákl. přenesená",J171,0)</f>
        <v>0</v>
      </c>
      <c r="BH171" s="211">
        <f>IF(N171="sníž. přenesená",J171,0)</f>
        <v>0</v>
      </c>
      <c r="BI171" s="211">
        <f>IF(N171="nulová",J171,0)</f>
        <v>0</v>
      </c>
      <c r="BJ171" s="17" t="s">
        <v>80</v>
      </c>
      <c r="BK171" s="211">
        <f>ROUND(I171*H171,2)</f>
        <v>0</v>
      </c>
      <c r="BL171" s="17" t="s">
        <v>226</v>
      </c>
      <c r="BM171" s="210" t="s">
        <v>362</v>
      </c>
    </row>
    <row r="172" s="2" customFormat="1">
      <c r="A172" s="38"/>
      <c r="B172" s="39"/>
      <c r="C172" s="40"/>
      <c r="D172" s="212" t="s">
        <v>228</v>
      </c>
      <c r="E172" s="40"/>
      <c r="F172" s="213" t="s">
        <v>363</v>
      </c>
      <c r="G172" s="40"/>
      <c r="H172" s="40"/>
      <c r="I172" s="214"/>
      <c r="J172" s="40"/>
      <c r="K172" s="40"/>
      <c r="L172" s="44"/>
      <c r="M172" s="215"/>
      <c r="N172" s="216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228</v>
      </c>
      <c r="AU172" s="17" t="s">
        <v>87</v>
      </c>
    </row>
    <row r="173" s="13" customFormat="1">
      <c r="A173" s="13"/>
      <c r="B173" s="217"/>
      <c r="C173" s="218"/>
      <c r="D173" s="219" t="s">
        <v>230</v>
      </c>
      <c r="E173" s="220" t="s">
        <v>19</v>
      </c>
      <c r="F173" s="221" t="s">
        <v>364</v>
      </c>
      <c r="G173" s="218"/>
      <c r="H173" s="222">
        <v>2702.5439999999999</v>
      </c>
      <c r="I173" s="223"/>
      <c r="J173" s="218"/>
      <c r="K173" s="218"/>
      <c r="L173" s="224"/>
      <c r="M173" s="225"/>
      <c r="N173" s="226"/>
      <c r="O173" s="226"/>
      <c r="P173" s="226"/>
      <c r="Q173" s="226"/>
      <c r="R173" s="226"/>
      <c r="S173" s="226"/>
      <c r="T173" s="22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28" t="s">
        <v>230</v>
      </c>
      <c r="AU173" s="228" t="s">
        <v>87</v>
      </c>
      <c r="AV173" s="13" t="s">
        <v>87</v>
      </c>
      <c r="AW173" s="13" t="s">
        <v>36</v>
      </c>
      <c r="AX173" s="13" t="s">
        <v>80</v>
      </c>
      <c r="AY173" s="228" t="s">
        <v>220</v>
      </c>
    </row>
    <row r="174" s="2" customFormat="1" ht="24.15" customHeight="1">
      <c r="A174" s="38"/>
      <c r="B174" s="39"/>
      <c r="C174" s="199" t="s">
        <v>365</v>
      </c>
      <c r="D174" s="199" t="s">
        <v>222</v>
      </c>
      <c r="E174" s="200" t="s">
        <v>366</v>
      </c>
      <c r="F174" s="201" t="s">
        <v>367</v>
      </c>
      <c r="G174" s="202" t="s">
        <v>94</v>
      </c>
      <c r="H174" s="203">
        <v>1351.2719999999999</v>
      </c>
      <c r="I174" s="204"/>
      <c r="J174" s="205">
        <f>ROUND(I174*H174,2)</f>
        <v>0</v>
      </c>
      <c r="K174" s="201" t="s">
        <v>225</v>
      </c>
      <c r="L174" s="44"/>
      <c r="M174" s="206" t="s">
        <v>19</v>
      </c>
      <c r="N174" s="207" t="s">
        <v>46</v>
      </c>
      <c r="O174" s="84"/>
      <c r="P174" s="208">
        <f>O174*H174</f>
        <v>0</v>
      </c>
      <c r="Q174" s="208">
        <v>0</v>
      </c>
      <c r="R174" s="208">
        <f>Q174*H174</f>
        <v>0</v>
      </c>
      <c r="S174" s="208">
        <v>0</v>
      </c>
      <c r="T174" s="209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10" t="s">
        <v>226</v>
      </c>
      <c r="AT174" s="210" t="s">
        <v>222</v>
      </c>
      <c r="AU174" s="210" t="s">
        <v>87</v>
      </c>
      <c r="AY174" s="17" t="s">
        <v>220</v>
      </c>
      <c r="BE174" s="211">
        <f>IF(N174="základní",J174,0)</f>
        <v>0</v>
      </c>
      <c r="BF174" s="211">
        <f>IF(N174="snížená",J174,0)</f>
        <v>0</v>
      </c>
      <c r="BG174" s="211">
        <f>IF(N174="zákl. přenesená",J174,0)</f>
        <v>0</v>
      </c>
      <c r="BH174" s="211">
        <f>IF(N174="sníž. přenesená",J174,0)</f>
        <v>0</v>
      </c>
      <c r="BI174" s="211">
        <f>IF(N174="nulová",J174,0)</f>
        <v>0</v>
      </c>
      <c r="BJ174" s="17" t="s">
        <v>80</v>
      </c>
      <c r="BK174" s="211">
        <f>ROUND(I174*H174,2)</f>
        <v>0</v>
      </c>
      <c r="BL174" s="17" t="s">
        <v>226</v>
      </c>
      <c r="BM174" s="210" t="s">
        <v>368</v>
      </c>
    </row>
    <row r="175" s="2" customFormat="1">
      <c r="A175" s="38"/>
      <c r="B175" s="39"/>
      <c r="C175" s="40"/>
      <c r="D175" s="212" t="s">
        <v>228</v>
      </c>
      <c r="E175" s="40"/>
      <c r="F175" s="213" t="s">
        <v>369</v>
      </c>
      <c r="G175" s="40"/>
      <c r="H175" s="40"/>
      <c r="I175" s="214"/>
      <c r="J175" s="40"/>
      <c r="K175" s="40"/>
      <c r="L175" s="44"/>
      <c r="M175" s="215"/>
      <c r="N175" s="216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228</v>
      </c>
      <c r="AU175" s="17" t="s">
        <v>87</v>
      </c>
    </row>
    <row r="176" s="13" customFormat="1">
      <c r="A176" s="13"/>
      <c r="B176" s="217"/>
      <c r="C176" s="218"/>
      <c r="D176" s="219" t="s">
        <v>230</v>
      </c>
      <c r="E176" s="220" t="s">
        <v>19</v>
      </c>
      <c r="F176" s="221" t="s">
        <v>357</v>
      </c>
      <c r="G176" s="218"/>
      <c r="H176" s="222">
        <v>1351.2719999999999</v>
      </c>
      <c r="I176" s="223"/>
      <c r="J176" s="218"/>
      <c r="K176" s="218"/>
      <c r="L176" s="224"/>
      <c r="M176" s="225"/>
      <c r="N176" s="226"/>
      <c r="O176" s="226"/>
      <c r="P176" s="226"/>
      <c r="Q176" s="226"/>
      <c r="R176" s="226"/>
      <c r="S176" s="226"/>
      <c r="T176" s="22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28" t="s">
        <v>230</v>
      </c>
      <c r="AU176" s="228" t="s">
        <v>87</v>
      </c>
      <c r="AV176" s="13" t="s">
        <v>87</v>
      </c>
      <c r="AW176" s="13" t="s">
        <v>36</v>
      </c>
      <c r="AX176" s="13" t="s">
        <v>80</v>
      </c>
      <c r="AY176" s="228" t="s">
        <v>220</v>
      </c>
    </row>
    <row r="177" s="2" customFormat="1" ht="33" customHeight="1">
      <c r="A177" s="38"/>
      <c r="B177" s="39"/>
      <c r="C177" s="199" t="s">
        <v>370</v>
      </c>
      <c r="D177" s="199" t="s">
        <v>222</v>
      </c>
      <c r="E177" s="200" t="s">
        <v>371</v>
      </c>
      <c r="F177" s="201" t="s">
        <v>372</v>
      </c>
      <c r="G177" s="202" t="s">
        <v>94</v>
      </c>
      <c r="H177" s="203">
        <v>419.76100000000002</v>
      </c>
      <c r="I177" s="204"/>
      <c r="J177" s="205">
        <f>ROUND(I177*H177,2)</f>
        <v>0</v>
      </c>
      <c r="K177" s="201" t="s">
        <v>225</v>
      </c>
      <c r="L177" s="44"/>
      <c r="M177" s="206" t="s">
        <v>19</v>
      </c>
      <c r="N177" s="207" t="s">
        <v>46</v>
      </c>
      <c r="O177" s="84"/>
      <c r="P177" s="208">
        <f>O177*H177</f>
        <v>0</v>
      </c>
      <c r="Q177" s="208">
        <v>0</v>
      </c>
      <c r="R177" s="208">
        <f>Q177*H177</f>
        <v>0</v>
      </c>
      <c r="S177" s="208">
        <v>0</v>
      </c>
      <c r="T177" s="209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10" t="s">
        <v>226</v>
      </c>
      <c r="AT177" s="210" t="s">
        <v>222</v>
      </c>
      <c r="AU177" s="210" t="s">
        <v>87</v>
      </c>
      <c r="AY177" s="17" t="s">
        <v>220</v>
      </c>
      <c r="BE177" s="211">
        <f>IF(N177="základní",J177,0)</f>
        <v>0</v>
      </c>
      <c r="BF177" s="211">
        <f>IF(N177="snížená",J177,0)</f>
        <v>0</v>
      </c>
      <c r="BG177" s="211">
        <f>IF(N177="zákl. přenesená",J177,0)</f>
        <v>0</v>
      </c>
      <c r="BH177" s="211">
        <f>IF(N177="sníž. přenesená",J177,0)</f>
        <v>0</v>
      </c>
      <c r="BI177" s="211">
        <f>IF(N177="nulová",J177,0)</f>
        <v>0</v>
      </c>
      <c r="BJ177" s="17" t="s">
        <v>80</v>
      </c>
      <c r="BK177" s="211">
        <f>ROUND(I177*H177,2)</f>
        <v>0</v>
      </c>
      <c r="BL177" s="17" t="s">
        <v>226</v>
      </c>
      <c r="BM177" s="210" t="s">
        <v>373</v>
      </c>
    </row>
    <row r="178" s="2" customFormat="1">
      <c r="A178" s="38"/>
      <c r="B178" s="39"/>
      <c r="C178" s="40"/>
      <c r="D178" s="212" t="s">
        <v>228</v>
      </c>
      <c r="E178" s="40"/>
      <c r="F178" s="213" t="s">
        <v>374</v>
      </c>
      <c r="G178" s="40"/>
      <c r="H178" s="40"/>
      <c r="I178" s="214"/>
      <c r="J178" s="40"/>
      <c r="K178" s="40"/>
      <c r="L178" s="44"/>
      <c r="M178" s="215"/>
      <c r="N178" s="216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228</v>
      </c>
      <c r="AU178" s="17" t="s">
        <v>87</v>
      </c>
    </row>
    <row r="179" s="13" customFormat="1">
      <c r="A179" s="13"/>
      <c r="B179" s="217"/>
      <c r="C179" s="218"/>
      <c r="D179" s="219" t="s">
        <v>230</v>
      </c>
      <c r="E179" s="220" t="s">
        <v>19</v>
      </c>
      <c r="F179" s="221" t="s">
        <v>178</v>
      </c>
      <c r="G179" s="218"/>
      <c r="H179" s="222">
        <v>419.76100000000002</v>
      </c>
      <c r="I179" s="223"/>
      <c r="J179" s="218"/>
      <c r="K179" s="218"/>
      <c r="L179" s="224"/>
      <c r="M179" s="225"/>
      <c r="N179" s="226"/>
      <c r="O179" s="226"/>
      <c r="P179" s="226"/>
      <c r="Q179" s="226"/>
      <c r="R179" s="226"/>
      <c r="S179" s="226"/>
      <c r="T179" s="22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28" t="s">
        <v>230</v>
      </c>
      <c r="AU179" s="228" t="s">
        <v>87</v>
      </c>
      <c r="AV179" s="13" t="s">
        <v>87</v>
      </c>
      <c r="AW179" s="13" t="s">
        <v>36</v>
      </c>
      <c r="AX179" s="13" t="s">
        <v>80</v>
      </c>
      <c r="AY179" s="228" t="s">
        <v>220</v>
      </c>
    </row>
    <row r="180" s="2" customFormat="1" ht="16.5" customHeight="1">
      <c r="A180" s="38"/>
      <c r="B180" s="39"/>
      <c r="C180" s="241" t="s">
        <v>375</v>
      </c>
      <c r="D180" s="241" t="s">
        <v>376</v>
      </c>
      <c r="E180" s="242" t="s">
        <v>377</v>
      </c>
      <c r="F180" s="243" t="s">
        <v>378</v>
      </c>
      <c r="G180" s="244" t="s">
        <v>361</v>
      </c>
      <c r="H180" s="245">
        <v>883.26099999999997</v>
      </c>
      <c r="I180" s="246"/>
      <c r="J180" s="247">
        <f>ROUND(I180*H180,2)</f>
        <v>0</v>
      </c>
      <c r="K180" s="243" t="s">
        <v>225</v>
      </c>
      <c r="L180" s="248"/>
      <c r="M180" s="249" t="s">
        <v>19</v>
      </c>
      <c r="N180" s="250" t="s">
        <v>46</v>
      </c>
      <c r="O180" s="84"/>
      <c r="P180" s="208">
        <f>O180*H180</f>
        <v>0</v>
      </c>
      <c r="Q180" s="208">
        <v>1</v>
      </c>
      <c r="R180" s="208">
        <f>Q180*H180</f>
        <v>883.26099999999997</v>
      </c>
      <c r="S180" s="208">
        <v>0</v>
      </c>
      <c r="T180" s="209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10" t="s">
        <v>156</v>
      </c>
      <c r="AT180" s="210" t="s">
        <v>376</v>
      </c>
      <c r="AU180" s="210" t="s">
        <v>87</v>
      </c>
      <c r="AY180" s="17" t="s">
        <v>220</v>
      </c>
      <c r="BE180" s="211">
        <f>IF(N180="základní",J180,0)</f>
        <v>0</v>
      </c>
      <c r="BF180" s="211">
        <f>IF(N180="snížená",J180,0)</f>
        <v>0</v>
      </c>
      <c r="BG180" s="211">
        <f>IF(N180="zákl. přenesená",J180,0)</f>
        <v>0</v>
      </c>
      <c r="BH180" s="211">
        <f>IF(N180="sníž. přenesená",J180,0)</f>
        <v>0</v>
      </c>
      <c r="BI180" s="211">
        <f>IF(N180="nulová",J180,0)</f>
        <v>0</v>
      </c>
      <c r="BJ180" s="17" t="s">
        <v>80</v>
      </c>
      <c r="BK180" s="211">
        <f>ROUND(I180*H180,2)</f>
        <v>0</v>
      </c>
      <c r="BL180" s="17" t="s">
        <v>226</v>
      </c>
      <c r="BM180" s="210" t="s">
        <v>379</v>
      </c>
    </row>
    <row r="181" s="2" customFormat="1" ht="37.8" customHeight="1">
      <c r="A181" s="38"/>
      <c r="B181" s="39"/>
      <c r="C181" s="199" t="s">
        <v>380</v>
      </c>
      <c r="D181" s="199" t="s">
        <v>222</v>
      </c>
      <c r="E181" s="200" t="s">
        <v>381</v>
      </c>
      <c r="F181" s="201" t="s">
        <v>382</v>
      </c>
      <c r="G181" s="202" t="s">
        <v>94</v>
      </c>
      <c r="H181" s="203">
        <v>364.58499999999998</v>
      </c>
      <c r="I181" s="204"/>
      <c r="J181" s="205">
        <f>ROUND(I181*H181,2)</f>
        <v>0</v>
      </c>
      <c r="K181" s="201" t="s">
        <v>225</v>
      </c>
      <c r="L181" s="44"/>
      <c r="M181" s="206" t="s">
        <v>19</v>
      </c>
      <c r="N181" s="207" t="s">
        <v>46</v>
      </c>
      <c r="O181" s="84"/>
      <c r="P181" s="208">
        <f>O181*H181</f>
        <v>0</v>
      </c>
      <c r="Q181" s="208">
        <v>0</v>
      </c>
      <c r="R181" s="208">
        <f>Q181*H181</f>
        <v>0</v>
      </c>
      <c r="S181" s="208">
        <v>0</v>
      </c>
      <c r="T181" s="209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10" t="s">
        <v>226</v>
      </c>
      <c r="AT181" s="210" t="s">
        <v>222</v>
      </c>
      <c r="AU181" s="210" t="s">
        <v>87</v>
      </c>
      <c r="AY181" s="17" t="s">
        <v>220</v>
      </c>
      <c r="BE181" s="211">
        <f>IF(N181="základní",J181,0)</f>
        <v>0</v>
      </c>
      <c r="BF181" s="211">
        <f>IF(N181="snížená",J181,0)</f>
        <v>0</v>
      </c>
      <c r="BG181" s="211">
        <f>IF(N181="zákl. přenesená",J181,0)</f>
        <v>0</v>
      </c>
      <c r="BH181" s="211">
        <f>IF(N181="sníž. přenesená",J181,0)</f>
        <v>0</v>
      </c>
      <c r="BI181" s="211">
        <f>IF(N181="nulová",J181,0)</f>
        <v>0</v>
      </c>
      <c r="BJ181" s="17" t="s">
        <v>80</v>
      </c>
      <c r="BK181" s="211">
        <f>ROUND(I181*H181,2)</f>
        <v>0</v>
      </c>
      <c r="BL181" s="17" t="s">
        <v>226</v>
      </c>
      <c r="BM181" s="210" t="s">
        <v>383</v>
      </c>
    </row>
    <row r="182" s="2" customFormat="1">
      <c r="A182" s="38"/>
      <c r="B182" s="39"/>
      <c r="C182" s="40"/>
      <c r="D182" s="212" t="s">
        <v>228</v>
      </c>
      <c r="E182" s="40"/>
      <c r="F182" s="213" t="s">
        <v>384</v>
      </c>
      <c r="G182" s="40"/>
      <c r="H182" s="40"/>
      <c r="I182" s="214"/>
      <c r="J182" s="40"/>
      <c r="K182" s="40"/>
      <c r="L182" s="44"/>
      <c r="M182" s="215"/>
      <c r="N182" s="216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228</v>
      </c>
      <c r="AU182" s="17" t="s">
        <v>87</v>
      </c>
    </row>
    <row r="183" s="13" customFormat="1">
      <c r="A183" s="13"/>
      <c r="B183" s="217"/>
      <c r="C183" s="218"/>
      <c r="D183" s="219" t="s">
        <v>230</v>
      </c>
      <c r="E183" s="220" t="s">
        <v>19</v>
      </c>
      <c r="F183" s="221" t="s">
        <v>135</v>
      </c>
      <c r="G183" s="218"/>
      <c r="H183" s="222">
        <v>364.58499999999998</v>
      </c>
      <c r="I183" s="223"/>
      <c r="J183" s="218"/>
      <c r="K183" s="218"/>
      <c r="L183" s="224"/>
      <c r="M183" s="225"/>
      <c r="N183" s="226"/>
      <c r="O183" s="226"/>
      <c r="P183" s="226"/>
      <c r="Q183" s="226"/>
      <c r="R183" s="226"/>
      <c r="S183" s="226"/>
      <c r="T183" s="22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28" t="s">
        <v>230</v>
      </c>
      <c r="AU183" s="228" t="s">
        <v>87</v>
      </c>
      <c r="AV183" s="13" t="s">
        <v>87</v>
      </c>
      <c r="AW183" s="13" t="s">
        <v>36</v>
      </c>
      <c r="AX183" s="13" t="s">
        <v>80</v>
      </c>
      <c r="AY183" s="228" t="s">
        <v>220</v>
      </c>
    </row>
    <row r="184" s="2" customFormat="1" ht="16.5" customHeight="1">
      <c r="A184" s="38"/>
      <c r="B184" s="39"/>
      <c r="C184" s="241" t="s">
        <v>385</v>
      </c>
      <c r="D184" s="241" t="s">
        <v>376</v>
      </c>
      <c r="E184" s="242" t="s">
        <v>386</v>
      </c>
      <c r="F184" s="243" t="s">
        <v>387</v>
      </c>
      <c r="G184" s="244" t="s">
        <v>361</v>
      </c>
      <c r="H184" s="245">
        <v>767.15999999999997</v>
      </c>
      <c r="I184" s="246"/>
      <c r="J184" s="247">
        <f>ROUND(I184*H184,2)</f>
        <v>0</v>
      </c>
      <c r="K184" s="243" t="s">
        <v>225</v>
      </c>
      <c r="L184" s="248"/>
      <c r="M184" s="249" t="s">
        <v>19</v>
      </c>
      <c r="N184" s="250" t="s">
        <v>46</v>
      </c>
      <c r="O184" s="84"/>
      <c r="P184" s="208">
        <f>O184*H184</f>
        <v>0</v>
      </c>
      <c r="Q184" s="208">
        <v>1</v>
      </c>
      <c r="R184" s="208">
        <f>Q184*H184</f>
        <v>767.15999999999997</v>
      </c>
      <c r="S184" s="208">
        <v>0</v>
      </c>
      <c r="T184" s="209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10" t="s">
        <v>156</v>
      </c>
      <c r="AT184" s="210" t="s">
        <v>376</v>
      </c>
      <c r="AU184" s="210" t="s">
        <v>87</v>
      </c>
      <c r="AY184" s="17" t="s">
        <v>220</v>
      </c>
      <c r="BE184" s="211">
        <f>IF(N184="základní",J184,0)</f>
        <v>0</v>
      </c>
      <c r="BF184" s="211">
        <f>IF(N184="snížená",J184,0)</f>
        <v>0</v>
      </c>
      <c r="BG184" s="211">
        <f>IF(N184="zákl. přenesená",J184,0)</f>
        <v>0</v>
      </c>
      <c r="BH184" s="211">
        <f>IF(N184="sníž. přenesená",J184,0)</f>
        <v>0</v>
      </c>
      <c r="BI184" s="211">
        <f>IF(N184="nulová",J184,0)</f>
        <v>0</v>
      </c>
      <c r="BJ184" s="17" t="s">
        <v>80</v>
      </c>
      <c r="BK184" s="211">
        <f>ROUND(I184*H184,2)</f>
        <v>0</v>
      </c>
      <c r="BL184" s="17" t="s">
        <v>226</v>
      </c>
      <c r="BM184" s="210" t="s">
        <v>388</v>
      </c>
    </row>
    <row r="185" s="2" customFormat="1" ht="16.5" customHeight="1">
      <c r="A185" s="38"/>
      <c r="B185" s="39"/>
      <c r="C185" s="199" t="s">
        <v>389</v>
      </c>
      <c r="D185" s="199" t="s">
        <v>222</v>
      </c>
      <c r="E185" s="200" t="s">
        <v>390</v>
      </c>
      <c r="F185" s="201" t="s">
        <v>391</v>
      </c>
      <c r="G185" s="202" t="s">
        <v>84</v>
      </c>
      <c r="H185" s="203">
        <v>15.35</v>
      </c>
      <c r="I185" s="204"/>
      <c r="J185" s="205">
        <f>ROUND(I185*H185,2)</f>
        <v>0</v>
      </c>
      <c r="K185" s="201" t="s">
        <v>225</v>
      </c>
      <c r="L185" s="44"/>
      <c r="M185" s="206" t="s">
        <v>19</v>
      </c>
      <c r="N185" s="207" t="s">
        <v>46</v>
      </c>
      <c r="O185" s="84"/>
      <c r="P185" s="208">
        <f>O185*H185</f>
        <v>0</v>
      </c>
      <c r="Q185" s="208">
        <v>0</v>
      </c>
      <c r="R185" s="208">
        <f>Q185*H185</f>
        <v>0</v>
      </c>
      <c r="S185" s="208">
        <v>0</v>
      </c>
      <c r="T185" s="209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10" t="s">
        <v>226</v>
      </c>
      <c r="AT185" s="210" t="s">
        <v>222</v>
      </c>
      <c r="AU185" s="210" t="s">
        <v>87</v>
      </c>
      <c r="AY185" s="17" t="s">
        <v>220</v>
      </c>
      <c r="BE185" s="211">
        <f>IF(N185="základní",J185,0)</f>
        <v>0</v>
      </c>
      <c r="BF185" s="211">
        <f>IF(N185="snížená",J185,0)</f>
        <v>0</v>
      </c>
      <c r="BG185" s="211">
        <f>IF(N185="zákl. přenesená",J185,0)</f>
        <v>0</v>
      </c>
      <c r="BH185" s="211">
        <f>IF(N185="sníž. přenesená",J185,0)</f>
        <v>0</v>
      </c>
      <c r="BI185" s="211">
        <f>IF(N185="nulová",J185,0)</f>
        <v>0</v>
      </c>
      <c r="BJ185" s="17" t="s">
        <v>80</v>
      </c>
      <c r="BK185" s="211">
        <f>ROUND(I185*H185,2)</f>
        <v>0</v>
      </c>
      <c r="BL185" s="17" t="s">
        <v>226</v>
      </c>
      <c r="BM185" s="210" t="s">
        <v>392</v>
      </c>
    </row>
    <row r="186" s="2" customFormat="1">
      <c r="A186" s="38"/>
      <c r="B186" s="39"/>
      <c r="C186" s="40"/>
      <c r="D186" s="212" t="s">
        <v>228</v>
      </c>
      <c r="E186" s="40"/>
      <c r="F186" s="213" t="s">
        <v>393</v>
      </c>
      <c r="G186" s="40"/>
      <c r="H186" s="40"/>
      <c r="I186" s="214"/>
      <c r="J186" s="40"/>
      <c r="K186" s="40"/>
      <c r="L186" s="44"/>
      <c r="M186" s="215"/>
      <c r="N186" s="216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228</v>
      </c>
      <c r="AU186" s="17" t="s">
        <v>87</v>
      </c>
    </row>
    <row r="187" s="13" customFormat="1">
      <c r="A187" s="13"/>
      <c r="B187" s="217"/>
      <c r="C187" s="218"/>
      <c r="D187" s="219" t="s">
        <v>230</v>
      </c>
      <c r="E187" s="220" t="s">
        <v>19</v>
      </c>
      <c r="F187" s="221" t="s">
        <v>145</v>
      </c>
      <c r="G187" s="218"/>
      <c r="H187" s="222">
        <v>15.35</v>
      </c>
      <c r="I187" s="223"/>
      <c r="J187" s="218"/>
      <c r="K187" s="218"/>
      <c r="L187" s="224"/>
      <c r="M187" s="225"/>
      <c r="N187" s="226"/>
      <c r="O187" s="226"/>
      <c r="P187" s="226"/>
      <c r="Q187" s="226"/>
      <c r="R187" s="226"/>
      <c r="S187" s="226"/>
      <c r="T187" s="22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28" t="s">
        <v>230</v>
      </c>
      <c r="AU187" s="228" t="s">
        <v>87</v>
      </c>
      <c r="AV187" s="13" t="s">
        <v>87</v>
      </c>
      <c r="AW187" s="13" t="s">
        <v>36</v>
      </c>
      <c r="AX187" s="13" t="s">
        <v>80</v>
      </c>
      <c r="AY187" s="228" t="s">
        <v>220</v>
      </c>
    </row>
    <row r="188" s="12" customFormat="1" ht="22.8" customHeight="1">
      <c r="A188" s="12"/>
      <c r="B188" s="183"/>
      <c r="C188" s="184"/>
      <c r="D188" s="185" t="s">
        <v>74</v>
      </c>
      <c r="E188" s="197" t="s">
        <v>87</v>
      </c>
      <c r="F188" s="197" t="s">
        <v>394</v>
      </c>
      <c r="G188" s="184"/>
      <c r="H188" s="184"/>
      <c r="I188" s="187"/>
      <c r="J188" s="198">
        <f>BK188</f>
        <v>0</v>
      </c>
      <c r="K188" s="184"/>
      <c r="L188" s="189"/>
      <c r="M188" s="190"/>
      <c r="N188" s="191"/>
      <c r="O188" s="191"/>
      <c r="P188" s="192">
        <f>SUM(P189:P191)</f>
        <v>0</v>
      </c>
      <c r="Q188" s="191"/>
      <c r="R188" s="192">
        <f>SUM(R189:R191)</f>
        <v>67.875204000000011</v>
      </c>
      <c r="S188" s="191"/>
      <c r="T188" s="193">
        <f>SUM(T189:T191)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94" t="s">
        <v>80</v>
      </c>
      <c r="AT188" s="195" t="s">
        <v>74</v>
      </c>
      <c r="AU188" s="195" t="s">
        <v>80</v>
      </c>
      <c r="AY188" s="194" t="s">
        <v>220</v>
      </c>
      <c r="BK188" s="196">
        <f>SUM(BK189:BK191)</f>
        <v>0</v>
      </c>
    </row>
    <row r="189" s="2" customFormat="1" ht="33" customHeight="1">
      <c r="A189" s="38"/>
      <c r="B189" s="39"/>
      <c r="C189" s="199" t="s">
        <v>395</v>
      </c>
      <c r="D189" s="199" t="s">
        <v>222</v>
      </c>
      <c r="E189" s="200" t="s">
        <v>396</v>
      </c>
      <c r="F189" s="201" t="s">
        <v>397</v>
      </c>
      <c r="G189" s="202" t="s">
        <v>119</v>
      </c>
      <c r="H189" s="203">
        <v>331.60000000000002</v>
      </c>
      <c r="I189" s="204"/>
      <c r="J189" s="205">
        <f>ROUND(I189*H189,2)</f>
        <v>0</v>
      </c>
      <c r="K189" s="201" t="s">
        <v>225</v>
      </c>
      <c r="L189" s="44"/>
      <c r="M189" s="206" t="s">
        <v>19</v>
      </c>
      <c r="N189" s="207" t="s">
        <v>46</v>
      </c>
      <c r="O189" s="84"/>
      <c r="P189" s="208">
        <f>O189*H189</f>
        <v>0</v>
      </c>
      <c r="Q189" s="208">
        <v>0.20469000000000001</v>
      </c>
      <c r="R189" s="208">
        <f>Q189*H189</f>
        <v>67.875204000000011</v>
      </c>
      <c r="S189" s="208">
        <v>0</v>
      </c>
      <c r="T189" s="209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10" t="s">
        <v>226</v>
      </c>
      <c r="AT189" s="210" t="s">
        <v>222</v>
      </c>
      <c r="AU189" s="210" t="s">
        <v>87</v>
      </c>
      <c r="AY189" s="17" t="s">
        <v>220</v>
      </c>
      <c r="BE189" s="211">
        <f>IF(N189="základní",J189,0)</f>
        <v>0</v>
      </c>
      <c r="BF189" s="211">
        <f>IF(N189="snížená",J189,0)</f>
        <v>0</v>
      </c>
      <c r="BG189" s="211">
        <f>IF(N189="zákl. přenesená",J189,0)</f>
        <v>0</v>
      </c>
      <c r="BH189" s="211">
        <f>IF(N189="sníž. přenesená",J189,0)</f>
        <v>0</v>
      </c>
      <c r="BI189" s="211">
        <f>IF(N189="nulová",J189,0)</f>
        <v>0</v>
      </c>
      <c r="BJ189" s="17" t="s">
        <v>80</v>
      </c>
      <c r="BK189" s="211">
        <f>ROUND(I189*H189,2)</f>
        <v>0</v>
      </c>
      <c r="BL189" s="17" t="s">
        <v>226</v>
      </c>
      <c r="BM189" s="210" t="s">
        <v>398</v>
      </c>
    </row>
    <row r="190" s="2" customFormat="1">
      <c r="A190" s="38"/>
      <c r="B190" s="39"/>
      <c r="C190" s="40"/>
      <c r="D190" s="212" t="s">
        <v>228</v>
      </c>
      <c r="E190" s="40"/>
      <c r="F190" s="213" t="s">
        <v>399</v>
      </c>
      <c r="G190" s="40"/>
      <c r="H190" s="40"/>
      <c r="I190" s="214"/>
      <c r="J190" s="40"/>
      <c r="K190" s="40"/>
      <c r="L190" s="44"/>
      <c r="M190" s="215"/>
      <c r="N190" s="216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228</v>
      </c>
      <c r="AU190" s="17" t="s">
        <v>87</v>
      </c>
    </row>
    <row r="191" s="13" customFormat="1">
      <c r="A191" s="13"/>
      <c r="B191" s="217"/>
      <c r="C191" s="218"/>
      <c r="D191" s="219" t="s">
        <v>230</v>
      </c>
      <c r="E191" s="220" t="s">
        <v>19</v>
      </c>
      <c r="F191" s="221" t="s">
        <v>160</v>
      </c>
      <c r="G191" s="218"/>
      <c r="H191" s="222">
        <v>331.60000000000002</v>
      </c>
      <c r="I191" s="223"/>
      <c r="J191" s="218"/>
      <c r="K191" s="218"/>
      <c r="L191" s="224"/>
      <c r="M191" s="225"/>
      <c r="N191" s="226"/>
      <c r="O191" s="226"/>
      <c r="P191" s="226"/>
      <c r="Q191" s="226"/>
      <c r="R191" s="226"/>
      <c r="S191" s="226"/>
      <c r="T191" s="22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28" t="s">
        <v>230</v>
      </c>
      <c r="AU191" s="228" t="s">
        <v>87</v>
      </c>
      <c r="AV191" s="13" t="s">
        <v>87</v>
      </c>
      <c r="AW191" s="13" t="s">
        <v>36</v>
      </c>
      <c r="AX191" s="13" t="s">
        <v>80</v>
      </c>
      <c r="AY191" s="228" t="s">
        <v>220</v>
      </c>
    </row>
    <row r="192" s="12" customFormat="1" ht="22.8" customHeight="1">
      <c r="A192" s="12"/>
      <c r="B192" s="183"/>
      <c r="C192" s="184"/>
      <c r="D192" s="185" t="s">
        <v>74</v>
      </c>
      <c r="E192" s="197" t="s">
        <v>86</v>
      </c>
      <c r="F192" s="197" t="s">
        <v>400</v>
      </c>
      <c r="G192" s="184"/>
      <c r="H192" s="184"/>
      <c r="I192" s="187"/>
      <c r="J192" s="198">
        <f>BK192</f>
        <v>0</v>
      </c>
      <c r="K192" s="184"/>
      <c r="L192" s="189"/>
      <c r="M192" s="190"/>
      <c r="N192" s="191"/>
      <c r="O192" s="191"/>
      <c r="P192" s="192">
        <f>SUM(P193:P198)</f>
        <v>0</v>
      </c>
      <c r="Q192" s="191"/>
      <c r="R192" s="192">
        <f>SUM(R193:R198)</f>
        <v>0</v>
      </c>
      <c r="S192" s="191"/>
      <c r="T192" s="193">
        <f>SUM(T193:T198)</f>
        <v>295.3852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94" t="s">
        <v>80</v>
      </c>
      <c r="AT192" s="195" t="s">
        <v>74</v>
      </c>
      <c r="AU192" s="195" t="s">
        <v>80</v>
      </c>
      <c r="AY192" s="194" t="s">
        <v>220</v>
      </c>
      <c r="BK192" s="196">
        <f>SUM(BK193:BK198)</f>
        <v>0</v>
      </c>
    </row>
    <row r="193" s="2" customFormat="1" ht="21.75" customHeight="1">
      <c r="A193" s="38"/>
      <c r="B193" s="39"/>
      <c r="C193" s="199" t="s">
        <v>401</v>
      </c>
      <c r="D193" s="199" t="s">
        <v>222</v>
      </c>
      <c r="E193" s="200" t="s">
        <v>402</v>
      </c>
      <c r="F193" s="201" t="s">
        <v>403</v>
      </c>
      <c r="G193" s="202" t="s">
        <v>94</v>
      </c>
      <c r="H193" s="203">
        <v>134.26599999999999</v>
      </c>
      <c r="I193" s="204"/>
      <c r="J193" s="205">
        <f>ROUND(I193*H193,2)</f>
        <v>0</v>
      </c>
      <c r="K193" s="201" t="s">
        <v>225</v>
      </c>
      <c r="L193" s="44"/>
      <c r="M193" s="206" t="s">
        <v>19</v>
      </c>
      <c r="N193" s="207" t="s">
        <v>46</v>
      </c>
      <c r="O193" s="84"/>
      <c r="P193" s="208">
        <f>O193*H193</f>
        <v>0</v>
      </c>
      <c r="Q193" s="208">
        <v>0</v>
      </c>
      <c r="R193" s="208">
        <f>Q193*H193</f>
        <v>0</v>
      </c>
      <c r="S193" s="208">
        <v>2.2000000000000002</v>
      </c>
      <c r="T193" s="209">
        <f>S193*H193</f>
        <v>295.3852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10" t="s">
        <v>226</v>
      </c>
      <c r="AT193" s="210" t="s">
        <v>222</v>
      </c>
      <c r="AU193" s="210" t="s">
        <v>87</v>
      </c>
      <c r="AY193" s="17" t="s">
        <v>220</v>
      </c>
      <c r="BE193" s="211">
        <f>IF(N193="základní",J193,0)</f>
        <v>0</v>
      </c>
      <c r="BF193" s="211">
        <f>IF(N193="snížená",J193,0)</f>
        <v>0</v>
      </c>
      <c r="BG193" s="211">
        <f>IF(N193="zákl. přenesená",J193,0)</f>
        <v>0</v>
      </c>
      <c r="BH193" s="211">
        <f>IF(N193="sníž. přenesená",J193,0)</f>
        <v>0</v>
      </c>
      <c r="BI193" s="211">
        <f>IF(N193="nulová",J193,0)</f>
        <v>0</v>
      </c>
      <c r="BJ193" s="17" t="s">
        <v>80</v>
      </c>
      <c r="BK193" s="211">
        <f>ROUND(I193*H193,2)</f>
        <v>0</v>
      </c>
      <c r="BL193" s="17" t="s">
        <v>226</v>
      </c>
      <c r="BM193" s="210" t="s">
        <v>404</v>
      </c>
    </row>
    <row r="194" s="2" customFormat="1">
      <c r="A194" s="38"/>
      <c r="B194" s="39"/>
      <c r="C194" s="40"/>
      <c r="D194" s="212" t="s">
        <v>228</v>
      </c>
      <c r="E194" s="40"/>
      <c r="F194" s="213" t="s">
        <v>405</v>
      </c>
      <c r="G194" s="40"/>
      <c r="H194" s="40"/>
      <c r="I194" s="214"/>
      <c r="J194" s="40"/>
      <c r="K194" s="40"/>
      <c r="L194" s="44"/>
      <c r="M194" s="215"/>
      <c r="N194" s="216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228</v>
      </c>
      <c r="AU194" s="17" t="s">
        <v>87</v>
      </c>
    </row>
    <row r="195" s="13" customFormat="1">
      <c r="A195" s="13"/>
      <c r="B195" s="217"/>
      <c r="C195" s="218"/>
      <c r="D195" s="219" t="s">
        <v>230</v>
      </c>
      <c r="E195" s="220" t="s">
        <v>19</v>
      </c>
      <c r="F195" s="221" t="s">
        <v>96</v>
      </c>
      <c r="G195" s="218"/>
      <c r="H195" s="222">
        <v>134.26599999999999</v>
      </c>
      <c r="I195" s="223"/>
      <c r="J195" s="218"/>
      <c r="K195" s="218"/>
      <c r="L195" s="224"/>
      <c r="M195" s="225"/>
      <c r="N195" s="226"/>
      <c r="O195" s="226"/>
      <c r="P195" s="226"/>
      <c r="Q195" s="226"/>
      <c r="R195" s="226"/>
      <c r="S195" s="226"/>
      <c r="T195" s="227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28" t="s">
        <v>230</v>
      </c>
      <c r="AU195" s="228" t="s">
        <v>87</v>
      </c>
      <c r="AV195" s="13" t="s">
        <v>87</v>
      </c>
      <c r="AW195" s="13" t="s">
        <v>36</v>
      </c>
      <c r="AX195" s="13" t="s">
        <v>80</v>
      </c>
      <c r="AY195" s="228" t="s">
        <v>220</v>
      </c>
    </row>
    <row r="196" s="2" customFormat="1" ht="16.5" customHeight="1">
      <c r="A196" s="38"/>
      <c r="B196" s="39"/>
      <c r="C196" s="199" t="s">
        <v>406</v>
      </c>
      <c r="D196" s="199" t="s">
        <v>222</v>
      </c>
      <c r="E196" s="200" t="s">
        <v>407</v>
      </c>
      <c r="F196" s="201" t="s">
        <v>408</v>
      </c>
      <c r="G196" s="202" t="s">
        <v>119</v>
      </c>
      <c r="H196" s="203">
        <v>331.60000000000002</v>
      </c>
      <c r="I196" s="204"/>
      <c r="J196" s="205">
        <f>ROUND(I196*H196,2)</f>
        <v>0</v>
      </c>
      <c r="K196" s="201" t="s">
        <v>225</v>
      </c>
      <c r="L196" s="44"/>
      <c r="M196" s="206" t="s">
        <v>19</v>
      </c>
      <c r="N196" s="207" t="s">
        <v>46</v>
      </c>
      <c r="O196" s="84"/>
      <c r="P196" s="208">
        <f>O196*H196</f>
        <v>0</v>
      </c>
      <c r="Q196" s="208">
        <v>0</v>
      </c>
      <c r="R196" s="208">
        <f>Q196*H196</f>
        <v>0</v>
      </c>
      <c r="S196" s="208">
        <v>0</v>
      </c>
      <c r="T196" s="209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10" t="s">
        <v>226</v>
      </c>
      <c r="AT196" s="210" t="s">
        <v>222</v>
      </c>
      <c r="AU196" s="210" t="s">
        <v>87</v>
      </c>
      <c r="AY196" s="17" t="s">
        <v>220</v>
      </c>
      <c r="BE196" s="211">
        <f>IF(N196="základní",J196,0)</f>
        <v>0</v>
      </c>
      <c r="BF196" s="211">
        <f>IF(N196="snížená",J196,0)</f>
        <v>0</v>
      </c>
      <c r="BG196" s="211">
        <f>IF(N196="zákl. přenesená",J196,0)</f>
        <v>0</v>
      </c>
      <c r="BH196" s="211">
        <f>IF(N196="sníž. přenesená",J196,0)</f>
        <v>0</v>
      </c>
      <c r="BI196" s="211">
        <f>IF(N196="nulová",J196,0)</f>
        <v>0</v>
      </c>
      <c r="BJ196" s="17" t="s">
        <v>80</v>
      </c>
      <c r="BK196" s="211">
        <f>ROUND(I196*H196,2)</f>
        <v>0</v>
      </c>
      <c r="BL196" s="17" t="s">
        <v>226</v>
      </c>
      <c r="BM196" s="210" t="s">
        <v>409</v>
      </c>
    </row>
    <row r="197" s="2" customFormat="1">
      <c r="A197" s="38"/>
      <c r="B197" s="39"/>
      <c r="C197" s="40"/>
      <c r="D197" s="212" t="s">
        <v>228</v>
      </c>
      <c r="E197" s="40"/>
      <c r="F197" s="213" t="s">
        <v>410</v>
      </c>
      <c r="G197" s="40"/>
      <c r="H197" s="40"/>
      <c r="I197" s="214"/>
      <c r="J197" s="40"/>
      <c r="K197" s="40"/>
      <c r="L197" s="44"/>
      <c r="M197" s="215"/>
      <c r="N197" s="216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228</v>
      </c>
      <c r="AU197" s="17" t="s">
        <v>87</v>
      </c>
    </row>
    <row r="198" s="13" customFormat="1">
      <c r="A198" s="13"/>
      <c r="B198" s="217"/>
      <c r="C198" s="218"/>
      <c r="D198" s="219" t="s">
        <v>230</v>
      </c>
      <c r="E198" s="220" t="s">
        <v>19</v>
      </c>
      <c r="F198" s="221" t="s">
        <v>160</v>
      </c>
      <c r="G198" s="218"/>
      <c r="H198" s="222">
        <v>331.60000000000002</v>
      </c>
      <c r="I198" s="223"/>
      <c r="J198" s="218"/>
      <c r="K198" s="218"/>
      <c r="L198" s="224"/>
      <c r="M198" s="225"/>
      <c r="N198" s="226"/>
      <c r="O198" s="226"/>
      <c r="P198" s="226"/>
      <c r="Q198" s="226"/>
      <c r="R198" s="226"/>
      <c r="S198" s="226"/>
      <c r="T198" s="22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28" t="s">
        <v>230</v>
      </c>
      <c r="AU198" s="228" t="s">
        <v>87</v>
      </c>
      <c r="AV198" s="13" t="s">
        <v>87</v>
      </c>
      <c r="AW198" s="13" t="s">
        <v>36</v>
      </c>
      <c r="AX198" s="13" t="s">
        <v>80</v>
      </c>
      <c r="AY198" s="228" t="s">
        <v>220</v>
      </c>
    </row>
    <row r="199" s="12" customFormat="1" ht="22.8" customHeight="1">
      <c r="A199" s="12"/>
      <c r="B199" s="183"/>
      <c r="C199" s="184"/>
      <c r="D199" s="185" t="s">
        <v>74</v>
      </c>
      <c r="E199" s="197" t="s">
        <v>226</v>
      </c>
      <c r="F199" s="197" t="s">
        <v>411</v>
      </c>
      <c r="G199" s="184"/>
      <c r="H199" s="184"/>
      <c r="I199" s="187"/>
      <c r="J199" s="198">
        <f>BK199</f>
        <v>0</v>
      </c>
      <c r="K199" s="184"/>
      <c r="L199" s="189"/>
      <c r="M199" s="190"/>
      <c r="N199" s="191"/>
      <c r="O199" s="191"/>
      <c r="P199" s="192">
        <f>SUM(P200:P217)</f>
        <v>0</v>
      </c>
      <c r="Q199" s="191"/>
      <c r="R199" s="192">
        <f>SUM(R200:R217)</f>
        <v>3.3106160000000004</v>
      </c>
      <c r="S199" s="191"/>
      <c r="T199" s="193">
        <f>SUM(T200:T217)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94" t="s">
        <v>80</v>
      </c>
      <c r="AT199" s="195" t="s">
        <v>74</v>
      </c>
      <c r="AU199" s="195" t="s">
        <v>80</v>
      </c>
      <c r="AY199" s="194" t="s">
        <v>220</v>
      </c>
      <c r="BK199" s="196">
        <f>SUM(BK200:BK217)</f>
        <v>0</v>
      </c>
    </row>
    <row r="200" s="2" customFormat="1" ht="16.5" customHeight="1">
      <c r="A200" s="38"/>
      <c r="B200" s="39"/>
      <c r="C200" s="199" t="s">
        <v>412</v>
      </c>
      <c r="D200" s="199" t="s">
        <v>222</v>
      </c>
      <c r="E200" s="200" t="s">
        <v>413</v>
      </c>
      <c r="F200" s="201" t="s">
        <v>414</v>
      </c>
      <c r="G200" s="202" t="s">
        <v>94</v>
      </c>
      <c r="H200" s="203">
        <v>117.319</v>
      </c>
      <c r="I200" s="204"/>
      <c r="J200" s="205">
        <f>ROUND(I200*H200,2)</f>
        <v>0</v>
      </c>
      <c r="K200" s="201" t="s">
        <v>225</v>
      </c>
      <c r="L200" s="44"/>
      <c r="M200" s="206" t="s">
        <v>19</v>
      </c>
      <c r="N200" s="207" t="s">
        <v>46</v>
      </c>
      <c r="O200" s="84"/>
      <c r="P200" s="208">
        <f>O200*H200</f>
        <v>0</v>
      </c>
      <c r="Q200" s="208">
        <v>0</v>
      </c>
      <c r="R200" s="208">
        <f>Q200*H200</f>
        <v>0</v>
      </c>
      <c r="S200" s="208">
        <v>0</v>
      </c>
      <c r="T200" s="209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10" t="s">
        <v>226</v>
      </c>
      <c r="AT200" s="210" t="s">
        <v>222</v>
      </c>
      <c r="AU200" s="210" t="s">
        <v>87</v>
      </c>
      <c r="AY200" s="17" t="s">
        <v>220</v>
      </c>
      <c r="BE200" s="211">
        <f>IF(N200="základní",J200,0)</f>
        <v>0</v>
      </c>
      <c r="BF200" s="211">
        <f>IF(N200="snížená",J200,0)</f>
        <v>0</v>
      </c>
      <c r="BG200" s="211">
        <f>IF(N200="zákl. přenesená",J200,0)</f>
        <v>0</v>
      </c>
      <c r="BH200" s="211">
        <f>IF(N200="sníž. přenesená",J200,0)</f>
        <v>0</v>
      </c>
      <c r="BI200" s="211">
        <f>IF(N200="nulová",J200,0)</f>
        <v>0</v>
      </c>
      <c r="BJ200" s="17" t="s">
        <v>80</v>
      </c>
      <c r="BK200" s="211">
        <f>ROUND(I200*H200,2)</f>
        <v>0</v>
      </c>
      <c r="BL200" s="17" t="s">
        <v>226</v>
      </c>
      <c r="BM200" s="210" t="s">
        <v>415</v>
      </c>
    </row>
    <row r="201" s="2" customFormat="1">
      <c r="A201" s="38"/>
      <c r="B201" s="39"/>
      <c r="C201" s="40"/>
      <c r="D201" s="212" t="s">
        <v>228</v>
      </c>
      <c r="E201" s="40"/>
      <c r="F201" s="213" t="s">
        <v>416</v>
      </c>
      <c r="G201" s="40"/>
      <c r="H201" s="40"/>
      <c r="I201" s="214"/>
      <c r="J201" s="40"/>
      <c r="K201" s="40"/>
      <c r="L201" s="44"/>
      <c r="M201" s="215"/>
      <c r="N201" s="216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228</v>
      </c>
      <c r="AU201" s="17" t="s">
        <v>87</v>
      </c>
    </row>
    <row r="202" s="13" customFormat="1">
      <c r="A202" s="13"/>
      <c r="B202" s="217"/>
      <c r="C202" s="218"/>
      <c r="D202" s="219" t="s">
        <v>230</v>
      </c>
      <c r="E202" s="220" t="s">
        <v>19</v>
      </c>
      <c r="F202" s="221" t="s">
        <v>124</v>
      </c>
      <c r="G202" s="218"/>
      <c r="H202" s="222">
        <v>117.319</v>
      </c>
      <c r="I202" s="223"/>
      <c r="J202" s="218"/>
      <c r="K202" s="218"/>
      <c r="L202" s="224"/>
      <c r="M202" s="225"/>
      <c r="N202" s="226"/>
      <c r="O202" s="226"/>
      <c r="P202" s="226"/>
      <c r="Q202" s="226"/>
      <c r="R202" s="226"/>
      <c r="S202" s="226"/>
      <c r="T202" s="22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28" t="s">
        <v>230</v>
      </c>
      <c r="AU202" s="228" t="s">
        <v>87</v>
      </c>
      <c r="AV202" s="13" t="s">
        <v>87</v>
      </c>
      <c r="AW202" s="13" t="s">
        <v>36</v>
      </c>
      <c r="AX202" s="13" t="s">
        <v>80</v>
      </c>
      <c r="AY202" s="228" t="s">
        <v>220</v>
      </c>
    </row>
    <row r="203" s="2" customFormat="1" ht="16.5" customHeight="1">
      <c r="A203" s="38"/>
      <c r="B203" s="39"/>
      <c r="C203" s="199" t="s">
        <v>417</v>
      </c>
      <c r="D203" s="199" t="s">
        <v>222</v>
      </c>
      <c r="E203" s="200" t="s">
        <v>418</v>
      </c>
      <c r="F203" s="201" t="s">
        <v>419</v>
      </c>
      <c r="G203" s="202" t="s">
        <v>140</v>
      </c>
      <c r="H203" s="203">
        <v>10</v>
      </c>
      <c r="I203" s="204"/>
      <c r="J203" s="205">
        <f>ROUND(I203*H203,2)</f>
        <v>0</v>
      </c>
      <c r="K203" s="201" t="s">
        <v>225</v>
      </c>
      <c r="L203" s="44"/>
      <c r="M203" s="206" t="s">
        <v>19</v>
      </c>
      <c r="N203" s="207" t="s">
        <v>46</v>
      </c>
      <c r="O203" s="84"/>
      <c r="P203" s="208">
        <f>O203*H203</f>
        <v>0</v>
      </c>
      <c r="Q203" s="208">
        <v>0.22394</v>
      </c>
      <c r="R203" s="208">
        <f>Q203*H203</f>
        <v>2.2393999999999998</v>
      </c>
      <c r="S203" s="208">
        <v>0</v>
      </c>
      <c r="T203" s="209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10" t="s">
        <v>226</v>
      </c>
      <c r="AT203" s="210" t="s">
        <v>222</v>
      </c>
      <c r="AU203" s="210" t="s">
        <v>87</v>
      </c>
      <c r="AY203" s="17" t="s">
        <v>220</v>
      </c>
      <c r="BE203" s="211">
        <f>IF(N203="základní",J203,0)</f>
        <v>0</v>
      </c>
      <c r="BF203" s="211">
        <f>IF(N203="snížená",J203,0)</f>
        <v>0</v>
      </c>
      <c r="BG203" s="211">
        <f>IF(N203="zákl. přenesená",J203,0)</f>
        <v>0</v>
      </c>
      <c r="BH203" s="211">
        <f>IF(N203="sníž. přenesená",J203,0)</f>
        <v>0</v>
      </c>
      <c r="BI203" s="211">
        <f>IF(N203="nulová",J203,0)</f>
        <v>0</v>
      </c>
      <c r="BJ203" s="17" t="s">
        <v>80</v>
      </c>
      <c r="BK203" s="211">
        <f>ROUND(I203*H203,2)</f>
        <v>0</v>
      </c>
      <c r="BL203" s="17" t="s">
        <v>226</v>
      </c>
      <c r="BM203" s="210" t="s">
        <v>420</v>
      </c>
    </row>
    <row r="204" s="2" customFormat="1">
      <c r="A204" s="38"/>
      <c r="B204" s="39"/>
      <c r="C204" s="40"/>
      <c r="D204" s="212" t="s">
        <v>228</v>
      </c>
      <c r="E204" s="40"/>
      <c r="F204" s="213" t="s">
        <v>421</v>
      </c>
      <c r="G204" s="40"/>
      <c r="H204" s="40"/>
      <c r="I204" s="214"/>
      <c r="J204" s="40"/>
      <c r="K204" s="40"/>
      <c r="L204" s="44"/>
      <c r="M204" s="215"/>
      <c r="N204" s="216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228</v>
      </c>
      <c r="AU204" s="17" t="s">
        <v>87</v>
      </c>
    </row>
    <row r="205" s="2" customFormat="1" ht="16.5" customHeight="1">
      <c r="A205" s="38"/>
      <c r="B205" s="39"/>
      <c r="C205" s="241" t="s">
        <v>422</v>
      </c>
      <c r="D205" s="241" t="s">
        <v>376</v>
      </c>
      <c r="E205" s="242" t="s">
        <v>423</v>
      </c>
      <c r="F205" s="243" t="s">
        <v>424</v>
      </c>
      <c r="G205" s="244" t="s">
        <v>140</v>
      </c>
      <c r="H205" s="245">
        <v>3</v>
      </c>
      <c r="I205" s="246"/>
      <c r="J205" s="247">
        <f>ROUND(I205*H205,2)</f>
        <v>0</v>
      </c>
      <c r="K205" s="243" t="s">
        <v>225</v>
      </c>
      <c r="L205" s="248"/>
      <c r="M205" s="249" t="s">
        <v>19</v>
      </c>
      <c r="N205" s="250" t="s">
        <v>46</v>
      </c>
      <c r="O205" s="84"/>
      <c r="P205" s="208">
        <f>O205*H205</f>
        <v>0</v>
      </c>
      <c r="Q205" s="208">
        <v>0.032000000000000001</v>
      </c>
      <c r="R205" s="208">
        <f>Q205*H205</f>
        <v>0.096000000000000002</v>
      </c>
      <c r="S205" s="208">
        <v>0</v>
      </c>
      <c r="T205" s="209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10" t="s">
        <v>156</v>
      </c>
      <c r="AT205" s="210" t="s">
        <v>376</v>
      </c>
      <c r="AU205" s="210" t="s">
        <v>87</v>
      </c>
      <c r="AY205" s="17" t="s">
        <v>220</v>
      </c>
      <c r="BE205" s="211">
        <f>IF(N205="základní",J205,0)</f>
        <v>0</v>
      </c>
      <c r="BF205" s="211">
        <f>IF(N205="snížená",J205,0)</f>
        <v>0</v>
      </c>
      <c r="BG205" s="211">
        <f>IF(N205="zákl. přenesená",J205,0)</f>
        <v>0</v>
      </c>
      <c r="BH205" s="211">
        <f>IF(N205="sníž. přenesená",J205,0)</f>
        <v>0</v>
      </c>
      <c r="BI205" s="211">
        <f>IF(N205="nulová",J205,0)</f>
        <v>0</v>
      </c>
      <c r="BJ205" s="17" t="s">
        <v>80</v>
      </c>
      <c r="BK205" s="211">
        <f>ROUND(I205*H205,2)</f>
        <v>0</v>
      </c>
      <c r="BL205" s="17" t="s">
        <v>226</v>
      </c>
      <c r="BM205" s="210" t="s">
        <v>425</v>
      </c>
    </row>
    <row r="206" s="2" customFormat="1" ht="16.5" customHeight="1">
      <c r="A206" s="38"/>
      <c r="B206" s="39"/>
      <c r="C206" s="241" t="s">
        <v>426</v>
      </c>
      <c r="D206" s="241" t="s">
        <v>376</v>
      </c>
      <c r="E206" s="242" t="s">
        <v>427</v>
      </c>
      <c r="F206" s="243" t="s">
        <v>428</v>
      </c>
      <c r="G206" s="244" t="s">
        <v>140</v>
      </c>
      <c r="H206" s="245">
        <v>3</v>
      </c>
      <c r="I206" s="246"/>
      <c r="J206" s="247">
        <f>ROUND(I206*H206,2)</f>
        <v>0</v>
      </c>
      <c r="K206" s="243" t="s">
        <v>225</v>
      </c>
      <c r="L206" s="248"/>
      <c r="M206" s="249" t="s">
        <v>19</v>
      </c>
      <c r="N206" s="250" t="s">
        <v>46</v>
      </c>
      <c r="O206" s="84"/>
      <c r="P206" s="208">
        <f>O206*H206</f>
        <v>0</v>
      </c>
      <c r="Q206" s="208">
        <v>0.041000000000000002</v>
      </c>
      <c r="R206" s="208">
        <f>Q206*H206</f>
        <v>0.123</v>
      </c>
      <c r="S206" s="208">
        <v>0</v>
      </c>
      <c r="T206" s="209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10" t="s">
        <v>156</v>
      </c>
      <c r="AT206" s="210" t="s">
        <v>376</v>
      </c>
      <c r="AU206" s="210" t="s">
        <v>87</v>
      </c>
      <c r="AY206" s="17" t="s">
        <v>220</v>
      </c>
      <c r="BE206" s="211">
        <f>IF(N206="základní",J206,0)</f>
        <v>0</v>
      </c>
      <c r="BF206" s="211">
        <f>IF(N206="snížená",J206,0)</f>
        <v>0</v>
      </c>
      <c r="BG206" s="211">
        <f>IF(N206="zákl. přenesená",J206,0)</f>
        <v>0</v>
      </c>
      <c r="BH206" s="211">
        <f>IF(N206="sníž. přenesená",J206,0)</f>
        <v>0</v>
      </c>
      <c r="BI206" s="211">
        <f>IF(N206="nulová",J206,0)</f>
        <v>0</v>
      </c>
      <c r="BJ206" s="17" t="s">
        <v>80</v>
      </c>
      <c r="BK206" s="211">
        <f>ROUND(I206*H206,2)</f>
        <v>0</v>
      </c>
      <c r="BL206" s="17" t="s">
        <v>226</v>
      </c>
      <c r="BM206" s="210" t="s">
        <v>429</v>
      </c>
    </row>
    <row r="207" s="2" customFormat="1" ht="16.5" customHeight="1">
      <c r="A207" s="38"/>
      <c r="B207" s="39"/>
      <c r="C207" s="241" t="s">
        <v>430</v>
      </c>
      <c r="D207" s="241" t="s">
        <v>376</v>
      </c>
      <c r="E207" s="242" t="s">
        <v>431</v>
      </c>
      <c r="F207" s="243" t="s">
        <v>432</v>
      </c>
      <c r="G207" s="244" t="s">
        <v>140</v>
      </c>
      <c r="H207" s="245">
        <v>4</v>
      </c>
      <c r="I207" s="246"/>
      <c r="J207" s="247">
        <f>ROUND(I207*H207,2)</f>
        <v>0</v>
      </c>
      <c r="K207" s="243" t="s">
        <v>225</v>
      </c>
      <c r="L207" s="248"/>
      <c r="M207" s="249" t="s">
        <v>19</v>
      </c>
      <c r="N207" s="250" t="s">
        <v>46</v>
      </c>
      <c r="O207" s="84"/>
      <c r="P207" s="208">
        <f>O207*H207</f>
        <v>0</v>
      </c>
      <c r="Q207" s="208">
        <v>0.052999999999999998</v>
      </c>
      <c r="R207" s="208">
        <f>Q207*H207</f>
        <v>0.21199999999999999</v>
      </c>
      <c r="S207" s="208">
        <v>0</v>
      </c>
      <c r="T207" s="209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10" t="s">
        <v>156</v>
      </c>
      <c r="AT207" s="210" t="s">
        <v>376</v>
      </c>
      <c r="AU207" s="210" t="s">
        <v>87</v>
      </c>
      <c r="AY207" s="17" t="s">
        <v>220</v>
      </c>
      <c r="BE207" s="211">
        <f>IF(N207="základní",J207,0)</f>
        <v>0</v>
      </c>
      <c r="BF207" s="211">
        <f>IF(N207="snížená",J207,0)</f>
        <v>0</v>
      </c>
      <c r="BG207" s="211">
        <f>IF(N207="zákl. přenesená",J207,0)</f>
        <v>0</v>
      </c>
      <c r="BH207" s="211">
        <f>IF(N207="sníž. přenesená",J207,0)</f>
        <v>0</v>
      </c>
      <c r="BI207" s="211">
        <f>IF(N207="nulová",J207,0)</f>
        <v>0</v>
      </c>
      <c r="BJ207" s="17" t="s">
        <v>80</v>
      </c>
      <c r="BK207" s="211">
        <f>ROUND(I207*H207,2)</f>
        <v>0</v>
      </c>
      <c r="BL207" s="17" t="s">
        <v>226</v>
      </c>
      <c r="BM207" s="210" t="s">
        <v>433</v>
      </c>
    </row>
    <row r="208" s="2" customFormat="1">
      <c r="A208" s="38"/>
      <c r="B208" s="39"/>
      <c r="C208" s="40"/>
      <c r="D208" s="219" t="s">
        <v>277</v>
      </c>
      <c r="E208" s="40"/>
      <c r="F208" s="229" t="s">
        <v>434</v>
      </c>
      <c r="G208" s="40"/>
      <c r="H208" s="40"/>
      <c r="I208" s="214"/>
      <c r="J208" s="40"/>
      <c r="K208" s="40"/>
      <c r="L208" s="44"/>
      <c r="M208" s="215"/>
      <c r="N208" s="216"/>
      <c r="O208" s="84"/>
      <c r="P208" s="84"/>
      <c r="Q208" s="84"/>
      <c r="R208" s="84"/>
      <c r="S208" s="84"/>
      <c r="T208" s="85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277</v>
      </c>
      <c r="AU208" s="17" t="s">
        <v>87</v>
      </c>
    </row>
    <row r="209" s="2" customFormat="1" ht="21.75" customHeight="1">
      <c r="A209" s="38"/>
      <c r="B209" s="39"/>
      <c r="C209" s="199" t="s">
        <v>435</v>
      </c>
      <c r="D209" s="199" t="s">
        <v>222</v>
      </c>
      <c r="E209" s="200" t="s">
        <v>436</v>
      </c>
      <c r="F209" s="201" t="s">
        <v>437</v>
      </c>
      <c r="G209" s="202" t="s">
        <v>140</v>
      </c>
      <c r="H209" s="203">
        <v>2</v>
      </c>
      <c r="I209" s="204"/>
      <c r="J209" s="205">
        <f>ROUND(I209*H209,2)</f>
        <v>0</v>
      </c>
      <c r="K209" s="201" t="s">
        <v>225</v>
      </c>
      <c r="L209" s="44"/>
      <c r="M209" s="206" t="s">
        <v>19</v>
      </c>
      <c r="N209" s="207" t="s">
        <v>46</v>
      </c>
      <c r="O209" s="84"/>
      <c r="P209" s="208">
        <f>O209*H209</f>
        <v>0</v>
      </c>
      <c r="Q209" s="208">
        <v>0.22394</v>
      </c>
      <c r="R209" s="208">
        <f>Q209*H209</f>
        <v>0.44788</v>
      </c>
      <c r="S209" s="208">
        <v>0</v>
      </c>
      <c r="T209" s="209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10" t="s">
        <v>226</v>
      </c>
      <c r="AT209" s="210" t="s">
        <v>222</v>
      </c>
      <c r="AU209" s="210" t="s">
        <v>87</v>
      </c>
      <c r="AY209" s="17" t="s">
        <v>220</v>
      </c>
      <c r="BE209" s="211">
        <f>IF(N209="základní",J209,0)</f>
        <v>0</v>
      </c>
      <c r="BF209" s="211">
        <f>IF(N209="snížená",J209,0)</f>
        <v>0</v>
      </c>
      <c r="BG209" s="211">
        <f>IF(N209="zákl. přenesená",J209,0)</f>
        <v>0</v>
      </c>
      <c r="BH209" s="211">
        <f>IF(N209="sníž. přenesená",J209,0)</f>
        <v>0</v>
      </c>
      <c r="BI209" s="211">
        <f>IF(N209="nulová",J209,0)</f>
        <v>0</v>
      </c>
      <c r="BJ209" s="17" t="s">
        <v>80</v>
      </c>
      <c r="BK209" s="211">
        <f>ROUND(I209*H209,2)</f>
        <v>0</v>
      </c>
      <c r="BL209" s="17" t="s">
        <v>226</v>
      </c>
      <c r="BM209" s="210" t="s">
        <v>438</v>
      </c>
    </row>
    <row r="210" s="2" customFormat="1">
      <c r="A210" s="38"/>
      <c r="B210" s="39"/>
      <c r="C210" s="40"/>
      <c r="D210" s="212" t="s">
        <v>228</v>
      </c>
      <c r="E210" s="40"/>
      <c r="F210" s="213" t="s">
        <v>439</v>
      </c>
      <c r="G210" s="40"/>
      <c r="H210" s="40"/>
      <c r="I210" s="214"/>
      <c r="J210" s="40"/>
      <c r="K210" s="40"/>
      <c r="L210" s="44"/>
      <c r="M210" s="215"/>
      <c r="N210" s="216"/>
      <c r="O210" s="84"/>
      <c r="P210" s="84"/>
      <c r="Q210" s="84"/>
      <c r="R210" s="84"/>
      <c r="S210" s="84"/>
      <c r="T210" s="85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228</v>
      </c>
      <c r="AU210" s="17" t="s">
        <v>87</v>
      </c>
    </row>
    <row r="211" s="2" customFormat="1" ht="16.5" customHeight="1">
      <c r="A211" s="38"/>
      <c r="B211" s="39"/>
      <c r="C211" s="241" t="s">
        <v>141</v>
      </c>
      <c r="D211" s="241" t="s">
        <v>376</v>
      </c>
      <c r="E211" s="242" t="s">
        <v>440</v>
      </c>
      <c r="F211" s="243" t="s">
        <v>441</v>
      </c>
      <c r="G211" s="244" t="s">
        <v>140</v>
      </c>
      <c r="H211" s="245">
        <v>2</v>
      </c>
      <c r="I211" s="246"/>
      <c r="J211" s="247">
        <f>ROUND(I211*H211,2)</f>
        <v>0</v>
      </c>
      <c r="K211" s="243" t="s">
        <v>225</v>
      </c>
      <c r="L211" s="248"/>
      <c r="M211" s="249" t="s">
        <v>19</v>
      </c>
      <c r="N211" s="250" t="s">
        <v>46</v>
      </c>
      <c r="O211" s="84"/>
      <c r="P211" s="208">
        <f>O211*H211</f>
        <v>0</v>
      </c>
      <c r="Q211" s="208">
        <v>0.081000000000000003</v>
      </c>
      <c r="R211" s="208">
        <f>Q211*H211</f>
        <v>0.16200000000000001</v>
      </c>
      <c r="S211" s="208">
        <v>0</v>
      </c>
      <c r="T211" s="209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10" t="s">
        <v>156</v>
      </c>
      <c r="AT211" s="210" t="s">
        <v>376</v>
      </c>
      <c r="AU211" s="210" t="s">
        <v>87</v>
      </c>
      <c r="AY211" s="17" t="s">
        <v>220</v>
      </c>
      <c r="BE211" s="211">
        <f>IF(N211="základní",J211,0)</f>
        <v>0</v>
      </c>
      <c r="BF211" s="211">
        <f>IF(N211="snížená",J211,0)</f>
        <v>0</v>
      </c>
      <c r="BG211" s="211">
        <f>IF(N211="zákl. přenesená",J211,0)</f>
        <v>0</v>
      </c>
      <c r="BH211" s="211">
        <f>IF(N211="sníž. přenesená",J211,0)</f>
        <v>0</v>
      </c>
      <c r="BI211" s="211">
        <f>IF(N211="nulová",J211,0)</f>
        <v>0</v>
      </c>
      <c r="BJ211" s="17" t="s">
        <v>80</v>
      </c>
      <c r="BK211" s="211">
        <f>ROUND(I211*H211,2)</f>
        <v>0</v>
      </c>
      <c r="BL211" s="17" t="s">
        <v>226</v>
      </c>
      <c r="BM211" s="210" t="s">
        <v>442</v>
      </c>
    </row>
    <row r="212" s="2" customFormat="1" ht="24.15" customHeight="1">
      <c r="A212" s="38"/>
      <c r="B212" s="39"/>
      <c r="C212" s="199" t="s">
        <v>443</v>
      </c>
      <c r="D212" s="199" t="s">
        <v>222</v>
      </c>
      <c r="E212" s="200" t="s">
        <v>444</v>
      </c>
      <c r="F212" s="201" t="s">
        <v>445</v>
      </c>
      <c r="G212" s="202" t="s">
        <v>94</v>
      </c>
      <c r="H212" s="203">
        <v>1.8</v>
      </c>
      <c r="I212" s="204"/>
      <c r="J212" s="205">
        <f>ROUND(I212*H212,2)</f>
        <v>0</v>
      </c>
      <c r="K212" s="201" t="s">
        <v>225</v>
      </c>
      <c r="L212" s="44"/>
      <c r="M212" s="206" t="s">
        <v>19</v>
      </c>
      <c r="N212" s="207" t="s">
        <v>46</v>
      </c>
      <c r="O212" s="84"/>
      <c r="P212" s="208">
        <f>O212*H212</f>
        <v>0</v>
      </c>
      <c r="Q212" s="208">
        <v>0</v>
      </c>
      <c r="R212" s="208">
        <f>Q212*H212</f>
        <v>0</v>
      </c>
      <c r="S212" s="208">
        <v>0</v>
      </c>
      <c r="T212" s="209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10" t="s">
        <v>226</v>
      </c>
      <c r="AT212" s="210" t="s">
        <v>222</v>
      </c>
      <c r="AU212" s="210" t="s">
        <v>87</v>
      </c>
      <c r="AY212" s="17" t="s">
        <v>220</v>
      </c>
      <c r="BE212" s="211">
        <f>IF(N212="základní",J212,0)</f>
        <v>0</v>
      </c>
      <c r="BF212" s="211">
        <f>IF(N212="snížená",J212,0)</f>
        <v>0</v>
      </c>
      <c r="BG212" s="211">
        <f>IF(N212="zákl. přenesená",J212,0)</f>
        <v>0</v>
      </c>
      <c r="BH212" s="211">
        <f>IF(N212="sníž. přenesená",J212,0)</f>
        <v>0</v>
      </c>
      <c r="BI212" s="211">
        <f>IF(N212="nulová",J212,0)</f>
        <v>0</v>
      </c>
      <c r="BJ212" s="17" t="s">
        <v>80</v>
      </c>
      <c r="BK212" s="211">
        <f>ROUND(I212*H212,2)</f>
        <v>0</v>
      </c>
      <c r="BL212" s="17" t="s">
        <v>226</v>
      </c>
      <c r="BM212" s="210" t="s">
        <v>446</v>
      </c>
    </row>
    <row r="213" s="2" customFormat="1">
      <c r="A213" s="38"/>
      <c r="B213" s="39"/>
      <c r="C213" s="40"/>
      <c r="D213" s="212" t="s">
        <v>228</v>
      </c>
      <c r="E213" s="40"/>
      <c r="F213" s="213" t="s">
        <v>447</v>
      </c>
      <c r="G213" s="40"/>
      <c r="H213" s="40"/>
      <c r="I213" s="214"/>
      <c r="J213" s="40"/>
      <c r="K213" s="40"/>
      <c r="L213" s="44"/>
      <c r="M213" s="215"/>
      <c r="N213" s="216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228</v>
      </c>
      <c r="AU213" s="17" t="s">
        <v>87</v>
      </c>
    </row>
    <row r="214" s="13" customFormat="1">
      <c r="A214" s="13"/>
      <c r="B214" s="217"/>
      <c r="C214" s="218"/>
      <c r="D214" s="219" t="s">
        <v>230</v>
      </c>
      <c r="E214" s="220" t="s">
        <v>19</v>
      </c>
      <c r="F214" s="221" t="s">
        <v>448</v>
      </c>
      <c r="G214" s="218"/>
      <c r="H214" s="222">
        <v>1.8</v>
      </c>
      <c r="I214" s="223"/>
      <c r="J214" s="218"/>
      <c r="K214" s="218"/>
      <c r="L214" s="224"/>
      <c r="M214" s="225"/>
      <c r="N214" s="226"/>
      <c r="O214" s="226"/>
      <c r="P214" s="226"/>
      <c r="Q214" s="226"/>
      <c r="R214" s="226"/>
      <c r="S214" s="226"/>
      <c r="T214" s="22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28" t="s">
        <v>230</v>
      </c>
      <c r="AU214" s="228" t="s">
        <v>87</v>
      </c>
      <c r="AV214" s="13" t="s">
        <v>87</v>
      </c>
      <c r="AW214" s="13" t="s">
        <v>36</v>
      </c>
      <c r="AX214" s="13" t="s">
        <v>80</v>
      </c>
      <c r="AY214" s="228" t="s">
        <v>220</v>
      </c>
    </row>
    <row r="215" s="2" customFormat="1" ht="24.15" customHeight="1">
      <c r="A215" s="38"/>
      <c r="B215" s="39"/>
      <c r="C215" s="199" t="s">
        <v>449</v>
      </c>
      <c r="D215" s="199" t="s">
        <v>222</v>
      </c>
      <c r="E215" s="200" t="s">
        <v>450</v>
      </c>
      <c r="F215" s="201" t="s">
        <v>451</v>
      </c>
      <c r="G215" s="202" t="s">
        <v>84</v>
      </c>
      <c r="H215" s="203">
        <v>4.7999999999999998</v>
      </c>
      <c r="I215" s="204"/>
      <c r="J215" s="205">
        <f>ROUND(I215*H215,2)</f>
        <v>0</v>
      </c>
      <c r="K215" s="201" t="s">
        <v>225</v>
      </c>
      <c r="L215" s="44"/>
      <c r="M215" s="206" t="s">
        <v>19</v>
      </c>
      <c r="N215" s="207" t="s">
        <v>46</v>
      </c>
      <c r="O215" s="84"/>
      <c r="P215" s="208">
        <f>O215*H215</f>
        <v>0</v>
      </c>
      <c r="Q215" s="208">
        <v>0.0063200000000000001</v>
      </c>
      <c r="R215" s="208">
        <f>Q215*H215</f>
        <v>0.030335999999999998</v>
      </c>
      <c r="S215" s="208">
        <v>0</v>
      </c>
      <c r="T215" s="209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10" t="s">
        <v>226</v>
      </c>
      <c r="AT215" s="210" t="s">
        <v>222</v>
      </c>
      <c r="AU215" s="210" t="s">
        <v>87</v>
      </c>
      <c r="AY215" s="17" t="s">
        <v>220</v>
      </c>
      <c r="BE215" s="211">
        <f>IF(N215="základní",J215,0)</f>
        <v>0</v>
      </c>
      <c r="BF215" s="211">
        <f>IF(N215="snížená",J215,0)</f>
        <v>0</v>
      </c>
      <c r="BG215" s="211">
        <f>IF(N215="zákl. přenesená",J215,0)</f>
        <v>0</v>
      </c>
      <c r="BH215" s="211">
        <f>IF(N215="sníž. přenesená",J215,0)</f>
        <v>0</v>
      </c>
      <c r="BI215" s="211">
        <f>IF(N215="nulová",J215,0)</f>
        <v>0</v>
      </c>
      <c r="BJ215" s="17" t="s">
        <v>80</v>
      </c>
      <c r="BK215" s="211">
        <f>ROUND(I215*H215,2)</f>
        <v>0</v>
      </c>
      <c r="BL215" s="17" t="s">
        <v>226</v>
      </c>
      <c r="BM215" s="210" t="s">
        <v>452</v>
      </c>
    </row>
    <row r="216" s="2" customFormat="1">
      <c r="A216" s="38"/>
      <c r="B216" s="39"/>
      <c r="C216" s="40"/>
      <c r="D216" s="212" t="s">
        <v>228</v>
      </c>
      <c r="E216" s="40"/>
      <c r="F216" s="213" t="s">
        <v>453</v>
      </c>
      <c r="G216" s="40"/>
      <c r="H216" s="40"/>
      <c r="I216" s="214"/>
      <c r="J216" s="40"/>
      <c r="K216" s="40"/>
      <c r="L216" s="44"/>
      <c r="M216" s="215"/>
      <c r="N216" s="216"/>
      <c r="O216" s="84"/>
      <c r="P216" s="84"/>
      <c r="Q216" s="84"/>
      <c r="R216" s="84"/>
      <c r="S216" s="84"/>
      <c r="T216" s="85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228</v>
      </c>
      <c r="AU216" s="17" t="s">
        <v>87</v>
      </c>
    </row>
    <row r="217" s="13" customFormat="1">
      <c r="A217" s="13"/>
      <c r="B217" s="217"/>
      <c r="C217" s="218"/>
      <c r="D217" s="219" t="s">
        <v>230</v>
      </c>
      <c r="E217" s="220" t="s">
        <v>19</v>
      </c>
      <c r="F217" s="221" t="s">
        <v>454</v>
      </c>
      <c r="G217" s="218"/>
      <c r="H217" s="222">
        <v>4.7999999999999998</v>
      </c>
      <c r="I217" s="223"/>
      <c r="J217" s="218"/>
      <c r="K217" s="218"/>
      <c r="L217" s="224"/>
      <c r="M217" s="225"/>
      <c r="N217" s="226"/>
      <c r="O217" s="226"/>
      <c r="P217" s="226"/>
      <c r="Q217" s="226"/>
      <c r="R217" s="226"/>
      <c r="S217" s="226"/>
      <c r="T217" s="22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28" t="s">
        <v>230</v>
      </c>
      <c r="AU217" s="228" t="s">
        <v>87</v>
      </c>
      <c r="AV217" s="13" t="s">
        <v>87</v>
      </c>
      <c r="AW217" s="13" t="s">
        <v>36</v>
      </c>
      <c r="AX217" s="13" t="s">
        <v>80</v>
      </c>
      <c r="AY217" s="228" t="s">
        <v>220</v>
      </c>
    </row>
    <row r="218" s="12" customFormat="1" ht="22.8" customHeight="1">
      <c r="A218" s="12"/>
      <c r="B218" s="183"/>
      <c r="C218" s="184"/>
      <c r="D218" s="185" t="s">
        <v>74</v>
      </c>
      <c r="E218" s="197" t="s">
        <v>244</v>
      </c>
      <c r="F218" s="197" t="s">
        <v>455</v>
      </c>
      <c r="G218" s="184"/>
      <c r="H218" s="184"/>
      <c r="I218" s="187"/>
      <c r="J218" s="198">
        <f>BK218</f>
        <v>0</v>
      </c>
      <c r="K218" s="184"/>
      <c r="L218" s="189"/>
      <c r="M218" s="190"/>
      <c r="N218" s="191"/>
      <c r="O218" s="191"/>
      <c r="P218" s="192">
        <f>SUM(P219:P266)</f>
        <v>0</v>
      </c>
      <c r="Q218" s="191"/>
      <c r="R218" s="192">
        <f>SUM(R219:R266)</f>
        <v>31.808634399999995</v>
      </c>
      <c r="S218" s="191"/>
      <c r="T218" s="193">
        <f>SUM(T219:T266)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194" t="s">
        <v>80</v>
      </c>
      <c r="AT218" s="195" t="s">
        <v>74</v>
      </c>
      <c r="AU218" s="195" t="s">
        <v>80</v>
      </c>
      <c r="AY218" s="194" t="s">
        <v>220</v>
      </c>
      <c r="BK218" s="196">
        <f>SUM(BK219:BK266)</f>
        <v>0</v>
      </c>
    </row>
    <row r="219" s="2" customFormat="1" ht="21.75" customHeight="1">
      <c r="A219" s="38"/>
      <c r="B219" s="39"/>
      <c r="C219" s="199" t="s">
        <v>456</v>
      </c>
      <c r="D219" s="199" t="s">
        <v>222</v>
      </c>
      <c r="E219" s="200" t="s">
        <v>457</v>
      </c>
      <c r="F219" s="201" t="s">
        <v>458</v>
      </c>
      <c r="G219" s="202" t="s">
        <v>84</v>
      </c>
      <c r="H219" s="203">
        <v>1118</v>
      </c>
      <c r="I219" s="204"/>
      <c r="J219" s="205">
        <f>ROUND(I219*H219,2)</f>
        <v>0</v>
      </c>
      <c r="K219" s="201" t="s">
        <v>225</v>
      </c>
      <c r="L219" s="44"/>
      <c r="M219" s="206" t="s">
        <v>19</v>
      </c>
      <c r="N219" s="207" t="s">
        <v>46</v>
      </c>
      <c r="O219" s="84"/>
      <c r="P219" s="208">
        <f>O219*H219</f>
        <v>0</v>
      </c>
      <c r="Q219" s="208">
        <v>0</v>
      </c>
      <c r="R219" s="208">
        <f>Q219*H219</f>
        <v>0</v>
      </c>
      <c r="S219" s="208">
        <v>0</v>
      </c>
      <c r="T219" s="209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10" t="s">
        <v>226</v>
      </c>
      <c r="AT219" s="210" t="s">
        <v>222</v>
      </c>
      <c r="AU219" s="210" t="s">
        <v>87</v>
      </c>
      <c r="AY219" s="17" t="s">
        <v>220</v>
      </c>
      <c r="BE219" s="211">
        <f>IF(N219="základní",J219,0)</f>
        <v>0</v>
      </c>
      <c r="BF219" s="211">
        <f>IF(N219="snížená",J219,0)</f>
        <v>0</v>
      </c>
      <c r="BG219" s="211">
        <f>IF(N219="zákl. přenesená",J219,0)</f>
        <v>0</v>
      </c>
      <c r="BH219" s="211">
        <f>IF(N219="sníž. přenesená",J219,0)</f>
        <v>0</v>
      </c>
      <c r="BI219" s="211">
        <f>IF(N219="nulová",J219,0)</f>
        <v>0</v>
      </c>
      <c r="BJ219" s="17" t="s">
        <v>80</v>
      </c>
      <c r="BK219" s="211">
        <f>ROUND(I219*H219,2)</f>
        <v>0</v>
      </c>
      <c r="BL219" s="17" t="s">
        <v>226</v>
      </c>
      <c r="BM219" s="210" t="s">
        <v>459</v>
      </c>
    </row>
    <row r="220" s="2" customFormat="1">
      <c r="A220" s="38"/>
      <c r="B220" s="39"/>
      <c r="C220" s="40"/>
      <c r="D220" s="212" t="s">
        <v>228</v>
      </c>
      <c r="E220" s="40"/>
      <c r="F220" s="213" t="s">
        <v>460</v>
      </c>
      <c r="G220" s="40"/>
      <c r="H220" s="40"/>
      <c r="I220" s="214"/>
      <c r="J220" s="40"/>
      <c r="K220" s="40"/>
      <c r="L220" s="44"/>
      <c r="M220" s="215"/>
      <c r="N220" s="216"/>
      <c r="O220" s="84"/>
      <c r="P220" s="84"/>
      <c r="Q220" s="84"/>
      <c r="R220" s="84"/>
      <c r="S220" s="84"/>
      <c r="T220" s="85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228</v>
      </c>
      <c r="AU220" s="17" t="s">
        <v>87</v>
      </c>
    </row>
    <row r="221" s="13" customFormat="1">
      <c r="A221" s="13"/>
      <c r="B221" s="217"/>
      <c r="C221" s="218"/>
      <c r="D221" s="219" t="s">
        <v>230</v>
      </c>
      <c r="E221" s="220" t="s">
        <v>19</v>
      </c>
      <c r="F221" s="221" t="s">
        <v>163</v>
      </c>
      <c r="G221" s="218"/>
      <c r="H221" s="222">
        <v>1118</v>
      </c>
      <c r="I221" s="223"/>
      <c r="J221" s="218"/>
      <c r="K221" s="218"/>
      <c r="L221" s="224"/>
      <c r="M221" s="225"/>
      <c r="N221" s="226"/>
      <c r="O221" s="226"/>
      <c r="P221" s="226"/>
      <c r="Q221" s="226"/>
      <c r="R221" s="226"/>
      <c r="S221" s="226"/>
      <c r="T221" s="22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28" t="s">
        <v>230</v>
      </c>
      <c r="AU221" s="228" t="s">
        <v>87</v>
      </c>
      <c r="AV221" s="13" t="s">
        <v>87</v>
      </c>
      <c r="AW221" s="13" t="s">
        <v>36</v>
      </c>
      <c r="AX221" s="13" t="s">
        <v>80</v>
      </c>
      <c r="AY221" s="228" t="s">
        <v>220</v>
      </c>
    </row>
    <row r="222" s="2" customFormat="1" ht="21.75" customHeight="1">
      <c r="A222" s="38"/>
      <c r="B222" s="39"/>
      <c r="C222" s="199" t="s">
        <v>461</v>
      </c>
      <c r="D222" s="199" t="s">
        <v>222</v>
      </c>
      <c r="E222" s="200" t="s">
        <v>462</v>
      </c>
      <c r="F222" s="201" t="s">
        <v>463</v>
      </c>
      <c r="G222" s="202" t="s">
        <v>84</v>
      </c>
      <c r="H222" s="203">
        <v>1118</v>
      </c>
      <c r="I222" s="204"/>
      <c r="J222" s="205">
        <f>ROUND(I222*H222,2)</f>
        <v>0</v>
      </c>
      <c r="K222" s="201" t="s">
        <v>225</v>
      </c>
      <c r="L222" s="44"/>
      <c r="M222" s="206" t="s">
        <v>19</v>
      </c>
      <c r="N222" s="207" t="s">
        <v>46</v>
      </c>
      <c r="O222" s="84"/>
      <c r="P222" s="208">
        <f>O222*H222</f>
        <v>0</v>
      </c>
      <c r="Q222" s="208">
        <v>0</v>
      </c>
      <c r="R222" s="208">
        <f>Q222*H222</f>
        <v>0</v>
      </c>
      <c r="S222" s="208">
        <v>0</v>
      </c>
      <c r="T222" s="209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10" t="s">
        <v>226</v>
      </c>
      <c r="AT222" s="210" t="s">
        <v>222</v>
      </c>
      <c r="AU222" s="210" t="s">
        <v>87</v>
      </c>
      <c r="AY222" s="17" t="s">
        <v>220</v>
      </c>
      <c r="BE222" s="211">
        <f>IF(N222="základní",J222,0)</f>
        <v>0</v>
      </c>
      <c r="BF222" s="211">
        <f>IF(N222="snížená",J222,0)</f>
        <v>0</v>
      </c>
      <c r="BG222" s="211">
        <f>IF(N222="zákl. přenesená",J222,0)</f>
        <v>0</v>
      </c>
      <c r="BH222" s="211">
        <f>IF(N222="sníž. přenesená",J222,0)</f>
        <v>0</v>
      </c>
      <c r="BI222" s="211">
        <f>IF(N222="nulová",J222,0)</f>
        <v>0</v>
      </c>
      <c r="BJ222" s="17" t="s">
        <v>80</v>
      </c>
      <c r="BK222" s="211">
        <f>ROUND(I222*H222,2)</f>
        <v>0</v>
      </c>
      <c r="BL222" s="17" t="s">
        <v>226</v>
      </c>
      <c r="BM222" s="210" t="s">
        <v>464</v>
      </c>
    </row>
    <row r="223" s="2" customFormat="1">
      <c r="A223" s="38"/>
      <c r="B223" s="39"/>
      <c r="C223" s="40"/>
      <c r="D223" s="212" t="s">
        <v>228</v>
      </c>
      <c r="E223" s="40"/>
      <c r="F223" s="213" t="s">
        <v>465</v>
      </c>
      <c r="G223" s="40"/>
      <c r="H223" s="40"/>
      <c r="I223" s="214"/>
      <c r="J223" s="40"/>
      <c r="K223" s="40"/>
      <c r="L223" s="44"/>
      <c r="M223" s="215"/>
      <c r="N223" s="216"/>
      <c r="O223" s="84"/>
      <c r="P223" s="84"/>
      <c r="Q223" s="84"/>
      <c r="R223" s="84"/>
      <c r="S223" s="84"/>
      <c r="T223" s="85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228</v>
      </c>
      <c r="AU223" s="17" t="s">
        <v>87</v>
      </c>
    </row>
    <row r="224" s="13" customFormat="1">
      <c r="A224" s="13"/>
      <c r="B224" s="217"/>
      <c r="C224" s="218"/>
      <c r="D224" s="219" t="s">
        <v>230</v>
      </c>
      <c r="E224" s="220" t="s">
        <v>19</v>
      </c>
      <c r="F224" s="221" t="s">
        <v>163</v>
      </c>
      <c r="G224" s="218"/>
      <c r="H224" s="222">
        <v>1118</v>
      </c>
      <c r="I224" s="223"/>
      <c r="J224" s="218"/>
      <c r="K224" s="218"/>
      <c r="L224" s="224"/>
      <c r="M224" s="225"/>
      <c r="N224" s="226"/>
      <c r="O224" s="226"/>
      <c r="P224" s="226"/>
      <c r="Q224" s="226"/>
      <c r="R224" s="226"/>
      <c r="S224" s="226"/>
      <c r="T224" s="22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28" t="s">
        <v>230</v>
      </c>
      <c r="AU224" s="228" t="s">
        <v>87</v>
      </c>
      <c r="AV224" s="13" t="s">
        <v>87</v>
      </c>
      <c r="AW224" s="13" t="s">
        <v>36</v>
      </c>
      <c r="AX224" s="13" t="s">
        <v>80</v>
      </c>
      <c r="AY224" s="228" t="s">
        <v>220</v>
      </c>
    </row>
    <row r="225" s="2" customFormat="1" ht="21.75" customHeight="1">
      <c r="A225" s="38"/>
      <c r="B225" s="39"/>
      <c r="C225" s="199" t="s">
        <v>466</v>
      </c>
      <c r="D225" s="199" t="s">
        <v>222</v>
      </c>
      <c r="E225" s="200" t="s">
        <v>467</v>
      </c>
      <c r="F225" s="201" t="s">
        <v>468</v>
      </c>
      <c r="G225" s="202" t="s">
        <v>84</v>
      </c>
      <c r="H225" s="203">
        <v>1118</v>
      </c>
      <c r="I225" s="204"/>
      <c r="J225" s="205">
        <f>ROUND(I225*H225,2)</f>
        <v>0</v>
      </c>
      <c r="K225" s="201" t="s">
        <v>225</v>
      </c>
      <c r="L225" s="44"/>
      <c r="M225" s="206" t="s">
        <v>19</v>
      </c>
      <c r="N225" s="207" t="s">
        <v>46</v>
      </c>
      <c r="O225" s="84"/>
      <c r="P225" s="208">
        <f>O225*H225</f>
        <v>0</v>
      </c>
      <c r="Q225" s="208">
        <v>0</v>
      </c>
      <c r="R225" s="208">
        <f>Q225*H225</f>
        <v>0</v>
      </c>
      <c r="S225" s="208">
        <v>0</v>
      </c>
      <c r="T225" s="209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10" t="s">
        <v>226</v>
      </c>
      <c r="AT225" s="210" t="s">
        <v>222</v>
      </c>
      <c r="AU225" s="210" t="s">
        <v>87</v>
      </c>
      <c r="AY225" s="17" t="s">
        <v>220</v>
      </c>
      <c r="BE225" s="211">
        <f>IF(N225="základní",J225,0)</f>
        <v>0</v>
      </c>
      <c r="BF225" s="211">
        <f>IF(N225="snížená",J225,0)</f>
        <v>0</v>
      </c>
      <c r="BG225" s="211">
        <f>IF(N225="zákl. přenesená",J225,0)</f>
        <v>0</v>
      </c>
      <c r="BH225" s="211">
        <f>IF(N225="sníž. přenesená",J225,0)</f>
        <v>0</v>
      </c>
      <c r="BI225" s="211">
        <f>IF(N225="nulová",J225,0)</f>
        <v>0</v>
      </c>
      <c r="BJ225" s="17" t="s">
        <v>80</v>
      </c>
      <c r="BK225" s="211">
        <f>ROUND(I225*H225,2)</f>
        <v>0</v>
      </c>
      <c r="BL225" s="17" t="s">
        <v>226</v>
      </c>
      <c r="BM225" s="210" t="s">
        <v>469</v>
      </c>
    </row>
    <row r="226" s="2" customFormat="1">
      <c r="A226" s="38"/>
      <c r="B226" s="39"/>
      <c r="C226" s="40"/>
      <c r="D226" s="212" t="s">
        <v>228</v>
      </c>
      <c r="E226" s="40"/>
      <c r="F226" s="213" t="s">
        <v>470</v>
      </c>
      <c r="G226" s="40"/>
      <c r="H226" s="40"/>
      <c r="I226" s="214"/>
      <c r="J226" s="40"/>
      <c r="K226" s="40"/>
      <c r="L226" s="44"/>
      <c r="M226" s="215"/>
      <c r="N226" s="216"/>
      <c r="O226" s="84"/>
      <c r="P226" s="84"/>
      <c r="Q226" s="84"/>
      <c r="R226" s="84"/>
      <c r="S226" s="84"/>
      <c r="T226" s="85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228</v>
      </c>
      <c r="AU226" s="17" t="s">
        <v>87</v>
      </c>
    </row>
    <row r="227" s="2" customFormat="1">
      <c r="A227" s="38"/>
      <c r="B227" s="39"/>
      <c r="C227" s="40"/>
      <c r="D227" s="219" t="s">
        <v>277</v>
      </c>
      <c r="E227" s="40"/>
      <c r="F227" s="229" t="s">
        <v>471</v>
      </c>
      <c r="G227" s="40"/>
      <c r="H227" s="40"/>
      <c r="I227" s="214"/>
      <c r="J227" s="40"/>
      <c r="K227" s="40"/>
      <c r="L227" s="44"/>
      <c r="M227" s="215"/>
      <c r="N227" s="216"/>
      <c r="O227" s="84"/>
      <c r="P227" s="84"/>
      <c r="Q227" s="84"/>
      <c r="R227" s="84"/>
      <c r="S227" s="84"/>
      <c r="T227" s="85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277</v>
      </c>
      <c r="AU227" s="17" t="s">
        <v>87</v>
      </c>
    </row>
    <row r="228" s="13" customFormat="1">
      <c r="A228" s="13"/>
      <c r="B228" s="217"/>
      <c r="C228" s="218"/>
      <c r="D228" s="219" t="s">
        <v>230</v>
      </c>
      <c r="E228" s="220" t="s">
        <v>19</v>
      </c>
      <c r="F228" s="221" t="s">
        <v>163</v>
      </c>
      <c r="G228" s="218"/>
      <c r="H228" s="222">
        <v>1118</v>
      </c>
      <c r="I228" s="223"/>
      <c r="J228" s="218"/>
      <c r="K228" s="218"/>
      <c r="L228" s="224"/>
      <c r="M228" s="225"/>
      <c r="N228" s="226"/>
      <c r="O228" s="226"/>
      <c r="P228" s="226"/>
      <c r="Q228" s="226"/>
      <c r="R228" s="226"/>
      <c r="S228" s="226"/>
      <c r="T228" s="22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28" t="s">
        <v>230</v>
      </c>
      <c r="AU228" s="228" t="s">
        <v>87</v>
      </c>
      <c r="AV228" s="13" t="s">
        <v>87</v>
      </c>
      <c r="AW228" s="13" t="s">
        <v>36</v>
      </c>
      <c r="AX228" s="13" t="s">
        <v>80</v>
      </c>
      <c r="AY228" s="228" t="s">
        <v>220</v>
      </c>
    </row>
    <row r="229" s="2" customFormat="1" ht="24.15" customHeight="1">
      <c r="A229" s="38"/>
      <c r="B229" s="39"/>
      <c r="C229" s="199" t="s">
        <v>472</v>
      </c>
      <c r="D229" s="199" t="s">
        <v>222</v>
      </c>
      <c r="E229" s="200" t="s">
        <v>473</v>
      </c>
      <c r="F229" s="201" t="s">
        <v>474</v>
      </c>
      <c r="G229" s="202" t="s">
        <v>84</v>
      </c>
      <c r="H229" s="203">
        <v>1118</v>
      </c>
      <c r="I229" s="204"/>
      <c r="J229" s="205">
        <f>ROUND(I229*H229,2)</f>
        <v>0</v>
      </c>
      <c r="K229" s="201" t="s">
        <v>225</v>
      </c>
      <c r="L229" s="44"/>
      <c r="M229" s="206" t="s">
        <v>19</v>
      </c>
      <c r="N229" s="207" t="s">
        <v>46</v>
      </c>
      <c r="O229" s="84"/>
      <c r="P229" s="208">
        <f>O229*H229</f>
        <v>0</v>
      </c>
      <c r="Q229" s="208">
        <v>0</v>
      </c>
      <c r="R229" s="208">
        <f>Q229*H229</f>
        <v>0</v>
      </c>
      <c r="S229" s="208">
        <v>0</v>
      </c>
      <c r="T229" s="209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10" t="s">
        <v>226</v>
      </c>
      <c r="AT229" s="210" t="s">
        <v>222</v>
      </c>
      <c r="AU229" s="210" t="s">
        <v>87</v>
      </c>
      <c r="AY229" s="17" t="s">
        <v>220</v>
      </c>
      <c r="BE229" s="211">
        <f>IF(N229="základní",J229,0)</f>
        <v>0</v>
      </c>
      <c r="BF229" s="211">
        <f>IF(N229="snížená",J229,0)</f>
        <v>0</v>
      </c>
      <c r="BG229" s="211">
        <f>IF(N229="zákl. přenesená",J229,0)</f>
        <v>0</v>
      </c>
      <c r="BH229" s="211">
        <f>IF(N229="sníž. přenesená",J229,0)</f>
        <v>0</v>
      </c>
      <c r="BI229" s="211">
        <f>IF(N229="nulová",J229,0)</f>
        <v>0</v>
      </c>
      <c r="BJ229" s="17" t="s">
        <v>80</v>
      </c>
      <c r="BK229" s="211">
        <f>ROUND(I229*H229,2)</f>
        <v>0</v>
      </c>
      <c r="BL229" s="17" t="s">
        <v>226</v>
      </c>
      <c r="BM229" s="210" t="s">
        <v>475</v>
      </c>
    </row>
    <row r="230" s="2" customFormat="1">
      <c r="A230" s="38"/>
      <c r="B230" s="39"/>
      <c r="C230" s="40"/>
      <c r="D230" s="212" t="s">
        <v>228</v>
      </c>
      <c r="E230" s="40"/>
      <c r="F230" s="213" t="s">
        <v>476</v>
      </c>
      <c r="G230" s="40"/>
      <c r="H230" s="40"/>
      <c r="I230" s="214"/>
      <c r="J230" s="40"/>
      <c r="K230" s="40"/>
      <c r="L230" s="44"/>
      <c r="M230" s="215"/>
      <c r="N230" s="216"/>
      <c r="O230" s="84"/>
      <c r="P230" s="84"/>
      <c r="Q230" s="84"/>
      <c r="R230" s="84"/>
      <c r="S230" s="84"/>
      <c r="T230" s="85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228</v>
      </c>
      <c r="AU230" s="17" t="s">
        <v>87</v>
      </c>
    </row>
    <row r="231" s="13" customFormat="1">
      <c r="A231" s="13"/>
      <c r="B231" s="217"/>
      <c r="C231" s="218"/>
      <c r="D231" s="219" t="s">
        <v>230</v>
      </c>
      <c r="E231" s="220" t="s">
        <v>19</v>
      </c>
      <c r="F231" s="221" t="s">
        <v>163</v>
      </c>
      <c r="G231" s="218"/>
      <c r="H231" s="222">
        <v>1118</v>
      </c>
      <c r="I231" s="223"/>
      <c r="J231" s="218"/>
      <c r="K231" s="218"/>
      <c r="L231" s="224"/>
      <c r="M231" s="225"/>
      <c r="N231" s="226"/>
      <c r="O231" s="226"/>
      <c r="P231" s="226"/>
      <c r="Q231" s="226"/>
      <c r="R231" s="226"/>
      <c r="S231" s="226"/>
      <c r="T231" s="22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28" t="s">
        <v>230</v>
      </c>
      <c r="AU231" s="228" t="s">
        <v>87</v>
      </c>
      <c r="AV231" s="13" t="s">
        <v>87</v>
      </c>
      <c r="AW231" s="13" t="s">
        <v>36</v>
      </c>
      <c r="AX231" s="13" t="s">
        <v>80</v>
      </c>
      <c r="AY231" s="228" t="s">
        <v>220</v>
      </c>
    </row>
    <row r="232" s="2" customFormat="1" ht="16.5" customHeight="1">
      <c r="A232" s="38"/>
      <c r="B232" s="39"/>
      <c r="C232" s="199" t="s">
        <v>477</v>
      </c>
      <c r="D232" s="199" t="s">
        <v>222</v>
      </c>
      <c r="E232" s="200" t="s">
        <v>478</v>
      </c>
      <c r="F232" s="201" t="s">
        <v>479</v>
      </c>
      <c r="G232" s="202" t="s">
        <v>84</v>
      </c>
      <c r="H232" s="203">
        <v>1118</v>
      </c>
      <c r="I232" s="204"/>
      <c r="J232" s="205">
        <f>ROUND(I232*H232,2)</f>
        <v>0</v>
      </c>
      <c r="K232" s="201" t="s">
        <v>225</v>
      </c>
      <c r="L232" s="44"/>
      <c r="M232" s="206" t="s">
        <v>19</v>
      </c>
      <c r="N232" s="207" t="s">
        <v>46</v>
      </c>
      <c r="O232" s="84"/>
      <c r="P232" s="208">
        <f>O232*H232</f>
        <v>0</v>
      </c>
      <c r="Q232" s="208">
        <v>0</v>
      </c>
      <c r="R232" s="208">
        <f>Q232*H232</f>
        <v>0</v>
      </c>
      <c r="S232" s="208">
        <v>0</v>
      </c>
      <c r="T232" s="209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10" t="s">
        <v>226</v>
      </c>
      <c r="AT232" s="210" t="s">
        <v>222</v>
      </c>
      <c r="AU232" s="210" t="s">
        <v>87</v>
      </c>
      <c r="AY232" s="17" t="s">
        <v>220</v>
      </c>
      <c r="BE232" s="211">
        <f>IF(N232="základní",J232,0)</f>
        <v>0</v>
      </c>
      <c r="BF232" s="211">
        <f>IF(N232="snížená",J232,0)</f>
        <v>0</v>
      </c>
      <c r="BG232" s="211">
        <f>IF(N232="zákl. přenesená",J232,0)</f>
        <v>0</v>
      </c>
      <c r="BH232" s="211">
        <f>IF(N232="sníž. přenesená",J232,0)</f>
        <v>0</v>
      </c>
      <c r="BI232" s="211">
        <f>IF(N232="nulová",J232,0)</f>
        <v>0</v>
      </c>
      <c r="BJ232" s="17" t="s">
        <v>80</v>
      </c>
      <c r="BK232" s="211">
        <f>ROUND(I232*H232,2)</f>
        <v>0</v>
      </c>
      <c r="BL232" s="17" t="s">
        <v>226</v>
      </c>
      <c r="BM232" s="210" t="s">
        <v>480</v>
      </c>
    </row>
    <row r="233" s="2" customFormat="1">
      <c r="A233" s="38"/>
      <c r="B233" s="39"/>
      <c r="C233" s="40"/>
      <c r="D233" s="212" t="s">
        <v>228</v>
      </c>
      <c r="E233" s="40"/>
      <c r="F233" s="213" t="s">
        <v>481</v>
      </c>
      <c r="G233" s="40"/>
      <c r="H233" s="40"/>
      <c r="I233" s="214"/>
      <c r="J233" s="40"/>
      <c r="K233" s="40"/>
      <c r="L233" s="44"/>
      <c r="M233" s="215"/>
      <c r="N233" s="216"/>
      <c r="O233" s="84"/>
      <c r="P233" s="84"/>
      <c r="Q233" s="84"/>
      <c r="R233" s="84"/>
      <c r="S233" s="84"/>
      <c r="T233" s="85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228</v>
      </c>
      <c r="AU233" s="17" t="s">
        <v>87</v>
      </c>
    </row>
    <row r="234" s="13" customFormat="1">
      <c r="A234" s="13"/>
      <c r="B234" s="217"/>
      <c r="C234" s="218"/>
      <c r="D234" s="219" t="s">
        <v>230</v>
      </c>
      <c r="E234" s="220" t="s">
        <v>19</v>
      </c>
      <c r="F234" s="221" t="s">
        <v>163</v>
      </c>
      <c r="G234" s="218"/>
      <c r="H234" s="222">
        <v>1118</v>
      </c>
      <c r="I234" s="223"/>
      <c r="J234" s="218"/>
      <c r="K234" s="218"/>
      <c r="L234" s="224"/>
      <c r="M234" s="225"/>
      <c r="N234" s="226"/>
      <c r="O234" s="226"/>
      <c r="P234" s="226"/>
      <c r="Q234" s="226"/>
      <c r="R234" s="226"/>
      <c r="S234" s="226"/>
      <c r="T234" s="22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28" t="s">
        <v>230</v>
      </c>
      <c r="AU234" s="228" t="s">
        <v>87</v>
      </c>
      <c r="AV234" s="13" t="s">
        <v>87</v>
      </c>
      <c r="AW234" s="13" t="s">
        <v>36</v>
      </c>
      <c r="AX234" s="13" t="s">
        <v>80</v>
      </c>
      <c r="AY234" s="228" t="s">
        <v>220</v>
      </c>
    </row>
    <row r="235" s="2" customFormat="1" ht="16.5" customHeight="1">
      <c r="A235" s="38"/>
      <c r="B235" s="39"/>
      <c r="C235" s="199" t="s">
        <v>482</v>
      </c>
      <c r="D235" s="199" t="s">
        <v>222</v>
      </c>
      <c r="E235" s="200" t="s">
        <v>483</v>
      </c>
      <c r="F235" s="201" t="s">
        <v>484</v>
      </c>
      <c r="G235" s="202" t="s">
        <v>84</v>
      </c>
      <c r="H235" s="203">
        <v>1118</v>
      </c>
      <c r="I235" s="204"/>
      <c r="J235" s="205">
        <f>ROUND(I235*H235,2)</f>
        <v>0</v>
      </c>
      <c r="K235" s="201" t="s">
        <v>225</v>
      </c>
      <c r="L235" s="44"/>
      <c r="M235" s="206" t="s">
        <v>19</v>
      </c>
      <c r="N235" s="207" t="s">
        <v>46</v>
      </c>
      <c r="O235" s="84"/>
      <c r="P235" s="208">
        <f>O235*H235</f>
        <v>0</v>
      </c>
      <c r="Q235" s="208">
        <v>0</v>
      </c>
      <c r="R235" s="208">
        <f>Q235*H235</f>
        <v>0</v>
      </c>
      <c r="S235" s="208">
        <v>0</v>
      </c>
      <c r="T235" s="209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10" t="s">
        <v>226</v>
      </c>
      <c r="AT235" s="210" t="s">
        <v>222</v>
      </c>
      <c r="AU235" s="210" t="s">
        <v>87</v>
      </c>
      <c r="AY235" s="17" t="s">
        <v>220</v>
      </c>
      <c r="BE235" s="211">
        <f>IF(N235="základní",J235,0)</f>
        <v>0</v>
      </c>
      <c r="BF235" s="211">
        <f>IF(N235="snížená",J235,0)</f>
        <v>0</v>
      </c>
      <c r="BG235" s="211">
        <f>IF(N235="zákl. přenesená",J235,0)</f>
        <v>0</v>
      </c>
      <c r="BH235" s="211">
        <f>IF(N235="sníž. přenesená",J235,0)</f>
        <v>0</v>
      </c>
      <c r="BI235" s="211">
        <f>IF(N235="nulová",J235,0)</f>
        <v>0</v>
      </c>
      <c r="BJ235" s="17" t="s">
        <v>80</v>
      </c>
      <c r="BK235" s="211">
        <f>ROUND(I235*H235,2)</f>
        <v>0</v>
      </c>
      <c r="BL235" s="17" t="s">
        <v>226</v>
      </c>
      <c r="BM235" s="210" t="s">
        <v>485</v>
      </c>
    </row>
    <row r="236" s="2" customFormat="1">
      <c r="A236" s="38"/>
      <c r="B236" s="39"/>
      <c r="C236" s="40"/>
      <c r="D236" s="212" t="s">
        <v>228</v>
      </c>
      <c r="E236" s="40"/>
      <c r="F236" s="213" t="s">
        <v>486</v>
      </c>
      <c r="G236" s="40"/>
      <c r="H236" s="40"/>
      <c r="I236" s="214"/>
      <c r="J236" s="40"/>
      <c r="K236" s="40"/>
      <c r="L236" s="44"/>
      <c r="M236" s="215"/>
      <c r="N236" s="216"/>
      <c r="O236" s="84"/>
      <c r="P236" s="84"/>
      <c r="Q236" s="84"/>
      <c r="R236" s="84"/>
      <c r="S236" s="84"/>
      <c r="T236" s="85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228</v>
      </c>
      <c r="AU236" s="17" t="s">
        <v>87</v>
      </c>
    </row>
    <row r="237" s="13" customFormat="1">
      <c r="A237" s="13"/>
      <c r="B237" s="217"/>
      <c r="C237" s="218"/>
      <c r="D237" s="219" t="s">
        <v>230</v>
      </c>
      <c r="E237" s="220" t="s">
        <v>19</v>
      </c>
      <c r="F237" s="221" t="s">
        <v>163</v>
      </c>
      <c r="G237" s="218"/>
      <c r="H237" s="222">
        <v>1118</v>
      </c>
      <c r="I237" s="223"/>
      <c r="J237" s="218"/>
      <c r="K237" s="218"/>
      <c r="L237" s="224"/>
      <c r="M237" s="225"/>
      <c r="N237" s="226"/>
      <c r="O237" s="226"/>
      <c r="P237" s="226"/>
      <c r="Q237" s="226"/>
      <c r="R237" s="226"/>
      <c r="S237" s="226"/>
      <c r="T237" s="227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28" t="s">
        <v>230</v>
      </c>
      <c r="AU237" s="228" t="s">
        <v>87</v>
      </c>
      <c r="AV237" s="13" t="s">
        <v>87</v>
      </c>
      <c r="AW237" s="13" t="s">
        <v>36</v>
      </c>
      <c r="AX237" s="13" t="s">
        <v>80</v>
      </c>
      <c r="AY237" s="228" t="s">
        <v>220</v>
      </c>
    </row>
    <row r="238" s="2" customFormat="1" ht="24.15" customHeight="1">
      <c r="A238" s="38"/>
      <c r="B238" s="39"/>
      <c r="C238" s="199" t="s">
        <v>487</v>
      </c>
      <c r="D238" s="199" t="s">
        <v>222</v>
      </c>
      <c r="E238" s="200" t="s">
        <v>488</v>
      </c>
      <c r="F238" s="201" t="s">
        <v>489</v>
      </c>
      <c r="G238" s="202" t="s">
        <v>84</v>
      </c>
      <c r="H238" s="203">
        <v>1118</v>
      </c>
      <c r="I238" s="204"/>
      <c r="J238" s="205">
        <f>ROUND(I238*H238,2)</f>
        <v>0</v>
      </c>
      <c r="K238" s="201" t="s">
        <v>225</v>
      </c>
      <c r="L238" s="44"/>
      <c r="M238" s="206" t="s">
        <v>19</v>
      </c>
      <c r="N238" s="207" t="s">
        <v>46</v>
      </c>
      <c r="O238" s="84"/>
      <c r="P238" s="208">
        <f>O238*H238</f>
        <v>0</v>
      </c>
      <c r="Q238" s="208">
        <v>0</v>
      </c>
      <c r="R238" s="208">
        <f>Q238*H238</f>
        <v>0</v>
      </c>
      <c r="S238" s="208">
        <v>0</v>
      </c>
      <c r="T238" s="209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10" t="s">
        <v>226</v>
      </c>
      <c r="AT238" s="210" t="s">
        <v>222</v>
      </c>
      <c r="AU238" s="210" t="s">
        <v>87</v>
      </c>
      <c r="AY238" s="17" t="s">
        <v>220</v>
      </c>
      <c r="BE238" s="211">
        <f>IF(N238="základní",J238,0)</f>
        <v>0</v>
      </c>
      <c r="BF238" s="211">
        <f>IF(N238="snížená",J238,0)</f>
        <v>0</v>
      </c>
      <c r="BG238" s="211">
        <f>IF(N238="zákl. přenesená",J238,0)</f>
        <v>0</v>
      </c>
      <c r="BH238" s="211">
        <f>IF(N238="sníž. přenesená",J238,0)</f>
        <v>0</v>
      </c>
      <c r="BI238" s="211">
        <f>IF(N238="nulová",J238,0)</f>
        <v>0</v>
      </c>
      <c r="BJ238" s="17" t="s">
        <v>80</v>
      </c>
      <c r="BK238" s="211">
        <f>ROUND(I238*H238,2)</f>
        <v>0</v>
      </c>
      <c r="BL238" s="17" t="s">
        <v>226</v>
      </c>
      <c r="BM238" s="210" t="s">
        <v>490</v>
      </c>
    </row>
    <row r="239" s="2" customFormat="1">
      <c r="A239" s="38"/>
      <c r="B239" s="39"/>
      <c r="C239" s="40"/>
      <c r="D239" s="212" t="s">
        <v>228</v>
      </c>
      <c r="E239" s="40"/>
      <c r="F239" s="213" t="s">
        <v>491</v>
      </c>
      <c r="G239" s="40"/>
      <c r="H239" s="40"/>
      <c r="I239" s="214"/>
      <c r="J239" s="40"/>
      <c r="K239" s="40"/>
      <c r="L239" s="44"/>
      <c r="M239" s="215"/>
      <c r="N239" s="216"/>
      <c r="O239" s="84"/>
      <c r="P239" s="84"/>
      <c r="Q239" s="84"/>
      <c r="R239" s="84"/>
      <c r="S239" s="84"/>
      <c r="T239" s="85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228</v>
      </c>
      <c r="AU239" s="17" t="s">
        <v>87</v>
      </c>
    </row>
    <row r="240" s="13" customFormat="1">
      <c r="A240" s="13"/>
      <c r="B240" s="217"/>
      <c r="C240" s="218"/>
      <c r="D240" s="219" t="s">
        <v>230</v>
      </c>
      <c r="E240" s="220" t="s">
        <v>19</v>
      </c>
      <c r="F240" s="221" t="s">
        <v>163</v>
      </c>
      <c r="G240" s="218"/>
      <c r="H240" s="222">
        <v>1118</v>
      </c>
      <c r="I240" s="223"/>
      <c r="J240" s="218"/>
      <c r="K240" s="218"/>
      <c r="L240" s="224"/>
      <c r="M240" s="225"/>
      <c r="N240" s="226"/>
      <c r="O240" s="226"/>
      <c r="P240" s="226"/>
      <c r="Q240" s="226"/>
      <c r="R240" s="226"/>
      <c r="S240" s="226"/>
      <c r="T240" s="22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28" t="s">
        <v>230</v>
      </c>
      <c r="AU240" s="228" t="s">
        <v>87</v>
      </c>
      <c r="AV240" s="13" t="s">
        <v>87</v>
      </c>
      <c r="AW240" s="13" t="s">
        <v>36</v>
      </c>
      <c r="AX240" s="13" t="s">
        <v>80</v>
      </c>
      <c r="AY240" s="228" t="s">
        <v>220</v>
      </c>
    </row>
    <row r="241" s="2" customFormat="1" ht="16.5" customHeight="1">
      <c r="A241" s="38"/>
      <c r="B241" s="39"/>
      <c r="C241" s="199" t="s">
        <v>492</v>
      </c>
      <c r="D241" s="199" t="s">
        <v>222</v>
      </c>
      <c r="E241" s="200" t="s">
        <v>493</v>
      </c>
      <c r="F241" s="201" t="s">
        <v>494</v>
      </c>
      <c r="G241" s="202" t="s">
        <v>84</v>
      </c>
      <c r="H241" s="203">
        <v>9.5999999999999996</v>
      </c>
      <c r="I241" s="204"/>
      <c r="J241" s="205">
        <f>ROUND(I241*H241,2)</f>
        <v>0</v>
      </c>
      <c r="K241" s="201" t="s">
        <v>225</v>
      </c>
      <c r="L241" s="44"/>
      <c r="M241" s="206" t="s">
        <v>19</v>
      </c>
      <c r="N241" s="207" t="s">
        <v>46</v>
      </c>
      <c r="O241" s="84"/>
      <c r="P241" s="208">
        <f>O241*H241</f>
        <v>0</v>
      </c>
      <c r="Q241" s="208">
        <v>0</v>
      </c>
      <c r="R241" s="208">
        <f>Q241*H241</f>
        <v>0</v>
      </c>
      <c r="S241" s="208">
        <v>0</v>
      </c>
      <c r="T241" s="209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10" t="s">
        <v>226</v>
      </c>
      <c r="AT241" s="210" t="s">
        <v>222</v>
      </c>
      <c r="AU241" s="210" t="s">
        <v>87</v>
      </c>
      <c r="AY241" s="17" t="s">
        <v>220</v>
      </c>
      <c r="BE241" s="211">
        <f>IF(N241="základní",J241,0)</f>
        <v>0</v>
      </c>
      <c r="BF241" s="211">
        <f>IF(N241="snížená",J241,0)</f>
        <v>0</v>
      </c>
      <c r="BG241" s="211">
        <f>IF(N241="zákl. přenesená",J241,0)</f>
        <v>0</v>
      </c>
      <c r="BH241" s="211">
        <f>IF(N241="sníž. přenesená",J241,0)</f>
        <v>0</v>
      </c>
      <c r="BI241" s="211">
        <f>IF(N241="nulová",J241,0)</f>
        <v>0</v>
      </c>
      <c r="BJ241" s="17" t="s">
        <v>80</v>
      </c>
      <c r="BK241" s="211">
        <f>ROUND(I241*H241,2)</f>
        <v>0</v>
      </c>
      <c r="BL241" s="17" t="s">
        <v>226</v>
      </c>
      <c r="BM241" s="210" t="s">
        <v>495</v>
      </c>
    </row>
    <row r="242" s="2" customFormat="1">
      <c r="A242" s="38"/>
      <c r="B242" s="39"/>
      <c r="C242" s="40"/>
      <c r="D242" s="212" t="s">
        <v>228</v>
      </c>
      <c r="E242" s="40"/>
      <c r="F242" s="213" t="s">
        <v>496</v>
      </c>
      <c r="G242" s="40"/>
      <c r="H242" s="40"/>
      <c r="I242" s="214"/>
      <c r="J242" s="40"/>
      <c r="K242" s="40"/>
      <c r="L242" s="44"/>
      <c r="M242" s="215"/>
      <c r="N242" s="216"/>
      <c r="O242" s="84"/>
      <c r="P242" s="84"/>
      <c r="Q242" s="84"/>
      <c r="R242" s="84"/>
      <c r="S242" s="84"/>
      <c r="T242" s="85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228</v>
      </c>
      <c r="AU242" s="17" t="s">
        <v>87</v>
      </c>
    </row>
    <row r="243" s="13" customFormat="1">
      <c r="A243" s="13"/>
      <c r="B243" s="217"/>
      <c r="C243" s="218"/>
      <c r="D243" s="219" t="s">
        <v>230</v>
      </c>
      <c r="E243" s="220" t="s">
        <v>19</v>
      </c>
      <c r="F243" s="221" t="s">
        <v>88</v>
      </c>
      <c r="G243" s="218"/>
      <c r="H243" s="222">
        <v>9.5999999999999996</v>
      </c>
      <c r="I243" s="223"/>
      <c r="J243" s="218"/>
      <c r="K243" s="218"/>
      <c r="L243" s="224"/>
      <c r="M243" s="225"/>
      <c r="N243" s="226"/>
      <c r="O243" s="226"/>
      <c r="P243" s="226"/>
      <c r="Q243" s="226"/>
      <c r="R243" s="226"/>
      <c r="S243" s="226"/>
      <c r="T243" s="227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28" t="s">
        <v>230</v>
      </c>
      <c r="AU243" s="228" t="s">
        <v>87</v>
      </c>
      <c r="AV243" s="13" t="s">
        <v>87</v>
      </c>
      <c r="AW243" s="13" t="s">
        <v>36</v>
      </c>
      <c r="AX243" s="13" t="s">
        <v>80</v>
      </c>
      <c r="AY243" s="228" t="s">
        <v>220</v>
      </c>
    </row>
    <row r="244" s="2" customFormat="1" ht="37.8" customHeight="1">
      <c r="A244" s="38"/>
      <c r="B244" s="39"/>
      <c r="C244" s="199" t="s">
        <v>497</v>
      </c>
      <c r="D244" s="199" t="s">
        <v>222</v>
      </c>
      <c r="E244" s="200" t="s">
        <v>498</v>
      </c>
      <c r="F244" s="201" t="s">
        <v>499</v>
      </c>
      <c r="G244" s="202" t="s">
        <v>84</v>
      </c>
      <c r="H244" s="203">
        <v>173.40000000000001</v>
      </c>
      <c r="I244" s="204"/>
      <c r="J244" s="205">
        <f>ROUND(I244*H244,2)</f>
        <v>0</v>
      </c>
      <c r="K244" s="201" t="s">
        <v>225</v>
      </c>
      <c r="L244" s="44"/>
      <c r="M244" s="206" t="s">
        <v>19</v>
      </c>
      <c r="N244" s="207" t="s">
        <v>46</v>
      </c>
      <c r="O244" s="84"/>
      <c r="P244" s="208">
        <f>O244*H244</f>
        <v>0</v>
      </c>
      <c r="Q244" s="208">
        <v>0.089219999999999994</v>
      </c>
      <c r="R244" s="208">
        <f>Q244*H244</f>
        <v>15.470747999999999</v>
      </c>
      <c r="S244" s="208">
        <v>0</v>
      </c>
      <c r="T244" s="209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10" t="s">
        <v>226</v>
      </c>
      <c r="AT244" s="210" t="s">
        <v>222</v>
      </c>
      <c r="AU244" s="210" t="s">
        <v>87</v>
      </c>
      <c r="AY244" s="17" t="s">
        <v>220</v>
      </c>
      <c r="BE244" s="211">
        <f>IF(N244="základní",J244,0)</f>
        <v>0</v>
      </c>
      <c r="BF244" s="211">
        <f>IF(N244="snížená",J244,0)</f>
        <v>0</v>
      </c>
      <c r="BG244" s="211">
        <f>IF(N244="zákl. přenesená",J244,0)</f>
        <v>0</v>
      </c>
      <c r="BH244" s="211">
        <f>IF(N244="sníž. přenesená",J244,0)</f>
        <v>0</v>
      </c>
      <c r="BI244" s="211">
        <f>IF(N244="nulová",J244,0)</f>
        <v>0</v>
      </c>
      <c r="BJ244" s="17" t="s">
        <v>80</v>
      </c>
      <c r="BK244" s="211">
        <f>ROUND(I244*H244,2)</f>
        <v>0</v>
      </c>
      <c r="BL244" s="17" t="s">
        <v>226</v>
      </c>
      <c r="BM244" s="210" t="s">
        <v>500</v>
      </c>
    </row>
    <row r="245" s="2" customFormat="1">
      <c r="A245" s="38"/>
      <c r="B245" s="39"/>
      <c r="C245" s="40"/>
      <c r="D245" s="212" t="s">
        <v>228</v>
      </c>
      <c r="E245" s="40"/>
      <c r="F245" s="213" t="s">
        <v>501</v>
      </c>
      <c r="G245" s="40"/>
      <c r="H245" s="40"/>
      <c r="I245" s="214"/>
      <c r="J245" s="40"/>
      <c r="K245" s="40"/>
      <c r="L245" s="44"/>
      <c r="M245" s="215"/>
      <c r="N245" s="216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228</v>
      </c>
      <c r="AU245" s="17" t="s">
        <v>87</v>
      </c>
    </row>
    <row r="246" s="2" customFormat="1">
      <c r="A246" s="38"/>
      <c r="B246" s="39"/>
      <c r="C246" s="40"/>
      <c r="D246" s="219" t="s">
        <v>277</v>
      </c>
      <c r="E246" s="40"/>
      <c r="F246" s="229" t="s">
        <v>502</v>
      </c>
      <c r="G246" s="40"/>
      <c r="H246" s="40"/>
      <c r="I246" s="214"/>
      <c r="J246" s="40"/>
      <c r="K246" s="40"/>
      <c r="L246" s="44"/>
      <c r="M246" s="215"/>
      <c r="N246" s="216"/>
      <c r="O246" s="84"/>
      <c r="P246" s="84"/>
      <c r="Q246" s="84"/>
      <c r="R246" s="84"/>
      <c r="S246" s="84"/>
      <c r="T246" s="85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277</v>
      </c>
      <c r="AU246" s="17" t="s">
        <v>87</v>
      </c>
    </row>
    <row r="247" s="13" customFormat="1">
      <c r="A247" s="13"/>
      <c r="B247" s="217"/>
      <c r="C247" s="218"/>
      <c r="D247" s="219" t="s">
        <v>230</v>
      </c>
      <c r="E247" s="220" t="s">
        <v>19</v>
      </c>
      <c r="F247" s="221" t="s">
        <v>503</v>
      </c>
      <c r="G247" s="218"/>
      <c r="H247" s="222">
        <v>173.40000000000001</v>
      </c>
      <c r="I247" s="223"/>
      <c r="J247" s="218"/>
      <c r="K247" s="218"/>
      <c r="L247" s="224"/>
      <c r="M247" s="225"/>
      <c r="N247" s="226"/>
      <c r="O247" s="226"/>
      <c r="P247" s="226"/>
      <c r="Q247" s="226"/>
      <c r="R247" s="226"/>
      <c r="S247" s="226"/>
      <c r="T247" s="22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28" t="s">
        <v>230</v>
      </c>
      <c r="AU247" s="228" t="s">
        <v>87</v>
      </c>
      <c r="AV247" s="13" t="s">
        <v>87</v>
      </c>
      <c r="AW247" s="13" t="s">
        <v>36</v>
      </c>
      <c r="AX247" s="13" t="s">
        <v>80</v>
      </c>
      <c r="AY247" s="228" t="s">
        <v>220</v>
      </c>
    </row>
    <row r="248" s="2" customFormat="1" ht="16.5" customHeight="1">
      <c r="A248" s="38"/>
      <c r="B248" s="39"/>
      <c r="C248" s="241" t="s">
        <v>504</v>
      </c>
      <c r="D248" s="241" t="s">
        <v>376</v>
      </c>
      <c r="E248" s="242" t="s">
        <v>505</v>
      </c>
      <c r="F248" s="243" t="s">
        <v>506</v>
      </c>
      <c r="G248" s="244" t="s">
        <v>84</v>
      </c>
      <c r="H248" s="245">
        <v>104.44199999999999</v>
      </c>
      <c r="I248" s="246"/>
      <c r="J248" s="247">
        <f>ROUND(I248*H248,2)</f>
        <v>0</v>
      </c>
      <c r="K248" s="243" t="s">
        <v>19</v>
      </c>
      <c r="L248" s="248"/>
      <c r="M248" s="249" t="s">
        <v>19</v>
      </c>
      <c r="N248" s="250" t="s">
        <v>46</v>
      </c>
      <c r="O248" s="84"/>
      <c r="P248" s="208">
        <f>O248*H248</f>
        <v>0</v>
      </c>
      <c r="Q248" s="208">
        <v>0.12870000000000001</v>
      </c>
      <c r="R248" s="208">
        <f>Q248*H248</f>
        <v>13.441685400000001</v>
      </c>
      <c r="S248" s="208">
        <v>0</v>
      </c>
      <c r="T248" s="209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10" t="s">
        <v>156</v>
      </c>
      <c r="AT248" s="210" t="s">
        <v>376</v>
      </c>
      <c r="AU248" s="210" t="s">
        <v>87</v>
      </c>
      <c r="AY248" s="17" t="s">
        <v>220</v>
      </c>
      <c r="BE248" s="211">
        <f>IF(N248="základní",J248,0)</f>
        <v>0</v>
      </c>
      <c r="BF248" s="211">
        <f>IF(N248="snížená",J248,0)</f>
        <v>0</v>
      </c>
      <c r="BG248" s="211">
        <f>IF(N248="zákl. přenesená",J248,0)</f>
        <v>0</v>
      </c>
      <c r="BH248" s="211">
        <f>IF(N248="sníž. přenesená",J248,0)</f>
        <v>0</v>
      </c>
      <c r="BI248" s="211">
        <f>IF(N248="nulová",J248,0)</f>
        <v>0</v>
      </c>
      <c r="BJ248" s="17" t="s">
        <v>80</v>
      </c>
      <c r="BK248" s="211">
        <f>ROUND(I248*H248,2)</f>
        <v>0</v>
      </c>
      <c r="BL248" s="17" t="s">
        <v>226</v>
      </c>
      <c r="BM248" s="210" t="s">
        <v>507</v>
      </c>
    </row>
    <row r="249" s="13" customFormat="1">
      <c r="A249" s="13"/>
      <c r="B249" s="217"/>
      <c r="C249" s="218"/>
      <c r="D249" s="219" t="s">
        <v>230</v>
      </c>
      <c r="E249" s="220" t="s">
        <v>19</v>
      </c>
      <c r="F249" s="221" t="s">
        <v>508</v>
      </c>
      <c r="G249" s="218"/>
      <c r="H249" s="222">
        <v>101.40000000000001</v>
      </c>
      <c r="I249" s="223"/>
      <c r="J249" s="218"/>
      <c r="K249" s="218"/>
      <c r="L249" s="224"/>
      <c r="M249" s="225"/>
      <c r="N249" s="226"/>
      <c r="O249" s="226"/>
      <c r="P249" s="226"/>
      <c r="Q249" s="226"/>
      <c r="R249" s="226"/>
      <c r="S249" s="226"/>
      <c r="T249" s="22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28" t="s">
        <v>230</v>
      </c>
      <c r="AU249" s="228" t="s">
        <v>87</v>
      </c>
      <c r="AV249" s="13" t="s">
        <v>87</v>
      </c>
      <c r="AW249" s="13" t="s">
        <v>36</v>
      </c>
      <c r="AX249" s="13" t="s">
        <v>80</v>
      </c>
      <c r="AY249" s="228" t="s">
        <v>220</v>
      </c>
    </row>
    <row r="250" s="13" customFormat="1">
      <c r="A250" s="13"/>
      <c r="B250" s="217"/>
      <c r="C250" s="218"/>
      <c r="D250" s="219" t="s">
        <v>230</v>
      </c>
      <c r="E250" s="218"/>
      <c r="F250" s="221" t="s">
        <v>509</v>
      </c>
      <c r="G250" s="218"/>
      <c r="H250" s="222">
        <v>104.44199999999999</v>
      </c>
      <c r="I250" s="223"/>
      <c r="J250" s="218"/>
      <c r="K250" s="218"/>
      <c r="L250" s="224"/>
      <c r="M250" s="225"/>
      <c r="N250" s="226"/>
      <c r="O250" s="226"/>
      <c r="P250" s="226"/>
      <c r="Q250" s="226"/>
      <c r="R250" s="226"/>
      <c r="S250" s="226"/>
      <c r="T250" s="22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28" t="s">
        <v>230</v>
      </c>
      <c r="AU250" s="228" t="s">
        <v>87</v>
      </c>
      <c r="AV250" s="13" t="s">
        <v>87</v>
      </c>
      <c r="AW250" s="13" t="s">
        <v>4</v>
      </c>
      <c r="AX250" s="13" t="s">
        <v>80</v>
      </c>
      <c r="AY250" s="228" t="s">
        <v>220</v>
      </c>
    </row>
    <row r="251" s="2" customFormat="1" ht="37.8" customHeight="1">
      <c r="A251" s="38"/>
      <c r="B251" s="39"/>
      <c r="C251" s="199" t="s">
        <v>510</v>
      </c>
      <c r="D251" s="199" t="s">
        <v>222</v>
      </c>
      <c r="E251" s="200" t="s">
        <v>511</v>
      </c>
      <c r="F251" s="201" t="s">
        <v>512</v>
      </c>
      <c r="G251" s="202" t="s">
        <v>84</v>
      </c>
      <c r="H251" s="203">
        <v>1.7</v>
      </c>
      <c r="I251" s="204"/>
      <c r="J251" s="205">
        <f>ROUND(I251*H251,2)</f>
        <v>0</v>
      </c>
      <c r="K251" s="201" t="s">
        <v>225</v>
      </c>
      <c r="L251" s="44"/>
      <c r="M251" s="206" t="s">
        <v>19</v>
      </c>
      <c r="N251" s="207" t="s">
        <v>46</v>
      </c>
      <c r="O251" s="84"/>
      <c r="P251" s="208">
        <f>O251*H251</f>
        <v>0</v>
      </c>
      <c r="Q251" s="208">
        <v>0.080030000000000004</v>
      </c>
      <c r="R251" s="208">
        <f>Q251*H251</f>
        <v>0.13605100000000001</v>
      </c>
      <c r="S251" s="208">
        <v>0</v>
      </c>
      <c r="T251" s="209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10" t="s">
        <v>226</v>
      </c>
      <c r="AT251" s="210" t="s">
        <v>222</v>
      </c>
      <c r="AU251" s="210" t="s">
        <v>87</v>
      </c>
      <c r="AY251" s="17" t="s">
        <v>220</v>
      </c>
      <c r="BE251" s="211">
        <f>IF(N251="základní",J251,0)</f>
        <v>0</v>
      </c>
      <c r="BF251" s="211">
        <f>IF(N251="snížená",J251,0)</f>
        <v>0</v>
      </c>
      <c r="BG251" s="211">
        <f>IF(N251="zákl. přenesená",J251,0)</f>
        <v>0</v>
      </c>
      <c r="BH251" s="211">
        <f>IF(N251="sníž. přenesená",J251,0)</f>
        <v>0</v>
      </c>
      <c r="BI251" s="211">
        <f>IF(N251="nulová",J251,0)</f>
        <v>0</v>
      </c>
      <c r="BJ251" s="17" t="s">
        <v>80</v>
      </c>
      <c r="BK251" s="211">
        <f>ROUND(I251*H251,2)</f>
        <v>0</v>
      </c>
      <c r="BL251" s="17" t="s">
        <v>226</v>
      </c>
      <c r="BM251" s="210" t="s">
        <v>513</v>
      </c>
    </row>
    <row r="252" s="2" customFormat="1">
      <c r="A252" s="38"/>
      <c r="B252" s="39"/>
      <c r="C252" s="40"/>
      <c r="D252" s="212" t="s">
        <v>228</v>
      </c>
      <c r="E252" s="40"/>
      <c r="F252" s="213" t="s">
        <v>514</v>
      </c>
      <c r="G252" s="40"/>
      <c r="H252" s="40"/>
      <c r="I252" s="214"/>
      <c r="J252" s="40"/>
      <c r="K252" s="40"/>
      <c r="L252" s="44"/>
      <c r="M252" s="215"/>
      <c r="N252" s="216"/>
      <c r="O252" s="84"/>
      <c r="P252" s="84"/>
      <c r="Q252" s="84"/>
      <c r="R252" s="84"/>
      <c r="S252" s="84"/>
      <c r="T252" s="85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228</v>
      </c>
      <c r="AU252" s="17" t="s">
        <v>87</v>
      </c>
    </row>
    <row r="253" s="2" customFormat="1">
      <c r="A253" s="38"/>
      <c r="B253" s="39"/>
      <c r="C253" s="40"/>
      <c r="D253" s="219" t="s">
        <v>277</v>
      </c>
      <c r="E253" s="40"/>
      <c r="F253" s="229" t="s">
        <v>515</v>
      </c>
      <c r="G253" s="40"/>
      <c r="H253" s="40"/>
      <c r="I253" s="214"/>
      <c r="J253" s="40"/>
      <c r="K253" s="40"/>
      <c r="L253" s="44"/>
      <c r="M253" s="215"/>
      <c r="N253" s="216"/>
      <c r="O253" s="84"/>
      <c r="P253" s="84"/>
      <c r="Q253" s="84"/>
      <c r="R253" s="84"/>
      <c r="S253" s="84"/>
      <c r="T253" s="8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277</v>
      </c>
      <c r="AU253" s="17" t="s">
        <v>87</v>
      </c>
    </row>
    <row r="254" s="13" customFormat="1">
      <c r="A254" s="13"/>
      <c r="B254" s="217"/>
      <c r="C254" s="218"/>
      <c r="D254" s="219" t="s">
        <v>230</v>
      </c>
      <c r="E254" s="220" t="s">
        <v>19</v>
      </c>
      <c r="F254" s="221" t="s">
        <v>108</v>
      </c>
      <c r="G254" s="218"/>
      <c r="H254" s="222">
        <v>1.7</v>
      </c>
      <c r="I254" s="223"/>
      <c r="J254" s="218"/>
      <c r="K254" s="218"/>
      <c r="L254" s="224"/>
      <c r="M254" s="225"/>
      <c r="N254" s="226"/>
      <c r="O254" s="226"/>
      <c r="P254" s="226"/>
      <c r="Q254" s="226"/>
      <c r="R254" s="226"/>
      <c r="S254" s="226"/>
      <c r="T254" s="22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28" t="s">
        <v>230</v>
      </c>
      <c r="AU254" s="228" t="s">
        <v>87</v>
      </c>
      <c r="AV254" s="13" t="s">
        <v>87</v>
      </c>
      <c r="AW254" s="13" t="s">
        <v>36</v>
      </c>
      <c r="AX254" s="13" t="s">
        <v>80</v>
      </c>
      <c r="AY254" s="228" t="s">
        <v>220</v>
      </c>
    </row>
    <row r="255" s="2" customFormat="1" ht="37.8" customHeight="1">
      <c r="A255" s="38"/>
      <c r="B255" s="39"/>
      <c r="C255" s="199" t="s">
        <v>516</v>
      </c>
      <c r="D255" s="199" t="s">
        <v>222</v>
      </c>
      <c r="E255" s="200" t="s">
        <v>517</v>
      </c>
      <c r="F255" s="201" t="s">
        <v>518</v>
      </c>
      <c r="G255" s="202" t="s">
        <v>84</v>
      </c>
      <c r="H255" s="203">
        <v>0.80000000000000004</v>
      </c>
      <c r="I255" s="204"/>
      <c r="J255" s="205">
        <f>ROUND(I255*H255,2)</f>
        <v>0</v>
      </c>
      <c r="K255" s="201" t="s">
        <v>225</v>
      </c>
      <c r="L255" s="44"/>
      <c r="M255" s="206" t="s">
        <v>19</v>
      </c>
      <c r="N255" s="207" t="s">
        <v>46</v>
      </c>
      <c r="O255" s="84"/>
      <c r="P255" s="208">
        <f>O255*H255</f>
        <v>0</v>
      </c>
      <c r="Q255" s="208">
        <v>0.10100000000000001</v>
      </c>
      <c r="R255" s="208">
        <f>Q255*H255</f>
        <v>0.080800000000000011</v>
      </c>
      <c r="S255" s="208">
        <v>0</v>
      </c>
      <c r="T255" s="209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10" t="s">
        <v>226</v>
      </c>
      <c r="AT255" s="210" t="s">
        <v>222</v>
      </c>
      <c r="AU255" s="210" t="s">
        <v>87</v>
      </c>
      <c r="AY255" s="17" t="s">
        <v>220</v>
      </c>
      <c r="BE255" s="211">
        <f>IF(N255="základní",J255,0)</f>
        <v>0</v>
      </c>
      <c r="BF255" s="211">
        <f>IF(N255="snížená",J255,0)</f>
        <v>0</v>
      </c>
      <c r="BG255" s="211">
        <f>IF(N255="zákl. přenesená",J255,0)</f>
        <v>0</v>
      </c>
      <c r="BH255" s="211">
        <f>IF(N255="sníž. přenesená",J255,0)</f>
        <v>0</v>
      </c>
      <c r="BI255" s="211">
        <f>IF(N255="nulová",J255,0)</f>
        <v>0</v>
      </c>
      <c r="BJ255" s="17" t="s">
        <v>80</v>
      </c>
      <c r="BK255" s="211">
        <f>ROUND(I255*H255,2)</f>
        <v>0</v>
      </c>
      <c r="BL255" s="17" t="s">
        <v>226</v>
      </c>
      <c r="BM255" s="210" t="s">
        <v>519</v>
      </c>
    </row>
    <row r="256" s="2" customFormat="1">
      <c r="A256" s="38"/>
      <c r="B256" s="39"/>
      <c r="C256" s="40"/>
      <c r="D256" s="212" t="s">
        <v>228</v>
      </c>
      <c r="E256" s="40"/>
      <c r="F256" s="213" t="s">
        <v>520</v>
      </c>
      <c r="G256" s="40"/>
      <c r="H256" s="40"/>
      <c r="I256" s="214"/>
      <c r="J256" s="40"/>
      <c r="K256" s="40"/>
      <c r="L256" s="44"/>
      <c r="M256" s="215"/>
      <c r="N256" s="216"/>
      <c r="O256" s="84"/>
      <c r="P256" s="84"/>
      <c r="Q256" s="84"/>
      <c r="R256" s="84"/>
      <c r="S256" s="84"/>
      <c r="T256" s="85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228</v>
      </c>
      <c r="AU256" s="17" t="s">
        <v>87</v>
      </c>
    </row>
    <row r="257" s="2" customFormat="1">
      <c r="A257" s="38"/>
      <c r="B257" s="39"/>
      <c r="C257" s="40"/>
      <c r="D257" s="219" t="s">
        <v>277</v>
      </c>
      <c r="E257" s="40"/>
      <c r="F257" s="229" t="s">
        <v>515</v>
      </c>
      <c r="G257" s="40"/>
      <c r="H257" s="40"/>
      <c r="I257" s="214"/>
      <c r="J257" s="40"/>
      <c r="K257" s="40"/>
      <c r="L257" s="44"/>
      <c r="M257" s="215"/>
      <c r="N257" s="216"/>
      <c r="O257" s="84"/>
      <c r="P257" s="84"/>
      <c r="Q257" s="84"/>
      <c r="R257" s="84"/>
      <c r="S257" s="84"/>
      <c r="T257" s="85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277</v>
      </c>
      <c r="AU257" s="17" t="s">
        <v>87</v>
      </c>
    </row>
    <row r="258" s="13" customFormat="1">
      <c r="A258" s="13"/>
      <c r="B258" s="217"/>
      <c r="C258" s="218"/>
      <c r="D258" s="219" t="s">
        <v>230</v>
      </c>
      <c r="E258" s="220" t="s">
        <v>19</v>
      </c>
      <c r="F258" s="221" t="s">
        <v>99</v>
      </c>
      <c r="G258" s="218"/>
      <c r="H258" s="222">
        <v>0.80000000000000004</v>
      </c>
      <c r="I258" s="223"/>
      <c r="J258" s="218"/>
      <c r="K258" s="218"/>
      <c r="L258" s="224"/>
      <c r="M258" s="225"/>
      <c r="N258" s="226"/>
      <c r="O258" s="226"/>
      <c r="P258" s="226"/>
      <c r="Q258" s="226"/>
      <c r="R258" s="226"/>
      <c r="S258" s="226"/>
      <c r="T258" s="22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28" t="s">
        <v>230</v>
      </c>
      <c r="AU258" s="228" t="s">
        <v>87</v>
      </c>
      <c r="AV258" s="13" t="s">
        <v>87</v>
      </c>
      <c r="AW258" s="13" t="s">
        <v>36</v>
      </c>
      <c r="AX258" s="13" t="s">
        <v>80</v>
      </c>
      <c r="AY258" s="228" t="s">
        <v>220</v>
      </c>
    </row>
    <row r="259" s="2" customFormat="1" ht="37.8" customHeight="1">
      <c r="A259" s="38"/>
      <c r="B259" s="39"/>
      <c r="C259" s="199" t="s">
        <v>521</v>
      </c>
      <c r="D259" s="199" t="s">
        <v>222</v>
      </c>
      <c r="E259" s="200" t="s">
        <v>522</v>
      </c>
      <c r="F259" s="201" t="s">
        <v>523</v>
      </c>
      <c r="G259" s="202" t="s">
        <v>84</v>
      </c>
      <c r="H259" s="203">
        <v>7</v>
      </c>
      <c r="I259" s="204"/>
      <c r="J259" s="205">
        <f>ROUND(I259*H259,2)</f>
        <v>0</v>
      </c>
      <c r="K259" s="201" t="s">
        <v>225</v>
      </c>
      <c r="L259" s="44"/>
      <c r="M259" s="206" t="s">
        <v>19</v>
      </c>
      <c r="N259" s="207" t="s">
        <v>46</v>
      </c>
      <c r="O259" s="84"/>
      <c r="P259" s="208">
        <f>O259*H259</f>
        <v>0</v>
      </c>
      <c r="Q259" s="208">
        <v>0.10100000000000001</v>
      </c>
      <c r="R259" s="208">
        <f>Q259*H259</f>
        <v>0.70700000000000007</v>
      </c>
      <c r="S259" s="208">
        <v>0</v>
      </c>
      <c r="T259" s="209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10" t="s">
        <v>226</v>
      </c>
      <c r="AT259" s="210" t="s">
        <v>222</v>
      </c>
      <c r="AU259" s="210" t="s">
        <v>87</v>
      </c>
      <c r="AY259" s="17" t="s">
        <v>220</v>
      </c>
      <c r="BE259" s="211">
        <f>IF(N259="základní",J259,0)</f>
        <v>0</v>
      </c>
      <c r="BF259" s="211">
        <f>IF(N259="snížená",J259,0)</f>
        <v>0</v>
      </c>
      <c r="BG259" s="211">
        <f>IF(N259="zákl. přenesená",J259,0)</f>
        <v>0</v>
      </c>
      <c r="BH259" s="211">
        <f>IF(N259="sníž. přenesená",J259,0)</f>
        <v>0</v>
      </c>
      <c r="BI259" s="211">
        <f>IF(N259="nulová",J259,0)</f>
        <v>0</v>
      </c>
      <c r="BJ259" s="17" t="s">
        <v>80</v>
      </c>
      <c r="BK259" s="211">
        <f>ROUND(I259*H259,2)</f>
        <v>0</v>
      </c>
      <c r="BL259" s="17" t="s">
        <v>226</v>
      </c>
      <c r="BM259" s="210" t="s">
        <v>524</v>
      </c>
    </row>
    <row r="260" s="2" customFormat="1">
      <c r="A260" s="38"/>
      <c r="B260" s="39"/>
      <c r="C260" s="40"/>
      <c r="D260" s="212" t="s">
        <v>228</v>
      </c>
      <c r="E260" s="40"/>
      <c r="F260" s="213" t="s">
        <v>525</v>
      </c>
      <c r="G260" s="40"/>
      <c r="H260" s="40"/>
      <c r="I260" s="214"/>
      <c r="J260" s="40"/>
      <c r="K260" s="40"/>
      <c r="L260" s="44"/>
      <c r="M260" s="215"/>
      <c r="N260" s="216"/>
      <c r="O260" s="84"/>
      <c r="P260" s="84"/>
      <c r="Q260" s="84"/>
      <c r="R260" s="84"/>
      <c r="S260" s="84"/>
      <c r="T260" s="85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228</v>
      </c>
      <c r="AU260" s="17" t="s">
        <v>87</v>
      </c>
    </row>
    <row r="261" s="2" customFormat="1">
      <c r="A261" s="38"/>
      <c r="B261" s="39"/>
      <c r="C261" s="40"/>
      <c r="D261" s="219" t="s">
        <v>277</v>
      </c>
      <c r="E261" s="40"/>
      <c r="F261" s="229" t="s">
        <v>515</v>
      </c>
      <c r="G261" s="40"/>
      <c r="H261" s="40"/>
      <c r="I261" s="214"/>
      <c r="J261" s="40"/>
      <c r="K261" s="40"/>
      <c r="L261" s="44"/>
      <c r="M261" s="215"/>
      <c r="N261" s="216"/>
      <c r="O261" s="84"/>
      <c r="P261" s="84"/>
      <c r="Q261" s="84"/>
      <c r="R261" s="84"/>
      <c r="S261" s="84"/>
      <c r="T261" s="85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277</v>
      </c>
      <c r="AU261" s="17" t="s">
        <v>87</v>
      </c>
    </row>
    <row r="262" s="13" customFormat="1">
      <c r="A262" s="13"/>
      <c r="B262" s="217"/>
      <c r="C262" s="218"/>
      <c r="D262" s="219" t="s">
        <v>230</v>
      </c>
      <c r="E262" s="220" t="s">
        <v>19</v>
      </c>
      <c r="F262" s="221" t="s">
        <v>102</v>
      </c>
      <c r="G262" s="218"/>
      <c r="H262" s="222">
        <v>7</v>
      </c>
      <c r="I262" s="223"/>
      <c r="J262" s="218"/>
      <c r="K262" s="218"/>
      <c r="L262" s="224"/>
      <c r="M262" s="225"/>
      <c r="N262" s="226"/>
      <c r="O262" s="226"/>
      <c r="P262" s="226"/>
      <c r="Q262" s="226"/>
      <c r="R262" s="226"/>
      <c r="S262" s="226"/>
      <c r="T262" s="227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28" t="s">
        <v>230</v>
      </c>
      <c r="AU262" s="228" t="s">
        <v>87</v>
      </c>
      <c r="AV262" s="13" t="s">
        <v>87</v>
      </c>
      <c r="AW262" s="13" t="s">
        <v>36</v>
      </c>
      <c r="AX262" s="13" t="s">
        <v>80</v>
      </c>
      <c r="AY262" s="228" t="s">
        <v>220</v>
      </c>
    </row>
    <row r="263" s="2" customFormat="1" ht="37.8" customHeight="1">
      <c r="A263" s="38"/>
      <c r="B263" s="39"/>
      <c r="C263" s="199" t="s">
        <v>526</v>
      </c>
      <c r="D263" s="199" t="s">
        <v>222</v>
      </c>
      <c r="E263" s="200" t="s">
        <v>527</v>
      </c>
      <c r="F263" s="201" t="s">
        <v>528</v>
      </c>
      <c r="G263" s="202" t="s">
        <v>84</v>
      </c>
      <c r="H263" s="203">
        <v>13.5</v>
      </c>
      <c r="I263" s="204"/>
      <c r="J263" s="205">
        <f>ROUND(I263*H263,2)</f>
        <v>0</v>
      </c>
      <c r="K263" s="201" t="s">
        <v>225</v>
      </c>
      <c r="L263" s="44"/>
      <c r="M263" s="206" t="s">
        <v>19</v>
      </c>
      <c r="N263" s="207" t="s">
        <v>46</v>
      </c>
      <c r="O263" s="84"/>
      <c r="P263" s="208">
        <f>O263*H263</f>
        <v>0</v>
      </c>
      <c r="Q263" s="208">
        <v>0.14610000000000001</v>
      </c>
      <c r="R263" s="208">
        <f>Q263*H263</f>
        <v>1.9723500000000001</v>
      </c>
      <c r="S263" s="208">
        <v>0</v>
      </c>
      <c r="T263" s="209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10" t="s">
        <v>226</v>
      </c>
      <c r="AT263" s="210" t="s">
        <v>222</v>
      </c>
      <c r="AU263" s="210" t="s">
        <v>87</v>
      </c>
      <c r="AY263" s="17" t="s">
        <v>220</v>
      </c>
      <c r="BE263" s="211">
        <f>IF(N263="základní",J263,0)</f>
        <v>0</v>
      </c>
      <c r="BF263" s="211">
        <f>IF(N263="snížená",J263,0)</f>
        <v>0</v>
      </c>
      <c r="BG263" s="211">
        <f>IF(N263="zákl. přenesená",J263,0)</f>
        <v>0</v>
      </c>
      <c r="BH263" s="211">
        <f>IF(N263="sníž. přenesená",J263,0)</f>
        <v>0</v>
      </c>
      <c r="BI263" s="211">
        <f>IF(N263="nulová",J263,0)</f>
        <v>0</v>
      </c>
      <c r="BJ263" s="17" t="s">
        <v>80</v>
      </c>
      <c r="BK263" s="211">
        <f>ROUND(I263*H263,2)</f>
        <v>0</v>
      </c>
      <c r="BL263" s="17" t="s">
        <v>226</v>
      </c>
      <c r="BM263" s="210" t="s">
        <v>529</v>
      </c>
    </row>
    <row r="264" s="2" customFormat="1">
      <c r="A264" s="38"/>
      <c r="B264" s="39"/>
      <c r="C264" s="40"/>
      <c r="D264" s="212" t="s">
        <v>228</v>
      </c>
      <c r="E264" s="40"/>
      <c r="F264" s="213" t="s">
        <v>530</v>
      </c>
      <c r="G264" s="40"/>
      <c r="H264" s="40"/>
      <c r="I264" s="214"/>
      <c r="J264" s="40"/>
      <c r="K264" s="40"/>
      <c r="L264" s="44"/>
      <c r="M264" s="215"/>
      <c r="N264" s="216"/>
      <c r="O264" s="84"/>
      <c r="P264" s="84"/>
      <c r="Q264" s="84"/>
      <c r="R264" s="84"/>
      <c r="S264" s="84"/>
      <c r="T264" s="85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228</v>
      </c>
      <c r="AU264" s="17" t="s">
        <v>87</v>
      </c>
    </row>
    <row r="265" s="2" customFormat="1">
      <c r="A265" s="38"/>
      <c r="B265" s="39"/>
      <c r="C265" s="40"/>
      <c r="D265" s="219" t="s">
        <v>277</v>
      </c>
      <c r="E265" s="40"/>
      <c r="F265" s="229" t="s">
        <v>515</v>
      </c>
      <c r="G265" s="40"/>
      <c r="H265" s="40"/>
      <c r="I265" s="214"/>
      <c r="J265" s="40"/>
      <c r="K265" s="40"/>
      <c r="L265" s="44"/>
      <c r="M265" s="215"/>
      <c r="N265" s="216"/>
      <c r="O265" s="84"/>
      <c r="P265" s="84"/>
      <c r="Q265" s="84"/>
      <c r="R265" s="84"/>
      <c r="S265" s="84"/>
      <c r="T265" s="85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277</v>
      </c>
      <c r="AU265" s="17" t="s">
        <v>87</v>
      </c>
    </row>
    <row r="266" s="13" customFormat="1">
      <c r="A266" s="13"/>
      <c r="B266" s="217"/>
      <c r="C266" s="218"/>
      <c r="D266" s="219" t="s">
        <v>230</v>
      </c>
      <c r="E266" s="220" t="s">
        <v>19</v>
      </c>
      <c r="F266" s="221" t="s">
        <v>114</v>
      </c>
      <c r="G266" s="218"/>
      <c r="H266" s="222">
        <v>13.5</v>
      </c>
      <c r="I266" s="223"/>
      <c r="J266" s="218"/>
      <c r="K266" s="218"/>
      <c r="L266" s="224"/>
      <c r="M266" s="225"/>
      <c r="N266" s="226"/>
      <c r="O266" s="226"/>
      <c r="P266" s="226"/>
      <c r="Q266" s="226"/>
      <c r="R266" s="226"/>
      <c r="S266" s="226"/>
      <c r="T266" s="227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28" t="s">
        <v>230</v>
      </c>
      <c r="AU266" s="228" t="s">
        <v>87</v>
      </c>
      <c r="AV266" s="13" t="s">
        <v>87</v>
      </c>
      <c r="AW266" s="13" t="s">
        <v>36</v>
      </c>
      <c r="AX266" s="13" t="s">
        <v>80</v>
      </c>
      <c r="AY266" s="228" t="s">
        <v>220</v>
      </c>
    </row>
    <row r="267" s="12" customFormat="1" ht="22.8" customHeight="1">
      <c r="A267" s="12"/>
      <c r="B267" s="183"/>
      <c r="C267" s="184"/>
      <c r="D267" s="185" t="s">
        <v>74</v>
      </c>
      <c r="E267" s="197" t="s">
        <v>156</v>
      </c>
      <c r="F267" s="197" t="s">
        <v>531</v>
      </c>
      <c r="G267" s="184"/>
      <c r="H267" s="184"/>
      <c r="I267" s="187"/>
      <c r="J267" s="198">
        <f>BK267</f>
        <v>0</v>
      </c>
      <c r="K267" s="184"/>
      <c r="L267" s="189"/>
      <c r="M267" s="190"/>
      <c r="N267" s="191"/>
      <c r="O267" s="191"/>
      <c r="P267" s="192">
        <f>SUM(P268:P355)</f>
        <v>0</v>
      </c>
      <c r="Q267" s="191"/>
      <c r="R267" s="192">
        <f>SUM(R268:R355)</f>
        <v>58.91793844</v>
      </c>
      <c r="S267" s="191"/>
      <c r="T267" s="193">
        <f>SUM(T268:T355)</f>
        <v>62.512160000000002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194" t="s">
        <v>80</v>
      </c>
      <c r="AT267" s="195" t="s">
        <v>74</v>
      </c>
      <c r="AU267" s="195" t="s">
        <v>80</v>
      </c>
      <c r="AY267" s="194" t="s">
        <v>220</v>
      </c>
      <c r="BK267" s="196">
        <f>SUM(BK268:BK355)</f>
        <v>0</v>
      </c>
    </row>
    <row r="268" s="2" customFormat="1" ht="16.5" customHeight="1">
      <c r="A268" s="38"/>
      <c r="B268" s="39"/>
      <c r="C268" s="199" t="s">
        <v>532</v>
      </c>
      <c r="D268" s="199" t="s">
        <v>222</v>
      </c>
      <c r="E268" s="200" t="s">
        <v>533</v>
      </c>
      <c r="F268" s="201" t="s">
        <v>534</v>
      </c>
      <c r="G268" s="202" t="s">
        <v>119</v>
      </c>
      <c r="H268" s="203">
        <v>154</v>
      </c>
      <c r="I268" s="204"/>
      <c r="J268" s="205">
        <f>ROUND(I268*H268,2)</f>
        <v>0</v>
      </c>
      <c r="K268" s="201" t="s">
        <v>225</v>
      </c>
      <c r="L268" s="44"/>
      <c r="M268" s="206" t="s">
        <v>19</v>
      </c>
      <c r="N268" s="207" t="s">
        <v>46</v>
      </c>
      <c r="O268" s="84"/>
      <c r="P268" s="208">
        <f>O268*H268</f>
        <v>0</v>
      </c>
      <c r="Q268" s="208">
        <v>0</v>
      </c>
      <c r="R268" s="208">
        <f>Q268*H268</f>
        <v>0</v>
      </c>
      <c r="S268" s="208">
        <v>0.029000000000000001</v>
      </c>
      <c r="T268" s="209">
        <f>S268*H268</f>
        <v>4.4660000000000002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10" t="s">
        <v>226</v>
      </c>
      <c r="AT268" s="210" t="s">
        <v>222</v>
      </c>
      <c r="AU268" s="210" t="s">
        <v>87</v>
      </c>
      <c r="AY268" s="17" t="s">
        <v>220</v>
      </c>
      <c r="BE268" s="211">
        <f>IF(N268="základní",J268,0)</f>
        <v>0</v>
      </c>
      <c r="BF268" s="211">
        <f>IF(N268="snížená",J268,0)</f>
        <v>0</v>
      </c>
      <c r="BG268" s="211">
        <f>IF(N268="zákl. přenesená",J268,0)</f>
        <v>0</v>
      </c>
      <c r="BH268" s="211">
        <f>IF(N268="sníž. přenesená",J268,0)</f>
        <v>0</v>
      </c>
      <c r="BI268" s="211">
        <f>IF(N268="nulová",J268,0)</f>
        <v>0</v>
      </c>
      <c r="BJ268" s="17" t="s">
        <v>80</v>
      </c>
      <c r="BK268" s="211">
        <f>ROUND(I268*H268,2)</f>
        <v>0</v>
      </c>
      <c r="BL268" s="17" t="s">
        <v>226</v>
      </c>
      <c r="BM268" s="210" t="s">
        <v>535</v>
      </c>
    </row>
    <row r="269" s="2" customFormat="1">
      <c r="A269" s="38"/>
      <c r="B269" s="39"/>
      <c r="C269" s="40"/>
      <c r="D269" s="212" t="s">
        <v>228</v>
      </c>
      <c r="E269" s="40"/>
      <c r="F269" s="213" t="s">
        <v>536</v>
      </c>
      <c r="G269" s="40"/>
      <c r="H269" s="40"/>
      <c r="I269" s="214"/>
      <c r="J269" s="40"/>
      <c r="K269" s="40"/>
      <c r="L269" s="44"/>
      <c r="M269" s="215"/>
      <c r="N269" s="216"/>
      <c r="O269" s="84"/>
      <c r="P269" s="84"/>
      <c r="Q269" s="84"/>
      <c r="R269" s="84"/>
      <c r="S269" s="84"/>
      <c r="T269" s="85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228</v>
      </c>
      <c r="AU269" s="17" t="s">
        <v>87</v>
      </c>
    </row>
    <row r="270" s="13" customFormat="1">
      <c r="A270" s="13"/>
      <c r="B270" s="217"/>
      <c r="C270" s="218"/>
      <c r="D270" s="219" t="s">
        <v>230</v>
      </c>
      <c r="E270" s="220" t="s">
        <v>19</v>
      </c>
      <c r="F270" s="221" t="s">
        <v>157</v>
      </c>
      <c r="G270" s="218"/>
      <c r="H270" s="222">
        <v>154</v>
      </c>
      <c r="I270" s="223"/>
      <c r="J270" s="218"/>
      <c r="K270" s="218"/>
      <c r="L270" s="224"/>
      <c r="M270" s="225"/>
      <c r="N270" s="226"/>
      <c r="O270" s="226"/>
      <c r="P270" s="226"/>
      <c r="Q270" s="226"/>
      <c r="R270" s="226"/>
      <c r="S270" s="226"/>
      <c r="T270" s="22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28" t="s">
        <v>230</v>
      </c>
      <c r="AU270" s="228" t="s">
        <v>87</v>
      </c>
      <c r="AV270" s="13" t="s">
        <v>87</v>
      </c>
      <c r="AW270" s="13" t="s">
        <v>36</v>
      </c>
      <c r="AX270" s="13" t="s">
        <v>80</v>
      </c>
      <c r="AY270" s="228" t="s">
        <v>220</v>
      </c>
    </row>
    <row r="271" s="2" customFormat="1" ht="16.5" customHeight="1">
      <c r="A271" s="38"/>
      <c r="B271" s="39"/>
      <c r="C271" s="199" t="s">
        <v>537</v>
      </c>
      <c r="D271" s="199" t="s">
        <v>222</v>
      </c>
      <c r="E271" s="200" t="s">
        <v>538</v>
      </c>
      <c r="F271" s="201" t="s">
        <v>539</v>
      </c>
      <c r="G271" s="202" t="s">
        <v>119</v>
      </c>
      <c r="H271" s="203">
        <v>154</v>
      </c>
      <c r="I271" s="204"/>
      <c r="J271" s="205">
        <f>ROUND(I271*H271,2)</f>
        <v>0</v>
      </c>
      <c r="K271" s="201" t="s">
        <v>225</v>
      </c>
      <c r="L271" s="44"/>
      <c r="M271" s="206" t="s">
        <v>19</v>
      </c>
      <c r="N271" s="207" t="s">
        <v>46</v>
      </c>
      <c r="O271" s="84"/>
      <c r="P271" s="208">
        <f>O271*H271</f>
        <v>0</v>
      </c>
      <c r="Q271" s="208">
        <v>1.0000000000000001E-05</v>
      </c>
      <c r="R271" s="208">
        <f>Q271*H271</f>
        <v>0.0015400000000000001</v>
      </c>
      <c r="S271" s="208">
        <v>0</v>
      </c>
      <c r="T271" s="209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10" t="s">
        <v>226</v>
      </c>
      <c r="AT271" s="210" t="s">
        <v>222</v>
      </c>
      <c r="AU271" s="210" t="s">
        <v>87</v>
      </c>
      <c r="AY271" s="17" t="s">
        <v>220</v>
      </c>
      <c r="BE271" s="211">
        <f>IF(N271="základní",J271,0)</f>
        <v>0</v>
      </c>
      <c r="BF271" s="211">
        <f>IF(N271="snížená",J271,0)</f>
        <v>0</v>
      </c>
      <c r="BG271" s="211">
        <f>IF(N271="zákl. přenesená",J271,0)</f>
        <v>0</v>
      </c>
      <c r="BH271" s="211">
        <f>IF(N271="sníž. přenesená",J271,0)</f>
        <v>0</v>
      </c>
      <c r="BI271" s="211">
        <f>IF(N271="nulová",J271,0)</f>
        <v>0</v>
      </c>
      <c r="BJ271" s="17" t="s">
        <v>80</v>
      </c>
      <c r="BK271" s="211">
        <f>ROUND(I271*H271,2)</f>
        <v>0</v>
      </c>
      <c r="BL271" s="17" t="s">
        <v>226</v>
      </c>
      <c r="BM271" s="210" t="s">
        <v>540</v>
      </c>
    </row>
    <row r="272" s="2" customFormat="1">
      <c r="A272" s="38"/>
      <c r="B272" s="39"/>
      <c r="C272" s="40"/>
      <c r="D272" s="212" t="s">
        <v>228</v>
      </c>
      <c r="E272" s="40"/>
      <c r="F272" s="213" t="s">
        <v>541</v>
      </c>
      <c r="G272" s="40"/>
      <c r="H272" s="40"/>
      <c r="I272" s="214"/>
      <c r="J272" s="40"/>
      <c r="K272" s="40"/>
      <c r="L272" s="44"/>
      <c r="M272" s="215"/>
      <c r="N272" s="216"/>
      <c r="O272" s="84"/>
      <c r="P272" s="84"/>
      <c r="Q272" s="84"/>
      <c r="R272" s="84"/>
      <c r="S272" s="84"/>
      <c r="T272" s="85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228</v>
      </c>
      <c r="AU272" s="17" t="s">
        <v>87</v>
      </c>
    </row>
    <row r="273" s="13" customFormat="1">
      <c r="A273" s="13"/>
      <c r="B273" s="217"/>
      <c r="C273" s="218"/>
      <c r="D273" s="219" t="s">
        <v>230</v>
      </c>
      <c r="E273" s="220" t="s">
        <v>19</v>
      </c>
      <c r="F273" s="221" t="s">
        <v>157</v>
      </c>
      <c r="G273" s="218"/>
      <c r="H273" s="222">
        <v>154</v>
      </c>
      <c r="I273" s="223"/>
      <c r="J273" s="218"/>
      <c r="K273" s="218"/>
      <c r="L273" s="224"/>
      <c r="M273" s="225"/>
      <c r="N273" s="226"/>
      <c r="O273" s="226"/>
      <c r="P273" s="226"/>
      <c r="Q273" s="226"/>
      <c r="R273" s="226"/>
      <c r="S273" s="226"/>
      <c r="T273" s="227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28" t="s">
        <v>230</v>
      </c>
      <c r="AU273" s="228" t="s">
        <v>87</v>
      </c>
      <c r="AV273" s="13" t="s">
        <v>87</v>
      </c>
      <c r="AW273" s="13" t="s">
        <v>36</v>
      </c>
      <c r="AX273" s="13" t="s">
        <v>80</v>
      </c>
      <c r="AY273" s="228" t="s">
        <v>220</v>
      </c>
    </row>
    <row r="274" s="2" customFormat="1" ht="16.5" customHeight="1">
      <c r="A274" s="38"/>
      <c r="B274" s="39"/>
      <c r="C274" s="241" t="s">
        <v>542</v>
      </c>
      <c r="D274" s="241" t="s">
        <v>376</v>
      </c>
      <c r="E274" s="242" t="s">
        <v>543</v>
      </c>
      <c r="F274" s="243" t="s">
        <v>544</v>
      </c>
      <c r="G274" s="244" t="s">
        <v>119</v>
      </c>
      <c r="H274" s="245">
        <v>156.31</v>
      </c>
      <c r="I274" s="246"/>
      <c r="J274" s="247">
        <f>ROUND(I274*H274,2)</f>
        <v>0</v>
      </c>
      <c r="K274" s="243" t="s">
        <v>225</v>
      </c>
      <c r="L274" s="248"/>
      <c r="M274" s="249" t="s">
        <v>19</v>
      </c>
      <c r="N274" s="250" t="s">
        <v>46</v>
      </c>
      <c r="O274" s="84"/>
      <c r="P274" s="208">
        <f>O274*H274</f>
        <v>0</v>
      </c>
      <c r="Q274" s="208">
        <v>0.0033</v>
      </c>
      <c r="R274" s="208">
        <f>Q274*H274</f>
        <v>0.51582300000000003</v>
      </c>
      <c r="S274" s="208">
        <v>0</v>
      </c>
      <c r="T274" s="209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10" t="s">
        <v>156</v>
      </c>
      <c r="AT274" s="210" t="s">
        <v>376</v>
      </c>
      <c r="AU274" s="210" t="s">
        <v>87</v>
      </c>
      <c r="AY274" s="17" t="s">
        <v>220</v>
      </c>
      <c r="BE274" s="211">
        <f>IF(N274="základní",J274,0)</f>
        <v>0</v>
      </c>
      <c r="BF274" s="211">
        <f>IF(N274="snížená",J274,0)</f>
        <v>0</v>
      </c>
      <c r="BG274" s="211">
        <f>IF(N274="zákl. přenesená",J274,0)</f>
        <v>0</v>
      </c>
      <c r="BH274" s="211">
        <f>IF(N274="sníž. přenesená",J274,0)</f>
        <v>0</v>
      </c>
      <c r="BI274" s="211">
        <f>IF(N274="nulová",J274,0)</f>
        <v>0</v>
      </c>
      <c r="BJ274" s="17" t="s">
        <v>80</v>
      </c>
      <c r="BK274" s="211">
        <f>ROUND(I274*H274,2)</f>
        <v>0</v>
      </c>
      <c r="BL274" s="17" t="s">
        <v>226</v>
      </c>
      <c r="BM274" s="210" t="s">
        <v>545</v>
      </c>
    </row>
    <row r="275" s="13" customFormat="1">
      <c r="A275" s="13"/>
      <c r="B275" s="217"/>
      <c r="C275" s="218"/>
      <c r="D275" s="219" t="s">
        <v>230</v>
      </c>
      <c r="E275" s="218"/>
      <c r="F275" s="221" t="s">
        <v>546</v>
      </c>
      <c r="G275" s="218"/>
      <c r="H275" s="222">
        <v>156.31</v>
      </c>
      <c r="I275" s="223"/>
      <c r="J275" s="218"/>
      <c r="K275" s="218"/>
      <c r="L275" s="224"/>
      <c r="M275" s="225"/>
      <c r="N275" s="226"/>
      <c r="O275" s="226"/>
      <c r="P275" s="226"/>
      <c r="Q275" s="226"/>
      <c r="R275" s="226"/>
      <c r="S275" s="226"/>
      <c r="T275" s="22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28" t="s">
        <v>230</v>
      </c>
      <c r="AU275" s="228" t="s">
        <v>87</v>
      </c>
      <c r="AV275" s="13" t="s">
        <v>87</v>
      </c>
      <c r="AW275" s="13" t="s">
        <v>4</v>
      </c>
      <c r="AX275" s="13" t="s">
        <v>80</v>
      </c>
      <c r="AY275" s="228" t="s">
        <v>220</v>
      </c>
    </row>
    <row r="276" s="2" customFormat="1" ht="16.5" customHeight="1">
      <c r="A276" s="38"/>
      <c r="B276" s="39"/>
      <c r="C276" s="199" t="s">
        <v>547</v>
      </c>
      <c r="D276" s="199" t="s">
        <v>222</v>
      </c>
      <c r="E276" s="200" t="s">
        <v>548</v>
      </c>
      <c r="F276" s="201" t="s">
        <v>549</v>
      </c>
      <c r="G276" s="202" t="s">
        <v>119</v>
      </c>
      <c r="H276" s="203">
        <v>331.60000000000002</v>
      </c>
      <c r="I276" s="204"/>
      <c r="J276" s="205">
        <f>ROUND(I276*H276,2)</f>
        <v>0</v>
      </c>
      <c r="K276" s="201" t="s">
        <v>225</v>
      </c>
      <c r="L276" s="44"/>
      <c r="M276" s="206" t="s">
        <v>19</v>
      </c>
      <c r="N276" s="207" t="s">
        <v>46</v>
      </c>
      <c r="O276" s="84"/>
      <c r="P276" s="208">
        <f>O276*H276</f>
        <v>0</v>
      </c>
      <c r="Q276" s="208">
        <v>3.0000000000000001E-05</v>
      </c>
      <c r="R276" s="208">
        <f>Q276*H276</f>
        <v>0.0099480000000000002</v>
      </c>
      <c r="S276" s="208">
        <v>0</v>
      </c>
      <c r="T276" s="209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10" t="s">
        <v>226</v>
      </c>
      <c r="AT276" s="210" t="s">
        <v>222</v>
      </c>
      <c r="AU276" s="210" t="s">
        <v>87</v>
      </c>
      <c r="AY276" s="17" t="s">
        <v>220</v>
      </c>
      <c r="BE276" s="211">
        <f>IF(N276="základní",J276,0)</f>
        <v>0</v>
      </c>
      <c r="BF276" s="211">
        <f>IF(N276="snížená",J276,0)</f>
        <v>0</v>
      </c>
      <c r="BG276" s="211">
        <f>IF(N276="zákl. přenesená",J276,0)</f>
        <v>0</v>
      </c>
      <c r="BH276" s="211">
        <f>IF(N276="sníž. přenesená",J276,0)</f>
        <v>0</v>
      </c>
      <c r="BI276" s="211">
        <f>IF(N276="nulová",J276,0)</f>
        <v>0</v>
      </c>
      <c r="BJ276" s="17" t="s">
        <v>80</v>
      </c>
      <c r="BK276" s="211">
        <f>ROUND(I276*H276,2)</f>
        <v>0</v>
      </c>
      <c r="BL276" s="17" t="s">
        <v>226</v>
      </c>
      <c r="BM276" s="210" t="s">
        <v>550</v>
      </c>
    </row>
    <row r="277" s="2" customFormat="1">
      <c r="A277" s="38"/>
      <c r="B277" s="39"/>
      <c r="C277" s="40"/>
      <c r="D277" s="212" t="s">
        <v>228</v>
      </c>
      <c r="E277" s="40"/>
      <c r="F277" s="213" t="s">
        <v>551</v>
      </c>
      <c r="G277" s="40"/>
      <c r="H277" s="40"/>
      <c r="I277" s="214"/>
      <c r="J277" s="40"/>
      <c r="K277" s="40"/>
      <c r="L277" s="44"/>
      <c r="M277" s="215"/>
      <c r="N277" s="216"/>
      <c r="O277" s="84"/>
      <c r="P277" s="84"/>
      <c r="Q277" s="84"/>
      <c r="R277" s="84"/>
      <c r="S277" s="84"/>
      <c r="T277" s="85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228</v>
      </c>
      <c r="AU277" s="17" t="s">
        <v>87</v>
      </c>
    </row>
    <row r="278" s="2" customFormat="1">
      <c r="A278" s="38"/>
      <c r="B278" s="39"/>
      <c r="C278" s="40"/>
      <c r="D278" s="219" t="s">
        <v>277</v>
      </c>
      <c r="E278" s="40"/>
      <c r="F278" s="229" t="s">
        <v>552</v>
      </c>
      <c r="G278" s="40"/>
      <c r="H278" s="40"/>
      <c r="I278" s="214"/>
      <c r="J278" s="40"/>
      <c r="K278" s="40"/>
      <c r="L278" s="44"/>
      <c r="M278" s="215"/>
      <c r="N278" s="216"/>
      <c r="O278" s="84"/>
      <c r="P278" s="84"/>
      <c r="Q278" s="84"/>
      <c r="R278" s="84"/>
      <c r="S278" s="84"/>
      <c r="T278" s="85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277</v>
      </c>
      <c r="AU278" s="17" t="s">
        <v>87</v>
      </c>
    </row>
    <row r="279" s="13" customFormat="1">
      <c r="A279" s="13"/>
      <c r="B279" s="217"/>
      <c r="C279" s="218"/>
      <c r="D279" s="219" t="s">
        <v>230</v>
      </c>
      <c r="E279" s="220" t="s">
        <v>19</v>
      </c>
      <c r="F279" s="221" t="s">
        <v>160</v>
      </c>
      <c r="G279" s="218"/>
      <c r="H279" s="222">
        <v>331.60000000000002</v>
      </c>
      <c r="I279" s="223"/>
      <c r="J279" s="218"/>
      <c r="K279" s="218"/>
      <c r="L279" s="224"/>
      <c r="M279" s="225"/>
      <c r="N279" s="226"/>
      <c r="O279" s="226"/>
      <c r="P279" s="226"/>
      <c r="Q279" s="226"/>
      <c r="R279" s="226"/>
      <c r="S279" s="226"/>
      <c r="T279" s="227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28" t="s">
        <v>230</v>
      </c>
      <c r="AU279" s="228" t="s">
        <v>87</v>
      </c>
      <c r="AV279" s="13" t="s">
        <v>87</v>
      </c>
      <c r="AW279" s="13" t="s">
        <v>36</v>
      </c>
      <c r="AX279" s="13" t="s">
        <v>80</v>
      </c>
      <c r="AY279" s="228" t="s">
        <v>220</v>
      </c>
    </row>
    <row r="280" s="2" customFormat="1" ht="16.5" customHeight="1">
      <c r="A280" s="38"/>
      <c r="B280" s="39"/>
      <c r="C280" s="241" t="s">
        <v>553</v>
      </c>
      <c r="D280" s="241" t="s">
        <v>376</v>
      </c>
      <c r="E280" s="242" t="s">
        <v>554</v>
      </c>
      <c r="F280" s="243" t="s">
        <v>555</v>
      </c>
      <c r="G280" s="244" t="s">
        <v>119</v>
      </c>
      <c r="H280" s="245">
        <v>331.60000000000002</v>
      </c>
      <c r="I280" s="246"/>
      <c r="J280" s="247">
        <f>ROUND(I280*H280,2)</f>
        <v>0</v>
      </c>
      <c r="K280" s="243" t="s">
        <v>19</v>
      </c>
      <c r="L280" s="248"/>
      <c r="M280" s="249" t="s">
        <v>19</v>
      </c>
      <c r="N280" s="250" t="s">
        <v>46</v>
      </c>
      <c r="O280" s="84"/>
      <c r="P280" s="208">
        <f>O280*H280</f>
        <v>0</v>
      </c>
      <c r="Q280" s="208">
        <v>0.052650000000000002</v>
      </c>
      <c r="R280" s="208">
        <f>Q280*H280</f>
        <v>17.458740000000002</v>
      </c>
      <c r="S280" s="208">
        <v>0</v>
      </c>
      <c r="T280" s="209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10" t="s">
        <v>156</v>
      </c>
      <c r="AT280" s="210" t="s">
        <v>376</v>
      </c>
      <c r="AU280" s="210" t="s">
        <v>87</v>
      </c>
      <c r="AY280" s="17" t="s">
        <v>220</v>
      </c>
      <c r="BE280" s="211">
        <f>IF(N280="základní",J280,0)</f>
        <v>0</v>
      </c>
      <c r="BF280" s="211">
        <f>IF(N280="snížená",J280,0)</f>
        <v>0</v>
      </c>
      <c r="BG280" s="211">
        <f>IF(N280="zákl. přenesená",J280,0)</f>
        <v>0</v>
      </c>
      <c r="BH280" s="211">
        <f>IF(N280="sníž. přenesená",J280,0)</f>
        <v>0</v>
      </c>
      <c r="BI280" s="211">
        <f>IF(N280="nulová",J280,0)</f>
        <v>0</v>
      </c>
      <c r="BJ280" s="17" t="s">
        <v>80</v>
      </c>
      <c r="BK280" s="211">
        <f>ROUND(I280*H280,2)</f>
        <v>0</v>
      </c>
      <c r="BL280" s="17" t="s">
        <v>226</v>
      </c>
      <c r="BM280" s="210" t="s">
        <v>556</v>
      </c>
    </row>
    <row r="281" s="2" customFormat="1" ht="24.15" customHeight="1">
      <c r="A281" s="38"/>
      <c r="B281" s="39"/>
      <c r="C281" s="199" t="s">
        <v>557</v>
      </c>
      <c r="D281" s="199" t="s">
        <v>222</v>
      </c>
      <c r="E281" s="200" t="s">
        <v>558</v>
      </c>
      <c r="F281" s="201" t="s">
        <v>559</v>
      </c>
      <c r="G281" s="202" t="s">
        <v>140</v>
      </c>
      <c r="H281" s="203">
        <v>37</v>
      </c>
      <c r="I281" s="204"/>
      <c r="J281" s="205">
        <f>ROUND(I281*H281,2)</f>
        <v>0</v>
      </c>
      <c r="K281" s="201" t="s">
        <v>225</v>
      </c>
      <c r="L281" s="44"/>
      <c r="M281" s="206" t="s">
        <v>19</v>
      </c>
      <c r="N281" s="207" t="s">
        <v>46</v>
      </c>
      <c r="O281" s="84"/>
      <c r="P281" s="208">
        <f>O281*H281</f>
        <v>0</v>
      </c>
      <c r="Q281" s="208">
        <v>0</v>
      </c>
      <c r="R281" s="208">
        <f>Q281*H281</f>
        <v>0</v>
      </c>
      <c r="S281" s="208">
        <v>0</v>
      </c>
      <c r="T281" s="209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10" t="s">
        <v>226</v>
      </c>
      <c r="AT281" s="210" t="s">
        <v>222</v>
      </c>
      <c r="AU281" s="210" t="s">
        <v>87</v>
      </c>
      <c r="AY281" s="17" t="s">
        <v>220</v>
      </c>
      <c r="BE281" s="211">
        <f>IF(N281="základní",J281,0)</f>
        <v>0</v>
      </c>
      <c r="BF281" s="211">
        <f>IF(N281="snížená",J281,0)</f>
        <v>0</v>
      </c>
      <c r="BG281" s="211">
        <f>IF(N281="zákl. přenesená",J281,0)</f>
        <v>0</v>
      </c>
      <c r="BH281" s="211">
        <f>IF(N281="sníž. přenesená",J281,0)</f>
        <v>0</v>
      </c>
      <c r="BI281" s="211">
        <f>IF(N281="nulová",J281,0)</f>
        <v>0</v>
      </c>
      <c r="BJ281" s="17" t="s">
        <v>80</v>
      </c>
      <c r="BK281" s="211">
        <f>ROUND(I281*H281,2)</f>
        <v>0</v>
      </c>
      <c r="BL281" s="17" t="s">
        <v>226</v>
      </c>
      <c r="BM281" s="210" t="s">
        <v>560</v>
      </c>
    </row>
    <row r="282" s="2" customFormat="1">
      <c r="A282" s="38"/>
      <c r="B282" s="39"/>
      <c r="C282" s="40"/>
      <c r="D282" s="212" t="s">
        <v>228</v>
      </c>
      <c r="E282" s="40"/>
      <c r="F282" s="213" t="s">
        <v>561</v>
      </c>
      <c r="G282" s="40"/>
      <c r="H282" s="40"/>
      <c r="I282" s="214"/>
      <c r="J282" s="40"/>
      <c r="K282" s="40"/>
      <c r="L282" s="44"/>
      <c r="M282" s="215"/>
      <c r="N282" s="216"/>
      <c r="O282" s="84"/>
      <c r="P282" s="84"/>
      <c r="Q282" s="84"/>
      <c r="R282" s="84"/>
      <c r="S282" s="84"/>
      <c r="T282" s="85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228</v>
      </c>
      <c r="AU282" s="17" t="s">
        <v>87</v>
      </c>
    </row>
    <row r="283" s="13" customFormat="1">
      <c r="A283" s="13"/>
      <c r="B283" s="217"/>
      <c r="C283" s="218"/>
      <c r="D283" s="219" t="s">
        <v>230</v>
      </c>
      <c r="E283" s="220" t="s">
        <v>19</v>
      </c>
      <c r="F283" s="221" t="s">
        <v>562</v>
      </c>
      <c r="G283" s="218"/>
      <c r="H283" s="222">
        <v>37</v>
      </c>
      <c r="I283" s="223"/>
      <c r="J283" s="218"/>
      <c r="K283" s="218"/>
      <c r="L283" s="224"/>
      <c r="M283" s="225"/>
      <c r="N283" s="226"/>
      <c r="O283" s="226"/>
      <c r="P283" s="226"/>
      <c r="Q283" s="226"/>
      <c r="R283" s="226"/>
      <c r="S283" s="226"/>
      <c r="T283" s="227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28" t="s">
        <v>230</v>
      </c>
      <c r="AU283" s="228" t="s">
        <v>87</v>
      </c>
      <c r="AV283" s="13" t="s">
        <v>87</v>
      </c>
      <c r="AW283" s="13" t="s">
        <v>36</v>
      </c>
      <c r="AX283" s="13" t="s">
        <v>80</v>
      </c>
      <c r="AY283" s="228" t="s">
        <v>220</v>
      </c>
    </row>
    <row r="284" s="2" customFormat="1" ht="16.5" customHeight="1">
      <c r="A284" s="38"/>
      <c r="B284" s="39"/>
      <c r="C284" s="241" t="s">
        <v>563</v>
      </c>
      <c r="D284" s="241" t="s">
        <v>376</v>
      </c>
      <c r="E284" s="242" t="s">
        <v>564</v>
      </c>
      <c r="F284" s="243" t="s">
        <v>565</v>
      </c>
      <c r="G284" s="244" t="s">
        <v>140</v>
      </c>
      <c r="H284" s="245">
        <v>37</v>
      </c>
      <c r="I284" s="246"/>
      <c r="J284" s="247">
        <f>ROUND(I284*H284,2)</f>
        <v>0</v>
      </c>
      <c r="K284" s="243" t="s">
        <v>19</v>
      </c>
      <c r="L284" s="248"/>
      <c r="M284" s="249" t="s">
        <v>19</v>
      </c>
      <c r="N284" s="250" t="s">
        <v>46</v>
      </c>
      <c r="O284" s="84"/>
      <c r="P284" s="208">
        <f>O284*H284</f>
        <v>0</v>
      </c>
      <c r="Q284" s="208">
        <v>0</v>
      </c>
      <c r="R284" s="208">
        <f>Q284*H284</f>
        <v>0</v>
      </c>
      <c r="S284" s="208">
        <v>0</v>
      </c>
      <c r="T284" s="209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10" t="s">
        <v>156</v>
      </c>
      <c r="AT284" s="210" t="s">
        <v>376</v>
      </c>
      <c r="AU284" s="210" t="s">
        <v>87</v>
      </c>
      <c r="AY284" s="17" t="s">
        <v>220</v>
      </c>
      <c r="BE284" s="211">
        <f>IF(N284="základní",J284,0)</f>
        <v>0</v>
      </c>
      <c r="BF284" s="211">
        <f>IF(N284="snížená",J284,0)</f>
        <v>0</v>
      </c>
      <c r="BG284" s="211">
        <f>IF(N284="zákl. přenesená",J284,0)</f>
        <v>0</v>
      </c>
      <c r="BH284" s="211">
        <f>IF(N284="sníž. přenesená",J284,0)</f>
        <v>0</v>
      </c>
      <c r="BI284" s="211">
        <f>IF(N284="nulová",J284,0)</f>
        <v>0</v>
      </c>
      <c r="BJ284" s="17" t="s">
        <v>80</v>
      </c>
      <c r="BK284" s="211">
        <f>ROUND(I284*H284,2)</f>
        <v>0</v>
      </c>
      <c r="BL284" s="17" t="s">
        <v>226</v>
      </c>
      <c r="BM284" s="210" t="s">
        <v>566</v>
      </c>
    </row>
    <row r="285" s="2" customFormat="1" ht="16.5" customHeight="1">
      <c r="A285" s="38"/>
      <c r="B285" s="39"/>
      <c r="C285" s="199" t="s">
        <v>567</v>
      </c>
      <c r="D285" s="199" t="s">
        <v>222</v>
      </c>
      <c r="E285" s="200" t="s">
        <v>568</v>
      </c>
      <c r="F285" s="201" t="s">
        <v>569</v>
      </c>
      <c r="G285" s="202" t="s">
        <v>94</v>
      </c>
      <c r="H285" s="203">
        <v>19.983000000000001</v>
      </c>
      <c r="I285" s="204"/>
      <c r="J285" s="205">
        <f>ROUND(I285*H285,2)</f>
        <v>0</v>
      </c>
      <c r="K285" s="201" t="s">
        <v>225</v>
      </c>
      <c r="L285" s="44"/>
      <c r="M285" s="206" t="s">
        <v>19</v>
      </c>
      <c r="N285" s="207" t="s">
        <v>46</v>
      </c>
      <c r="O285" s="84"/>
      <c r="P285" s="208">
        <f>O285*H285</f>
        <v>0</v>
      </c>
      <c r="Q285" s="208">
        <v>0</v>
      </c>
      <c r="R285" s="208">
        <f>Q285*H285</f>
        <v>0</v>
      </c>
      <c r="S285" s="208">
        <v>1.76</v>
      </c>
      <c r="T285" s="209">
        <f>S285*H285</f>
        <v>35.170079999999999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10" t="s">
        <v>226</v>
      </c>
      <c r="AT285" s="210" t="s">
        <v>222</v>
      </c>
      <c r="AU285" s="210" t="s">
        <v>87</v>
      </c>
      <c r="AY285" s="17" t="s">
        <v>220</v>
      </c>
      <c r="BE285" s="211">
        <f>IF(N285="základní",J285,0)</f>
        <v>0</v>
      </c>
      <c r="BF285" s="211">
        <f>IF(N285="snížená",J285,0)</f>
        <v>0</v>
      </c>
      <c r="BG285" s="211">
        <f>IF(N285="zákl. přenesená",J285,0)</f>
        <v>0</v>
      </c>
      <c r="BH285" s="211">
        <f>IF(N285="sníž. přenesená",J285,0)</f>
        <v>0</v>
      </c>
      <c r="BI285" s="211">
        <f>IF(N285="nulová",J285,0)</f>
        <v>0</v>
      </c>
      <c r="BJ285" s="17" t="s">
        <v>80</v>
      </c>
      <c r="BK285" s="211">
        <f>ROUND(I285*H285,2)</f>
        <v>0</v>
      </c>
      <c r="BL285" s="17" t="s">
        <v>226</v>
      </c>
      <c r="BM285" s="210" t="s">
        <v>570</v>
      </c>
    </row>
    <row r="286" s="2" customFormat="1">
      <c r="A286" s="38"/>
      <c r="B286" s="39"/>
      <c r="C286" s="40"/>
      <c r="D286" s="212" t="s">
        <v>228</v>
      </c>
      <c r="E286" s="40"/>
      <c r="F286" s="213" t="s">
        <v>571</v>
      </c>
      <c r="G286" s="40"/>
      <c r="H286" s="40"/>
      <c r="I286" s="214"/>
      <c r="J286" s="40"/>
      <c r="K286" s="40"/>
      <c r="L286" s="44"/>
      <c r="M286" s="215"/>
      <c r="N286" s="216"/>
      <c r="O286" s="84"/>
      <c r="P286" s="84"/>
      <c r="Q286" s="84"/>
      <c r="R286" s="84"/>
      <c r="S286" s="84"/>
      <c r="T286" s="85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228</v>
      </c>
      <c r="AU286" s="17" t="s">
        <v>87</v>
      </c>
    </row>
    <row r="287" s="13" customFormat="1">
      <c r="A287" s="13"/>
      <c r="B287" s="217"/>
      <c r="C287" s="218"/>
      <c r="D287" s="219" t="s">
        <v>230</v>
      </c>
      <c r="E287" s="220" t="s">
        <v>19</v>
      </c>
      <c r="F287" s="221" t="s">
        <v>92</v>
      </c>
      <c r="G287" s="218"/>
      <c r="H287" s="222">
        <v>17.314</v>
      </c>
      <c r="I287" s="223"/>
      <c r="J287" s="218"/>
      <c r="K287" s="218"/>
      <c r="L287" s="224"/>
      <c r="M287" s="225"/>
      <c r="N287" s="226"/>
      <c r="O287" s="226"/>
      <c r="P287" s="226"/>
      <c r="Q287" s="226"/>
      <c r="R287" s="226"/>
      <c r="S287" s="226"/>
      <c r="T287" s="22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28" t="s">
        <v>230</v>
      </c>
      <c r="AU287" s="228" t="s">
        <v>87</v>
      </c>
      <c r="AV287" s="13" t="s">
        <v>87</v>
      </c>
      <c r="AW287" s="13" t="s">
        <v>36</v>
      </c>
      <c r="AX287" s="13" t="s">
        <v>75</v>
      </c>
      <c r="AY287" s="228" t="s">
        <v>220</v>
      </c>
    </row>
    <row r="288" s="13" customFormat="1">
      <c r="A288" s="13"/>
      <c r="B288" s="217"/>
      <c r="C288" s="218"/>
      <c r="D288" s="219" t="s">
        <v>230</v>
      </c>
      <c r="E288" s="220" t="s">
        <v>19</v>
      </c>
      <c r="F288" s="221" t="s">
        <v>572</v>
      </c>
      <c r="G288" s="218"/>
      <c r="H288" s="222">
        <v>2.669</v>
      </c>
      <c r="I288" s="223"/>
      <c r="J288" s="218"/>
      <c r="K288" s="218"/>
      <c r="L288" s="224"/>
      <c r="M288" s="225"/>
      <c r="N288" s="226"/>
      <c r="O288" s="226"/>
      <c r="P288" s="226"/>
      <c r="Q288" s="226"/>
      <c r="R288" s="226"/>
      <c r="S288" s="226"/>
      <c r="T288" s="227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28" t="s">
        <v>230</v>
      </c>
      <c r="AU288" s="228" t="s">
        <v>87</v>
      </c>
      <c r="AV288" s="13" t="s">
        <v>87</v>
      </c>
      <c r="AW288" s="13" t="s">
        <v>36</v>
      </c>
      <c r="AX288" s="13" t="s">
        <v>75</v>
      </c>
      <c r="AY288" s="228" t="s">
        <v>220</v>
      </c>
    </row>
    <row r="289" s="14" customFormat="1">
      <c r="A289" s="14"/>
      <c r="B289" s="230"/>
      <c r="C289" s="231"/>
      <c r="D289" s="219" t="s">
        <v>230</v>
      </c>
      <c r="E289" s="232" t="s">
        <v>19</v>
      </c>
      <c r="F289" s="233" t="s">
        <v>331</v>
      </c>
      <c r="G289" s="231"/>
      <c r="H289" s="234">
        <v>19.983000000000001</v>
      </c>
      <c r="I289" s="235"/>
      <c r="J289" s="231"/>
      <c r="K289" s="231"/>
      <c r="L289" s="236"/>
      <c r="M289" s="237"/>
      <c r="N289" s="238"/>
      <c r="O289" s="238"/>
      <c r="P289" s="238"/>
      <c r="Q289" s="238"/>
      <c r="R289" s="238"/>
      <c r="S289" s="238"/>
      <c r="T289" s="239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0" t="s">
        <v>230</v>
      </c>
      <c r="AU289" s="240" t="s">
        <v>87</v>
      </c>
      <c r="AV289" s="14" t="s">
        <v>226</v>
      </c>
      <c r="AW289" s="14" t="s">
        <v>36</v>
      </c>
      <c r="AX289" s="14" t="s">
        <v>80</v>
      </c>
      <c r="AY289" s="240" t="s">
        <v>220</v>
      </c>
    </row>
    <row r="290" s="2" customFormat="1" ht="21.75" customHeight="1">
      <c r="A290" s="38"/>
      <c r="B290" s="39"/>
      <c r="C290" s="199" t="s">
        <v>573</v>
      </c>
      <c r="D290" s="199" t="s">
        <v>222</v>
      </c>
      <c r="E290" s="200" t="s">
        <v>574</v>
      </c>
      <c r="F290" s="201" t="s">
        <v>575</v>
      </c>
      <c r="G290" s="202" t="s">
        <v>94</v>
      </c>
      <c r="H290" s="203">
        <v>10.898999999999999</v>
      </c>
      <c r="I290" s="204"/>
      <c r="J290" s="205">
        <f>ROUND(I290*H290,2)</f>
        <v>0</v>
      </c>
      <c r="K290" s="201" t="s">
        <v>225</v>
      </c>
      <c r="L290" s="44"/>
      <c r="M290" s="206" t="s">
        <v>19</v>
      </c>
      <c r="N290" s="207" t="s">
        <v>46</v>
      </c>
      <c r="O290" s="84"/>
      <c r="P290" s="208">
        <f>O290*H290</f>
        <v>0</v>
      </c>
      <c r="Q290" s="208">
        <v>0</v>
      </c>
      <c r="R290" s="208">
        <f>Q290*H290</f>
        <v>0</v>
      </c>
      <c r="S290" s="208">
        <v>1.9199999999999999</v>
      </c>
      <c r="T290" s="209">
        <f>S290*H290</f>
        <v>20.926079999999999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10" t="s">
        <v>226</v>
      </c>
      <c r="AT290" s="210" t="s">
        <v>222</v>
      </c>
      <c r="AU290" s="210" t="s">
        <v>87</v>
      </c>
      <c r="AY290" s="17" t="s">
        <v>220</v>
      </c>
      <c r="BE290" s="211">
        <f>IF(N290="základní",J290,0)</f>
        <v>0</v>
      </c>
      <c r="BF290" s="211">
        <f>IF(N290="snížená",J290,0)</f>
        <v>0</v>
      </c>
      <c r="BG290" s="211">
        <f>IF(N290="zákl. přenesená",J290,0)</f>
        <v>0</v>
      </c>
      <c r="BH290" s="211">
        <f>IF(N290="sníž. přenesená",J290,0)</f>
        <v>0</v>
      </c>
      <c r="BI290" s="211">
        <f>IF(N290="nulová",J290,0)</f>
        <v>0</v>
      </c>
      <c r="BJ290" s="17" t="s">
        <v>80</v>
      </c>
      <c r="BK290" s="211">
        <f>ROUND(I290*H290,2)</f>
        <v>0</v>
      </c>
      <c r="BL290" s="17" t="s">
        <v>226</v>
      </c>
      <c r="BM290" s="210" t="s">
        <v>576</v>
      </c>
    </row>
    <row r="291" s="2" customFormat="1">
      <c r="A291" s="38"/>
      <c r="B291" s="39"/>
      <c r="C291" s="40"/>
      <c r="D291" s="212" t="s">
        <v>228</v>
      </c>
      <c r="E291" s="40"/>
      <c r="F291" s="213" t="s">
        <v>577</v>
      </c>
      <c r="G291" s="40"/>
      <c r="H291" s="40"/>
      <c r="I291" s="214"/>
      <c r="J291" s="40"/>
      <c r="K291" s="40"/>
      <c r="L291" s="44"/>
      <c r="M291" s="215"/>
      <c r="N291" s="216"/>
      <c r="O291" s="84"/>
      <c r="P291" s="84"/>
      <c r="Q291" s="84"/>
      <c r="R291" s="84"/>
      <c r="S291" s="84"/>
      <c r="T291" s="85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228</v>
      </c>
      <c r="AU291" s="17" t="s">
        <v>87</v>
      </c>
    </row>
    <row r="292" s="13" customFormat="1">
      <c r="A292" s="13"/>
      <c r="B292" s="217"/>
      <c r="C292" s="218"/>
      <c r="D292" s="219" t="s">
        <v>230</v>
      </c>
      <c r="E292" s="220" t="s">
        <v>19</v>
      </c>
      <c r="F292" s="221" t="s">
        <v>578</v>
      </c>
      <c r="G292" s="218"/>
      <c r="H292" s="222">
        <v>10.898999999999999</v>
      </c>
      <c r="I292" s="223"/>
      <c r="J292" s="218"/>
      <c r="K292" s="218"/>
      <c r="L292" s="224"/>
      <c r="M292" s="225"/>
      <c r="N292" s="226"/>
      <c r="O292" s="226"/>
      <c r="P292" s="226"/>
      <c r="Q292" s="226"/>
      <c r="R292" s="226"/>
      <c r="S292" s="226"/>
      <c r="T292" s="227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28" t="s">
        <v>230</v>
      </c>
      <c r="AU292" s="228" t="s">
        <v>87</v>
      </c>
      <c r="AV292" s="13" t="s">
        <v>87</v>
      </c>
      <c r="AW292" s="13" t="s">
        <v>36</v>
      </c>
      <c r="AX292" s="13" t="s">
        <v>80</v>
      </c>
      <c r="AY292" s="228" t="s">
        <v>220</v>
      </c>
    </row>
    <row r="293" s="2" customFormat="1" ht="24.15" customHeight="1">
      <c r="A293" s="38"/>
      <c r="B293" s="39"/>
      <c r="C293" s="199" t="s">
        <v>579</v>
      </c>
      <c r="D293" s="199" t="s">
        <v>222</v>
      </c>
      <c r="E293" s="200" t="s">
        <v>580</v>
      </c>
      <c r="F293" s="201" t="s">
        <v>581</v>
      </c>
      <c r="G293" s="202" t="s">
        <v>140</v>
      </c>
      <c r="H293" s="203">
        <v>1</v>
      </c>
      <c r="I293" s="204"/>
      <c r="J293" s="205">
        <f>ROUND(I293*H293,2)</f>
        <v>0</v>
      </c>
      <c r="K293" s="201" t="s">
        <v>225</v>
      </c>
      <c r="L293" s="44"/>
      <c r="M293" s="206" t="s">
        <v>19</v>
      </c>
      <c r="N293" s="207" t="s">
        <v>46</v>
      </c>
      <c r="O293" s="84"/>
      <c r="P293" s="208">
        <f>O293*H293</f>
        <v>0</v>
      </c>
      <c r="Q293" s="208">
        <v>2.7887400000000002</v>
      </c>
      <c r="R293" s="208">
        <f>Q293*H293</f>
        <v>2.7887400000000002</v>
      </c>
      <c r="S293" s="208">
        <v>0</v>
      </c>
      <c r="T293" s="209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10" t="s">
        <v>226</v>
      </c>
      <c r="AT293" s="210" t="s">
        <v>222</v>
      </c>
      <c r="AU293" s="210" t="s">
        <v>87</v>
      </c>
      <c r="AY293" s="17" t="s">
        <v>220</v>
      </c>
      <c r="BE293" s="211">
        <f>IF(N293="základní",J293,0)</f>
        <v>0</v>
      </c>
      <c r="BF293" s="211">
        <f>IF(N293="snížená",J293,0)</f>
        <v>0</v>
      </c>
      <c r="BG293" s="211">
        <f>IF(N293="zákl. přenesená",J293,0)</f>
        <v>0</v>
      </c>
      <c r="BH293" s="211">
        <f>IF(N293="sníž. přenesená",J293,0)</f>
        <v>0</v>
      </c>
      <c r="BI293" s="211">
        <f>IF(N293="nulová",J293,0)</f>
        <v>0</v>
      </c>
      <c r="BJ293" s="17" t="s">
        <v>80</v>
      </c>
      <c r="BK293" s="211">
        <f>ROUND(I293*H293,2)</f>
        <v>0</v>
      </c>
      <c r="BL293" s="17" t="s">
        <v>226</v>
      </c>
      <c r="BM293" s="210" t="s">
        <v>582</v>
      </c>
    </row>
    <row r="294" s="2" customFormat="1">
      <c r="A294" s="38"/>
      <c r="B294" s="39"/>
      <c r="C294" s="40"/>
      <c r="D294" s="212" t="s">
        <v>228</v>
      </c>
      <c r="E294" s="40"/>
      <c r="F294" s="213" t="s">
        <v>583</v>
      </c>
      <c r="G294" s="40"/>
      <c r="H294" s="40"/>
      <c r="I294" s="214"/>
      <c r="J294" s="40"/>
      <c r="K294" s="40"/>
      <c r="L294" s="44"/>
      <c r="M294" s="215"/>
      <c r="N294" s="216"/>
      <c r="O294" s="84"/>
      <c r="P294" s="84"/>
      <c r="Q294" s="84"/>
      <c r="R294" s="84"/>
      <c r="S294" s="84"/>
      <c r="T294" s="85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228</v>
      </c>
      <c r="AU294" s="17" t="s">
        <v>87</v>
      </c>
    </row>
    <row r="295" s="2" customFormat="1" ht="24.15" customHeight="1">
      <c r="A295" s="38"/>
      <c r="B295" s="39"/>
      <c r="C295" s="199" t="s">
        <v>584</v>
      </c>
      <c r="D295" s="199" t="s">
        <v>222</v>
      </c>
      <c r="E295" s="200" t="s">
        <v>585</v>
      </c>
      <c r="F295" s="201" t="s">
        <v>586</v>
      </c>
      <c r="G295" s="202" t="s">
        <v>94</v>
      </c>
      <c r="H295" s="203">
        <v>0.51500000000000001</v>
      </c>
      <c r="I295" s="204"/>
      <c r="J295" s="205">
        <f>ROUND(I295*H295,2)</f>
        <v>0</v>
      </c>
      <c r="K295" s="201" t="s">
        <v>225</v>
      </c>
      <c r="L295" s="44"/>
      <c r="M295" s="206" t="s">
        <v>19</v>
      </c>
      <c r="N295" s="207" t="s">
        <v>46</v>
      </c>
      <c r="O295" s="84"/>
      <c r="P295" s="208">
        <f>O295*H295</f>
        <v>0</v>
      </c>
      <c r="Q295" s="208">
        <v>0</v>
      </c>
      <c r="R295" s="208">
        <f>Q295*H295</f>
        <v>0</v>
      </c>
      <c r="S295" s="208">
        <v>0</v>
      </c>
      <c r="T295" s="209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10" t="s">
        <v>226</v>
      </c>
      <c r="AT295" s="210" t="s">
        <v>222</v>
      </c>
      <c r="AU295" s="210" t="s">
        <v>87</v>
      </c>
      <c r="AY295" s="17" t="s">
        <v>220</v>
      </c>
      <c r="BE295" s="211">
        <f>IF(N295="základní",J295,0)</f>
        <v>0</v>
      </c>
      <c r="BF295" s="211">
        <f>IF(N295="snížená",J295,0)</f>
        <v>0</v>
      </c>
      <c r="BG295" s="211">
        <f>IF(N295="zákl. přenesená",J295,0)</f>
        <v>0</v>
      </c>
      <c r="BH295" s="211">
        <f>IF(N295="sníž. přenesená",J295,0)</f>
        <v>0</v>
      </c>
      <c r="BI295" s="211">
        <f>IF(N295="nulová",J295,0)</f>
        <v>0</v>
      </c>
      <c r="BJ295" s="17" t="s">
        <v>80</v>
      </c>
      <c r="BK295" s="211">
        <f>ROUND(I295*H295,2)</f>
        <v>0</v>
      </c>
      <c r="BL295" s="17" t="s">
        <v>226</v>
      </c>
      <c r="BM295" s="210" t="s">
        <v>587</v>
      </c>
    </row>
    <row r="296" s="2" customFormat="1">
      <c r="A296" s="38"/>
      <c r="B296" s="39"/>
      <c r="C296" s="40"/>
      <c r="D296" s="212" t="s">
        <v>228</v>
      </c>
      <c r="E296" s="40"/>
      <c r="F296" s="213" t="s">
        <v>588</v>
      </c>
      <c r="G296" s="40"/>
      <c r="H296" s="40"/>
      <c r="I296" s="214"/>
      <c r="J296" s="40"/>
      <c r="K296" s="40"/>
      <c r="L296" s="44"/>
      <c r="M296" s="215"/>
      <c r="N296" s="216"/>
      <c r="O296" s="84"/>
      <c r="P296" s="84"/>
      <c r="Q296" s="84"/>
      <c r="R296" s="84"/>
      <c r="S296" s="84"/>
      <c r="T296" s="85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228</v>
      </c>
      <c r="AU296" s="17" t="s">
        <v>87</v>
      </c>
    </row>
    <row r="297" s="13" customFormat="1">
      <c r="A297" s="13"/>
      <c r="B297" s="217"/>
      <c r="C297" s="218"/>
      <c r="D297" s="219" t="s">
        <v>230</v>
      </c>
      <c r="E297" s="220" t="s">
        <v>19</v>
      </c>
      <c r="F297" s="221" t="s">
        <v>589</v>
      </c>
      <c r="G297" s="218"/>
      <c r="H297" s="222">
        <v>0.51500000000000001</v>
      </c>
      <c r="I297" s="223"/>
      <c r="J297" s="218"/>
      <c r="K297" s="218"/>
      <c r="L297" s="224"/>
      <c r="M297" s="225"/>
      <c r="N297" s="226"/>
      <c r="O297" s="226"/>
      <c r="P297" s="226"/>
      <c r="Q297" s="226"/>
      <c r="R297" s="226"/>
      <c r="S297" s="226"/>
      <c r="T297" s="227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28" t="s">
        <v>230</v>
      </c>
      <c r="AU297" s="228" t="s">
        <v>87</v>
      </c>
      <c r="AV297" s="13" t="s">
        <v>87</v>
      </c>
      <c r="AW297" s="13" t="s">
        <v>36</v>
      </c>
      <c r="AX297" s="13" t="s">
        <v>80</v>
      </c>
      <c r="AY297" s="228" t="s">
        <v>220</v>
      </c>
    </row>
    <row r="298" s="2" customFormat="1" ht="16.5" customHeight="1">
      <c r="A298" s="38"/>
      <c r="B298" s="39"/>
      <c r="C298" s="199" t="s">
        <v>590</v>
      </c>
      <c r="D298" s="199" t="s">
        <v>222</v>
      </c>
      <c r="E298" s="200" t="s">
        <v>591</v>
      </c>
      <c r="F298" s="201" t="s">
        <v>592</v>
      </c>
      <c r="G298" s="202" t="s">
        <v>140</v>
      </c>
      <c r="H298" s="203">
        <v>10</v>
      </c>
      <c r="I298" s="204"/>
      <c r="J298" s="205">
        <f>ROUND(I298*H298,2)</f>
        <v>0</v>
      </c>
      <c r="K298" s="201" t="s">
        <v>225</v>
      </c>
      <c r="L298" s="44"/>
      <c r="M298" s="206" t="s">
        <v>19</v>
      </c>
      <c r="N298" s="207" t="s">
        <v>46</v>
      </c>
      <c r="O298" s="84"/>
      <c r="P298" s="208">
        <f>O298*H298</f>
        <v>0</v>
      </c>
      <c r="Q298" s="208">
        <v>0.010189999999999999</v>
      </c>
      <c r="R298" s="208">
        <f>Q298*H298</f>
        <v>0.10189999999999999</v>
      </c>
      <c r="S298" s="208">
        <v>0</v>
      </c>
      <c r="T298" s="209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10" t="s">
        <v>226</v>
      </c>
      <c r="AT298" s="210" t="s">
        <v>222</v>
      </c>
      <c r="AU298" s="210" t="s">
        <v>87</v>
      </c>
      <c r="AY298" s="17" t="s">
        <v>220</v>
      </c>
      <c r="BE298" s="211">
        <f>IF(N298="základní",J298,0)</f>
        <v>0</v>
      </c>
      <c r="BF298" s="211">
        <f>IF(N298="snížená",J298,0)</f>
        <v>0</v>
      </c>
      <c r="BG298" s="211">
        <f>IF(N298="zákl. přenesená",J298,0)</f>
        <v>0</v>
      </c>
      <c r="BH298" s="211">
        <f>IF(N298="sníž. přenesená",J298,0)</f>
        <v>0</v>
      </c>
      <c r="BI298" s="211">
        <f>IF(N298="nulová",J298,0)</f>
        <v>0</v>
      </c>
      <c r="BJ298" s="17" t="s">
        <v>80</v>
      </c>
      <c r="BK298" s="211">
        <f>ROUND(I298*H298,2)</f>
        <v>0</v>
      </c>
      <c r="BL298" s="17" t="s">
        <v>226</v>
      </c>
      <c r="BM298" s="210" t="s">
        <v>593</v>
      </c>
    </row>
    <row r="299" s="2" customFormat="1">
      <c r="A299" s="38"/>
      <c r="B299" s="39"/>
      <c r="C299" s="40"/>
      <c r="D299" s="212" t="s">
        <v>228</v>
      </c>
      <c r="E299" s="40"/>
      <c r="F299" s="213" t="s">
        <v>594</v>
      </c>
      <c r="G299" s="40"/>
      <c r="H299" s="40"/>
      <c r="I299" s="214"/>
      <c r="J299" s="40"/>
      <c r="K299" s="40"/>
      <c r="L299" s="44"/>
      <c r="M299" s="215"/>
      <c r="N299" s="216"/>
      <c r="O299" s="84"/>
      <c r="P299" s="84"/>
      <c r="Q299" s="84"/>
      <c r="R299" s="84"/>
      <c r="S299" s="84"/>
      <c r="T299" s="85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228</v>
      </c>
      <c r="AU299" s="17" t="s">
        <v>87</v>
      </c>
    </row>
    <row r="300" s="2" customFormat="1" ht="16.5" customHeight="1">
      <c r="A300" s="38"/>
      <c r="B300" s="39"/>
      <c r="C300" s="241" t="s">
        <v>113</v>
      </c>
      <c r="D300" s="241" t="s">
        <v>376</v>
      </c>
      <c r="E300" s="242" t="s">
        <v>595</v>
      </c>
      <c r="F300" s="243" t="s">
        <v>596</v>
      </c>
      <c r="G300" s="244" t="s">
        <v>140</v>
      </c>
      <c r="H300" s="245">
        <v>3</v>
      </c>
      <c r="I300" s="246"/>
      <c r="J300" s="247">
        <f>ROUND(I300*H300,2)</f>
        <v>0</v>
      </c>
      <c r="K300" s="243" t="s">
        <v>225</v>
      </c>
      <c r="L300" s="248"/>
      <c r="M300" s="249" t="s">
        <v>19</v>
      </c>
      <c r="N300" s="250" t="s">
        <v>46</v>
      </c>
      <c r="O300" s="84"/>
      <c r="P300" s="208">
        <f>O300*H300</f>
        <v>0</v>
      </c>
      <c r="Q300" s="208">
        <v>0.254</v>
      </c>
      <c r="R300" s="208">
        <f>Q300*H300</f>
        <v>0.76200000000000001</v>
      </c>
      <c r="S300" s="208">
        <v>0</v>
      </c>
      <c r="T300" s="209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10" t="s">
        <v>156</v>
      </c>
      <c r="AT300" s="210" t="s">
        <v>376</v>
      </c>
      <c r="AU300" s="210" t="s">
        <v>87</v>
      </c>
      <c r="AY300" s="17" t="s">
        <v>220</v>
      </c>
      <c r="BE300" s="211">
        <f>IF(N300="základní",J300,0)</f>
        <v>0</v>
      </c>
      <c r="BF300" s="211">
        <f>IF(N300="snížená",J300,0)</f>
        <v>0</v>
      </c>
      <c r="BG300" s="211">
        <f>IF(N300="zákl. přenesená",J300,0)</f>
        <v>0</v>
      </c>
      <c r="BH300" s="211">
        <f>IF(N300="sníž. přenesená",J300,0)</f>
        <v>0</v>
      </c>
      <c r="BI300" s="211">
        <f>IF(N300="nulová",J300,0)</f>
        <v>0</v>
      </c>
      <c r="BJ300" s="17" t="s">
        <v>80</v>
      </c>
      <c r="BK300" s="211">
        <f>ROUND(I300*H300,2)</f>
        <v>0</v>
      </c>
      <c r="BL300" s="17" t="s">
        <v>226</v>
      </c>
      <c r="BM300" s="210" t="s">
        <v>597</v>
      </c>
    </row>
    <row r="301" s="2" customFormat="1">
      <c r="A301" s="38"/>
      <c r="B301" s="39"/>
      <c r="C301" s="40"/>
      <c r="D301" s="219" t="s">
        <v>277</v>
      </c>
      <c r="E301" s="40"/>
      <c r="F301" s="229" t="s">
        <v>434</v>
      </c>
      <c r="G301" s="40"/>
      <c r="H301" s="40"/>
      <c r="I301" s="214"/>
      <c r="J301" s="40"/>
      <c r="K301" s="40"/>
      <c r="L301" s="44"/>
      <c r="M301" s="215"/>
      <c r="N301" s="216"/>
      <c r="O301" s="84"/>
      <c r="P301" s="84"/>
      <c r="Q301" s="84"/>
      <c r="R301" s="84"/>
      <c r="S301" s="84"/>
      <c r="T301" s="85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277</v>
      </c>
      <c r="AU301" s="17" t="s">
        <v>87</v>
      </c>
    </row>
    <row r="302" s="2" customFormat="1" ht="16.5" customHeight="1">
      <c r="A302" s="38"/>
      <c r="B302" s="39"/>
      <c r="C302" s="241" t="s">
        <v>598</v>
      </c>
      <c r="D302" s="241" t="s">
        <v>376</v>
      </c>
      <c r="E302" s="242" t="s">
        <v>599</v>
      </c>
      <c r="F302" s="243" t="s">
        <v>600</v>
      </c>
      <c r="G302" s="244" t="s">
        <v>140</v>
      </c>
      <c r="H302" s="245">
        <v>5</v>
      </c>
      <c r="I302" s="246"/>
      <c r="J302" s="247">
        <f>ROUND(I302*H302,2)</f>
        <v>0</v>
      </c>
      <c r="K302" s="243" t="s">
        <v>225</v>
      </c>
      <c r="L302" s="248"/>
      <c r="M302" s="249" t="s">
        <v>19</v>
      </c>
      <c r="N302" s="250" t="s">
        <v>46</v>
      </c>
      <c r="O302" s="84"/>
      <c r="P302" s="208">
        <f>O302*H302</f>
        <v>0</v>
      </c>
      <c r="Q302" s="208">
        <v>0.50600000000000001</v>
      </c>
      <c r="R302" s="208">
        <f>Q302*H302</f>
        <v>2.5300000000000002</v>
      </c>
      <c r="S302" s="208">
        <v>0</v>
      </c>
      <c r="T302" s="209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10" t="s">
        <v>156</v>
      </c>
      <c r="AT302" s="210" t="s">
        <v>376</v>
      </c>
      <c r="AU302" s="210" t="s">
        <v>87</v>
      </c>
      <c r="AY302" s="17" t="s">
        <v>220</v>
      </c>
      <c r="BE302" s="211">
        <f>IF(N302="základní",J302,0)</f>
        <v>0</v>
      </c>
      <c r="BF302" s="211">
        <f>IF(N302="snížená",J302,0)</f>
        <v>0</v>
      </c>
      <c r="BG302" s="211">
        <f>IF(N302="zákl. přenesená",J302,0)</f>
        <v>0</v>
      </c>
      <c r="BH302" s="211">
        <f>IF(N302="sníž. přenesená",J302,0)</f>
        <v>0</v>
      </c>
      <c r="BI302" s="211">
        <f>IF(N302="nulová",J302,0)</f>
        <v>0</v>
      </c>
      <c r="BJ302" s="17" t="s">
        <v>80</v>
      </c>
      <c r="BK302" s="211">
        <f>ROUND(I302*H302,2)</f>
        <v>0</v>
      </c>
      <c r="BL302" s="17" t="s">
        <v>226</v>
      </c>
      <c r="BM302" s="210" t="s">
        <v>601</v>
      </c>
    </row>
    <row r="303" s="2" customFormat="1">
      <c r="A303" s="38"/>
      <c r="B303" s="39"/>
      <c r="C303" s="40"/>
      <c r="D303" s="219" t="s">
        <v>277</v>
      </c>
      <c r="E303" s="40"/>
      <c r="F303" s="229" t="s">
        <v>434</v>
      </c>
      <c r="G303" s="40"/>
      <c r="H303" s="40"/>
      <c r="I303" s="214"/>
      <c r="J303" s="40"/>
      <c r="K303" s="40"/>
      <c r="L303" s="44"/>
      <c r="M303" s="215"/>
      <c r="N303" s="216"/>
      <c r="O303" s="84"/>
      <c r="P303" s="84"/>
      <c r="Q303" s="84"/>
      <c r="R303" s="84"/>
      <c r="S303" s="84"/>
      <c r="T303" s="85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277</v>
      </c>
      <c r="AU303" s="17" t="s">
        <v>87</v>
      </c>
    </row>
    <row r="304" s="2" customFormat="1" ht="16.5" customHeight="1">
      <c r="A304" s="38"/>
      <c r="B304" s="39"/>
      <c r="C304" s="241" t="s">
        <v>602</v>
      </c>
      <c r="D304" s="241" t="s">
        <v>376</v>
      </c>
      <c r="E304" s="242" t="s">
        <v>603</v>
      </c>
      <c r="F304" s="243" t="s">
        <v>604</v>
      </c>
      <c r="G304" s="244" t="s">
        <v>140</v>
      </c>
      <c r="H304" s="245">
        <v>2</v>
      </c>
      <c r="I304" s="246"/>
      <c r="J304" s="247">
        <f>ROUND(I304*H304,2)</f>
        <v>0</v>
      </c>
      <c r="K304" s="243" t="s">
        <v>225</v>
      </c>
      <c r="L304" s="248"/>
      <c r="M304" s="249" t="s">
        <v>19</v>
      </c>
      <c r="N304" s="250" t="s">
        <v>46</v>
      </c>
      <c r="O304" s="84"/>
      <c r="P304" s="208">
        <f>O304*H304</f>
        <v>0</v>
      </c>
      <c r="Q304" s="208">
        <v>1.0129999999999999</v>
      </c>
      <c r="R304" s="208">
        <f>Q304*H304</f>
        <v>2.0259999999999998</v>
      </c>
      <c r="S304" s="208">
        <v>0</v>
      </c>
      <c r="T304" s="209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10" t="s">
        <v>156</v>
      </c>
      <c r="AT304" s="210" t="s">
        <v>376</v>
      </c>
      <c r="AU304" s="210" t="s">
        <v>87</v>
      </c>
      <c r="AY304" s="17" t="s">
        <v>220</v>
      </c>
      <c r="BE304" s="211">
        <f>IF(N304="základní",J304,0)</f>
        <v>0</v>
      </c>
      <c r="BF304" s="211">
        <f>IF(N304="snížená",J304,0)</f>
        <v>0</v>
      </c>
      <c r="BG304" s="211">
        <f>IF(N304="zákl. přenesená",J304,0)</f>
        <v>0</v>
      </c>
      <c r="BH304" s="211">
        <f>IF(N304="sníž. přenesená",J304,0)</f>
        <v>0</v>
      </c>
      <c r="BI304" s="211">
        <f>IF(N304="nulová",J304,0)</f>
        <v>0</v>
      </c>
      <c r="BJ304" s="17" t="s">
        <v>80</v>
      </c>
      <c r="BK304" s="211">
        <f>ROUND(I304*H304,2)</f>
        <v>0</v>
      </c>
      <c r="BL304" s="17" t="s">
        <v>226</v>
      </c>
      <c r="BM304" s="210" t="s">
        <v>605</v>
      </c>
    </row>
    <row r="305" s="2" customFormat="1" ht="16.5" customHeight="1">
      <c r="A305" s="38"/>
      <c r="B305" s="39"/>
      <c r="C305" s="199" t="s">
        <v>606</v>
      </c>
      <c r="D305" s="199" t="s">
        <v>222</v>
      </c>
      <c r="E305" s="200" t="s">
        <v>607</v>
      </c>
      <c r="F305" s="201" t="s">
        <v>608</v>
      </c>
      <c r="G305" s="202" t="s">
        <v>140</v>
      </c>
      <c r="H305" s="203">
        <v>9</v>
      </c>
      <c r="I305" s="204"/>
      <c r="J305" s="205">
        <f>ROUND(I305*H305,2)</f>
        <v>0</v>
      </c>
      <c r="K305" s="201" t="s">
        <v>225</v>
      </c>
      <c r="L305" s="44"/>
      <c r="M305" s="206" t="s">
        <v>19</v>
      </c>
      <c r="N305" s="207" t="s">
        <v>46</v>
      </c>
      <c r="O305" s="84"/>
      <c r="P305" s="208">
        <f>O305*H305</f>
        <v>0</v>
      </c>
      <c r="Q305" s="208">
        <v>0.01248</v>
      </c>
      <c r="R305" s="208">
        <f>Q305*H305</f>
        <v>0.11232</v>
      </c>
      <c r="S305" s="208">
        <v>0</v>
      </c>
      <c r="T305" s="209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10" t="s">
        <v>226</v>
      </c>
      <c r="AT305" s="210" t="s">
        <v>222</v>
      </c>
      <c r="AU305" s="210" t="s">
        <v>87</v>
      </c>
      <c r="AY305" s="17" t="s">
        <v>220</v>
      </c>
      <c r="BE305" s="211">
        <f>IF(N305="základní",J305,0)</f>
        <v>0</v>
      </c>
      <c r="BF305" s="211">
        <f>IF(N305="snížená",J305,0)</f>
        <v>0</v>
      </c>
      <c r="BG305" s="211">
        <f>IF(N305="zákl. přenesená",J305,0)</f>
        <v>0</v>
      </c>
      <c r="BH305" s="211">
        <f>IF(N305="sníž. přenesená",J305,0)</f>
        <v>0</v>
      </c>
      <c r="BI305" s="211">
        <f>IF(N305="nulová",J305,0)</f>
        <v>0</v>
      </c>
      <c r="BJ305" s="17" t="s">
        <v>80</v>
      </c>
      <c r="BK305" s="211">
        <f>ROUND(I305*H305,2)</f>
        <v>0</v>
      </c>
      <c r="BL305" s="17" t="s">
        <v>226</v>
      </c>
      <c r="BM305" s="210" t="s">
        <v>609</v>
      </c>
    </row>
    <row r="306" s="2" customFormat="1">
      <c r="A306" s="38"/>
      <c r="B306" s="39"/>
      <c r="C306" s="40"/>
      <c r="D306" s="212" t="s">
        <v>228</v>
      </c>
      <c r="E306" s="40"/>
      <c r="F306" s="213" t="s">
        <v>610</v>
      </c>
      <c r="G306" s="40"/>
      <c r="H306" s="40"/>
      <c r="I306" s="214"/>
      <c r="J306" s="40"/>
      <c r="K306" s="40"/>
      <c r="L306" s="44"/>
      <c r="M306" s="215"/>
      <c r="N306" s="216"/>
      <c r="O306" s="84"/>
      <c r="P306" s="84"/>
      <c r="Q306" s="84"/>
      <c r="R306" s="84"/>
      <c r="S306" s="84"/>
      <c r="T306" s="85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228</v>
      </c>
      <c r="AU306" s="17" t="s">
        <v>87</v>
      </c>
    </row>
    <row r="307" s="2" customFormat="1" ht="16.5" customHeight="1">
      <c r="A307" s="38"/>
      <c r="B307" s="39"/>
      <c r="C307" s="241" t="s">
        <v>611</v>
      </c>
      <c r="D307" s="241" t="s">
        <v>376</v>
      </c>
      <c r="E307" s="242" t="s">
        <v>612</v>
      </c>
      <c r="F307" s="243" t="s">
        <v>613</v>
      </c>
      <c r="G307" s="244" t="s">
        <v>140</v>
      </c>
      <c r="H307" s="245">
        <v>8</v>
      </c>
      <c r="I307" s="246"/>
      <c r="J307" s="247">
        <f>ROUND(I307*H307,2)</f>
        <v>0</v>
      </c>
      <c r="K307" s="243" t="s">
        <v>225</v>
      </c>
      <c r="L307" s="248"/>
      <c r="M307" s="249" t="s">
        <v>19</v>
      </c>
      <c r="N307" s="250" t="s">
        <v>46</v>
      </c>
      <c r="O307" s="84"/>
      <c r="P307" s="208">
        <f>O307*H307</f>
        <v>0</v>
      </c>
      <c r="Q307" s="208">
        <v>0.54800000000000004</v>
      </c>
      <c r="R307" s="208">
        <f>Q307*H307</f>
        <v>4.3840000000000003</v>
      </c>
      <c r="S307" s="208">
        <v>0</v>
      </c>
      <c r="T307" s="209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10" t="s">
        <v>156</v>
      </c>
      <c r="AT307" s="210" t="s">
        <v>376</v>
      </c>
      <c r="AU307" s="210" t="s">
        <v>87</v>
      </c>
      <c r="AY307" s="17" t="s">
        <v>220</v>
      </c>
      <c r="BE307" s="211">
        <f>IF(N307="základní",J307,0)</f>
        <v>0</v>
      </c>
      <c r="BF307" s="211">
        <f>IF(N307="snížená",J307,0)</f>
        <v>0</v>
      </c>
      <c r="BG307" s="211">
        <f>IF(N307="zákl. přenesená",J307,0)</f>
        <v>0</v>
      </c>
      <c r="BH307" s="211">
        <f>IF(N307="sníž. přenesená",J307,0)</f>
        <v>0</v>
      </c>
      <c r="BI307" s="211">
        <f>IF(N307="nulová",J307,0)</f>
        <v>0</v>
      </c>
      <c r="BJ307" s="17" t="s">
        <v>80</v>
      </c>
      <c r="BK307" s="211">
        <f>ROUND(I307*H307,2)</f>
        <v>0</v>
      </c>
      <c r="BL307" s="17" t="s">
        <v>226</v>
      </c>
      <c r="BM307" s="210" t="s">
        <v>614</v>
      </c>
    </row>
    <row r="308" s="2" customFormat="1">
      <c r="A308" s="38"/>
      <c r="B308" s="39"/>
      <c r="C308" s="40"/>
      <c r="D308" s="219" t="s">
        <v>277</v>
      </c>
      <c r="E308" s="40"/>
      <c r="F308" s="229" t="s">
        <v>434</v>
      </c>
      <c r="G308" s="40"/>
      <c r="H308" s="40"/>
      <c r="I308" s="214"/>
      <c r="J308" s="40"/>
      <c r="K308" s="40"/>
      <c r="L308" s="44"/>
      <c r="M308" s="215"/>
      <c r="N308" s="216"/>
      <c r="O308" s="84"/>
      <c r="P308" s="84"/>
      <c r="Q308" s="84"/>
      <c r="R308" s="84"/>
      <c r="S308" s="84"/>
      <c r="T308" s="85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277</v>
      </c>
      <c r="AU308" s="17" t="s">
        <v>87</v>
      </c>
    </row>
    <row r="309" s="2" customFormat="1" ht="16.5" customHeight="1">
      <c r="A309" s="38"/>
      <c r="B309" s="39"/>
      <c r="C309" s="241" t="s">
        <v>615</v>
      </c>
      <c r="D309" s="241" t="s">
        <v>376</v>
      </c>
      <c r="E309" s="242" t="s">
        <v>616</v>
      </c>
      <c r="F309" s="243" t="s">
        <v>617</v>
      </c>
      <c r="G309" s="244" t="s">
        <v>140</v>
      </c>
      <c r="H309" s="245">
        <v>1</v>
      </c>
      <c r="I309" s="246"/>
      <c r="J309" s="247">
        <f>ROUND(I309*H309,2)</f>
        <v>0</v>
      </c>
      <c r="K309" s="243" t="s">
        <v>225</v>
      </c>
      <c r="L309" s="248"/>
      <c r="M309" s="249" t="s">
        <v>19</v>
      </c>
      <c r="N309" s="250" t="s">
        <v>46</v>
      </c>
      <c r="O309" s="84"/>
      <c r="P309" s="208">
        <f>O309*H309</f>
        <v>0</v>
      </c>
      <c r="Q309" s="208">
        <v>0.44900000000000001</v>
      </c>
      <c r="R309" s="208">
        <f>Q309*H309</f>
        <v>0.44900000000000001</v>
      </c>
      <c r="S309" s="208">
        <v>0</v>
      </c>
      <c r="T309" s="209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10" t="s">
        <v>156</v>
      </c>
      <c r="AT309" s="210" t="s">
        <v>376</v>
      </c>
      <c r="AU309" s="210" t="s">
        <v>87</v>
      </c>
      <c r="AY309" s="17" t="s">
        <v>220</v>
      </c>
      <c r="BE309" s="211">
        <f>IF(N309="základní",J309,0)</f>
        <v>0</v>
      </c>
      <c r="BF309" s="211">
        <f>IF(N309="snížená",J309,0)</f>
        <v>0</v>
      </c>
      <c r="BG309" s="211">
        <f>IF(N309="zákl. přenesená",J309,0)</f>
        <v>0</v>
      </c>
      <c r="BH309" s="211">
        <f>IF(N309="sníž. přenesená",J309,0)</f>
        <v>0</v>
      </c>
      <c r="BI309" s="211">
        <f>IF(N309="nulová",J309,0)</f>
        <v>0</v>
      </c>
      <c r="BJ309" s="17" t="s">
        <v>80</v>
      </c>
      <c r="BK309" s="211">
        <f>ROUND(I309*H309,2)</f>
        <v>0</v>
      </c>
      <c r="BL309" s="17" t="s">
        <v>226</v>
      </c>
      <c r="BM309" s="210" t="s">
        <v>618</v>
      </c>
    </row>
    <row r="310" s="2" customFormat="1" ht="16.5" customHeight="1">
      <c r="A310" s="38"/>
      <c r="B310" s="39"/>
      <c r="C310" s="199" t="s">
        <v>619</v>
      </c>
      <c r="D310" s="199" t="s">
        <v>222</v>
      </c>
      <c r="E310" s="200" t="s">
        <v>620</v>
      </c>
      <c r="F310" s="201" t="s">
        <v>621</v>
      </c>
      <c r="G310" s="202" t="s">
        <v>140</v>
      </c>
      <c r="H310" s="203">
        <v>7</v>
      </c>
      <c r="I310" s="204"/>
      <c r="J310" s="205">
        <f>ROUND(I310*H310,2)</f>
        <v>0</v>
      </c>
      <c r="K310" s="201" t="s">
        <v>225</v>
      </c>
      <c r="L310" s="44"/>
      <c r="M310" s="206" t="s">
        <v>19</v>
      </c>
      <c r="N310" s="207" t="s">
        <v>46</v>
      </c>
      <c r="O310" s="84"/>
      <c r="P310" s="208">
        <f>O310*H310</f>
        <v>0</v>
      </c>
      <c r="Q310" s="208">
        <v>0.028539999999999999</v>
      </c>
      <c r="R310" s="208">
        <f>Q310*H310</f>
        <v>0.19977999999999999</v>
      </c>
      <c r="S310" s="208">
        <v>0</v>
      </c>
      <c r="T310" s="209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10" t="s">
        <v>226</v>
      </c>
      <c r="AT310" s="210" t="s">
        <v>222</v>
      </c>
      <c r="AU310" s="210" t="s">
        <v>87</v>
      </c>
      <c r="AY310" s="17" t="s">
        <v>220</v>
      </c>
      <c r="BE310" s="211">
        <f>IF(N310="základní",J310,0)</f>
        <v>0</v>
      </c>
      <c r="BF310" s="211">
        <f>IF(N310="snížená",J310,0)</f>
        <v>0</v>
      </c>
      <c r="BG310" s="211">
        <f>IF(N310="zákl. přenesená",J310,0)</f>
        <v>0</v>
      </c>
      <c r="BH310" s="211">
        <f>IF(N310="sníž. přenesená",J310,0)</f>
        <v>0</v>
      </c>
      <c r="BI310" s="211">
        <f>IF(N310="nulová",J310,0)</f>
        <v>0</v>
      </c>
      <c r="BJ310" s="17" t="s">
        <v>80</v>
      </c>
      <c r="BK310" s="211">
        <f>ROUND(I310*H310,2)</f>
        <v>0</v>
      </c>
      <c r="BL310" s="17" t="s">
        <v>226</v>
      </c>
      <c r="BM310" s="210" t="s">
        <v>622</v>
      </c>
    </row>
    <row r="311" s="2" customFormat="1">
      <c r="A311" s="38"/>
      <c r="B311" s="39"/>
      <c r="C311" s="40"/>
      <c r="D311" s="212" t="s">
        <v>228</v>
      </c>
      <c r="E311" s="40"/>
      <c r="F311" s="213" t="s">
        <v>623</v>
      </c>
      <c r="G311" s="40"/>
      <c r="H311" s="40"/>
      <c r="I311" s="214"/>
      <c r="J311" s="40"/>
      <c r="K311" s="40"/>
      <c r="L311" s="44"/>
      <c r="M311" s="215"/>
      <c r="N311" s="216"/>
      <c r="O311" s="84"/>
      <c r="P311" s="84"/>
      <c r="Q311" s="84"/>
      <c r="R311" s="84"/>
      <c r="S311" s="84"/>
      <c r="T311" s="85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228</v>
      </c>
      <c r="AU311" s="17" t="s">
        <v>87</v>
      </c>
    </row>
    <row r="312" s="2" customFormat="1" ht="16.5" customHeight="1">
      <c r="A312" s="38"/>
      <c r="B312" s="39"/>
      <c r="C312" s="241" t="s">
        <v>624</v>
      </c>
      <c r="D312" s="241" t="s">
        <v>376</v>
      </c>
      <c r="E312" s="242" t="s">
        <v>625</v>
      </c>
      <c r="F312" s="243" t="s">
        <v>626</v>
      </c>
      <c r="G312" s="244" t="s">
        <v>140</v>
      </c>
      <c r="H312" s="245">
        <v>3</v>
      </c>
      <c r="I312" s="246"/>
      <c r="J312" s="247">
        <f>ROUND(I312*H312,2)</f>
        <v>0</v>
      </c>
      <c r="K312" s="243" t="s">
        <v>225</v>
      </c>
      <c r="L312" s="248"/>
      <c r="M312" s="249" t="s">
        <v>19</v>
      </c>
      <c r="N312" s="250" t="s">
        <v>46</v>
      </c>
      <c r="O312" s="84"/>
      <c r="P312" s="208">
        <f>O312*H312</f>
        <v>0</v>
      </c>
      <c r="Q312" s="208">
        <v>2.5299999999999998</v>
      </c>
      <c r="R312" s="208">
        <f>Q312*H312</f>
        <v>7.5899999999999999</v>
      </c>
      <c r="S312" s="208">
        <v>0</v>
      </c>
      <c r="T312" s="209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10" t="s">
        <v>156</v>
      </c>
      <c r="AT312" s="210" t="s">
        <v>376</v>
      </c>
      <c r="AU312" s="210" t="s">
        <v>87</v>
      </c>
      <c r="AY312" s="17" t="s">
        <v>220</v>
      </c>
      <c r="BE312" s="211">
        <f>IF(N312="základní",J312,0)</f>
        <v>0</v>
      </c>
      <c r="BF312" s="211">
        <f>IF(N312="snížená",J312,0)</f>
        <v>0</v>
      </c>
      <c r="BG312" s="211">
        <f>IF(N312="zákl. přenesená",J312,0)</f>
        <v>0</v>
      </c>
      <c r="BH312" s="211">
        <f>IF(N312="sníž. přenesená",J312,0)</f>
        <v>0</v>
      </c>
      <c r="BI312" s="211">
        <f>IF(N312="nulová",J312,0)</f>
        <v>0</v>
      </c>
      <c r="BJ312" s="17" t="s">
        <v>80</v>
      </c>
      <c r="BK312" s="211">
        <f>ROUND(I312*H312,2)</f>
        <v>0</v>
      </c>
      <c r="BL312" s="17" t="s">
        <v>226</v>
      </c>
      <c r="BM312" s="210" t="s">
        <v>627</v>
      </c>
    </row>
    <row r="313" s="2" customFormat="1" ht="16.5" customHeight="1">
      <c r="A313" s="38"/>
      <c r="B313" s="39"/>
      <c r="C313" s="241" t="s">
        <v>628</v>
      </c>
      <c r="D313" s="241" t="s">
        <v>376</v>
      </c>
      <c r="E313" s="242" t="s">
        <v>629</v>
      </c>
      <c r="F313" s="243" t="s">
        <v>630</v>
      </c>
      <c r="G313" s="244" t="s">
        <v>140</v>
      </c>
      <c r="H313" s="245">
        <v>4</v>
      </c>
      <c r="I313" s="246"/>
      <c r="J313" s="247">
        <f>ROUND(I313*H313,2)</f>
        <v>0</v>
      </c>
      <c r="K313" s="243" t="s">
        <v>225</v>
      </c>
      <c r="L313" s="248"/>
      <c r="M313" s="249" t="s">
        <v>19</v>
      </c>
      <c r="N313" s="250" t="s">
        <v>46</v>
      </c>
      <c r="O313" s="84"/>
      <c r="P313" s="208">
        <f>O313*H313</f>
        <v>0</v>
      </c>
      <c r="Q313" s="208">
        <v>2.5899999999999999</v>
      </c>
      <c r="R313" s="208">
        <f>Q313*H313</f>
        <v>10.359999999999999</v>
      </c>
      <c r="S313" s="208">
        <v>0</v>
      </c>
      <c r="T313" s="209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10" t="s">
        <v>156</v>
      </c>
      <c r="AT313" s="210" t="s">
        <v>376</v>
      </c>
      <c r="AU313" s="210" t="s">
        <v>87</v>
      </c>
      <c r="AY313" s="17" t="s">
        <v>220</v>
      </c>
      <c r="BE313" s="211">
        <f>IF(N313="základní",J313,0)</f>
        <v>0</v>
      </c>
      <c r="BF313" s="211">
        <f>IF(N313="snížená",J313,0)</f>
        <v>0</v>
      </c>
      <c r="BG313" s="211">
        <f>IF(N313="zákl. přenesená",J313,0)</f>
        <v>0</v>
      </c>
      <c r="BH313" s="211">
        <f>IF(N313="sníž. přenesená",J313,0)</f>
        <v>0</v>
      </c>
      <c r="BI313" s="211">
        <f>IF(N313="nulová",J313,0)</f>
        <v>0</v>
      </c>
      <c r="BJ313" s="17" t="s">
        <v>80</v>
      </c>
      <c r="BK313" s="211">
        <f>ROUND(I313*H313,2)</f>
        <v>0</v>
      </c>
      <c r="BL313" s="17" t="s">
        <v>226</v>
      </c>
      <c r="BM313" s="210" t="s">
        <v>631</v>
      </c>
    </row>
    <row r="314" s="2" customFormat="1" ht="16.5" customHeight="1">
      <c r="A314" s="38"/>
      <c r="B314" s="39"/>
      <c r="C314" s="241" t="s">
        <v>632</v>
      </c>
      <c r="D314" s="241" t="s">
        <v>376</v>
      </c>
      <c r="E314" s="242" t="s">
        <v>633</v>
      </c>
      <c r="F314" s="243" t="s">
        <v>634</v>
      </c>
      <c r="G314" s="244" t="s">
        <v>140</v>
      </c>
      <c r="H314" s="245">
        <v>15</v>
      </c>
      <c r="I314" s="246"/>
      <c r="J314" s="247">
        <f>ROUND(I314*H314,2)</f>
        <v>0</v>
      </c>
      <c r="K314" s="243" t="s">
        <v>225</v>
      </c>
      <c r="L314" s="248"/>
      <c r="M314" s="249" t="s">
        <v>19</v>
      </c>
      <c r="N314" s="250" t="s">
        <v>46</v>
      </c>
      <c r="O314" s="84"/>
      <c r="P314" s="208">
        <f>O314*H314</f>
        <v>0</v>
      </c>
      <c r="Q314" s="208">
        <v>0.002</v>
      </c>
      <c r="R314" s="208">
        <f>Q314*H314</f>
        <v>0.029999999999999999</v>
      </c>
      <c r="S314" s="208">
        <v>0</v>
      </c>
      <c r="T314" s="209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10" t="s">
        <v>156</v>
      </c>
      <c r="AT314" s="210" t="s">
        <v>376</v>
      </c>
      <c r="AU314" s="210" t="s">
        <v>87</v>
      </c>
      <c r="AY314" s="17" t="s">
        <v>220</v>
      </c>
      <c r="BE314" s="211">
        <f>IF(N314="základní",J314,0)</f>
        <v>0</v>
      </c>
      <c r="BF314" s="211">
        <f>IF(N314="snížená",J314,0)</f>
        <v>0</v>
      </c>
      <c r="BG314" s="211">
        <f>IF(N314="zákl. přenesená",J314,0)</f>
        <v>0</v>
      </c>
      <c r="BH314" s="211">
        <f>IF(N314="sníž. přenesená",J314,0)</f>
        <v>0</v>
      </c>
      <c r="BI314" s="211">
        <f>IF(N314="nulová",J314,0)</f>
        <v>0</v>
      </c>
      <c r="BJ314" s="17" t="s">
        <v>80</v>
      </c>
      <c r="BK314" s="211">
        <f>ROUND(I314*H314,2)</f>
        <v>0</v>
      </c>
      <c r="BL314" s="17" t="s">
        <v>226</v>
      </c>
      <c r="BM314" s="210" t="s">
        <v>635</v>
      </c>
    </row>
    <row r="315" s="2" customFormat="1" ht="16.5" customHeight="1">
      <c r="A315" s="38"/>
      <c r="B315" s="39"/>
      <c r="C315" s="199" t="s">
        <v>636</v>
      </c>
      <c r="D315" s="199" t="s">
        <v>222</v>
      </c>
      <c r="E315" s="200" t="s">
        <v>637</v>
      </c>
      <c r="F315" s="201" t="s">
        <v>638</v>
      </c>
      <c r="G315" s="202" t="s">
        <v>84</v>
      </c>
      <c r="H315" s="203">
        <v>3.6080000000000001</v>
      </c>
      <c r="I315" s="204"/>
      <c r="J315" s="205">
        <f>ROUND(I315*H315,2)</f>
        <v>0</v>
      </c>
      <c r="K315" s="201" t="s">
        <v>225</v>
      </c>
      <c r="L315" s="44"/>
      <c r="M315" s="206" t="s">
        <v>19</v>
      </c>
      <c r="N315" s="207" t="s">
        <v>46</v>
      </c>
      <c r="O315" s="84"/>
      <c r="P315" s="208">
        <f>O315*H315</f>
        <v>0</v>
      </c>
      <c r="Q315" s="208">
        <v>0.00396</v>
      </c>
      <c r="R315" s="208">
        <f>Q315*H315</f>
        <v>0.014287680000000001</v>
      </c>
      <c r="S315" s="208">
        <v>0</v>
      </c>
      <c r="T315" s="209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10" t="s">
        <v>226</v>
      </c>
      <c r="AT315" s="210" t="s">
        <v>222</v>
      </c>
      <c r="AU315" s="210" t="s">
        <v>87</v>
      </c>
      <c r="AY315" s="17" t="s">
        <v>220</v>
      </c>
      <c r="BE315" s="211">
        <f>IF(N315="základní",J315,0)</f>
        <v>0</v>
      </c>
      <c r="BF315" s="211">
        <f>IF(N315="snížená",J315,0)</f>
        <v>0</v>
      </c>
      <c r="BG315" s="211">
        <f>IF(N315="zákl. přenesená",J315,0)</f>
        <v>0</v>
      </c>
      <c r="BH315" s="211">
        <f>IF(N315="sníž. přenesená",J315,0)</f>
        <v>0</v>
      </c>
      <c r="BI315" s="211">
        <f>IF(N315="nulová",J315,0)</f>
        <v>0</v>
      </c>
      <c r="BJ315" s="17" t="s">
        <v>80</v>
      </c>
      <c r="BK315" s="211">
        <f>ROUND(I315*H315,2)</f>
        <v>0</v>
      </c>
      <c r="BL315" s="17" t="s">
        <v>226</v>
      </c>
      <c r="BM315" s="210" t="s">
        <v>639</v>
      </c>
    </row>
    <row r="316" s="2" customFormat="1">
      <c r="A316" s="38"/>
      <c r="B316" s="39"/>
      <c r="C316" s="40"/>
      <c r="D316" s="212" t="s">
        <v>228</v>
      </c>
      <c r="E316" s="40"/>
      <c r="F316" s="213" t="s">
        <v>640</v>
      </c>
      <c r="G316" s="40"/>
      <c r="H316" s="40"/>
      <c r="I316" s="214"/>
      <c r="J316" s="40"/>
      <c r="K316" s="40"/>
      <c r="L316" s="44"/>
      <c r="M316" s="215"/>
      <c r="N316" s="216"/>
      <c r="O316" s="84"/>
      <c r="P316" s="84"/>
      <c r="Q316" s="84"/>
      <c r="R316" s="84"/>
      <c r="S316" s="84"/>
      <c r="T316" s="85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228</v>
      </c>
      <c r="AU316" s="17" t="s">
        <v>87</v>
      </c>
    </row>
    <row r="317" s="13" customFormat="1">
      <c r="A317" s="13"/>
      <c r="B317" s="217"/>
      <c r="C317" s="218"/>
      <c r="D317" s="219" t="s">
        <v>230</v>
      </c>
      <c r="E317" s="220" t="s">
        <v>19</v>
      </c>
      <c r="F317" s="221" t="s">
        <v>641</v>
      </c>
      <c r="G317" s="218"/>
      <c r="H317" s="222">
        <v>3.6080000000000001</v>
      </c>
      <c r="I317" s="223"/>
      <c r="J317" s="218"/>
      <c r="K317" s="218"/>
      <c r="L317" s="224"/>
      <c r="M317" s="225"/>
      <c r="N317" s="226"/>
      <c r="O317" s="226"/>
      <c r="P317" s="226"/>
      <c r="Q317" s="226"/>
      <c r="R317" s="226"/>
      <c r="S317" s="226"/>
      <c r="T317" s="227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28" t="s">
        <v>230</v>
      </c>
      <c r="AU317" s="228" t="s">
        <v>87</v>
      </c>
      <c r="AV317" s="13" t="s">
        <v>87</v>
      </c>
      <c r="AW317" s="13" t="s">
        <v>36</v>
      </c>
      <c r="AX317" s="13" t="s">
        <v>80</v>
      </c>
      <c r="AY317" s="228" t="s">
        <v>220</v>
      </c>
    </row>
    <row r="318" s="2" customFormat="1" ht="16.5" customHeight="1">
      <c r="A318" s="38"/>
      <c r="B318" s="39"/>
      <c r="C318" s="199" t="s">
        <v>642</v>
      </c>
      <c r="D318" s="199" t="s">
        <v>222</v>
      </c>
      <c r="E318" s="200" t="s">
        <v>643</v>
      </c>
      <c r="F318" s="201" t="s">
        <v>644</v>
      </c>
      <c r="G318" s="202" t="s">
        <v>361</v>
      </c>
      <c r="H318" s="203">
        <v>0.042999999999999997</v>
      </c>
      <c r="I318" s="204"/>
      <c r="J318" s="205">
        <f>ROUND(I318*H318,2)</f>
        <v>0</v>
      </c>
      <c r="K318" s="201" t="s">
        <v>225</v>
      </c>
      <c r="L318" s="44"/>
      <c r="M318" s="206" t="s">
        <v>19</v>
      </c>
      <c r="N318" s="207" t="s">
        <v>46</v>
      </c>
      <c r="O318" s="84"/>
      <c r="P318" s="208">
        <f>O318*H318</f>
        <v>0</v>
      </c>
      <c r="Q318" s="208">
        <v>1.0423199999999999</v>
      </c>
      <c r="R318" s="208">
        <f>Q318*H318</f>
        <v>0.044819759999999993</v>
      </c>
      <c r="S318" s="208">
        <v>0</v>
      </c>
      <c r="T318" s="209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10" t="s">
        <v>226</v>
      </c>
      <c r="AT318" s="210" t="s">
        <v>222</v>
      </c>
      <c r="AU318" s="210" t="s">
        <v>87</v>
      </c>
      <c r="AY318" s="17" t="s">
        <v>220</v>
      </c>
      <c r="BE318" s="211">
        <f>IF(N318="základní",J318,0)</f>
        <v>0</v>
      </c>
      <c r="BF318" s="211">
        <f>IF(N318="snížená",J318,0)</f>
        <v>0</v>
      </c>
      <c r="BG318" s="211">
        <f>IF(N318="zákl. přenesená",J318,0)</f>
        <v>0</v>
      </c>
      <c r="BH318" s="211">
        <f>IF(N318="sníž. přenesená",J318,0)</f>
        <v>0</v>
      </c>
      <c r="BI318" s="211">
        <f>IF(N318="nulová",J318,0)</f>
        <v>0</v>
      </c>
      <c r="BJ318" s="17" t="s">
        <v>80</v>
      </c>
      <c r="BK318" s="211">
        <f>ROUND(I318*H318,2)</f>
        <v>0</v>
      </c>
      <c r="BL318" s="17" t="s">
        <v>226</v>
      </c>
      <c r="BM318" s="210" t="s">
        <v>645</v>
      </c>
    </row>
    <row r="319" s="2" customFormat="1">
      <c r="A319" s="38"/>
      <c r="B319" s="39"/>
      <c r="C319" s="40"/>
      <c r="D319" s="212" t="s">
        <v>228</v>
      </c>
      <c r="E319" s="40"/>
      <c r="F319" s="213" t="s">
        <v>646</v>
      </c>
      <c r="G319" s="40"/>
      <c r="H319" s="40"/>
      <c r="I319" s="214"/>
      <c r="J319" s="40"/>
      <c r="K319" s="40"/>
      <c r="L319" s="44"/>
      <c r="M319" s="215"/>
      <c r="N319" s="216"/>
      <c r="O319" s="84"/>
      <c r="P319" s="84"/>
      <c r="Q319" s="84"/>
      <c r="R319" s="84"/>
      <c r="S319" s="84"/>
      <c r="T319" s="85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228</v>
      </c>
      <c r="AU319" s="17" t="s">
        <v>87</v>
      </c>
    </row>
    <row r="320" s="13" customFormat="1">
      <c r="A320" s="13"/>
      <c r="B320" s="217"/>
      <c r="C320" s="218"/>
      <c r="D320" s="219" t="s">
        <v>230</v>
      </c>
      <c r="E320" s="220" t="s">
        <v>19</v>
      </c>
      <c r="F320" s="221" t="s">
        <v>647</v>
      </c>
      <c r="G320" s="218"/>
      <c r="H320" s="222">
        <v>0.042999999999999997</v>
      </c>
      <c r="I320" s="223"/>
      <c r="J320" s="218"/>
      <c r="K320" s="218"/>
      <c r="L320" s="224"/>
      <c r="M320" s="225"/>
      <c r="N320" s="226"/>
      <c r="O320" s="226"/>
      <c r="P320" s="226"/>
      <c r="Q320" s="226"/>
      <c r="R320" s="226"/>
      <c r="S320" s="226"/>
      <c r="T320" s="227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28" t="s">
        <v>230</v>
      </c>
      <c r="AU320" s="228" t="s">
        <v>87</v>
      </c>
      <c r="AV320" s="13" t="s">
        <v>87</v>
      </c>
      <c r="AW320" s="13" t="s">
        <v>36</v>
      </c>
      <c r="AX320" s="13" t="s">
        <v>80</v>
      </c>
      <c r="AY320" s="228" t="s">
        <v>220</v>
      </c>
    </row>
    <row r="321" s="2" customFormat="1" ht="16.5" customHeight="1">
      <c r="A321" s="38"/>
      <c r="B321" s="39"/>
      <c r="C321" s="199" t="s">
        <v>648</v>
      </c>
      <c r="D321" s="199" t="s">
        <v>222</v>
      </c>
      <c r="E321" s="200" t="s">
        <v>649</v>
      </c>
      <c r="F321" s="201" t="s">
        <v>650</v>
      </c>
      <c r="G321" s="202" t="s">
        <v>140</v>
      </c>
      <c r="H321" s="203">
        <v>6</v>
      </c>
      <c r="I321" s="204"/>
      <c r="J321" s="205">
        <f>ROUND(I321*H321,2)</f>
        <v>0</v>
      </c>
      <c r="K321" s="201" t="s">
        <v>225</v>
      </c>
      <c r="L321" s="44"/>
      <c r="M321" s="206" t="s">
        <v>19</v>
      </c>
      <c r="N321" s="207" t="s">
        <v>46</v>
      </c>
      <c r="O321" s="84"/>
      <c r="P321" s="208">
        <f>O321*H321</f>
        <v>0</v>
      </c>
      <c r="Q321" s="208">
        <v>0.12526000000000001</v>
      </c>
      <c r="R321" s="208">
        <f>Q321*H321</f>
        <v>0.75156000000000001</v>
      </c>
      <c r="S321" s="208">
        <v>0</v>
      </c>
      <c r="T321" s="209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10" t="s">
        <v>226</v>
      </c>
      <c r="AT321" s="210" t="s">
        <v>222</v>
      </c>
      <c r="AU321" s="210" t="s">
        <v>87</v>
      </c>
      <c r="AY321" s="17" t="s">
        <v>220</v>
      </c>
      <c r="BE321" s="211">
        <f>IF(N321="základní",J321,0)</f>
        <v>0</v>
      </c>
      <c r="BF321" s="211">
        <f>IF(N321="snížená",J321,0)</f>
        <v>0</v>
      </c>
      <c r="BG321" s="211">
        <f>IF(N321="zákl. přenesená",J321,0)</f>
        <v>0</v>
      </c>
      <c r="BH321" s="211">
        <f>IF(N321="sníž. přenesená",J321,0)</f>
        <v>0</v>
      </c>
      <c r="BI321" s="211">
        <f>IF(N321="nulová",J321,0)</f>
        <v>0</v>
      </c>
      <c r="BJ321" s="17" t="s">
        <v>80</v>
      </c>
      <c r="BK321" s="211">
        <f>ROUND(I321*H321,2)</f>
        <v>0</v>
      </c>
      <c r="BL321" s="17" t="s">
        <v>226</v>
      </c>
      <c r="BM321" s="210" t="s">
        <v>651</v>
      </c>
    </row>
    <row r="322" s="2" customFormat="1">
      <c r="A322" s="38"/>
      <c r="B322" s="39"/>
      <c r="C322" s="40"/>
      <c r="D322" s="212" t="s">
        <v>228</v>
      </c>
      <c r="E322" s="40"/>
      <c r="F322" s="213" t="s">
        <v>652</v>
      </c>
      <c r="G322" s="40"/>
      <c r="H322" s="40"/>
      <c r="I322" s="214"/>
      <c r="J322" s="40"/>
      <c r="K322" s="40"/>
      <c r="L322" s="44"/>
      <c r="M322" s="215"/>
      <c r="N322" s="216"/>
      <c r="O322" s="84"/>
      <c r="P322" s="84"/>
      <c r="Q322" s="84"/>
      <c r="R322" s="84"/>
      <c r="S322" s="84"/>
      <c r="T322" s="85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228</v>
      </c>
      <c r="AU322" s="17" t="s">
        <v>87</v>
      </c>
    </row>
    <row r="323" s="13" customFormat="1">
      <c r="A323" s="13"/>
      <c r="B323" s="217"/>
      <c r="C323" s="218"/>
      <c r="D323" s="219" t="s">
        <v>230</v>
      </c>
      <c r="E323" s="220" t="s">
        <v>19</v>
      </c>
      <c r="F323" s="221" t="s">
        <v>172</v>
      </c>
      <c r="G323" s="218"/>
      <c r="H323" s="222">
        <v>6</v>
      </c>
      <c r="I323" s="223"/>
      <c r="J323" s="218"/>
      <c r="K323" s="218"/>
      <c r="L323" s="224"/>
      <c r="M323" s="225"/>
      <c r="N323" s="226"/>
      <c r="O323" s="226"/>
      <c r="P323" s="226"/>
      <c r="Q323" s="226"/>
      <c r="R323" s="226"/>
      <c r="S323" s="226"/>
      <c r="T323" s="227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28" t="s">
        <v>230</v>
      </c>
      <c r="AU323" s="228" t="s">
        <v>87</v>
      </c>
      <c r="AV323" s="13" t="s">
        <v>87</v>
      </c>
      <c r="AW323" s="13" t="s">
        <v>36</v>
      </c>
      <c r="AX323" s="13" t="s">
        <v>80</v>
      </c>
      <c r="AY323" s="228" t="s">
        <v>220</v>
      </c>
    </row>
    <row r="324" s="2" customFormat="1" ht="16.5" customHeight="1">
      <c r="A324" s="38"/>
      <c r="B324" s="39"/>
      <c r="C324" s="241" t="s">
        <v>653</v>
      </c>
      <c r="D324" s="241" t="s">
        <v>376</v>
      </c>
      <c r="E324" s="242" t="s">
        <v>654</v>
      </c>
      <c r="F324" s="243" t="s">
        <v>655</v>
      </c>
      <c r="G324" s="244" t="s">
        <v>140</v>
      </c>
      <c r="H324" s="245">
        <v>6</v>
      </c>
      <c r="I324" s="246"/>
      <c r="J324" s="247">
        <f>ROUND(I324*H324,2)</f>
        <v>0</v>
      </c>
      <c r="K324" s="243" t="s">
        <v>225</v>
      </c>
      <c r="L324" s="248"/>
      <c r="M324" s="249" t="s">
        <v>19</v>
      </c>
      <c r="N324" s="250" t="s">
        <v>46</v>
      </c>
      <c r="O324" s="84"/>
      <c r="P324" s="208">
        <f>O324*H324</f>
        <v>0</v>
      </c>
      <c r="Q324" s="208">
        <v>0.10000000000000001</v>
      </c>
      <c r="R324" s="208">
        <f>Q324*H324</f>
        <v>0.60000000000000009</v>
      </c>
      <c r="S324" s="208">
        <v>0</v>
      </c>
      <c r="T324" s="209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10" t="s">
        <v>156</v>
      </c>
      <c r="AT324" s="210" t="s">
        <v>376</v>
      </c>
      <c r="AU324" s="210" t="s">
        <v>87</v>
      </c>
      <c r="AY324" s="17" t="s">
        <v>220</v>
      </c>
      <c r="BE324" s="211">
        <f>IF(N324="základní",J324,0)</f>
        <v>0</v>
      </c>
      <c r="BF324" s="211">
        <f>IF(N324="snížená",J324,0)</f>
        <v>0</v>
      </c>
      <c r="BG324" s="211">
        <f>IF(N324="zákl. přenesená",J324,0)</f>
        <v>0</v>
      </c>
      <c r="BH324" s="211">
        <f>IF(N324="sníž. přenesená",J324,0)</f>
        <v>0</v>
      </c>
      <c r="BI324" s="211">
        <f>IF(N324="nulová",J324,0)</f>
        <v>0</v>
      </c>
      <c r="BJ324" s="17" t="s">
        <v>80</v>
      </c>
      <c r="BK324" s="211">
        <f>ROUND(I324*H324,2)</f>
        <v>0</v>
      </c>
      <c r="BL324" s="17" t="s">
        <v>226</v>
      </c>
      <c r="BM324" s="210" t="s">
        <v>656</v>
      </c>
    </row>
    <row r="325" s="2" customFormat="1" ht="16.5" customHeight="1">
      <c r="A325" s="38"/>
      <c r="B325" s="39"/>
      <c r="C325" s="199" t="s">
        <v>657</v>
      </c>
      <c r="D325" s="199" t="s">
        <v>222</v>
      </c>
      <c r="E325" s="200" t="s">
        <v>658</v>
      </c>
      <c r="F325" s="201" t="s">
        <v>659</v>
      </c>
      <c r="G325" s="202" t="s">
        <v>140</v>
      </c>
      <c r="H325" s="203">
        <v>6</v>
      </c>
      <c r="I325" s="204"/>
      <c r="J325" s="205">
        <f>ROUND(I325*H325,2)</f>
        <v>0</v>
      </c>
      <c r="K325" s="201" t="s">
        <v>225</v>
      </c>
      <c r="L325" s="44"/>
      <c r="M325" s="206" t="s">
        <v>19</v>
      </c>
      <c r="N325" s="207" t="s">
        <v>46</v>
      </c>
      <c r="O325" s="84"/>
      <c r="P325" s="208">
        <f>O325*H325</f>
        <v>0</v>
      </c>
      <c r="Q325" s="208">
        <v>0.030759999999999999</v>
      </c>
      <c r="R325" s="208">
        <f>Q325*H325</f>
        <v>0.18456</v>
      </c>
      <c r="S325" s="208">
        <v>0</v>
      </c>
      <c r="T325" s="209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10" t="s">
        <v>226</v>
      </c>
      <c r="AT325" s="210" t="s">
        <v>222</v>
      </c>
      <c r="AU325" s="210" t="s">
        <v>87</v>
      </c>
      <c r="AY325" s="17" t="s">
        <v>220</v>
      </c>
      <c r="BE325" s="211">
        <f>IF(N325="základní",J325,0)</f>
        <v>0</v>
      </c>
      <c r="BF325" s="211">
        <f>IF(N325="snížená",J325,0)</f>
        <v>0</v>
      </c>
      <c r="BG325" s="211">
        <f>IF(N325="zákl. přenesená",J325,0)</f>
        <v>0</v>
      </c>
      <c r="BH325" s="211">
        <f>IF(N325="sníž. přenesená",J325,0)</f>
        <v>0</v>
      </c>
      <c r="BI325" s="211">
        <f>IF(N325="nulová",J325,0)</f>
        <v>0</v>
      </c>
      <c r="BJ325" s="17" t="s">
        <v>80</v>
      </c>
      <c r="BK325" s="211">
        <f>ROUND(I325*H325,2)</f>
        <v>0</v>
      </c>
      <c r="BL325" s="17" t="s">
        <v>226</v>
      </c>
      <c r="BM325" s="210" t="s">
        <v>660</v>
      </c>
    </row>
    <row r="326" s="2" customFormat="1">
      <c r="A326" s="38"/>
      <c r="B326" s="39"/>
      <c r="C326" s="40"/>
      <c r="D326" s="212" t="s">
        <v>228</v>
      </c>
      <c r="E326" s="40"/>
      <c r="F326" s="213" t="s">
        <v>661</v>
      </c>
      <c r="G326" s="40"/>
      <c r="H326" s="40"/>
      <c r="I326" s="214"/>
      <c r="J326" s="40"/>
      <c r="K326" s="40"/>
      <c r="L326" s="44"/>
      <c r="M326" s="215"/>
      <c r="N326" s="216"/>
      <c r="O326" s="84"/>
      <c r="P326" s="84"/>
      <c r="Q326" s="84"/>
      <c r="R326" s="84"/>
      <c r="S326" s="84"/>
      <c r="T326" s="85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228</v>
      </c>
      <c r="AU326" s="17" t="s">
        <v>87</v>
      </c>
    </row>
    <row r="327" s="13" customFormat="1">
      <c r="A327" s="13"/>
      <c r="B327" s="217"/>
      <c r="C327" s="218"/>
      <c r="D327" s="219" t="s">
        <v>230</v>
      </c>
      <c r="E327" s="220" t="s">
        <v>19</v>
      </c>
      <c r="F327" s="221" t="s">
        <v>172</v>
      </c>
      <c r="G327" s="218"/>
      <c r="H327" s="222">
        <v>6</v>
      </c>
      <c r="I327" s="223"/>
      <c r="J327" s="218"/>
      <c r="K327" s="218"/>
      <c r="L327" s="224"/>
      <c r="M327" s="225"/>
      <c r="N327" s="226"/>
      <c r="O327" s="226"/>
      <c r="P327" s="226"/>
      <c r="Q327" s="226"/>
      <c r="R327" s="226"/>
      <c r="S327" s="226"/>
      <c r="T327" s="227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28" t="s">
        <v>230</v>
      </c>
      <c r="AU327" s="228" t="s">
        <v>87</v>
      </c>
      <c r="AV327" s="13" t="s">
        <v>87</v>
      </c>
      <c r="AW327" s="13" t="s">
        <v>36</v>
      </c>
      <c r="AX327" s="13" t="s">
        <v>80</v>
      </c>
      <c r="AY327" s="228" t="s">
        <v>220</v>
      </c>
    </row>
    <row r="328" s="2" customFormat="1" ht="16.5" customHeight="1">
      <c r="A328" s="38"/>
      <c r="B328" s="39"/>
      <c r="C328" s="241" t="s">
        <v>662</v>
      </c>
      <c r="D328" s="241" t="s">
        <v>376</v>
      </c>
      <c r="E328" s="242" t="s">
        <v>663</v>
      </c>
      <c r="F328" s="243" t="s">
        <v>664</v>
      </c>
      <c r="G328" s="244" t="s">
        <v>140</v>
      </c>
      <c r="H328" s="245">
        <v>6</v>
      </c>
      <c r="I328" s="246"/>
      <c r="J328" s="247">
        <f>ROUND(I328*H328,2)</f>
        <v>0</v>
      </c>
      <c r="K328" s="243" t="s">
        <v>225</v>
      </c>
      <c r="L328" s="248"/>
      <c r="M328" s="249" t="s">
        <v>19</v>
      </c>
      <c r="N328" s="250" t="s">
        <v>46</v>
      </c>
      <c r="O328" s="84"/>
      <c r="P328" s="208">
        <f>O328*H328</f>
        <v>0</v>
      </c>
      <c r="Q328" s="208">
        <v>0.070000000000000007</v>
      </c>
      <c r="R328" s="208">
        <f>Q328*H328</f>
        <v>0.42000000000000004</v>
      </c>
      <c r="S328" s="208">
        <v>0</v>
      </c>
      <c r="T328" s="209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10" t="s">
        <v>156</v>
      </c>
      <c r="AT328" s="210" t="s">
        <v>376</v>
      </c>
      <c r="AU328" s="210" t="s">
        <v>87</v>
      </c>
      <c r="AY328" s="17" t="s">
        <v>220</v>
      </c>
      <c r="BE328" s="211">
        <f>IF(N328="základní",J328,0)</f>
        <v>0</v>
      </c>
      <c r="BF328" s="211">
        <f>IF(N328="snížená",J328,0)</f>
        <v>0</v>
      </c>
      <c r="BG328" s="211">
        <f>IF(N328="zákl. přenesená",J328,0)</f>
        <v>0</v>
      </c>
      <c r="BH328" s="211">
        <f>IF(N328="sníž. přenesená",J328,0)</f>
        <v>0</v>
      </c>
      <c r="BI328" s="211">
        <f>IF(N328="nulová",J328,0)</f>
        <v>0</v>
      </c>
      <c r="BJ328" s="17" t="s">
        <v>80</v>
      </c>
      <c r="BK328" s="211">
        <f>ROUND(I328*H328,2)</f>
        <v>0</v>
      </c>
      <c r="BL328" s="17" t="s">
        <v>226</v>
      </c>
      <c r="BM328" s="210" t="s">
        <v>665</v>
      </c>
    </row>
    <row r="329" s="2" customFormat="1" ht="16.5" customHeight="1">
      <c r="A329" s="38"/>
      <c r="B329" s="39"/>
      <c r="C329" s="199" t="s">
        <v>666</v>
      </c>
      <c r="D329" s="199" t="s">
        <v>222</v>
      </c>
      <c r="E329" s="200" t="s">
        <v>667</v>
      </c>
      <c r="F329" s="201" t="s">
        <v>668</v>
      </c>
      <c r="G329" s="202" t="s">
        <v>140</v>
      </c>
      <c r="H329" s="203">
        <v>6</v>
      </c>
      <c r="I329" s="204"/>
      <c r="J329" s="205">
        <f>ROUND(I329*H329,2)</f>
        <v>0</v>
      </c>
      <c r="K329" s="201" t="s">
        <v>225</v>
      </c>
      <c r="L329" s="44"/>
      <c r="M329" s="206" t="s">
        <v>19</v>
      </c>
      <c r="N329" s="207" t="s">
        <v>46</v>
      </c>
      <c r="O329" s="84"/>
      <c r="P329" s="208">
        <f>O329*H329</f>
        <v>0</v>
      </c>
      <c r="Q329" s="208">
        <v>0.030759999999999999</v>
      </c>
      <c r="R329" s="208">
        <f>Q329*H329</f>
        <v>0.18456</v>
      </c>
      <c r="S329" s="208">
        <v>0</v>
      </c>
      <c r="T329" s="209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10" t="s">
        <v>226</v>
      </c>
      <c r="AT329" s="210" t="s">
        <v>222</v>
      </c>
      <c r="AU329" s="210" t="s">
        <v>87</v>
      </c>
      <c r="AY329" s="17" t="s">
        <v>220</v>
      </c>
      <c r="BE329" s="211">
        <f>IF(N329="základní",J329,0)</f>
        <v>0</v>
      </c>
      <c r="BF329" s="211">
        <f>IF(N329="snížená",J329,0)</f>
        <v>0</v>
      </c>
      <c r="BG329" s="211">
        <f>IF(N329="zákl. přenesená",J329,0)</f>
        <v>0</v>
      </c>
      <c r="BH329" s="211">
        <f>IF(N329="sníž. přenesená",J329,0)</f>
        <v>0</v>
      </c>
      <c r="BI329" s="211">
        <f>IF(N329="nulová",J329,0)</f>
        <v>0</v>
      </c>
      <c r="BJ329" s="17" t="s">
        <v>80</v>
      </c>
      <c r="BK329" s="211">
        <f>ROUND(I329*H329,2)</f>
        <v>0</v>
      </c>
      <c r="BL329" s="17" t="s">
        <v>226</v>
      </c>
      <c r="BM329" s="210" t="s">
        <v>669</v>
      </c>
    </row>
    <row r="330" s="2" customFormat="1">
      <c r="A330" s="38"/>
      <c r="B330" s="39"/>
      <c r="C330" s="40"/>
      <c r="D330" s="212" t="s">
        <v>228</v>
      </c>
      <c r="E330" s="40"/>
      <c r="F330" s="213" t="s">
        <v>670</v>
      </c>
      <c r="G330" s="40"/>
      <c r="H330" s="40"/>
      <c r="I330" s="214"/>
      <c r="J330" s="40"/>
      <c r="K330" s="40"/>
      <c r="L330" s="44"/>
      <c r="M330" s="215"/>
      <c r="N330" s="216"/>
      <c r="O330" s="84"/>
      <c r="P330" s="84"/>
      <c r="Q330" s="84"/>
      <c r="R330" s="84"/>
      <c r="S330" s="84"/>
      <c r="T330" s="85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228</v>
      </c>
      <c r="AU330" s="17" t="s">
        <v>87</v>
      </c>
    </row>
    <row r="331" s="13" customFormat="1">
      <c r="A331" s="13"/>
      <c r="B331" s="217"/>
      <c r="C331" s="218"/>
      <c r="D331" s="219" t="s">
        <v>230</v>
      </c>
      <c r="E331" s="220" t="s">
        <v>19</v>
      </c>
      <c r="F331" s="221" t="s">
        <v>172</v>
      </c>
      <c r="G331" s="218"/>
      <c r="H331" s="222">
        <v>6</v>
      </c>
      <c r="I331" s="223"/>
      <c r="J331" s="218"/>
      <c r="K331" s="218"/>
      <c r="L331" s="224"/>
      <c r="M331" s="225"/>
      <c r="N331" s="226"/>
      <c r="O331" s="226"/>
      <c r="P331" s="226"/>
      <c r="Q331" s="226"/>
      <c r="R331" s="226"/>
      <c r="S331" s="226"/>
      <c r="T331" s="227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28" t="s">
        <v>230</v>
      </c>
      <c r="AU331" s="228" t="s">
        <v>87</v>
      </c>
      <c r="AV331" s="13" t="s">
        <v>87</v>
      </c>
      <c r="AW331" s="13" t="s">
        <v>36</v>
      </c>
      <c r="AX331" s="13" t="s">
        <v>80</v>
      </c>
      <c r="AY331" s="228" t="s">
        <v>220</v>
      </c>
    </row>
    <row r="332" s="2" customFormat="1" ht="16.5" customHeight="1">
      <c r="A332" s="38"/>
      <c r="B332" s="39"/>
      <c r="C332" s="241" t="s">
        <v>671</v>
      </c>
      <c r="D332" s="241" t="s">
        <v>376</v>
      </c>
      <c r="E332" s="242" t="s">
        <v>672</v>
      </c>
      <c r="F332" s="243" t="s">
        <v>673</v>
      </c>
      <c r="G332" s="244" t="s">
        <v>140</v>
      </c>
      <c r="H332" s="245">
        <v>6</v>
      </c>
      <c r="I332" s="246"/>
      <c r="J332" s="247">
        <f>ROUND(I332*H332,2)</f>
        <v>0</v>
      </c>
      <c r="K332" s="243" t="s">
        <v>225</v>
      </c>
      <c r="L332" s="248"/>
      <c r="M332" s="249" t="s">
        <v>19</v>
      </c>
      <c r="N332" s="250" t="s">
        <v>46</v>
      </c>
      <c r="O332" s="84"/>
      <c r="P332" s="208">
        <f>O332*H332</f>
        <v>0</v>
      </c>
      <c r="Q332" s="208">
        <v>0.075999999999999998</v>
      </c>
      <c r="R332" s="208">
        <f>Q332*H332</f>
        <v>0.45599999999999996</v>
      </c>
      <c r="S332" s="208">
        <v>0</v>
      </c>
      <c r="T332" s="209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10" t="s">
        <v>156</v>
      </c>
      <c r="AT332" s="210" t="s">
        <v>376</v>
      </c>
      <c r="AU332" s="210" t="s">
        <v>87</v>
      </c>
      <c r="AY332" s="17" t="s">
        <v>220</v>
      </c>
      <c r="BE332" s="211">
        <f>IF(N332="základní",J332,0)</f>
        <v>0</v>
      </c>
      <c r="BF332" s="211">
        <f>IF(N332="snížená",J332,0)</f>
        <v>0</v>
      </c>
      <c r="BG332" s="211">
        <f>IF(N332="zákl. přenesená",J332,0)</f>
        <v>0</v>
      </c>
      <c r="BH332" s="211">
        <f>IF(N332="sníž. přenesená",J332,0)</f>
        <v>0</v>
      </c>
      <c r="BI332" s="211">
        <f>IF(N332="nulová",J332,0)</f>
        <v>0</v>
      </c>
      <c r="BJ332" s="17" t="s">
        <v>80</v>
      </c>
      <c r="BK332" s="211">
        <f>ROUND(I332*H332,2)</f>
        <v>0</v>
      </c>
      <c r="BL332" s="17" t="s">
        <v>226</v>
      </c>
      <c r="BM332" s="210" t="s">
        <v>674</v>
      </c>
    </row>
    <row r="333" s="2" customFormat="1" ht="16.5" customHeight="1">
      <c r="A333" s="38"/>
      <c r="B333" s="39"/>
      <c r="C333" s="199" t="s">
        <v>675</v>
      </c>
      <c r="D333" s="199" t="s">
        <v>222</v>
      </c>
      <c r="E333" s="200" t="s">
        <v>676</v>
      </c>
      <c r="F333" s="201" t="s">
        <v>677</v>
      </c>
      <c r="G333" s="202" t="s">
        <v>140</v>
      </c>
      <c r="H333" s="203">
        <v>6</v>
      </c>
      <c r="I333" s="204"/>
      <c r="J333" s="205">
        <f>ROUND(I333*H333,2)</f>
        <v>0</v>
      </c>
      <c r="K333" s="201" t="s">
        <v>225</v>
      </c>
      <c r="L333" s="44"/>
      <c r="M333" s="206" t="s">
        <v>19</v>
      </c>
      <c r="N333" s="207" t="s">
        <v>46</v>
      </c>
      <c r="O333" s="84"/>
      <c r="P333" s="208">
        <f>O333*H333</f>
        <v>0</v>
      </c>
      <c r="Q333" s="208">
        <v>0.030759999999999999</v>
      </c>
      <c r="R333" s="208">
        <f>Q333*H333</f>
        <v>0.18456</v>
      </c>
      <c r="S333" s="208">
        <v>0</v>
      </c>
      <c r="T333" s="209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10" t="s">
        <v>226</v>
      </c>
      <c r="AT333" s="210" t="s">
        <v>222</v>
      </c>
      <c r="AU333" s="210" t="s">
        <v>87</v>
      </c>
      <c r="AY333" s="17" t="s">
        <v>220</v>
      </c>
      <c r="BE333" s="211">
        <f>IF(N333="základní",J333,0)</f>
        <v>0</v>
      </c>
      <c r="BF333" s="211">
        <f>IF(N333="snížená",J333,0)</f>
        <v>0</v>
      </c>
      <c r="BG333" s="211">
        <f>IF(N333="zákl. přenesená",J333,0)</f>
        <v>0</v>
      </c>
      <c r="BH333" s="211">
        <f>IF(N333="sníž. přenesená",J333,0)</f>
        <v>0</v>
      </c>
      <c r="BI333" s="211">
        <f>IF(N333="nulová",J333,0)</f>
        <v>0</v>
      </c>
      <c r="BJ333" s="17" t="s">
        <v>80</v>
      </c>
      <c r="BK333" s="211">
        <f>ROUND(I333*H333,2)</f>
        <v>0</v>
      </c>
      <c r="BL333" s="17" t="s">
        <v>226</v>
      </c>
      <c r="BM333" s="210" t="s">
        <v>678</v>
      </c>
    </row>
    <row r="334" s="2" customFormat="1">
      <c r="A334" s="38"/>
      <c r="B334" s="39"/>
      <c r="C334" s="40"/>
      <c r="D334" s="212" t="s">
        <v>228</v>
      </c>
      <c r="E334" s="40"/>
      <c r="F334" s="213" t="s">
        <v>679</v>
      </c>
      <c r="G334" s="40"/>
      <c r="H334" s="40"/>
      <c r="I334" s="214"/>
      <c r="J334" s="40"/>
      <c r="K334" s="40"/>
      <c r="L334" s="44"/>
      <c r="M334" s="215"/>
      <c r="N334" s="216"/>
      <c r="O334" s="84"/>
      <c r="P334" s="84"/>
      <c r="Q334" s="84"/>
      <c r="R334" s="84"/>
      <c r="S334" s="84"/>
      <c r="T334" s="85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228</v>
      </c>
      <c r="AU334" s="17" t="s">
        <v>87</v>
      </c>
    </row>
    <row r="335" s="13" customFormat="1">
      <c r="A335" s="13"/>
      <c r="B335" s="217"/>
      <c r="C335" s="218"/>
      <c r="D335" s="219" t="s">
        <v>230</v>
      </c>
      <c r="E335" s="220" t="s">
        <v>19</v>
      </c>
      <c r="F335" s="221" t="s">
        <v>172</v>
      </c>
      <c r="G335" s="218"/>
      <c r="H335" s="222">
        <v>6</v>
      </c>
      <c r="I335" s="223"/>
      <c r="J335" s="218"/>
      <c r="K335" s="218"/>
      <c r="L335" s="224"/>
      <c r="M335" s="225"/>
      <c r="N335" s="226"/>
      <c r="O335" s="226"/>
      <c r="P335" s="226"/>
      <c r="Q335" s="226"/>
      <c r="R335" s="226"/>
      <c r="S335" s="226"/>
      <c r="T335" s="227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28" t="s">
        <v>230</v>
      </c>
      <c r="AU335" s="228" t="s">
        <v>87</v>
      </c>
      <c r="AV335" s="13" t="s">
        <v>87</v>
      </c>
      <c r="AW335" s="13" t="s">
        <v>36</v>
      </c>
      <c r="AX335" s="13" t="s">
        <v>80</v>
      </c>
      <c r="AY335" s="228" t="s">
        <v>220</v>
      </c>
    </row>
    <row r="336" s="2" customFormat="1" ht="21.75" customHeight="1">
      <c r="A336" s="38"/>
      <c r="B336" s="39"/>
      <c r="C336" s="241" t="s">
        <v>680</v>
      </c>
      <c r="D336" s="241" t="s">
        <v>376</v>
      </c>
      <c r="E336" s="242" t="s">
        <v>681</v>
      </c>
      <c r="F336" s="243" t="s">
        <v>682</v>
      </c>
      <c r="G336" s="244" t="s">
        <v>140</v>
      </c>
      <c r="H336" s="245">
        <v>6</v>
      </c>
      <c r="I336" s="246"/>
      <c r="J336" s="247">
        <f>ROUND(I336*H336,2)</f>
        <v>0</v>
      </c>
      <c r="K336" s="243" t="s">
        <v>225</v>
      </c>
      <c r="L336" s="248"/>
      <c r="M336" s="249" t="s">
        <v>19</v>
      </c>
      <c r="N336" s="250" t="s">
        <v>46</v>
      </c>
      <c r="O336" s="84"/>
      <c r="P336" s="208">
        <f>O336*H336</f>
        <v>0</v>
      </c>
      <c r="Q336" s="208">
        <v>0.34999999999999998</v>
      </c>
      <c r="R336" s="208">
        <f>Q336*H336</f>
        <v>2.0999999999999996</v>
      </c>
      <c r="S336" s="208">
        <v>0</v>
      </c>
      <c r="T336" s="209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10" t="s">
        <v>156</v>
      </c>
      <c r="AT336" s="210" t="s">
        <v>376</v>
      </c>
      <c r="AU336" s="210" t="s">
        <v>87</v>
      </c>
      <c r="AY336" s="17" t="s">
        <v>220</v>
      </c>
      <c r="BE336" s="211">
        <f>IF(N336="základní",J336,0)</f>
        <v>0</v>
      </c>
      <c r="BF336" s="211">
        <f>IF(N336="snížená",J336,0)</f>
        <v>0</v>
      </c>
      <c r="BG336" s="211">
        <f>IF(N336="zákl. přenesená",J336,0)</f>
        <v>0</v>
      </c>
      <c r="BH336" s="211">
        <f>IF(N336="sníž. přenesená",J336,0)</f>
        <v>0</v>
      </c>
      <c r="BI336" s="211">
        <f>IF(N336="nulová",J336,0)</f>
        <v>0</v>
      </c>
      <c r="BJ336" s="17" t="s">
        <v>80</v>
      </c>
      <c r="BK336" s="211">
        <f>ROUND(I336*H336,2)</f>
        <v>0</v>
      </c>
      <c r="BL336" s="17" t="s">
        <v>226</v>
      </c>
      <c r="BM336" s="210" t="s">
        <v>683</v>
      </c>
    </row>
    <row r="337" s="2" customFormat="1" ht="16.5" customHeight="1">
      <c r="A337" s="38"/>
      <c r="B337" s="39"/>
      <c r="C337" s="199" t="s">
        <v>684</v>
      </c>
      <c r="D337" s="199" t="s">
        <v>222</v>
      </c>
      <c r="E337" s="200" t="s">
        <v>685</v>
      </c>
      <c r="F337" s="201" t="s">
        <v>686</v>
      </c>
      <c r="G337" s="202" t="s">
        <v>140</v>
      </c>
      <c r="H337" s="203">
        <v>9</v>
      </c>
      <c r="I337" s="204"/>
      <c r="J337" s="205">
        <f>ROUND(I337*H337,2)</f>
        <v>0</v>
      </c>
      <c r="K337" s="201" t="s">
        <v>225</v>
      </c>
      <c r="L337" s="44"/>
      <c r="M337" s="206" t="s">
        <v>19</v>
      </c>
      <c r="N337" s="207" t="s">
        <v>46</v>
      </c>
      <c r="O337" s="84"/>
      <c r="P337" s="208">
        <f>O337*H337</f>
        <v>0</v>
      </c>
      <c r="Q337" s="208">
        <v>0</v>
      </c>
      <c r="R337" s="208">
        <f>Q337*H337</f>
        <v>0</v>
      </c>
      <c r="S337" s="208">
        <v>0.14999999999999999</v>
      </c>
      <c r="T337" s="209">
        <f>S337*H337</f>
        <v>1.3499999999999999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10" t="s">
        <v>226</v>
      </c>
      <c r="AT337" s="210" t="s">
        <v>222</v>
      </c>
      <c r="AU337" s="210" t="s">
        <v>87</v>
      </c>
      <c r="AY337" s="17" t="s">
        <v>220</v>
      </c>
      <c r="BE337" s="211">
        <f>IF(N337="základní",J337,0)</f>
        <v>0</v>
      </c>
      <c r="BF337" s="211">
        <f>IF(N337="snížená",J337,0)</f>
        <v>0</v>
      </c>
      <c r="BG337" s="211">
        <f>IF(N337="zákl. přenesená",J337,0)</f>
        <v>0</v>
      </c>
      <c r="BH337" s="211">
        <f>IF(N337="sníž. přenesená",J337,0)</f>
        <v>0</v>
      </c>
      <c r="BI337" s="211">
        <f>IF(N337="nulová",J337,0)</f>
        <v>0</v>
      </c>
      <c r="BJ337" s="17" t="s">
        <v>80</v>
      </c>
      <c r="BK337" s="211">
        <f>ROUND(I337*H337,2)</f>
        <v>0</v>
      </c>
      <c r="BL337" s="17" t="s">
        <v>226</v>
      </c>
      <c r="BM337" s="210" t="s">
        <v>687</v>
      </c>
    </row>
    <row r="338" s="2" customFormat="1">
      <c r="A338" s="38"/>
      <c r="B338" s="39"/>
      <c r="C338" s="40"/>
      <c r="D338" s="212" t="s">
        <v>228</v>
      </c>
      <c r="E338" s="40"/>
      <c r="F338" s="213" t="s">
        <v>688</v>
      </c>
      <c r="G338" s="40"/>
      <c r="H338" s="40"/>
      <c r="I338" s="214"/>
      <c r="J338" s="40"/>
      <c r="K338" s="40"/>
      <c r="L338" s="44"/>
      <c r="M338" s="215"/>
      <c r="N338" s="216"/>
      <c r="O338" s="84"/>
      <c r="P338" s="84"/>
      <c r="Q338" s="84"/>
      <c r="R338" s="84"/>
      <c r="S338" s="84"/>
      <c r="T338" s="85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228</v>
      </c>
      <c r="AU338" s="17" t="s">
        <v>87</v>
      </c>
    </row>
    <row r="339" s="2" customFormat="1">
      <c r="A339" s="38"/>
      <c r="B339" s="39"/>
      <c r="C339" s="40"/>
      <c r="D339" s="219" t="s">
        <v>277</v>
      </c>
      <c r="E339" s="40"/>
      <c r="F339" s="229" t="s">
        <v>434</v>
      </c>
      <c r="G339" s="40"/>
      <c r="H339" s="40"/>
      <c r="I339" s="214"/>
      <c r="J339" s="40"/>
      <c r="K339" s="40"/>
      <c r="L339" s="44"/>
      <c r="M339" s="215"/>
      <c r="N339" s="216"/>
      <c r="O339" s="84"/>
      <c r="P339" s="84"/>
      <c r="Q339" s="84"/>
      <c r="R339" s="84"/>
      <c r="S339" s="84"/>
      <c r="T339" s="85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277</v>
      </c>
      <c r="AU339" s="17" t="s">
        <v>87</v>
      </c>
    </row>
    <row r="340" s="13" customFormat="1">
      <c r="A340" s="13"/>
      <c r="B340" s="217"/>
      <c r="C340" s="218"/>
      <c r="D340" s="219" t="s">
        <v>230</v>
      </c>
      <c r="E340" s="220" t="s">
        <v>19</v>
      </c>
      <c r="F340" s="221" t="s">
        <v>689</v>
      </c>
      <c r="G340" s="218"/>
      <c r="H340" s="222">
        <v>9</v>
      </c>
      <c r="I340" s="223"/>
      <c r="J340" s="218"/>
      <c r="K340" s="218"/>
      <c r="L340" s="224"/>
      <c r="M340" s="225"/>
      <c r="N340" s="226"/>
      <c r="O340" s="226"/>
      <c r="P340" s="226"/>
      <c r="Q340" s="226"/>
      <c r="R340" s="226"/>
      <c r="S340" s="226"/>
      <c r="T340" s="227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28" t="s">
        <v>230</v>
      </c>
      <c r="AU340" s="228" t="s">
        <v>87</v>
      </c>
      <c r="AV340" s="13" t="s">
        <v>87</v>
      </c>
      <c r="AW340" s="13" t="s">
        <v>36</v>
      </c>
      <c r="AX340" s="13" t="s">
        <v>80</v>
      </c>
      <c r="AY340" s="228" t="s">
        <v>220</v>
      </c>
    </row>
    <row r="341" s="2" customFormat="1" ht="16.5" customHeight="1">
      <c r="A341" s="38"/>
      <c r="B341" s="39"/>
      <c r="C341" s="199" t="s">
        <v>690</v>
      </c>
      <c r="D341" s="199" t="s">
        <v>222</v>
      </c>
      <c r="E341" s="200" t="s">
        <v>691</v>
      </c>
      <c r="F341" s="201" t="s">
        <v>692</v>
      </c>
      <c r="G341" s="202" t="s">
        <v>140</v>
      </c>
      <c r="H341" s="203">
        <v>9</v>
      </c>
      <c r="I341" s="204"/>
      <c r="J341" s="205">
        <f>ROUND(I341*H341,2)</f>
        <v>0</v>
      </c>
      <c r="K341" s="201" t="s">
        <v>225</v>
      </c>
      <c r="L341" s="44"/>
      <c r="M341" s="206" t="s">
        <v>19</v>
      </c>
      <c r="N341" s="207" t="s">
        <v>46</v>
      </c>
      <c r="O341" s="84"/>
      <c r="P341" s="208">
        <f>O341*H341</f>
        <v>0</v>
      </c>
      <c r="Q341" s="208">
        <v>0.21734000000000001</v>
      </c>
      <c r="R341" s="208">
        <f>Q341*H341</f>
        <v>1.9560600000000001</v>
      </c>
      <c r="S341" s="208">
        <v>0</v>
      </c>
      <c r="T341" s="209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10" t="s">
        <v>226</v>
      </c>
      <c r="AT341" s="210" t="s">
        <v>222</v>
      </c>
      <c r="AU341" s="210" t="s">
        <v>87</v>
      </c>
      <c r="AY341" s="17" t="s">
        <v>220</v>
      </c>
      <c r="BE341" s="211">
        <f>IF(N341="základní",J341,0)</f>
        <v>0</v>
      </c>
      <c r="BF341" s="211">
        <f>IF(N341="snížená",J341,0)</f>
        <v>0</v>
      </c>
      <c r="BG341" s="211">
        <f>IF(N341="zákl. přenesená",J341,0)</f>
        <v>0</v>
      </c>
      <c r="BH341" s="211">
        <f>IF(N341="sníž. přenesená",J341,0)</f>
        <v>0</v>
      </c>
      <c r="BI341" s="211">
        <f>IF(N341="nulová",J341,0)</f>
        <v>0</v>
      </c>
      <c r="BJ341" s="17" t="s">
        <v>80</v>
      </c>
      <c r="BK341" s="211">
        <f>ROUND(I341*H341,2)</f>
        <v>0</v>
      </c>
      <c r="BL341" s="17" t="s">
        <v>226</v>
      </c>
      <c r="BM341" s="210" t="s">
        <v>693</v>
      </c>
    </row>
    <row r="342" s="2" customFormat="1">
      <c r="A342" s="38"/>
      <c r="B342" s="39"/>
      <c r="C342" s="40"/>
      <c r="D342" s="212" t="s">
        <v>228</v>
      </c>
      <c r="E342" s="40"/>
      <c r="F342" s="213" t="s">
        <v>694</v>
      </c>
      <c r="G342" s="40"/>
      <c r="H342" s="40"/>
      <c r="I342" s="214"/>
      <c r="J342" s="40"/>
      <c r="K342" s="40"/>
      <c r="L342" s="44"/>
      <c r="M342" s="215"/>
      <c r="N342" s="216"/>
      <c r="O342" s="84"/>
      <c r="P342" s="84"/>
      <c r="Q342" s="84"/>
      <c r="R342" s="84"/>
      <c r="S342" s="84"/>
      <c r="T342" s="85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T342" s="17" t="s">
        <v>228</v>
      </c>
      <c r="AU342" s="17" t="s">
        <v>87</v>
      </c>
    </row>
    <row r="343" s="2" customFormat="1" ht="16.5" customHeight="1">
      <c r="A343" s="38"/>
      <c r="B343" s="39"/>
      <c r="C343" s="241" t="s">
        <v>695</v>
      </c>
      <c r="D343" s="241" t="s">
        <v>376</v>
      </c>
      <c r="E343" s="242" t="s">
        <v>696</v>
      </c>
      <c r="F343" s="243" t="s">
        <v>697</v>
      </c>
      <c r="G343" s="244" t="s">
        <v>140</v>
      </c>
      <c r="H343" s="245">
        <v>9</v>
      </c>
      <c r="I343" s="246"/>
      <c r="J343" s="247">
        <f>ROUND(I343*H343,2)</f>
        <v>0</v>
      </c>
      <c r="K343" s="243" t="s">
        <v>19</v>
      </c>
      <c r="L343" s="248"/>
      <c r="M343" s="249" t="s">
        <v>19</v>
      </c>
      <c r="N343" s="250" t="s">
        <v>46</v>
      </c>
      <c r="O343" s="84"/>
      <c r="P343" s="208">
        <f>O343*H343</f>
        <v>0</v>
      </c>
      <c r="Q343" s="208">
        <v>0.070999999999999994</v>
      </c>
      <c r="R343" s="208">
        <f>Q343*H343</f>
        <v>0.6389999999999999</v>
      </c>
      <c r="S343" s="208">
        <v>0</v>
      </c>
      <c r="T343" s="209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10" t="s">
        <v>156</v>
      </c>
      <c r="AT343" s="210" t="s">
        <v>376</v>
      </c>
      <c r="AU343" s="210" t="s">
        <v>87</v>
      </c>
      <c r="AY343" s="17" t="s">
        <v>220</v>
      </c>
      <c r="BE343" s="211">
        <f>IF(N343="základní",J343,0)</f>
        <v>0</v>
      </c>
      <c r="BF343" s="211">
        <f>IF(N343="snížená",J343,0)</f>
        <v>0</v>
      </c>
      <c r="BG343" s="211">
        <f>IF(N343="zákl. přenesená",J343,0)</f>
        <v>0</v>
      </c>
      <c r="BH343" s="211">
        <f>IF(N343="sníž. přenesená",J343,0)</f>
        <v>0</v>
      </c>
      <c r="BI343" s="211">
        <f>IF(N343="nulová",J343,0)</f>
        <v>0</v>
      </c>
      <c r="BJ343" s="17" t="s">
        <v>80</v>
      </c>
      <c r="BK343" s="211">
        <f>ROUND(I343*H343,2)</f>
        <v>0</v>
      </c>
      <c r="BL343" s="17" t="s">
        <v>226</v>
      </c>
      <c r="BM343" s="210" t="s">
        <v>698</v>
      </c>
    </row>
    <row r="344" s="2" customFormat="1">
      <c r="A344" s="38"/>
      <c r="B344" s="39"/>
      <c r="C344" s="40"/>
      <c r="D344" s="219" t="s">
        <v>277</v>
      </c>
      <c r="E344" s="40"/>
      <c r="F344" s="229" t="s">
        <v>434</v>
      </c>
      <c r="G344" s="40"/>
      <c r="H344" s="40"/>
      <c r="I344" s="214"/>
      <c r="J344" s="40"/>
      <c r="K344" s="40"/>
      <c r="L344" s="44"/>
      <c r="M344" s="215"/>
      <c r="N344" s="216"/>
      <c r="O344" s="84"/>
      <c r="P344" s="84"/>
      <c r="Q344" s="84"/>
      <c r="R344" s="84"/>
      <c r="S344" s="84"/>
      <c r="T344" s="85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277</v>
      </c>
      <c r="AU344" s="17" t="s">
        <v>87</v>
      </c>
    </row>
    <row r="345" s="2" customFormat="1" ht="16.5" customHeight="1">
      <c r="A345" s="38"/>
      <c r="B345" s="39"/>
      <c r="C345" s="199" t="s">
        <v>699</v>
      </c>
      <c r="D345" s="199" t="s">
        <v>222</v>
      </c>
      <c r="E345" s="200" t="s">
        <v>700</v>
      </c>
      <c r="F345" s="201" t="s">
        <v>701</v>
      </c>
      <c r="G345" s="202" t="s">
        <v>140</v>
      </c>
      <c r="H345" s="203">
        <v>6</v>
      </c>
      <c r="I345" s="204"/>
      <c r="J345" s="205">
        <f>ROUND(I345*H345,2)</f>
        <v>0</v>
      </c>
      <c r="K345" s="201" t="s">
        <v>225</v>
      </c>
      <c r="L345" s="44"/>
      <c r="M345" s="206" t="s">
        <v>19</v>
      </c>
      <c r="N345" s="207" t="s">
        <v>46</v>
      </c>
      <c r="O345" s="84"/>
      <c r="P345" s="208">
        <f>O345*H345</f>
        <v>0</v>
      </c>
      <c r="Q345" s="208">
        <v>0</v>
      </c>
      <c r="R345" s="208">
        <f>Q345*H345</f>
        <v>0</v>
      </c>
      <c r="S345" s="208">
        <v>0.10000000000000001</v>
      </c>
      <c r="T345" s="209">
        <f>S345*H345</f>
        <v>0.60000000000000009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10" t="s">
        <v>226</v>
      </c>
      <c r="AT345" s="210" t="s">
        <v>222</v>
      </c>
      <c r="AU345" s="210" t="s">
        <v>87</v>
      </c>
      <c r="AY345" s="17" t="s">
        <v>220</v>
      </c>
      <c r="BE345" s="211">
        <f>IF(N345="základní",J345,0)</f>
        <v>0</v>
      </c>
      <c r="BF345" s="211">
        <f>IF(N345="snížená",J345,0)</f>
        <v>0</v>
      </c>
      <c r="BG345" s="211">
        <f>IF(N345="zákl. přenesená",J345,0)</f>
        <v>0</v>
      </c>
      <c r="BH345" s="211">
        <f>IF(N345="sníž. přenesená",J345,0)</f>
        <v>0</v>
      </c>
      <c r="BI345" s="211">
        <f>IF(N345="nulová",J345,0)</f>
        <v>0</v>
      </c>
      <c r="BJ345" s="17" t="s">
        <v>80</v>
      </c>
      <c r="BK345" s="211">
        <f>ROUND(I345*H345,2)</f>
        <v>0</v>
      </c>
      <c r="BL345" s="17" t="s">
        <v>226</v>
      </c>
      <c r="BM345" s="210" t="s">
        <v>702</v>
      </c>
    </row>
    <row r="346" s="2" customFormat="1">
      <c r="A346" s="38"/>
      <c r="B346" s="39"/>
      <c r="C346" s="40"/>
      <c r="D346" s="212" t="s">
        <v>228</v>
      </c>
      <c r="E346" s="40"/>
      <c r="F346" s="213" t="s">
        <v>703</v>
      </c>
      <c r="G346" s="40"/>
      <c r="H346" s="40"/>
      <c r="I346" s="214"/>
      <c r="J346" s="40"/>
      <c r="K346" s="40"/>
      <c r="L346" s="44"/>
      <c r="M346" s="215"/>
      <c r="N346" s="216"/>
      <c r="O346" s="84"/>
      <c r="P346" s="84"/>
      <c r="Q346" s="84"/>
      <c r="R346" s="84"/>
      <c r="S346" s="84"/>
      <c r="T346" s="85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228</v>
      </c>
      <c r="AU346" s="17" t="s">
        <v>87</v>
      </c>
    </row>
    <row r="347" s="13" customFormat="1">
      <c r="A347" s="13"/>
      <c r="B347" s="217"/>
      <c r="C347" s="218"/>
      <c r="D347" s="219" t="s">
        <v>230</v>
      </c>
      <c r="E347" s="220" t="s">
        <v>19</v>
      </c>
      <c r="F347" s="221" t="s">
        <v>172</v>
      </c>
      <c r="G347" s="218"/>
      <c r="H347" s="222">
        <v>6</v>
      </c>
      <c r="I347" s="223"/>
      <c r="J347" s="218"/>
      <c r="K347" s="218"/>
      <c r="L347" s="224"/>
      <c r="M347" s="225"/>
      <c r="N347" s="226"/>
      <c r="O347" s="226"/>
      <c r="P347" s="226"/>
      <c r="Q347" s="226"/>
      <c r="R347" s="226"/>
      <c r="S347" s="226"/>
      <c r="T347" s="227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28" t="s">
        <v>230</v>
      </c>
      <c r="AU347" s="228" t="s">
        <v>87</v>
      </c>
      <c r="AV347" s="13" t="s">
        <v>87</v>
      </c>
      <c r="AW347" s="13" t="s">
        <v>36</v>
      </c>
      <c r="AX347" s="13" t="s">
        <v>80</v>
      </c>
      <c r="AY347" s="228" t="s">
        <v>220</v>
      </c>
    </row>
    <row r="348" s="2" customFormat="1" ht="16.5" customHeight="1">
      <c r="A348" s="38"/>
      <c r="B348" s="39"/>
      <c r="C348" s="199" t="s">
        <v>704</v>
      </c>
      <c r="D348" s="199" t="s">
        <v>222</v>
      </c>
      <c r="E348" s="200" t="s">
        <v>705</v>
      </c>
      <c r="F348" s="201" t="s">
        <v>706</v>
      </c>
      <c r="G348" s="202" t="s">
        <v>140</v>
      </c>
      <c r="H348" s="203">
        <v>6</v>
      </c>
      <c r="I348" s="204"/>
      <c r="J348" s="205">
        <f>ROUND(I348*H348,2)</f>
        <v>0</v>
      </c>
      <c r="K348" s="201" t="s">
        <v>225</v>
      </c>
      <c r="L348" s="44"/>
      <c r="M348" s="206" t="s">
        <v>19</v>
      </c>
      <c r="N348" s="207" t="s">
        <v>46</v>
      </c>
      <c r="O348" s="84"/>
      <c r="P348" s="208">
        <f>O348*H348</f>
        <v>0</v>
      </c>
      <c r="Q348" s="208">
        <v>0.21734000000000001</v>
      </c>
      <c r="R348" s="208">
        <f>Q348*H348</f>
        <v>1.3040400000000001</v>
      </c>
      <c r="S348" s="208">
        <v>0</v>
      </c>
      <c r="T348" s="209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10" t="s">
        <v>226</v>
      </c>
      <c r="AT348" s="210" t="s">
        <v>222</v>
      </c>
      <c r="AU348" s="210" t="s">
        <v>87</v>
      </c>
      <c r="AY348" s="17" t="s">
        <v>220</v>
      </c>
      <c r="BE348" s="211">
        <f>IF(N348="základní",J348,0)</f>
        <v>0</v>
      </c>
      <c r="BF348" s="211">
        <f>IF(N348="snížená",J348,0)</f>
        <v>0</v>
      </c>
      <c r="BG348" s="211">
        <f>IF(N348="zákl. přenesená",J348,0)</f>
        <v>0</v>
      </c>
      <c r="BH348" s="211">
        <f>IF(N348="sníž. přenesená",J348,0)</f>
        <v>0</v>
      </c>
      <c r="BI348" s="211">
        <f>IF(N348="nulová",J348,0)</f>
        <v>0</v>
      </c>
      <c r="BJ348" s="17" t="s">
        <v>80</v>
      </c>
      <c r="BK348" s="211">
        <f>ROUND(I348*H348,2)</f>
        <v>0</v>
      </c>
      <c r="BL348" s="17" t="s">
        <v>226</v>
      </c>
      <c r="BM348" s="210" t="s">
        <v>707</v>
      </c>
    </row>
    <row r="349" s="2" customFormat="1">
      <c r="A349" s="38"/>
      <c r="B349" s="39"/>
      <c r="C349" s="40"/>
      <c r="D349" s="212" t="s">
        <v>228</v>
      </c>
      <c r="E349" s="40"/>
      <c r="F349" s="213" t="s">
        <v>708</v>
      </c>
      <c r="G349" s="40"/>
      <c r="H349" s="40"/>
      <c r="I349" s="214"/>
      <c r="J349" s="40"/>
      <c r="K349" s="40"/>
      <c r="L349" s="44"/>
      <c r="M349" s="215"/>
      <c r="N349" s="216"/>
      <c r="O349" s="84"/>
      <c r="P349" s="84"/>
      <c r="Q349" s="84"/>
      <c r="R349" s="84"/>
      <c r="S349" s="84"/>
      <c r="T349" s="85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228</v>
      </c>
      <c r="AU349" s="17" t="s">
        <v>87</v>
      </c>
    </row>
    <row r="350" s="13" customFormat="1">
      <c r="A350" s="13"/>
      <c r="B350" s="217"/>
      <c r="C350" s="218"/>
      <c r="D350" s="219" t="s">
        <v>230</v>
      </c>
      <c r="E350" s="220" t="s">
        <v>19</v>
      </c>
      <c r="F350" s="221" t="s">
        <v>172</v>
      </c>
      <c r="G350" s="218"/>
      <c r="H350" s="222">
        <v>6</v>
      </c>
      <c r="I350" s="223"/>
      <c r="J350" s="218"/>
      <c r="K350" s="218"/>
      <c r="L350" s="224"/>
      <c r="M350" s="225"/>
      <c r="N350" s="226"/>
      <c r="O350" s="226"/>
      <c r="P350" s="226"/>
      <c r="Q350" s="226"/>
      <c r="R350" s="226"/>
      <c r="S350" s="226"/>
      <c r="T350" s="227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28" t="s">
        <v>230</v>
      </c>
      <c r="AU350" s="228" t="s">
        <v>87</v>
      </c>
      <c r="AV350" s="13" t="s">
        <v>87</v>
      </c>
      <c r="AW350" s="13" t="s">
        <v>36</v>
      </c>
      <c r="AX350" s="13" t="s">
        <v>80</v>
      </c>
      <c r="AY350" s="228" t="s">
        <v>220</v>
      </c>
    </row>
    <row r="351" s="2" customFormat="1" ht="16.5" customHeight="1">
      <c r="A351" s="38"/>
      <c r="B351" s="39"/>
      <c r="C351" s="241" t="s">
        <v>709</v>
      </c>
      <c r="D351" s="241" t="s">
        <v>376</v>
      </c>
      <c r="E351" s="242" t="s">
        <v>710</v>
      </c>
      <c r="F351" s="243" t="s">
        <v>711</v>
      </c>
      <c r="G351" s="244" t="s">
        <v>140</v>
      </c>
      <c r="H351" s="245">
        <v>6</v>
      </c>
      <c r="I351" s="246"/>
      <c r="J351" s="247">
        <f>ROUND(I351*H351,2)</f>
        <v>0</v>
      </c>
      <c r="K351" s="243" t="s">
        <v>225</v>
      </c>
      <c r="L351" s="248"/>
      <c r="M351" s="249" t="s">
        <v>19</v>
      </c>
      <c r="N351" s="250" t="s">
        <v>46</v>
      </c>
      <c r="O351" s="84"/>
      <c r="P351" s="208">
        <f>O351*H351</f>
        <v>0</v>
      </c>
      <c r="Q351" s="208">
        <v>0.108</v>
      </c>
      <c r="R351" s="208">
        <f>Q351*H351</f>
        <v>0.64800000000000002</v>
      </c>
      <c r="S351" s="208">
        <v>0</v>
      </c>
      <c r="T351" s="209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10" t="s">
        <v>156</v>
      </c>
      <c r="AT351" s="210" t="s">
        <v>376</v>
      </c>
      <c r="AU351" s="210" t="s">
        <v>87</v>
      </c>
      <c r="AY351" s="17" t="s">
        <v>220</v>
      </c>
      <c r="BE351" s="211">
        <f>IF(N351="základní",J351,0)</f>
        <v>0</v>
      </c>
      <c r="BF351" s="211">
        <f>IF(N351="snížená",J351,0)</f>
        <v>0</v>
      </c>
      <c r="BG351" s="211">
        <f>IF(N351="zákl. přenesená",J351,0)</f>
        <v>0</v>
      </c>
      <c r="BH351" s="211">
        <f>IF(N351="sníž. přenesená",J351,0)</f>
        <v>0</v>
      </c>
      <c r="BI351" s="211">
        <f>IF(N351="nulová",J351,0)</f>
        <v>0</v>
      </c>
      <c r="BJ351" s="17" t="s">
        <v>80</v>
      </c>
      <c r="BK351" s="211">
        <f>ROUND(I351*H351,2)</f>
        <v>0</v>
      </c>
      <c r="BL351" s="17" t="s">
        <v>226</v>
      </c>
      <c r="BM351" s="210" t="s">
        <v>712</v>
      </c>
    </row>
    <row r="352" s="2" customFormat="1" ht="16.5" customHeight="1">
      <c r="A352" s="38"/>
      <c r="B352" s="39"/>
      <c r="C352" s="199" t="s">
        <v>713</v>
      </c>
      <c r="D352" s="199" t="s">
        <v>222</v>
      </c>
      <c r="E352" s="200" t="s">
        <v>714</v>
      </c>
      <c r="F352" s="201" t="s">
        <v>715</v>
      </c>
      <c r="G352" s="202" t="s">
        <v>140</v>
      </c>
      <c r="H352" s="203">
        <v>41</v>
      </c>
      <c r="I352" s="204"/>
      <c r="J352" s="205">
        <f>ROUND(I352*H352,2)</f>
        <v>0</v>
      </c>
      <c r="K352" s="201" t="s">
        <v>19</v>
      </c>
      <c r="L352" s="44"/>
      <c r="M352" s="206" t="s">
        <v>19</v>
      </c>
      <c r="N352" s="207" t="s">
        <v>46</v>
      </c>
      <c r="O352" s="84"/>
      <c r="P352" s="208">
        <f>O352*H352</f>
        <v>0</v>
      </c>
      <c r="Q352" s="208">
        <v>0</v>
      </c>
      <c r="R352" s="208">
        <f>Q352*H352</f>
        <v>0</v>
      </c>
      <c r="S352" s="208">
        <v>0</v>
      </c>
      <c r="T352" s="209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10" t="s">
        <v>226</v>
      </c>
      <c r="AT352" s="210" t="s">
        <v>222</v>
      </c>
      <c r="AU352" s="210" t="s">
        <v>87</v>
      </c>
      <c r="AY352" s="17" t="s">
        <v>220</v>
      </c>
      <c r="BE352" s="211">
        <f>IF(N352="základní",J352,0)</f>
        <v>0</v>
      </c>
      <c r="BF352" s="211">
        <f>IF(N352="snížená",J352,0)</f>
        <v>0</v>
      </c>
      <c r="BG352" s="211">
        <f>IF(N352="zákl. přenesená",J352,0)</f>
        <v>0</v>
      </c>
      <c r="BH352" s="211">
        <f>IF(N352="sníž. přenesená",J352,0)</f>
        <v>0</v>
      </c>
      <c r="BI352" s="211">
        <f>IF(N352="nulová",J352,0)</f>
        <v>0</v>
      </c>
      <c r="BJ352" s="17" t="s">
        <v>80</v>
      </c>
      <c r="BK352" s="211">
        <f>ROUND(I352*H352,2)</f>
        <v>0</v>
      </c>
      <c r="BL352" s="17" t="s">
        <v>226</v>
      </c>
      <c r="BM352" s="210" t="s">
        <v>716</v>
      </c>
    </row>
    <row r="353" s="13" customFormat="1">
      <c r="A353" s="13"/>
      <c r="B353" s="217"/>
      <c r="C353" s="218"/>
      <c r="D353" s="219" t="s">
        <v>230</v>
      </c>
      <c r="E353" s="220" t="s">
        <v>19</v>
      </c>
      <c r="F353" s="221" t="s">
        <v>717</v>
      </c>
      <c r="G353" s="218"/>
      <c r="H353" s="222">
        <v>41</v>
      </c>
      <c r="I353" s="223"/>
      <c r="J353" s="218"/>
      <c r="K353" s="218"/>
      <c r="L353" s="224"/>
      <c r="M353" s="225"/>
      <c r="N353" s="226"/>
      <c r="O353" s="226"/>
      <c r="P353" s="226"/>
      <c r="Q353" s="226"/>
      <c r="R353" s="226"/>
      <c r="S353" s="226"/>
      <c r="T353" s="227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28" t="s">
        <v>230</v>
      </c>
      <c r="AU353" s="228" t="s">
        <v>87</v>
      </c>
      <c r="AV353" s="13" t="s">
        <v>87</v>
      </c>
      <c r="AW353" s="13" t="s">
        <v>36</v>
      </c>
      <c r="AX353" s="13" t="s">
        <v>80</v>
      </c>
      <c r="AY353" s="228" t="s">
        <v>220</v>
      </c>
    </row>
    <row r="354" s="2" customFormat="1" ht="16.5" customHeight="1">
      <c r="A354" s="38"/>
      <c r="B354" s="39"/>
      <c r="C354" s="241" t="s">
        <v>718</v>
      </c>
      <c r="D354" s="241" t="s">
        <v>376</v>
      </c>
      <c r="E354" s="242" t="s">
        <v>719</v>
      </c>
      <c r="F354" s="243" t="s">
        <v>720</v>
      </c>
      <c r="G354" s="244" t="s">
        <v>140</v>
      </c>
      <c r="H354" s="245">
        <v>41</v>
      </c>
      <c r="I354" s="246"/>
      <c r="J354" s="247">
        <f>ROUND(I354*H354,2)</f>
        <v>0</v>
      </c>
      <c r="K354" s="243" t="s">
        <v>225</v>
      </c>
      <c r="L354" s="248"/>
      <c r="M354" s="249" t="s">
        <v>19</v>
      </c>
      <c r="N354" s="250" t="s">
        <v>46</v>
      </c>
      <c r="O354" s="84"/>
      <c r="P354" s="208">
        <f>O354*H354</f>
        <v>0</v>
      </c>
      <c r="Q354" s="208">
        <v>0.0027000000000000001</v>
      </c>
      <c r="R354" s="208">
        <f>Q354*H354</f>
        <v>0.11070000000000001</v>
      </c>
      <c r="S354" s="208">
        <v>0</v>
      </c>
      <c r="T354" s="209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10" t="s">
        <v>156</v>
      </c>
      <c r="AT354" s="210" t="s">
        <v>376</v>
      </c>
      <c r="AU354" s="210" t="s">
        <v>87</v>
      </c>
      <c r="AY354" s="17" t="s">
        <v>220</v>
      </c>
      <c r="BE354" s="211">
        <f>IF(N354="základní",J354,0)</f>
        <v>0</v>
      </c>
      <c r="BF354" s="211">
        <f>IF(N354="snížená",J354,0)</f>
        <v>0</v>
      </c>
      <c r="BG354" s="211">
        <f>IF(N354="zákl. přenesená",J354,0)</f>
        <v>0</v>
      </c>
      <c r="BH354" s="211">
        <f>IF(N354="sníž. přenesená",J354,0)</f>
        <v>0</v>
      </c>
      <c r="BI354" s="211">
        <f>IF(N354="nulová",J354,0)</f>
        <v>0</v>
      </c>
      <c r="BJ354" s="17" t="s">
        <v>80</v>
      </c>
      <c r="BK354" s="211">
        <f>ROUND(I354*H354,2)</f>
        <v>0</v>
      </c>
      <c r="BL354" s="17" t="s">
        <v>226</v>
      </c>
      <c r="BM354" s="210" t="s">
        <v>721</v>
      </c>
    </row>
    <row r="355" s="2" customFormat="1" ht="16.5" customHeight="1">
      <c r="A355" s="38"/>
      <c r="B355" s="39"/>
      <c r="C355" s="199" t="s">
        <v>722</v>
      </c>
      <c r="D355" s="199" t="s">
        <v>222</v>
      </c>
      <c r="E355" s="200" t="s">
        <v>723</v>
      </c>
      <c r="F355" s="201" t="s">
        <v>724</v>
      </c>
      <c r="G355" s="202" t="s">
        <v>140</v>
      </c>
      <c r="H355" s="203">
        <v>1</v>
      </c>
      <c r="I355" s="204"/>
      <c r="J355" s="205">
        <f>ROUND(I355*H355,2)</f>
        <v>0</v>
      </c>
      <c r="K355" s="201" t="s">
        <v>19</v>
      </c>
      <c r="L355" s="44"/>
      <c r="M355" s="206" t="s">
        <v>19</v>
      </c>
      <c r="N355" s="207" t="s">
        <v>46</v>
      </c>
      <c r="O355" s="84"/>
      <c r="P355" s="208">
        <f>O355*H355</f>
        <v>0</v>
      </c>
      <c r="Q355" s="208">
        <v>0</v>
      </c>
      <c r="R355" s="208">
        <f>Q355*H355</f>
        <v>0</v>
      </c>
      <c r="S355" s="208">
        <v>0</v>
      </c>
      <c r="T355" s="209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10" t="s">
        <v>226</v>
      </c>
      <c r="AT355" s="210" t="s">
        <v>222</v>
      </c>
      <c r="AU355" s="210" t="s">
        <v>87</v>
      </c>
      <c r="AY355" s="17" t="s">
        <v>220</v>
      </c>
      <c r="BE355" s="211">
        <f>IF(N355="základní",J355,0)</f>
        <v>0</v>
      </c>
      <c r="BF355" s="211">
        <f>IF(N355="snížená",J355,0)</f>
        <v>0</v>
      </c>
      <c r="BG355" s="211">
        <f>IF(N355="zákl. přenesená",J355,0)</f>
        <v>0</v>
      </c>
      <c r="BH355" s="211">
        <f>IF(N355="sníž. přenesená",J355,0)</f>
        <v>0</v>
      </c>
      <c r="BI355" s="211">
        <f>IF(N355="nulová",J355,0)</f>
        <v>0</v>
      </c>
      <c r="BJ355" s="17" t="s">
        <v>80</v>
      </c>
      <c r="BK355" s="211">
        <f>ROUND(I355*H355,2)</f>
        <v>0</v>
      </c>
      <c r="BL355" s="17" t="s">
        <v>226</v>
      </c>
      <c r="BM355" s="210" t="s">
        <v>725</v>
      </c>
    </row>
    <row r="356" s="12" customFormat="1" ht="22.8" customHeight="1">
      <c r="A356" s="12"/>
      <c r="B356" s="183"/>
      <c r="C356" s="184"/>
      <c r="D356" s="185" t="s">
        <v>74</v>
      </c>
      <c r="E356" s="197" t="s">
        <v>261</v>
      </c>
      <c r="F356" s="197" t="s">
        <v>726</v>
      </c>
      <c r="G356" s="184"/>
      <c r="H356" s="184"/>
      <c r="I356" s="187"/>
      <c r="J356" s="198">
        <f>BK356</f>
        <v>0</v>
      </c>
      <c r="K356" s="184"/>
      <c r="L356" s="189"/>
      <c r="M356" s="190"/>
      <c r="N356" s="191"/>
      <c r="O356" s="191"/>
      <c r="P356" s="192">
        <f>SUM(P357:P386)</f>
        <v>0</v>
      </c>
      <c r="Q356" s="191"/>
      <c r="R356" s="192">
        <f>SUM(R357:R386)</f>
        <v>134.28196680000002</v>
      </c>
      <c r="S356" s="191"/>
      <c r="T356" s="193">
        <f>SUM(T357:T386)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194" t="s">
        <v>80</v>
      </c>
      <c r="AT356" s="195" t="s">
        <v>74</v>
      </c>
      <c r="AU356" s="195" t="s">
        <v>80</v>
      </c>
      <c r="AY356" s="194" t="s">
        <v>220</v>
      </c>
      <c r="BK356" s="196">
        <f>SUM(BK357:BK386)</f>
        <v>0</v>
      </c>
    </row>
    <row r="357" s="2" customFormat="1" ht="24.15" customHeight="1">
      <c r="A357" s="38"/>
      <c r="B357" s="39"/>
      <c r="C357" s="199" t="s">
        <v>727</v>
      </c>
      <c r="D357" s="199" t="s">
        <v>222</v>
      </c>
      <c r="E357" s="200" t="s">
        <v>728</v>
      </c>
      <c r="F357" s="201" t="s">
        <v>729</v>
      </c>
      <c r="G357" s="202" t="s">
        <v>119</v>
      </c>
      <c r="H357" s="203">
        <v>593</v>
      </c>
      <c r="I357" s="204"/>
      <c r="J357" s="205">
        <f>ROUND(I357*H357,2)</f>
        <v>0</v>
      </c>
      <c r="K357" s="201" t="s">
        <v>225</v>
      </c>
      <c r="L357" s="44"/>
      <c r="M357" s="206" t="s">
        <v>19</v>
      </c>
      <c r="N357" s="207" t="s">
        <v>46</v>
      </c>
      <c r="O357" s="84"/>
      <c r="P357" s="208">
        <f>O357*H357</f>
        <v>0</v>
      </c>
      <c r="Q357" s="208">
        <v>0.15540000000000001</v>
      </c>
      <c r="R357" s="208">
        <f>Q357*H357</f>
        <v>92.152200000000008</v>
      </c>
      <c r="S357" s="208">
        <v>0</v>
      </c>
      <c r="T357" s="209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10" t="s">
        <v>226</v>
      </c>
      <c r="AT357" s="210" t="s">
        <v>222</v>
      </c>
      <c r="AU357" s="210" t="s">
        <v>87</v>
      </c>
      <c r="AY357" s="17" t="s">
        <v>220</v>
      </c>
      <c r="BE357" s="211">
        <f>IF(N357="základní",J357,0)</f>
        <v>0</v>
      </c>
      <c r="BF357" s="211">
        <f>IF(N357="snížená",J357,0)</f>
        <v>0</v>
      </c>
      <c r="BG357" s="211">
        <f>IF(N357="zákl. přenesená",J357,0)</f>
        <v>0</v>
      </c>
      <c r="BH357" s="211">
        <f>IF(N357="sníž. přenesená",J357,0)</f>
        <v>0</v>
      </c>
      <c r="BI357" s="211">
        <f>IF(N357="nulová",J357,0)</f>
        <v>0</v>
      </c>
      <c r="BJ357" s="17" t="s">
        <v>80</v>
      </c>
      <c r="BK357" s="211">
        <f>ROUND(I357*H357,2)</f>
        <v>0</v>
      </c>
      <c r="BL357" s="17" t="s">
        <v>226</v>
      </c>
      <c r="BM357" s="210" t="s">
        <v>730</v>
      </c>
    </row>
    <row r="358" s="2" customFormat="1">
      <c r="A358" s="38"/>
      <c r="B358" s="39"/>
      <c r="C358" s="40"/>
      <c r="D358" s="212" t="s">
        <v>228</v>
      </c>
      <c r="E358" s="40"/>
      <c r="F358" s="213" t="s">
        <v>731</v>
      </c>
      <c r="G358" s="40"/>
      <c r="H358" s="40"/>
      <c r="I358" s="214"/>
      <c r="J358" s="40"/>
      <c r="K358" s="40"/>
      <c r="L358" s="44"/>
      <c r="M358" s="215"/>
      <c r="N358" s="216"/>
      <c r="O358" s="84"/>
      <c r="P358" s="84"/>
      <c r="Q358" s="84"/>
      <c r="R358" s="84"/>
      <c r="S358" s="84"/>
      <c r="T358" s="85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7" t="s">
        <v>228</v>
      </c>
      <c r="AU358" s="17" t="s">
        <v>87</v>
      </c>
    </row>
    <row r="359" s="2" customFormat="1" ht="16.5" customHeight="1">
      <c r="A359" s="38"/>
      <c r="B359" s="39"/>
      <c r="C359" s="241" t="s">
        <v>732</v>
      </c>
      <c r="D359" s="241" t="s">
        <v>376</v>
      </c>
      <c r="E359" s="242" t="s">
        <v>733</v>
      </c>
      <c r="F359" s="243" t="s">
        <v>734</v>
      </c>
      <c r="G359" s="244" t="s">
        <v>119</v>
      </c>
      <c r="H359" s="245">
        <v>242.75999999999999</v>
      </c>
      <c r="I359" s="246"/>
      <c r="J359" s="247">
        <f>ROUND(I359*H359,2)</f>
        <v>0</v>
      </c>
      <c r="K359" s="243" t="s">
        <v>225</v>
      </c>
      <c r="L359" s="248"/>
      <c r="M359" s="249" t="s">
        <v>19</v>
      </c>
      <c r="N359" s="250" t="s">
        <v>46</v>
      </c>
      <c r="O359" s="84"/>
      <c r="P359" s="208">
        <f>O359*H359</f>
        <v>0</v>
      </c>
      <c r="Q359" s="208">
        <v>0.048300000000000003</v>
      </c>
      <c r="R359" s="208">
        <f>Q359*H359</f>
        <v>11.725308</v>
      </c>
      <c r="S359" s="208">
        <v>0</v>
      </c>
      <c r="T359" s="209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10" t="s">
        <v>156</v>
      </c>
      <c r="AT359" s="210" t="s">
        <v>376</v>
      </c>
      <c r="AU359" s="210" t="s">
        <v>87</v>
      </c>
      <c r="AY359" s="17" t="s">
        <v>220</v>
      </c>
      <c r="BE359" s="211">
        <f>IF(N359="základní",J359,0)</f>
        <v>0</v>
      </c>
      <c r="BF359" s="211">
        <f>IF(N359="snížená",J359,0)</f>
        <v>0</v>
      </c>
      <c r="BG359" s="211">
        <f>IF(N359="zákl. přenesená",J359,0)</f>
        <v>0</v>
      </c>
      <c r="BH359" s="211">
        <f>IF(N359="sníž. přenesená",J359,0)</f>
        <v>0</v>
      </c>
      <c r="BI359" s="211">
        <f>IF(N359="nulová",J359,0)</f>
        <v>0</v>
      </c>
      <c r="BJ359" s="17" t="s">
        <v>80</v>
      </c>
      <c r="BK359" s="211">
        <f>ROUND(I359*H359,2)</f>
        <v>0</v>
      </c>
      <c r="BL359" s="17" t="s">
        <v>226</v>
      </c>
      <c r="BM359" s="210" t="s">
        <v>735</v>
      </c>
    </row>
    <row r="360" s="13" customFormat="1">
      <c r="A360" s="13"/>
      <c r="B360" s="217"/>
      <c r="C360" s="218"/>
      <c r="D360" s="219" t="s">
        <v>230</v>
      </c>
      <c r="E360" s="220" t="s">
        <v>19</v>
      </c>
      <c r="F360" s="221" t="s">
        <v>129</v>
      </c>
      <c r="G360" s="218"/>
      <c r="H360" s="222">
        <v>238</v>
      </c>
      <c r="I360" s="223"/>
      <c r="J360" s="218"/>
      <c r="K360" s="218"/>
      <c r="L360" s="224"/>
      <c r="M360" s="225"/>
      <c r="N360" s="226"/>
      <c r="O360" s="226"/>
      <c r="P360" s="226"/>
      <c r="Q360" s="226"/>
      <c r="R360" s="226"/>
      <c r="S360" s="226"/>
      <c r="T360" s="227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28" t="s">
        <v>230</v>
      </c>
      <c r="AU360" s="228" t="s">
        <v>87</v>
      </c>
      <c r="AV360" s="13" t="s">
        <v>87</v>
      </c>
      <c r="AW360" s="13" t="s">
        <v>36</v>
      </c>
      <c r="AX360" s="13" t="s">
        <v>80</v>
      </c>
      <c r="AY360" s="228" t="s">
        <v>220</v>
      </c>
    </row>
    <row r="361" s="13" customFormat="1">
      <c r="A361" s="13"/>
      <c r="B361" s="217"/>
      <c r="C361" s="218"/>
      <c r="D361" s="219" t="s">
        <v>230</v>
      </c>
      <c r="E361" s="218"/>
      <c r="F361" s="221" t="s">
        <v>736</v>
      </c>
      <c r="G361" s="218"/>
      <c r="H361" s="222">
        <v>242.75999999999999</v>
      </c>
      <c r="I361" s="223"/>
      <c r="J361" s="218"/>
      <c r="K361" s="218"/>
      <c r="L361" s="224"/>
      <c r="M361" s="225"/>
      <c r="N361" s="226"/>
      <c r="O361" s="226"/>
      <c r="P361" s="226"/>
      <c r="Q361" s="226"/>
      <c r="R361" s="226"/>
      <c r="S361" s="226"/>
      <c r="T361" s="227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28" t="s">
        <v>230</v>
      </c>
      <c r="AU361" s="228" t="s">
        <v>87</v>
      </c>
      <c r="AV361" s="13" t="s">
        <v>87</v>
      </c>
      <c r="AW361" s="13" t="s">
        <v>4</v>
      </c>
      <c r="AX361" s="13" t="s">
        <v>80</v>
      </c>
      <c r="AY361" s="228" t="s">
        <v>220</v>
      </c>
    </row>
    <row r="362" s="2" customFormat="1" ht="16.5" customHeight="1">
      <c r="A362" s="38"/>
      <c r="B362" s="39"/>
      <c r="C362" s="241" t="s">
        <v>737</v>
      </c>
      <c r="D362" s="241" t="s">
        <v>376</v>
      </c>
      <c r="E362" s="242" t="s">
        <v>738</v>
      </c>
      <c r="F362" s="243" t="s">
        <v>739</v>
      </c>
      <c r="G362" s="244" t="s">
        <v>119</v>
      </c>
      <c r="H362" s="245">
        <v>80</v>
      </c>
      <c r="I362" s="246"/>
      <c r="J362" s="247">
        <f>ROUND(I362*H362,2)</f>
        <v>0</v>
      </c>
      <c r="K362" s="243" t="s">
        <v>225</v>
      </c>
      <c r="L362" s="248"/>
      <c r="M362" s="249" t="s">
        <v>19</v>
      </c>
      <c r="N362" s="250" t="s">
        <v>46</v>
      </c>
      <c r="O362" s="84"/>
      <c r="P362" s="208">
        <f>O362*H362</f>
        <v>0</v>
      </c>
      <c r="Q362" s="208">
        <v>0.065670000000000006</v>
      </c>
      <c r="R362" s="208">
        <f>Q362*H362</f>
        <v>5.2536000000000005</v>
      </c>
      <c r="S362" s="208">
        <v>0</v>
      </c>
      <c r="T362" s="209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10" t="s">
        <v>156</v>
      </c>
      <c r="AT362" s="210" t="s">
        <v>376</v>
      </c>
      <c r="AU362" s="210" t="s">
        <v>87</v>
      </c>
      <c r="AY362" s="17" t="s">
        <v>220</v>
      </c>
      <c r="BE362" s="211">
        <f>IF(N362="základní",J362,0)</f>
        <v>0</v>
      </c>
      <c r="BF362" s="211">
        <f>IF(N362="snížená",J362,0)</f>
        <v>0</v>
      </c>
      <c r="BG362" s="211">
        <f>IF(N362="zákl. přenesená",J362,0)</f>
        <v>0</v>
      </c>
      <c r="BH362" s="211">
        <f>IF(N362="sníž. přenesená",J362,0)</f>
        <v>0</v>
      </c>
      <c r="BI362" s="211">
        <f>IF(N362="nulová",J362,0)</f>
        <v>0</v>
      </c>
      <c r="BJ362" s="17" t="s">
        <v>80</v>
      </c>
      <c r="BK362" s="211">
        <f>ROUND(I362*H362,2)</f>
        <v>0</v>
      </c>
      <c r="BL362" s="17" t="s">
        <v>226</v>
      </c>
      <c r="BM362" s="210" t="s">
        <v>740</v>
      </c>
    </row>
    <row r="363" s="13" customFormat="1">
      <c r="A363" s="13"/>
      <c r="B363" s="217"/>
      <c r="C363" s="218"/>
      <c r="D363" s="219" t="s">
        <v>230</v>
      </c>
      <c r="E363" s="220" t="s">
        <v>19</v>
      </c>
      <c r="F363" s="221" t="s">
        <v>741</v>
      </c>
      <c r="G363" s="218"/>
      <c r="H363" s="222">
        <v>80</v>
      </c>
      <c r="I363" s="223"/>
      <c r="J363" s="218"/>
      <c r="K363" s="218"/>
      <c r="L363" s="224"/>
      <c r="M363" s="225"/>
      <c r="N363" s="226"/>
      <c r="O363" s="226"/>
      <c r="P363" s="226"/>
      <c r="Q363" s="226"/>
      <c r="R363" s="226"/>
      <c r="S363" s="226"/>
      <c r="T363" s="227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28" t="s">
        <v>230</v>
      </c>
      <c r="AU363" s="228" t="s">
        <v>87</v>
      </c>
      <c r="AV363" s="13" t="s">
        <v>87</v>
      </c>
      <c r="AW363" s="13" t="s">
        <v>36</v>
      </c>
      <c r="AX363" s="13" t="s">
        <v>80</v>
      </c>
      <c r="AY363" s="228" t="s">
        <v>220</v>
      </c>
    </row>
    <row r="364" s="2" customFormat="1" ht="16.5" customHeight="1">
      <c r="A364" s="38"/>
      <c r="B364" s="39"/>
      <c r="C364" s="241" t="s">
        <v>742</v>
      </c>
      <c r="D364" s="241" t="s">
        <v>376</v>
      </c>
      <c r="E364" s="242" t="s">
        <v>743</v>
      </c>
      <c r="F364" s="243" t="s">
        <v>744</v>
      </c>
      <c r="G364" s="244" t="s">
        <v>119</v>
      </c>
      <c r="H364" s="245">
        <v>280.5</v>
      </c>
      <c r="I364" s="246"/>
      <c r="J364" s="247">
        <f>ROUND(I364*H364,2)</f>
        <v>0</v>
      </c>
      <c r="K364" s="243" t="s">
        <v>225</v>
      </c>
      <c r="L364" s="248"/>
      <c r="M364" s="249" t="s">
        <v>19</v>
      </c>
      <c r="N364" s="250" t="s">
        <v>46</v>
      </c>
      <c r="O364" s="84"/>
      <c r="P364" s="208">
        <f>O364*H364</f>
        <v>0</v>
      </c>
      <c r="Q364" s="208">
        <v>0.080000000000000002</v>
      </c>
      <c r="R364" s="208">
        <f>Q364*H364</f>
        <v>22.440000000000001</v>
      </c>
      <c r="S364" s="208">
        <v>0</v>
      </c>
      <c r="T364" s="209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10" t="s">
        <v>156</v>
      </c>
      <c r="AT364" s="210" t="s">
        <v>376</v>
      </c>
      <c r="AU364" s="210" t="s">
        <v>87</v>
      </c>
      <c r="AY364" s="17" t="s">
        <v>220</v>
      </c>
      <c r="BE364" s="211">
        <f>IF(N364="základní",J364,0)</f>
        <v>0</v>
      </c>
      <c r="BF364" s="211">
        <f>IF(N364="snížená",J364,0)</f>
        <v>0</v>
      </c>
      <c r="BG364" s="211">
        <f>IF(N364="zákl. přenesená",J364,0)</f>
        <v>0</v>
      </c>
      <c r="BH364" s="211">
        <f>IF(N364="sníž. přenesená",J364,0)</f>
        <v>0</v>
      </c>
      <c r="BI364" s="211">
        <f>IF(N364="nulová",J364,0)</f>
        <v>0</v>
      </c>
      <c r="BJ364" s="17" t="s">
        <v>80</v>
      </c>
      <c r="BK364" s="211">
        <f>ROUND(I364*H364,2)</f>
        <v>0</v>
      </c>
      <c r="BL364" s="17" t="s">
        <v>226</v>
      </c>
      <c r="BM364" s="210" t="s">
        <v>745</v>
      </c>
    </row>
    <row r="365" s="13" customFormat="1">
      <c r="A365" s="13"/>
      <c r="B365" s="217"/>
      <c r="C365" s="218"/>
      <c r="D365" s="219" t="s">
        <v>230</v>
      </c>
      <c r="E365" s="220" t="s">
        <v>19</v>
      </c>
      <c r="F365" s="221" t="s">
        <v>746</v>
      </c>
      <c r="G365" s="218"/>
      <c r="H365" s="222">
        <v>275</v>
      </c>
      <c r="I365" s="223"/>
      <c r="J365" s="218"/>
      <c r="K365" s="218"/>
      <c r="L365" s="224"/>
      <c r="M365" s="225"/>
      <c r="N365" s="226"/>
      <c r="O365" s="226"/>
      <c r="P365" s="226"/>
      <c r="Q365" s="226"/>
      <c r="R365" s="226"/>
      <c r="S365" s="226"/>
      <c r="T365" s="227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28" t="s">
        <v>230</v>
      </c>
      <c r="AU365" s="228" t="s">
        <v>87</v>
      </c>
      <c r="AV365" s="13" t="s">
        <v>87</v>
      </c>
      <c r="AW365" s="13" t="s">
        <v>36</v>
      </c>
      <c r="AX365" s="13" t="s">
        <v>80</v>
      </c>
      <c r="AY365" s="228" t="s">
        <v>220</v>
      </c>
    </row>
    <row r="366" s="13" customFormat="1">
      <c r="A366" s="13"/>
      <c r="B366" s="217"/>
      <c r="C366" s="218"/>
      <c r="D366" s="219" t="s">
        <v>230</v>
      </c>
      <c r="E366" s="218"/>
      <c r="F366" s="221" t="s">
        <v>747</v>
      </c>
      <c r="G366" s="218"/>
      <c r="H366" s="222">
        <v>280.5</v>
      </c>
      <c r="I366" s="223"/>
      <c r="J366" s="218"/>
      <c r="K366" s="218"/>
      <c r="L366" s="224"/>
      <c r="M366" s="225"/>
      <c r="N366" s="226"/>
      <c r="O366" s="226"/>
      <c r="P366" s="226"/>
      <c r="Q366" s="226"/>
      <c r="R366" s="226"/>
      <c r="S366" s="226"/>
      <c r="T366" s="227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28" t="s">
        <v>230</v>
      </c>
      <c r="AU366" s="228" t="s">
        <v>87</v>
      </c>
      <c r="AV366" s="13" t="s">
        <v>87</v>
      </c>
      <c r="AW366" s="13" t="s">
        <v>4</v>
      </c>
      <c r="AX366" s="13" t="s">
        <v>80</v>
      </c>
      <c r="AY366" s="228" t="s">
        <v>220</v>
      </c>
    </row>
    <row r="367" s="2" customFormat="1" ht="24.15" customHeight="1">
      <c r="A367" s="38"/>
      <c r="B367" s="39"/>
      <c r="C367" s="199" t="s">
        <v>748</v>
      </c>
      <c r="D367" s="199" t="s">
        <v>222</v>
      </c>
      <c r="E367" s="200" t="s">
        <v>749</v>
      </c>
      <c r="F367" s="201" t="s">
        <v>750</v>
      </c>
      <c r="G367" s="202" t="s">
        <v>119</v>
      </c>
      <c r="H367" s="203">
        <v>12</v>
      </c>
      <c r="I367" s="204"/>
      <c r="J367" s="205">
        <f>ROUND(I367*H367,2)</f>
        <v>0</v>
      </c>
      <c r="K367" s="201" t="s">
        <v>225</v>
      </c>
      <c r="L367" s="44"/>
      <c r="M367" s="206" t="s">
        <v>19</v>
      </c>
      <c r="N367" s="207" t="s">
        <v>46</v>
      </c>
      <c r="O367" s="84"/>
      <c r="P367" s="208">
        <f>O367*H367</f>
        <v>0</v>
      </c>
      <c r="Q367" s="208">
        <v>0.16849</v>
      </c>
      <c r="R367" s="208">
        <f>Q367*H367</f>
        <v>2.0218799999999999</v>
      </c>
      <c r="S367" s="208">
        <v>0</v>
      </c>
      <c r="T367" s="209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10" t="s">
        <v>226</v>
      </c>
      <c r="AT367" s="210" t="s">
        <v>222</v>
      </c>
      <c r="AU367" s="210" t="s">
        <v>87</v>
      </c>
      <c r="AY367" s="17" t="s">
        <v>220</v>
      </c>
      <c r="BE367" s="211">
        <f>IF(N367="základní",J367,0)</f>
        <v>0</v>
      </c>
      <c r="BF367" s="211">
        <f>IF(N367="snížená",J367,0)</f>
        <v>0</v>
      </c>
      <c r="BG367" s="211">
        <f>IF(N367="zákl. přenesená",J367,0)</f>
        <v>0</v>
      </c>
      <c r="BH367" s="211">
        <f>IF(N367="sníž. přenesená",J367,0)</f>
        <v>0</v>
      </c>
      <c r="BI367" s="211">
        <f>IF(N367="nulová",J367,0)</f>
        <v>0</v>
      </c>
      <c r="BJ367" s="17" t="s">
        <v>80</v>
      </c>
      <c r="BK367" s="211">
        <f>ROUND(I367*H367,2)</f>
        <v>0</v>
      </c>
      <c r="BL367" s="17" t="s">
        <v>226</v>
      </c>
      <c r="BM367" s="210" t="s">
        <v>751</v>
      </c>
    </row>
    <row r="368" s="2" customFormat="1">
      <c r="A368" s="38"/>
      <c r="B368" s="39"/>
      <c r="C368" s="40"/>
      <c r="D368" s="212" t="s">
        <v>228</v>
      </c>
      <c r="E368" s="40"/>
      <c r="F368" s="213" t="s">
        <v>752</v>
      </c>
      <c r="G368" s="40"/>
      <c r="H368" s="40"/>
      <c r="I368" s="214"/>
      <c r="J368" s="40"/>
      <c r="K368" s="40"/>
      <c r="L368" s="44"/>
      <c r="M368" s="215"/>
      <c r="N368" s="216"/>
      <c r="O368" s="84"/>
      <c r="P368" s="84"/>
      <c r="Q368" s="84"/>
      <c r="R368" s="84"/>
      <c r="S368" s="84"/>
      <c r="T368" s="85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7" t="s">
        <v>228</v>
      </c>
      <c r="AU368" s="17" t="s">
        <v>87</v>
      </c>
    </row>
    <row r="369" s="13" customFormat="1">
      <c r="A369" s="13"/>
      <c r="B369" s="217"/>
      <c r="C369" s="218"/>
      <c r="D369" s="219" t="s">
        <v>230</v>
      </c>
      <c r="E369" s="220" t="s">
        <v>19</v>
      </c>
      <c r="F369" s="221" t="s">
        <v>279</v>
      </c>
      <c r="G369" s="218"/>
      <c r="H369" s="222">
        <v>12</v>
      </c>
      <c r="I369" s="223"/>
      <c r="J369" s="218"/>
      <c r="K369" s="218"/>
      <c r="L369" s="224"/>
      <c r="M369" s="225"/>
      <c r="N369" s="226"/>
      <c r="O369" s="226"/>
      <c r="P369" s="226"/>
      <c r="Q369" s="226"/>
      <c r="R369" s="226"/>
      <c r="S369" s="226"/>
      <c r="T369" s="227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28" t="s">
        <v>230</v>
      </c>
      <c r="AU369" s="228" t="s">
        <v>87</v>
      </c>
      <c r="AV369" s="13" t="s">
        <v>87</v>
      </c>
      <c r="AW369" s="13" t="s">
        <v>36</v>
      </c>
      <c r="AX369" s="13" t="s">
        <v>80</v>
      </c>
      <c r="AY369" s="228" t="s">
        <v>220</v>
      </c>
    </row>
    <row r="370" s="2" customFormat="1" ht="16.5" customHeight="1">
      <c r="A370" s="38"/>
      <c r="B370" s="39"/>
      <c r="C370" s="241" t="s">
        <v>753</v>
      </c>
      <c r="D370" s="241" t="s">
        <v>376</v>
      </c>
      <c r="E370" s="242" t="s">
        <v>754</v>
      </c>
      <c r="F370" s="243" t="s">
        <v>755</v>
      </c>
      <c r="G370" s="244" t="s">
        <v>119</v>
      </c>
      <c r="H370" s="245">
        <v>12.24</v>
      </c>
      <c r="I370" s="246"/>
      <c r="J370" s="247">
        <f>ROUND(I370*H370,2)</f>
        <v>0</v>
      </c>
      <c r="K370" s="243" t="s">
        <v>225</v>
      </c>
      <c r="L370" s="248"/>
      <c r="M370" s="249" t="s">
        <v>19</v>
      </c>
      <c r="N370" s="250" t="s">
        <v>46</v>
      </c>
      <c r="O370" s="84"/>
      <c r="P370" s="208">
        <f>O370*H370</f>
        <v>0</v>
      </c>
      <c r="Q370" s="208">
        <v>0.056120000000000003</v>
      </c>
      <c r="R370" s="208">
        <f>Q370*H370</f>
        <v>0.6869088000000001</v>
      </c>
      <c r="S370" s="208">
        <v>0</v>
      </c>
      <c r="T370" s="209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10" t="s">
        <v>156</v>
      </c>
      <c r="AT370" s="210" t="s">
        <v>376</v>
      </c>
      <c r="AU370" s="210" t="s">
        <v>87</v>
      </c>
      <c r="AY370" s="17" t="s">
        <v>220</v>
      </c>
      <c r="BE370" s="211">
        <f>IF(N370="základní",J370,0)</f>
        <v>0</v>
      </c>
      <c r="BF370" s="211">
        <f>IF(N370="snížená",J370,0)</f>
        <v>0</v>
      </c>
      <c r="BG370" s="211">
        <f>IF(N370="zákl. přenesená",J370,0)</f>
        <v>0</v>
      </c>
      <c r="BH370" s="211">
        <f>IF(N370="sníž. přenesená",J370,0)</f>
        <v>0</v>
      </c>
      <c r="BI370" s="211">
        <f>IF(N370="nulová",J370,0)</f>
        <v>0</v>
      </c>
      <c r="BJ370" s="17" t="s">
        <v>80</v>
      </c>
      <c r="BK370" s="211">
        <f>ROUND(I370*H370,2)</f>
        <v>0</v>
      </c>
      <c r="BL370" s="17" t="s">
        <v>226</v>
      </c>
      <c r="BM370" s="210" t="s">
        <v>756</v>
      </c>
    </row>
    <row r="371" s="13" customFormat="1">
      <c r="A371" s="13"/>
      <c r="B371" s="217"/>
      <c r="C371" s="218"/>
      <c r="D371" s="219" t="s">
        <v>230</v>
      </c>
      <c r="E371" s="218"/>
      <c r="F371" s="221" t="s">
        <v>757</v>
      </c>
      <c r="G371" s="218"/>
      <c r="H371" s="222">
        <v>12.24</v>
      </c>
      <c r="I371" s="223"/>
      <c r="J371" s="218"/>
      <c r="K371" s="218"/>
      <c r="L371" s="224"/>
      <c r="M371" s="225"/>
      <c r="N371" s="226"/>
      <c r="O371" s="226"/>
      <c r="P371" s="226"/>
      <c r="Q371" s="226"/>
      <c r="R371" s="226"/>
      <c r="S371" s="226"/>
      <c r="T371" s="227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28" t="s">
        <v>230</v>
      </c>
      <c r="AU371" s="228" t="s">
        <v>87</v>
      </c>
      <c r="AV371" s="13" t="s">
        <v>87</v>
      </c>
      <c r="AW371" s="13" t="s">
        <v>4</v>
      </c>
      <c r="AX371" s="13" t="s">
        <v>80</v>
      </c>
      <c r="AY371" s="228" t="s">
        <v>220</v>
      </c>
    </row>
    <row r="372" s="2" customFormat="1" ht="16.5" customHeight="1">
      <c r="A372" s="38"/>
      <c r="B372" s="39"/>
      <c r="C372" s="199" t="s">
        <v>758</v>
      </c>
      <c r="D372" s="199" t="s">
        <v>222</v>
      </c>
      <c r="E372" s="200" t="s">
        <v>759</v>
      </c>
      <c r="F372" s="201" t="s">
        <v>760</v>
      </c>
      <c r="G372" s="202" t="s">
        <v>119</v>
      </c>
      <c r="H372" s="203">
        <v>32</v>
      </c>
      <c r="I372" s="204"/>
      <c r="J372" s="205">
        <f>ROUND(I372*H372,2)</f>
        <v>0</v>
      </c>
      <c r="K372" s="201" t="s">
        <v>225</v>
      </c>
      <c r="L372" s="44"/>
      <c r="M372" s="206" t="s">
        <v>19</v>
      </c>
      <c r="N372" s="207" t="s">
        <v>46</v>
      </c>
      <c r="O372" s="84"/>
      <c r="P372" s="208">
        <f>O372*H372</f>
        <v>0</v>
      </c>
      <c r="Q372" s="208">
        <v>3.0000000000000001E-05</v>
      </c>
      <c r="R372" s="208">
        <f>Q372*H372</f>
        <v>0.00096000000000000002</v>
      </c>
      <c r="S372" s="208">
        <v>0</v>
      </c>
      <c r="T372" s="209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10" t="s">
        <v>226</v>
      </c>
      <c r="AT372" s="210" t="s">
        <v>222</v>
      </c>
      <c r="AU372" s="210" t="s">
        <v>87</v>
      </c>
      <c r="AY372" s="17" t="s">
        <v>220</v>
      </c>
      <c r="BE372" s="211">
        <f>IF(N372="základní",J372,0)</f>
        <v>0</v>
      </c>
      <c r="BF372" s="211">
        <f>IF(N372="snížená",J372,0)</f>
        <v>0</v>
      </c>
      <c r="BG372" s="211">
        <f>IF(N372="zákl. přenesená",J372,0)</f>
        <v>0</v>
      </c>
      <c r="BH372" s="211">
        <f>IF(N372="sníž. přenesená",J372,0)</f>
        <v>0</v>
      </c>
      <c r="BI372" s="211">
        <f>IF(N372="nulová",J372,0)</f>
        <v>0</v>
      </c>
      <c r="BJ372" s="17" t="s">
        <v>80</v>
      </c>
      <c r="BK372" s="211">
        <f>ROUND(I372*H372,2)</f>
        <v>0</v>
      </c>
      <c r="BL372" s="17" t="s">
        <v>226</v>
      </c>
      <c r="BM372" s="210" t="s">
        <v>761</v>
      </c>
    </row>
    <row r="373" s="2" customFormat="1">
      <c r="A373" s="38"/>
      <c r="B373" s="39"/>
      <c r="C373" s="40"/>
      <c r="D373" s="212" t="s">
        <v>228</v>
      </c>
      <c r="E373" s="40"/>
      <c r="F373" s="213" t="s">
        <v>762</v>
      </c>
      <c r="G373" s="40"/>
      <c r="H373" s="40"/>
      <c r="I373" s="214"/>
      <c r="J373" s="40"/>
      <c r="K373" s="40"/>
      <c r="L373" s="44"/>
      <c r="M373" s="215"/>
      <c r="N373" s="216"/>
      <c r="O373" s="84"/>
      <c r="P373" s="84"/>
      <c r="Q373" s="84"/>
      <c r="R373" s="84"/>
      <c r="S373" s="84"/>
      <c r="T373" s="85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228</v>
      </c>
      <c r="AU373" s="17" t="s">
        <v>87</v>
      </c>
    </row>
    <row r="374" s="13" customFormat="1">
      <c r="A374" s="13"/>
      <c r="B374" s="217"/>
      <c r="C374" s="218"/>
      <c r="D374" s="219" t="s">
        <v>230</v>
      </c>
      <c r="E374" s="220" t="s">
        <v>19</v>
      </c>
      <c r="F374" s="221" t="s">
        <v>763</v>
      </c>
      <c r="G374" s="218"/>
      <c r="H374" s="222">
        <v>32</v>
      </c>
      <c r="I374" s="223"/>
      <c r="J374" s="218"/>
      <c r="K374" s="218"/>
      <c r="L374" s="224"/>
      <c r="M374" s="225"/>
      <c r="N374" s="226"/>
      <c r="O374" s="226"/>
      <c r="P374" s="226"/>
      <c r="Q374" s="226"/>
      <c r="R374" s="226"/>
      <c r="S374" s="226"/>
      <c r="T374" s="227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28" t="s">
        <v>230</v>
      </c>
      <c r="AU374" s="228" t="s">
        <v>87</v>
      </c>
      <c r="AV374" s="13" t="s">
        <v>87</v>
      </c>
      <c r="AW374" s="13" t="s">
        <v>36</v>
      </c>
      <c r="AX374" s="13" t="s">
        <v>80</v>
      </c>
      <c r="AY374" s="228" t="s">
        <v>220</v>
      </c>
    </row>
    <row r="375" s="2" customFormat="1" ht="16.5" customHeight="1">
      <c r="A375" s="38"/>
      <c r="B375" s="39"/>
      <c r="C375" s="199" t="s">
        <v>764</v>
      </c>
      <c r="D375" s="199" t="s">
        <v>222</v>
      </c>
      <c r="E375" s="200" t="s">
        <v>765</v>
      </c>
      <c r="F375" s="201" t="s">
        <v>766</v>
      </c>
      <c r="G375" s="202" t="s">
        <v>140</v>
      </c>
      <c r="H375" s="203">
        <v>37</v>
      </c>
      <c r="I375" s="204"/>
      <c r="J375" s="205">
        <f>ROUND(I375*H375,2)</f>
        <v>0</v>
      </c>
      <c r="K375" s="201" t="s">
        <v>225</v>
      </c>
      <c r="L375" s="44"/>
      <c r="M375" s="206" t="s">
        <v>19</v>
      </c>
      <c r="N375" s="207" t="s">
        <v>46</v>
      </c>
      <c r="O375" s="84"/>
      <c r="P375" s="208">
        <f>O375*H375</f>
        <v>0</v>
      </c>
      <c r="Q375" s="208">
        <v>3.0000000000000001E-05</v>
      </c>
      <c r="R375" s="208">
        <f>Q375*H375</f>
        <v>0.0011100000000000001</v>
      </c>
      <c r="S375" s="208">
        <v>0</v>
      </c>
      <c r="T375" s="209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10" t="s">
        <v>226</v>
      </c>
      <c r="AT375" s="210" t="s">
        <v>222</v>
      </c>
      <c r="AU375" s="210" t="s">
        <v>87</v>
      </c>
      <c r="AY375" s="17" t="s">
        <v>220</v>
      </c>
      <c r="BE375" s="211">
        <f>IF(N375="základní",J375,0)</f>
        <v>0</v>
      </c>
      <c r="BF375" s="211">
        <f>IF(N375="snížená",J375,0)</f>
        <v>0</v>
      </c>
      <c r="BG375" s="211">
        <f>IF(N375="zákl. přenesená",J375,0)</f>
        <v>0</v>
      </c>
      <c r="BH375" s="211">
        <f>IF(N375="sníž. přenesená",J375,0)</f>
        <v>0</v>
      </c>
      <c r="BI375" s="211">
        <f>IF(N375="nulová",J375,0)</f>
        <v>0</v>
      </c>
      <c r="BJ375" s="17" t="s">
        <v>80</v>
      </c>
      <c r="BK375" s="211">
        <f>ROUND(I375*H375,2)</f>
        <v>0</v>
      </c>
      <c r="BL375" s="17" t="s">
        <v>226</v>
      </c>
      <c r="BM375" s="210" t="s">
        <v>767</v>
      </c>
    </row>
    <row r="376" s="2" customFormat="1">
      <c r="A376" s="38"/>
      <c r="B376" s="39"/>
      <c r="C376" s="40"/>
      <c r="D376" s="212" t="s">
        <v>228</v>
      </c>
      <c r="E376" s="40"/>
      <c r="F376" s="213" t="s">
        <v>768</v>
      </c>
      <c r="G376" s="40"/>
      <c r="H376" s="40"/>
      <c r="I376" s="214"/>
      <c r="J376" s="40"/>
      <c r="K376" s="40"/>
      <c r="L376" s="44"/>
      <c r="M376" s="215"/>
      <c r="N376" s="216"/>
      <c r="O376" s="84"/>
      <c r="P376" s="84"/>
      <c r="Q376" s="84"/>
      <c r="R376" s="84"/>
      <c r="S376" s="84"/>
      <c r="T376" s="85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228</v>
      </c>
      <c r="AU376" s="17" t="s">
        <v>87</v>
      </c>
    </row>
    <row r="377" s="13" customFormat="1">
      <c r="A377" s="13"/>
      <c r="B377" s="217"/>
      <c r="C377" s="218"/>
      <c r="D377" s="219" t="s">
        <v>230</v>
      </c>
      <c r="E377" s="220" t="s">
        <v>19</v>
      </c>
      <c r="F377" s="221" t="s">
        <v>769</v>
      </c>
      <c r="G377" s="218"/>
      <c r="H377" s="222">
        <v>37</v>
      </c>
      <c r="I377" s="223"/>
      <c r="J377" s="218"/>
      <c r="K377" s="218"/>
      <c r="L377" s="224"/>
      <c r="M377" s="225"/>
      <c r="N377" s="226"/>
      <c r="O377" s="226"/>
      <c r="P377" s="226"/>
      <c r="Q377" s="226"/>
      <c r="R377" s="226"/>
      <c r="S377" s="226"/>
      <c r="T377" s="227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28" t="s">
        <v>230</v>
      </c>
      <c r="AU377" s="228" t="s">
        <v>87</v>
      </c>
      <c r="AV377" s="13" t="s">
        <v>87</v>
      </c>
      <c r="AW377" s="13" t="s">
        <v>36</v>
      </c>
      <c r="AX377" s="13" t="s">
        <v>80</v>
      </c>
      <c r="AY377" s="228" t="s">
        <v>220</v>
      </c>
    </row>
    <row r="378" s="2" customFormat="1" ht="37.8" customHeight="1">
      <c r="A378" s="38"/>
      <c r="B378" s="39"/>
      <c r="C378" s="199" t="s">
        <v>770</v>
      </c>
      <c r="D378" s="199" t="s">
        <v>222</v>
      </c>
      <c r="E378" s="200" t="s">
        <v>771</v>
      </c>
      <c r="F378" s="201" t="s">
        <v>772</v>
      </c>
      <c r="G378" s="202" t="s">
        <v>84</v>
      </c>
      <c r="H378" s="203">
        <v>9.5</v>
      </c>
      <c r="I378" s="204"/>
      <c r="J378" s="205">
        <f>ROUND(I378*H378,2)</f>
        <v>0</v>
      </c>
      <c r="K378" s="201" t="s">
        <v>225</v>
      </c>
      <c r="L378" s="44"/>
      <c r="M378" s="206" t="s">
        <v>19</v>
      </c>
      <c r="N378" s="207" t="s">
        <v>46</v>
      </c>
      <c r="O378" s="84"/>
      <c r="P378" s="208">
        <f>O378*H378</f>
        <v>0</v>
      </c>
      <c r="Q378" s="208">
        <v>0</v>
      </c>
      <c r="R378" s="208">
        <f>Q378*H378</f>
        <v>0</v>
      </c>
      <c r="S378" s="208">
        <v>0</v>
      </c>
      <c r="T378" s="209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10" t="s">
        <v>226</v>
      </c>
      <c r="AT378" s="210" t="s">
        <v>222</v>
      </c>
      <c r="AU378" s="210" t="s">
        <v>87</v>
      </c>
      <c r="AY378" s="17" t="s">
        <v>220</v>
      </c>
      <c r="BE378" s="211">
        <f>IF(N378="základní",J378,0)</f>
        <v>0</v>
      </c>
      <c r="BF378" s="211">
        <f>IF(N378="snížená",J378,0)</f>
        <v>0</v>
      </c>
      <c r="BG378" s="211">
        <f>IF(N378="zákl. přenesená",J378,0)</f>
        <v>0</v>
      </c>
      <c r="BH378" s="211">
        <f>IF(N378="sníž. přenesená",J378,0)</f>
        <v>0</v>
      </c>
      <c r="BI378" s="211">
        <f>IF(N378="nulová",J378,0)</f>
        <v>0</v>
      </c>
      <c r="BJ378" s="17" t="s">
        <v>80</v>
      </c>
      <c r="BK378" s="211">
        <f>ROUND(I378*H378,2)</f>
        <v>0</v>
      </c>
      <c r="BL378" s="17" t="s">
        <v>226</v>
      </c>
      <c r="BM378" s="210" t="s">
        <v>773</v>
      </c>
    </row>
    <row r="379" s="2" customFormat="1">
      <c r="A379" s="38"/>
      <c r="B379" s="39"/>
      <c r="C379" s="40"/>
      <c r="D379" s="212" t="s">
        <v>228</v>
      </c>
      <c r="E379" s="40"/>
      <c r="F379" s="213" t="s">
        <v>774</v>
      </c>
      <c r="G379" s="40"/>
      <c r="H379" s="40"/>
      <c r="I379" s="214"/>
      <c r="J379" s="40"/>
      <c r="K379" s="40"/>
      <c r="L379" s="44"/>
      <c r="M379" s="215"/>
      <c r="N379" s="216"/>
      <c r="O379" s="84"/>
      <c r="P379" s="84"/>
      <c r="Q379" s="84"/>
      <c r="R379" s="84"/>
      <c r="S379" s="84"/>
      <c r="T379" s="85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7" t="s">
        <v>228</v>
      </c>
      <c r="AU379" s="17" t="s">
        <v>87</v>
      </c>
    </row>
    <row r="380" s="13" customFormat="1">
      <c r="A380" s="13"/>
      <c r="B380" s="217"/>
      <c r="C380" s="218"/>
      <c r="D380" s="219" t="s">
        <v>230</v>
      </c>
      <c r="E380" s="220" t="s">
        <v>19</v>
      </c>
      <c r="F380" s="221" t="s">
        <v>775</v>
      </c>
      <c r="G380" s="218"/>
      <c r="H380" s="222">
        <v>9.5</v>
      </c>
      <c r="I380" s="223"/>
      <c r="J380" s="218"/>
      <c r="K380" s="218"/>
      <c r="L380" s="224"/>
      <c r="M380" s="225"/>
      <c r="N380" s="226"/>
      <c r="O380" s="226"/>
      <c r="P380" s="226"/>
      <c r="Q380" s="226"/>
      <c r="R380" s="226"/>
      <c r="S380" s="226"/>
      <c r="T380" s="227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28" t="s">
        <v>230</v>
      </c>
      <c r="AU380" s="228" t="s">
        <v>87</v>
      </c>
      <c r="AV380" s="13" t="s">
        <v>87</v>
      </c>
      <c r="AW380" s="13" t="s">
        <v>36</v>
      </c>
      <c r="AX380" s="13" t="s">
        <v>80</v>
      </c>
      <c r="AY380" s="228" t="s">
        <v>220</v>
      </c>
    </row>
    <row r="381" s="2" customFormat="1" ht="37.8" customHeight="1">
      <c r="A381" s="38"/>
      <c r="B381" s="39"/>
      <c r="C381" s="199" t="s">
        <v>776</v>
      </c>
      <c r="D381" s="199" t="s">
        <v>222</v>
      </c>
      <c r="E381" s="200" t="s">
        <v>777</v>
      </c>
      <c r="F381" s="201" t="s">
        <v>778</v>
      </c>
      <c r="G381" s="202" t="s">
        <v>84</v>
      </c>
      <c r="H381" s="203">
        <v>21.699999999999999</v>
      </c>
      <c r="I381" s="204"/>
      <c r="J381" s="205">
        <f>ROUND(I381*H381,2)</f>
        <v>0</v>
      </c>
      <c r="K381" s="201" t="s">
        <v>225</v>
      </c>
      <c r="L381" s="44"/>
      <c r="M381" s="206" t="s">
        <v>19</v>
      </c>
      <c r="N381" s="207" t="s">
        <v>46</v>
      </c>
      <c r="O381" s="84"/>
      <c r="P381" s="208">
        <f>O381*H381</f>
        <v>0</v>
      </c>
      <c r="Q381" s="208">
        <v>0</v>
      </c>
      <c r="R381" s="208">
        <f>Q381*H381</f>
        <v>0</v>
      </c>
      <c r="S381" s="208">
        <v>0</v>
      </c>
      <c r="T381" s="209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10" t="s">
        <v>226</v>
      </c>
      <c r="AT381" s="210" t="s">
        <v>222</v>
      </c>
      <c r="AU381" s="210" t="s">
        <v>87</v>
      </c>
      <c r="AY381" s="17" t="s">
        <v>220</v>
      </c>
      <c r="BE381" s="211">
        <f>IF(N381="základní",J381,0)</f>
        <v>0</v>
      </c>
      <c r="BF381" s="211">
        <f>IF(N381="snížená",J381,0)</f>
        <v>0</v>
      </c>
      <c r="BG381" s="211">
        <f>IF(N381="zákl. přenesená",J381,0)</f>
        <v>0</v>
      </c>
      <c r="BH381" s="211">
        <f>IF(N381="sníž. přenesená",J381,0)</f>
        <v>0</v>
      </c>
      <c r="BI381" s="211">
        <f>IF(N381="nulová",J381,0)</f>
        <v>0</v>
      </c>
      <c r="BJ381" s="17" t="s">
        <v>80</v>
      </c>
      <c r="BK381" s="211">
        <f>ROUND(I381*H381,2)</f>
        <v>0</v>
      </c>
      <c r="BL381" s="17" t="s">
        <v>226</v>
      </c>
      <c r="BM381" s="210" t="s">
        <v>779</v>
      </c>
    </row>
    <row r="382" s="2" customFormat="1">
      <c r="A382" s="38"/>
      <c r="B382" s="39"/>
      <c r="C382" s="40"/>
      <c r="D382" s="212" t="s">
        <v>228</v>
      </c>
      <c r="E382" s="40"/>
      <c r="F382" s="213" t="s">
        <v>780</v>
      </c>
      <c r="G382" s="40"/>
      <c r="H382" s="40"/>
      <c r="I382" s="214"/>
      <c r="J382" s="40"/>
      <c r="K382" s="40"/>
      <c r="L382" s="44"/>
      <c r="M382" s="215"/>
      <c r="N382" s="216"/>
      <c r="O382" s="84"/>
      <c r="P382" s="84"/>
      <c r="Q382" s="84"/>
      <c r="R382" s="84"/>
      <c r="S382" s="84"/>
      <c r="T382" s="85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7" t="s">
        <v>228</v>
      </c>
      <c r="AU382" s="17" t="s">
        <v>87</v>
      </c>
    </row>
    <row r="383" s="13" customFormat="1">
      <c r="A383" s="13"/>
      <c r="B383" s="217"/>
      <c r="C383" s="218"/>
      <c r="D383" s="219" t="s">
        <v>230</v>
      </c>
      <c r="E383" s="220" t="s">
        <v>19</v>
      </c>
      <c r="F383" s="221" t="s">
        <v>781</v>
      </c>
      <c r="G383" s="218"/>
      <c r="H383" s="222">
        <v>21.699999999999999</v>
      </c>
      <c r="I383" s="223"/>
      <c r="J383" s="218"/>
      <c r="K383" s="218"/>
      <c r="L383" s="224"/>
      <c r="M383" s="225"/>
      <c r="N383" s="226"/>
      <c r="O383" s="226"/>
      <c r="P383" s="226"/>
      <c r="Q383" s="226"/>
      <c r="R383" s="226"/>
      <c r="S383" s="226"/>
      <c r="T383" s="227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28" t="s">
        <v>230</v>
      </c>
      <c r="AU383" s="228" t="s">
        <v>87</v>
      </c>
      <c r="AV383" s="13" t="s">
        <v>87</v>
      </c>
      <c r="AW383" s="13" t="s">
        <v>36</v>
      </c>
      <c r="AX383" s="13" t="s">
        <v>80</v>
      </c>
      <c r="AY383" s="228" t="s">
        <v>220</v>
      </c>
    </row>
    <row r="384" s="2" customFormat="1" ht="33" customHeight="1">
      <c r="A384" s="38"/>
      <c r="B384" s="39"/>
      <c r="C384" s="199" t="s">
        <v>782</v>
      </c>
      <c r="D384" s="199" t="s">
        <v>222</v>
      </c>
      <c r="E384" s="200" t="s">
        <v>783</v>
      </c>
      <c r="F384" s="201" t="s">
        <v>784</v>
      </c>
      <c r="G384" s="202" t="s">
        <v>84</v>
      </c>
      <c r="H384" s="203">
        <v>72</v>
      </c>
      <c r="I384" s="204"/>
      <c r="J384" s="205">
        <f>ROUND(I384*H384,2)</f>
        <v>0</v>
      </c>
      <c r="K384" s="201" t="s">
        <v>225</v>
      </c>
      <c r="L384" s="44"/>
      <c r="M384" s="206" t="s">
        <v>19</v>
      </c>
      <c r="N384" s="207" t="s">
        <v>46</v>
      </c>
      <c r="O384" s="84"/>
      <c r="P384" s="208">
        <f>O384*H384</f>
        <v>0</v>
      </c>
      <c r="Q384" s="208">
        <v>0</v>
      </c>
      <c r="R384" s="208">
        <f>Q384*H384</f>
        <v>0</v>
      </c>
      <c r="S384" s="208">
        <v>0</v>
      </c>
      <c r="T384" s="209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10" t="s">
        <v>226</v>
      </c>
      <c r="AT384" s="210" t="s">
        <v>222</v>
      </c>
      <c r="AU384" s="210" t="s">
        <v>87</v>
      </c>
      <c r="AY384" s="17" t="s">
        <v>220</v>
      </c>
      <c r="BE384" s="211">
        <f>IF(N384="základní",J384,0)</f>
        <v>0</v>
      </c>
      <c r="BF384" s="211">
        <f>IF(N384="snížená",J384,0)</f>
        <v>0</v>
      </c>
      <c r="BG384" s="211">
        <f>IF(N384="zákl. přenesená",J384,0)</f>
        <v>0</v>
      </c>
      <c r="BH384" s="211">
        <f>IF(N384="sníž. přenesená",J384,0)</f>
        <v>0</v>
      </c>
      <c r="BI384" s="211">
        <f>IF(N384="nulová",J384,0)</f>
        <v>0</v>
      </c>
      <c r="BJ384" s="17" t="s">
        <v>80</v>
      </c>
      <c r="BK384" s="211">
        <f>ROUND(I384*H384,2)</f>
        <v>0</v>
      </c>
      <c r="BL384" s="17" t="s">
        <v>226</v>
      </c>
      <c r="BM384" s="210" t="s">
        <v>785</v>
      </c>
    </row>
    <row r="385" s="2" customFormat="1">
      <c r="A385" s="38"/>
      <c r="B385" s="39"/>
      <c r="C385" s="40"/>
      <c r="D385" s="212" t="s">
        <v>228</v>
      </c>
      <c r="E385" s="40"/>
      <c r="F385" s="213" t="s">
        <v>786</v>
      </c>
      <c r="G385" s="40"/>
      <c r="H385" s="40"/>
      <c r="I385" s="214"/>
      <c r="J385" s="40"/>
      <c r="K385" s="40"/>
      <c r="L385" s="44"/>
      <c r="M385" s="215"/>
      <c r="N385" s="216"/>
      <c r="O385" s="84"/>
      <c r="P385" s="84"/>
      <c r="Q385" s="84"/>
      <c r="R385" s="84"/>
      <c r="S385" s="84"/>
      <c r="T385" s="85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7" t="s">
        <v>228</v>
      </c>
      <c r="AU385" s="17" t="s">
        <v>87</v>
      </c>
    </row>
    <row r="386" s="13" customFormat="1">
      <c r="A386" s="13"/>
      <c r="B386" s="217"/>
      <c r="C386" s="218"/>
      <c r="D386" s="219" t="s">
        <v>230</v>
      </c>
      <c r="E386" s="220" t="s">
        <v>19</v>
      </c>
      <c r="F386" s="221" t="s">
        <v>111</v>
      </c>
      <c r="G386" s="218"/>
      <c r="H386" s="222">
        <v>72</v>
      </c>
      <c r="I386" s="223"/>
      <c r="J386" s="218"/>
      <c r="K386" s="218"/>
      <c r="L386" s="224"/>
      <c r="M386" s="225"/>
      <c r="N386" s="226"/>
      <c r="O386" s="226"/>
      <c r="P386" s="226"/>
      <c r="Q386" s="226"/>
      <c r="R386" s="226"/>
      <c r="S386" s="226"/>
      <c r="T386" s="227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28" t="s">
        <v>230</v>
      </c>
      <c r="AU386" s="228" t="s">
        <v>87</v>
      </c>
      <c r="AV386" s="13" t="s">
        <v>87</v>
      </c>
      <c r="AW386" s="13" t="s">
        <v>36</v>
      </c>
      <c r="AX386" s="13" t="s">
        <v>80</v>
      </c>
      <c r="AY386" s="228" t="s">
        <v>220</v>
      </c>
    </row>
    <row r="387" s="12" customFormat="1" ht="22.8" customHeight="1">
      <c r="A387" s="12"/>
      <c r="B387" s="183"/>
      <c r="C387" s="184"/>
      <c r="D387" s="185" t="s">
        <v>74</v>
      </c>
      <c r="E387" s="197" t="s">
        <v>787</v>
      </c>
      <c r="F387" s="197" t="s">
        <v>788</v>
      </c>
      <c r="G387" s="184"/>
      <c r="H387" s="184"/>
      <c r="I387" s="187"/>
      <c r="J387" s="198">
        <f>BK387</f>
        <v>0</v>
      </c>
      <c r="K387" s="184"/>
      <c r="L387" s="189"/>
      <c r="M387" s="190"/>
      <c r="N387" s="191"/>
      <c r="O387" s="191"/>
      <c r="P387" s="192">
        <f>SUM(P388:P401)</f>
        <v>0</v>
      </c>
      <c r="Q387" s="191"/>
      <c r="R387" s="192">
        <f>SUM(R388:R401)</f>
        <v>0</v>
      </c>
      <c r="S387" s="191"/>
      <c r="T387" s="193">
        <f>SUM(T388:T401)</f>
        <v>0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194" t="s">
        <v>80</v>
      </c>
      <c r="AT387" s="195" t="s">
        <v>74</v>
      </c>
      <c r="AU387" s="195" t="s">
        <v>80</v>
      </c>
      <c r="AY387" s="194" t="s">
        <v>220</v>
      </c>
      <c r="BK387" s="196">
        <f>SUM(BK388:BK401)</f>
        <v>0</v>
      </c>
    </row>
    <row r="388" s="2" customFormat="1" ht="24.15" customHeight="1">
      <c r="A388" s="38"/>
      <c r="B388" s="39"/>
      <c r="C388" s="199" t="s">
        <v>789</v>
      </c>
      <c r="D388" s="199" t="s">
        <v>222</v>
      </c>
      <c r="E388" s="200" t="s">
        <v>790</v>
      </c>
      <c r="F388" s="201" t="s">
        <v>791</v>
      </c>
      <c r="G388" s="202" t="s">
        <v>361</v>
      </c>
      <c r="H388" s="203">
        <v>1232.6859999999999</v>
      </c>
      <c r="I388" s="204"/>
      <c r="J388" s="205">
        <f>ROUND(I388*H388,2)</f>
        <v>0</v>
      </c>
      <c r="K388" s="201" t="s">
        <v>225</v>
      </c>
      <c r="L388" s="44"/>
      <c r="M388" s="206" t="s">
        <v>19</v>
      </c>
      <c r="N388" s="207" t="s">
        <v>46</v>
      </c>
      <c r="O388" s="84"/>
      <c r="P388" s="208">
        <f>O388*H388</f>
        <v>0</v>
      </c>
      <c r="Q388" s="208">
        <v>0</v>
      </c>
      <c r="R388" s="208">
        <f>Q388*H388</f>
        <v>0</v>
      </c>
      <c r="S388" s="208">
        <v>0</v>
      </c>
      <c r="T388" s="209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10" t="s">
        <v>226</v>
      </c>
      <c r="AT388" s="210" t="s">
        <v>222</v>
      </c>
      <c r="AU388" s="210" t="s">
        <v>87</v>
      </c>
      <c r="AY388" s="17" t="s">
        <v>220</v>
      </c>
      <c r="BE388" s="211">
        <f>IF(N388="základní",J388,0)</f>
        <v>0</v>
      </c>
      <c r="BF388" s="211">
        <f>IF(N388="snížená",J388,0)</f>
        <v>0</v>
      </c>
      <c r="BG388" s="211">
        <f>IF(N388="zákl. přenesená",J388,0)</f>
        <v>0</v>
      </c>
      <c r="BH388" s="211">
        <f>IF(N388="sníž. přenesená",J388,0)</f>
        <v>0</v>
      </c>
      <c r="BI388" s="211">
        <f>IF(N388="nulová",J388,0)</f>
        <v>0</v>
      </c>
      <c r="BJ388" s="17" t="s">
        <v>80</v>
      </c>
      <c r="BK388" s="211">
        <f>ROUND(I388*H388,2)</f>
        <v>0</v>
      </c>
      <c r="BL388" s="17" t="s">
        <v>226</v>
      </c>
      <c r="BM388" s="210" t="s">
        <v>792</v>
      </c>
    </row>
    <row r="389" s="2" customFormat="1">
      <c r="A389" s="38"/>
      <c r="B389" s="39"/>
      <c r="C389" s="40"/>
      <c r="D389" s="212" t="s">
        <v>228</v>
      </c>
      <c r="E389" s="40"/>
      <c r="F389" s="213" t="s">
        <v>793</v>
      </c>
      <c r="G389" s="40"/>
      <c r="H389" s="40"/>
      <c r="I389" s="214"/>
      <c r="J389" s="40"/>
      <c r="K389" s="40"/>
      <c r="L389" s="44"/>
      <c r="M389" s="215"/>
      <c r="N389" s="216"/>
      <c r="O389" s="84"/>
      <c r="P389" s="84"/>
      <c r="Q389" s="84"/>
      <c r="R389" s="84"/>
      <c r="S389" s="84"/>
      <c r="T389" s="85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228</v>
      </c>
      <c r="AU389" s="17" t="s">
        <v>87</v>
      </c>
    </row>
    <row r="390" s="2" customFormat="1" ht="24.15" customHeight="1">
      <c r="A390" s="38"/>
      <c r="B390" s="39"/>
      <c r="C390" s="199" t="s">
        <v>794</v>
      </c>
      <c r="D390" s="199" t="s">
        <v>222</v>
      </c>
      <c r="E390" s="200" t="s">
        <v>795</v>
      </c>
      <c r="F390" s="201" t="s">
        <v>796</v>
      </c>
      <c r="G390" s="202" t="s">
        <v>361</v>
      </c>
      <c r="H390" s="203">
        <v>1232.6859999999999</v>
      </c>
      <c r="I390" s="204"/>
      <c r="J390" s="205">
        <f>ROUND(I390*H390,2)</f>
        <v>0</v>
      </c>
      <c r="K390" s="201" t="s">
        <v>225</v>
      </c>
      <c r="L390" s="44"/>
      <c r="M390" s="206" t="s">
        <v>19</v>
      </c>
      <c r="N390" s="207" t="s">
        <v>46</v>
      </c>
      <c r="O390" s="84"/>
      <c r="P390" s="208">
        <f>O390*H390</f>
        <v>0</v>
      </c>
      <c r="Q390" s="208">
        <v>0</v>
      </c>
      <c r="R390" s="208">
        <f>Q390*H390</f>
        <v>0</v>
      </c>
      <c r="S390" s="208">
        <v>0</v>
      </c>
      <c r="T390" s="209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10" t="s">
        <v>226</v>
      </c>
      <c r="AT390" s="210" t="s">
        <v>222</v>
      </c>
      <c r="AU390" s="210" t="s">
        <v>87</v>
      </c>
      <c r="AY390" s="17" t="s">
        <v>220</v>
      </c>
      <c r="BE390" s="211">
        <f>IF(N390="základní",J390,0)</f>
        <v>0</v>
      </c>
      <c r="BF390" s="211">
        <f>IF(N390="snížená",J390,0)</f>
        <v>0</v>
      </c>
      <c r="BG390" s="211">
        <f>IF(N390="zákl. přenesená",J390,0)</f>
        <v>0</v>
      </c>
      <c r="BH390" s="211">
        <f>IF(N390="sníž. přenesená",J390,0)</f>
        <v>0</v>
      </c>
      <c r="BI390" s="211">
        <f>IF(N390="nulová",J390,0)</f>
        <v>0</v>
      </c>
      <c r="BJ390" s="17" t="s">
        <v>80</v>
      </c>
      <c r="BK390" s="211">
        <f>ROUND(I390*H390,2)</f>
        <v>0</v>
      </c>
      <c r="BL390" s="17" t="s">
        <v>226</v>
      </c>
      <c r="BM390" s="210" t="s">
        <v>797</v>
      </c>
    </row>
    <row r="391" s="2" customFormat="1">
      <c r="A391" s="38"/>
      <c r="B391" s="39"/>
      <c r="C391" s="40"/>
      <c r="D391" s="212" t="s">
        <v>228</v>
      </c>
      <c r="E391" s="40"/>
      <c r="F391" s="213" t="s">
        <v>798</v>
      </c>
      <c r="G391" s="40"/>
      <c r="H391" s="40"/>
      <c r="I391" s="214"/>
      <c r="J391" s="40"/>
      <c r="K391" s="40"/>
      <c r="L391" s="44"/>
      <c r="M391" s="215"/>
      <c r="N391" s="216"/>
      <c r="O391" s="84"/>
      <c r="P391" s="84"/>
      <c r="Q391" s="84"/>
      <c r="R391" s="84"/>
      <c r="S391" s="84"/>
      <c r="T391" s="85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T391" s="17" t="s">
        <v>228</v>
      </c>
      <c r="AU391" s="17" t="s">
        <v>87</v>
      </c>
    </row>
    <row r="392" s="2" customFormat="1" ht="24.15" customHeight="1">
      <c r="A392" s="38"/>
      <c r="B392" s="39"/>
      <c r="C392" s="199" t="s">
        <v>799</v>
      </c>
      <c r="D392" s="199" t="s">
        <v>222</v>
      </c>
      <c r="E392" s="200" t="s">
        <v>800</v>
      </c>
      <c r="F392" s="201" t="s">
        <v>801</v>
      </c>
      <c r="G392" s="202" t="s">
        <v>361</v>
      </c>
      <c r="H392" s="203">
        <v>149.37000000000001</v>
      </c>
      <c r="I392" s="204"/>
      <c r="J392" s="205">
        <f>ROUND(I392*H392,2)</f>
        <v>0</v>
      </c>
      <c r="K392" s="201" t="s">
        <v>225</v>
      </c>
      <c r="L392" s="44"/>
      <c r="M392" s="206" t="s">
        <v>19</v>
      </c>
      <c r="N392" s="207" t="s">
        <v>46</v>
      </c>
      <c r="O392" s="84"/>
      <c r="P392" s="208">
        <f>O392*H392</f>
        <v>0</v>
      </c>
      <c r="Q392" s="208">
        <v>0</v>
      </c>
      <c r="R392" s="208">
        <f>Q392*H392</f>
        <v>0</v>
      </c>
      <c r="S392" s="208">
        <v>0</v>
      </c>
      <c r="T392" s="209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10" t="s">
        <v>226</v>
      </c>
      <c r="AT392" s="210" t="s">
        <v>222</v>
      </c>
      <c r="AU392" s="210" t="s">
        <v>87</v>
      </c>
      <c r="AY392" s="17" t="s">
        <v>220</v>
      </c>
      <c r="BE392" s="211">
        <f>IF(N392="základní",J392,0)</f>
        <v>0</v>
      </c>
      <c r="BF392" s="211">
        <f>IF(N392="snížená",J392,0)</f>
        <v>0</v>
      </c>
      <c r="BG392" s="211">
        <f>IF(N392="zákl. přenesená",J392,0)</f>
        <v>0</v>
      </c>
      <c r="BH392" s="211">
        <f>IF(N392="sníž. přenesená",J392,0)</f>
        <v>0</v>
      </c>
      <c r="BI392" s="211">
        <f>IF(N392="nulová",J392,0)</f>
        <v>0</v>
      </c>
      <c r="BJ392" s="17" t="s">
        <v>80</v>
      </c>
      <c r="BK392" s="211">
        <f>ROUND(I392*H392,2)</f>
        <v>0</v>
      </c>
      <c r="BL392" s="17" t="s">
        <v>226</v>
      </c>
      <c r="BM392" s="210" t="s">
        <v>802</v>
      </c>
    </row>
    <row r="393" s="2" customFormat="1">
      <c r="A393" s="38"/>
      <c r="B393" s="39"/>
      <c r="C393" s="40"/>
      <c r="D393" s="212" t="s">
        <v>228</v>
      </c>
      <c r="E393" s="40"/>
      <c r="F393" s="213" t="s">
        <v>803</v>
      </c>
      <c r="G393" s="40"/>
      <c r="H393" s="40"/>
      <c r="I393" s="214"/>
      <c r="J393" s="40"/>
      <c r="K393" s="40"/>
      <c r="L393" s="44"/>
      <c r="M393" s="215"/>
      <c r="N393" s="216"/>
      <c r="O393" s="84"/>
      <c r="P393" s="84"/>
      <c r="Q393" s="84"/>
      <c r="R393" s="84"/>
      <c r="S393" s="84"/>
      <c r="T393" s="85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228</v>
      </c>
      <c r="AU393" s="17" t="s">
        <v>87</v>
      </c>
    </row>
    <row r="394" s="2" customFormat="1" ht="24.15" customHeight="1">
      <c r="A394" s="38"/>
      <c r="B394" s="39"/>
      <c r="C394" s="199" t="s">
        <v>804</v>
      </c>
      <c r="D394" s="199" t="s">
        <v>222</v>
      </c>
      <c r="E394" s="200" t="s">
        <v>805</v>
      </c>
      <c r="F394" s="201" t="s">
        <v>796</v>
      </c>
      <c r="G394" s="202" t="s">
        <v>361</v>
      </c>
      <c r="H394" s="203">
        <v>149.37000000000001</v>
      </c>
      <c r="I394" s="204"/>
      <c r="J394" s="205">
        <f>ROUND(I394*H394,2)</f>
        <v>0</v>
      </c>
      <c r="K394" s="201" t="s">
        <v>225</v>
      </c>
      <c r="L394" s="44"/>
      <c r="M394" s="206" t="s">
        <v>19</v>
      </c>
      <c r="N394" s="207" t="s">
        <v>46</v>
      </c>
      <c r="O394" s="84"/>
      <c r="P394" s="208">
        <f>O394*H394</f>
        <v>0</v>
      </c>
      <c r="Q394" s="208">
        <v>0</v>
      </c>
      <c r="R394" s="208">
        <f>Q394*H394</f>
        <v>0</v>
      </c>
      <c r="S394" s="208">
        <v>0</v>
      </c>
      <c r="T394" s="209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10" t="s">
        <v>226</v>
      </c>
      <c r="AT394" s="210" t="s">
        <v>222</v>
      </c>
      <c r="AU394" s="210" t="s">
        <v>87</v>
      </c>
      <c r="AY394" s="17" t="s">
        <v>220</v>
      </c>
      <c r="BE394" s="211">
        <f>IF(N394="základní",J394,0)</f>
        <v>0</v>
      </c>
      <c r="BF394" s="211">
        <f>IF(N394="snížená",J394,0)</f>
        <v>0</v>
      </c>
      <c r="BG394" s="211">
        <f>IF(N394="zákl. přenesená",J394,0)</f>
        <v>0</v>
      </c>
      <c r="BH394" s="211">
        <f>IF(N394="sníž. přenesená",J394,0)</f>
        <v>0</v>
      </c>
      <c r="BI394" s="211">
        <f>IF(N394="nulová",J394,0)</f>
        <v>0</v>
      </c>
      <c r="BJ394" s="17" t="s">
        <v>80</v>
      </c>
      <c r="BK394" s="211">
        <f>ROUND(I394*H394,2)</f>
        <v>0</v>
      </c>
      <c r="BL394" s="17" t="s">
        <v>226</v>
      </c>
      <c r="BM394" s="210" t="s">
        <v>806</v>
      </c>
    </row>
    <row r="395" s="2" customFormat="1">
      <c r="A395" s="38"/>
      <c r="B395" s="39"/>
      <c r="C395" s="40"/>
      <c r="D395" s="212" t="s">
        <v>228</v>
      </c>
      <c r="E395" s="40"/>
      <c r="F395" s="213" t="s">
        <v>807</v>
      </c>
      <c r="G395" s="40"/>
      <c r="H395" s="40"/>
      <c r="I395" s="214"/>
      <c r="J395" s="40"/>
      <c r="K395" s="40"/>
      <c r="L395" s="44"/>
      <c r="M395" s="215"/>
      <c r="N395" s="216"/>
      <c r="O395" s="84"/>
      <c r="P395" s="84"/>
      <c r="Q395" s="84"/>
      <c r="R395" s="84"/>
      <c r="S395" s="84"/>
      <c r="T395" s="85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T395" s="17" t="s">
        <v>228</v>
      </c>
      <c r="AU395" s="17" t="s">
        <v>87</v>
      </c>
    </row>
    <row r="396" s="2" customFormat="1" ht="24.15" customHeight="1">
      <c r="A396" s="38"/>
      <c r="B396" s="39"/>
      <c r="C396" s="199" t="s">
        <v>808</v>
      </c>
      <c r="D396" s="199" t="s">
        <v>222</v>
      </c>
      <c r="E396" s="200" t="s">
        <v>809</v>
      </c>
      <c r="F396" s="201" t="s">
        <v>810</v>
      </c>
      <c r="G396" s="202" t="s">
        <v>361</v>
      </c>
      <c r="H396" s="203">
        <v>530.70799999999997</v>
      </c>
      <c r="I396" s="204"/>
      <c r="J396" s="205">
        <f>ROUND(I396*H396,2)</f>
        <v>0</v>
      </c>
      <c r="K396" s="201" t="s">
        <v>225</v>
      </c>
      <c r="L396" s="44"/>
      <c r="M396" s="206" t="s">
        <v>19</v>
      </c>
      <c r="N396" s="207" t="s">
        <v>46</v>
      </c>
      <c r="O396" s="84"/>
      <c r="P396" s="208">
        <f>O396*H396</f>
        <v>0</v>
      </c>
      <c r="Q396" s="208">
        <v>0</v>
      </c>
      <c r="R396" s="208">
        <f>Q396*H396</f>
        <v>0</v>
      </c>
      <c r="S396" s="208">
        <v>0</v>
      </c>
      <c r="T396" s="209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10" t="s">
        <v>226</v>
      </c>
      <c r="AT396" s="210" t="s">
        <v>222</v>
      </c>
      <c r="AU396" s="210" t="s">
        <v>87</v>
      </c>
      <c r="AY396" s="17" t="s">
        <v>220</v>
      </c>
      <c r="BE396" s="211">
        <f>IF(N396="základní",J396,0)</f>
        <v>0</v>
      </c>
      <c r="BF396" s="211">
        <f>IF(N396="snížená",J396,0)</f>
        <v>0</v>
      </c>
      <c r="BG396" s="211">
        <f>IF(N396="zákl. přenesená",J396,0)</f>
        <v>0</v>
      </c>
      <c r="BH396" s="211">
        <f>IF(N396="sníž. přenesená",J396,0)</f>
        <v>0</v>
      </c>
      <c r="BI396" s="211">
        <f>IF(N396="nulová",J396,0)</f>
        <v>0</v>
      </c>
      <c r="BJ396" s="17" t="s">
        <v>80</v>
      </c>
      <c r="BK396" s="211">
        <f>ROUND(I396*H396,2)</f>
        <v>0</v>
      </c>
      <c r="BL396" s="17" t="s">
        <v>226</v>
      </c>
      <c r="BM396" s="210" t="s">
        <v>811</v>
      </c>
    </row>
    <row r="397" s="2" customFormat="1">
      <c r="A397" s="38"/>
      <c r="B397" s="39"/>
      <c r="C397" s="40"/>
      <c r="D397" s="212" t="s">
        <v>228</v>
      </c>
      <c r="E397" s="40"/>
      <c r="F397" s="213" t="s">
        <v>812</v>
      </c>
      <c r="G397" s="40"/>
      <c r="H397" s="40"/>
      <c r="I397" s="214"/>
      <c r="J397" s="40"/>
      <c r="K397" s="40"/>
      <c r="L397" s="44"/>
      <c r="M397" s="215"/>
      <c r="N397" s="216"/>
      <c r="O397" s="84"/>
      <c r="P397" s="84"/>
      <c r="Q397" s="84"/>
      <c r="R397" s="84"/>
      <c r="S397" s="84"/>
      <c r="T397" s="85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228</v>
      </c>
      <c r="AU397" s="17" t="s">
        <v>87</v>
      </c>
    </row>
    <row r="398" s="2" customFormat="1" ht="24.15" customHeight="1">
      <c r="A398" s="38"/>
      <c r="B398" s="39"/>
      <c r="C398" s="199" t="s">
        <v>813</v>
      </c>
      <c r="D398" s="199" t="s">
        <v>222</v>
      </c>
      <c r="E398" s="200" t="s">
        <v>814</v>
      </c>
      <c r="F398" s="201" t="s">
        <v>815</v>
      </c>
      <c r="G398" s="202" t="s">
        <v>361</v>
      </c>
      <c r="H398" s="203">
        <v>6.1399999999999997</v>
      </c>
      <c r="I398" s="204"/>
      <c r="J398" s="205">
        <f>ROUND(I398*H398,2)</f>
        <v>0</v>
      </c>
      <c r="K398" s="201" t="s">
        <v>225</v>
      </c>
      <c r="L398" s="44"/>
      <c r="M398" s="206" t="s">
        <v>19</v>
      </c>
      <c r="N398" s="207" t="s">
        <v>46</v>
      </c>
      <c r="O398" s="84"/>
      <c r="P398" s="208">
        <f>O398*H398</f>
        <v>0</v>
      </c>
      <c r="Q398" s="208">
        <v>0</v>
      </c>
      <c r="R398" s="208">
        <f>Q398*H398</f>
        <v>0</v>
      </c>
      <c r="S398" s="208">
        <v>0</v>
      </c>
      <c r="T398" s="209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10" t="s">
        <v>226</v>
      </c>
      <c r="AT398" s="210" t="s">
        <v>222</v>
      </c>
      <c r="AU398" s="210" t="s">
        <v>87</v>
      </c>
      <c r="AY398" s="17" t="s">
        <v>220</v>
      </c>
      <c r="BE398" s="211">
        <f>IF(N398="základní",J398,0)</f>
        <v>0</v>
      </c>
      <c r="BF398" s="211">
        <f>IF(N398="snížená",J398,0)</f>
        <v>0</v>
      </c>
      <c r="BG398" s="211">
        <f>IF(N398="zákl. přenesená",J398,0)</f>
        <v>0</v>
      </c>
      <c r="BH398" s="211">
        <f>IF(N398="sníž. přenesená",J398,0)</f>
        <v>0</v>
      </c>
      <c r="BI398" s="211">
        <f>IF(N398="nulová",J398,0)</f>
        <v>0</v>
      </c>
      <c r="BJ398" s="17" t="s">
        <v>80</v>
      </c>
      <c r="BK398" s="211">
        <f>ROUND(I398*H398,2)</f>
        <v>0</v>
      </c>
      <c r="BL398" s="17" t="s">
        <v>226</v>
      </c>
      <c r="BM398" s="210" t="s">
        <v>816</v>
      </c>
    </row>
    <row r="399" s="2" customFormat="1">
      <c r="A399" s="38"/>
      <c r="B399" s="39"/>
      <c r="C399" s="40"/>
      <c r="D399" s="212" t="s">
        <v>228</v>
      </c>
      <c r="E399" s="40"/>
      <c r="F399" s="213" t="s">
        <v>817</v>
      </c>
      <c r="G399" s="40"/>
      <c r="H399" s="40"/>
      <c r="I399" s="214"/>
      <c r="J399" s="40"/>
      <c r="K399" s="40"/>
      <c r="L399" s="44"/>
      <c r="M399" s="215"/>
      <c r="N399" s="216"/>
      <c r="O399" s="84"/>
      <c r="P399" s="84"/>
      <c r="Q399" s="84"/>
      <c r="R399" s="84"/>
      <c r="S399" s="84"/>
      <c r="T399" s="85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7" t="s">
        <v>228</v>
      </c>
      <c r="AU399" s="17" t="s">
        <v>87</v>
      </c>
    </row>
    <row r="400" s="2" customFormat="1" ht="24.15" customHeight="1">
      <c r="A400" s="38"/>
      <c r="B400" s="39"/>
      <c r="C400" s="199" t="s">
        <v>818</v>
      </c>
      <c r="D400" s="199" t="s">
        <v>222</v>
      </c>
      <c r="E400" s="200" t="s">
        <v>819</v>
      </c>
      <c r="F400" s="201" t="s">
        <v>820</v>
      </c>
      <c r="G400" s="202" t="s">
        <v>361</v>
      </c>
      <c r="H400" s="203">
        <v>845.20799999999997</v>
      </c>
      <c r="I400" s="204"/>
      <c r="J400" s="205">
        <f>ROUND(I400*H400,2)</f>
        <v>0</v>
      </c>
      <c r="K400" s="201" t="s">
        <v>225</v>
      </c>
      <c r="L400" s="44"/>
      <c r="M400" s="206" t="s">
        <v>19</v>
      </c>
      <c r="N400" s="207" t="s">
        <v>46</v>
      </c>
      <c r="O400" s="84"/>
      <c r="P400" s="208">
        <f>O400*H400</f>
        <v>0</v>
      </c>
      <c r="Q400" s="208">
        <v>0</v>
      </c>
      <c r="R400" s="208">
        <f>Q400*H400</f>
        <v>0</v>
      </c>
      <c r="S400" s="208">
        <v>0</v>
      </c>
      <c r="T400" s="209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10" t="s">
        <v>226</v>
      </c>
      <c r="AT400" s="210" t="s">
        <v>222</v>
      </c>
      <c r="AU400" s="210" t="s">
        <v>87</v>
      </c>
      <c r="AY400" s="17" t="s">
        <v>220</v>
      </c>
      <c r="BE400" s="211">
        <f>IF(N400="základní",J400,0)</f>
        <v>0</v>
      </c>
      <c r="BF400" s="211">
        <f>IF(N400="snížená",J400,0)</f>
        <v>0</v>
      </c>
      <c r="BG400" s="211">
        <f>IF(N400="zákl. přenesená",J400,0)</f>
        <v>0</v>
      </c>
      <c r="BH400" s="211">
        <f>IF(N400="sníž. přenesená",J400,0)</f>
        <v>0</v>
      </c>
      <c r="BI400" s="211">
        <f>IF(N400="nulová",J400,0)</f>
        <v>0</v>
      </c>
      <c r="BJ400" s="17" t="s">
        <v>80</v>
      </c>
      <c r="BK400" s="211">
        <f>ROUND(I400*H400,2)</f>
        <v>0</v>
      </c>
      <c r="BL400" s="17" t="s">
        <v>226</v>
      </c>
      <c r="BM400" s="210" t="s">
        <v>821</v>
      </c>
    </row>
    <row r="401" s="2" customFormat="1">
      <c r="A401" s="38"/>
      <c r="B401" s="39"/>
      <c r="C401" s="40"/>
      <c r="D401" s="212" t="s">
        <v>228</v>
      </c>
      <c r="E401" s="40"/>
      <c r="F401" s="213" t="s">
        <v>822</v>
      </c>
      <c r="G401" s="40"/>
      <c r="H401" s="40"/>
      <c r="I401" s="214"/>
      <c r="J401" s="40"/>
      <c r="K401" s="40"/>
      <c r="L401" s="44"/>
      <c r="M401" s="215"/>
      <c r="N401" s="216"/>
      <c r="O401" s="84"/>
      <c r="P401" s="84"/>
      <c r="Q401" s="84"/>
      <c r="R401" s="84"/>
      <c r="S401" s="84"/>
      <c r="T401" s="85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228</v>
      </c>
      <c r="AU401" s="17" t="s">
        <v>87</v>
      </c>
    </row>
    <row r="402" s="12" customFormat="1" ht="22.8" customHeight="1">
      <c r="A402" s="12"/>
      <c r="B402" s="183"/>
      <c r="C402" s="184"/>
      <c r="D402" s="185" t="s">
        <v>74</v>
      </c>
      <c r="E402" s="197" t="s">
        <v>823</v>
      </c>
      <c r="F402" s="197" t="s">
        <v>824</v>
      </c>
      <c r="G402" s="184"/>
      <c r="H402" s="184"/>
      <c r="I402" s="187"/>
      <c r="J402" s="198">
        <f>BK402</f>
        <v>0</v>
      </c>
      <c r="K402" s="184"/>
      <c r="L402" s="189"/>
      <c r="M402" s="190"/>
      <c r="N402" s="191"/>
      <c r="O402" s="191"/>
      <c r="P402" s="192">
        <f>SUM(P403:P410)</f>
        <v>0</v>
      </c>
      <c r="Q402" s="191"/>
      <c r="R402" s="192">
        <f>SUM(R403:R410)</f>
        <v>0</v>
      </c>
      <c r="S402" s="191"/>
      <c r="T402" s="193">
        <f>SUM(T403:T410)</f>
        <v>0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R402" s="194" t="s">
        <v>80</v>
      </c>
      <c r="AT402" s="195" t="s">
        <v>74</v>
      </c>
      <c r="AU402" s="195" t="s">
        <v>80</v>
      </c>
      <c r="AY402" s="194" t="s">
        <v>220</v>
      </c>
      <c r="BK402" s="196">
        <f>SUM(BK403:BK410)</f>
        <v>0</v>
      </c>
    </row>
    <row r="403" s="2" customFormat="1" ht="24.15" customHeight="1">
      <c r="A403" s="38"/>
      <c r="B403" s="39"/>
      <c r="C403" s="199" t="s">
        <v>825</v>
      </c>
      <c r="D403" s="199" t="s">
        <v>222</v>
      </c>
      <c r="E403" s="200" t="s">
        <v>826</v>
      </c>
      <c r="F403" s="201" t="s">
        <v>827</v>
      </c>
      <c r="G403" s="202" t="s">
        <v>361</v>
      </c>
      <c r="H403" s="203">
        <v>1938.8219999999999</v>
      </c>
      <c r="I403" s="204"/>
      <c r="J403" s="205">
        <f>ROUND(I403*H403,2)</f>
        <v>0</v>
      </c>
      <c r="K403" s="201" t="s">
        <v>225</v>
      </c>
      <c r="L403" s="44"/>
      <c r="M403" s="206" t="s">
        <v>19</v>
      </c>
      <c r="N403" s="207" t="s">
        <v>46</v>
      </c>
      <c r="O403" s="84"/>
      <c r="P403" s="208">
        <f>O403*H403</f>
        <v>0</v>
      </c>
      <c r="Q403" s="208">
        <v>0</v>
      </c>
      <c r="R403" s="208">
        <f>Q403*H403</f>
        <v>0</v>
      </c>
      <c r="S403" s="208">
        <v>0</v>
      </c>
      <c r="T403" s="209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10" t="s">
        <v>226</v>
      </c>
      <c r="AT403" s="210" t="s">
        <v>222</v>
      </c>
      <c r="AU403" s="210" t="s">
        <v>87</v>
      </c>
      <c r="AY403" s="17" t="s">
        <v>220</v>
      </c>
      <c r="BE403" s="211">
        <f>IF(N403="základní",J403,0)</f>
        <v>0</v>
      </c>
      <c r="BF403" s="211">
        <f>IF(N403="snížená",J403,0)</f>
        <v>0</v>
      </c>
      <c r="BG403" s="211">
        <f>IF(N403="zákl. přenesená",J403,0)</f>
        <v>0</v>
      </c>
      <c r="BH403" s="211">
        <f>IF(N403="sníž. přenesená",J403,0)</f>
        <v>0</v>
      </c>
      <c r="BI403" s="211">
        <f>IF(N403="nulová",J403,0)</f>
        <v>0</v>
      </c>
      <c r="BJ403" s="17" t="s">
        <v>80</v>
      </c>
      <c r="BK403" s="211">
        <f>ROUND(I403*H403,2)</f>
        <v>0</v>
      </c>
      <c r="BL403" s="17" t="s">
        <v>226</v>
      </c>
      <c r="BM403" s="210" t="s">
        <v>828</v>
      </c>
    </row>
    <row r="404" s="2" customFormat="1">
      <c r="A404" s="38"/>
      <c r="B404" s="39"/>
      <c r="C404" s="40"/>
      <c r="D404" s="212" t="s">
        <v>228</v>
      </c>
      <c r="E404" s="40"/>
      <c r="F404" s="213" t="s">
        <v>829</v>
      </c>
      <c r="G404" s="40"/>
      <c r="H404" s="40"/>
      <c r="I404" s="214"/>
      <c r="J404" s="40"/>
      <c r="K404" s="40"/>
      <c r="L404" s="44"/>
      <c r="M404" s="215"/>
      <c r="N404" s="216"/>
      <c r="O404" s="84"/>
      <c r="P404" s="84"/>
      <c r="Q404" s="84"/>
      <c r="R404" s="84"/>
      <c r="S404" s="84"/>
      <c r="T404" s="85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T404" s="17" t="s">
        <v>228</v>
      </c>
      <c r="AU404" s="17" t="s">
        <v>87</v>
      </c>
    </row>
    <row r="405" s="2" customFormat="1" ht="24.15" customHeight="1">
      <c r="A405" s="38"/>
      <c r="B405" s="39"/>
      <c r="C405" s="199" t="s">
        <v>830</v>
      </c>
      <c r="D405" s="199" t="s">
        <v>222</v>
      </c>
      <c r="E405" s="200" t="s">
        <v>831</v>
      </c>
      <c r="F405" s="201" t="s">
        <v>832</v>
      </c>
      <c r="G405" s="202" t="s">
        <v>361</v>
      </c>
      <c r="H405" s="203">
        <v>1938.8219999999999</v>
      </c>
      <c r="I405" s="204"/>
      <c r="J405" s="205">
        <f>ROUND(I405*H405,2)</f>
        <v>0</v>
      </c>
      <c r="K405" s="201" t="s">
        <v>225</v>
      </c>
      <c r="L405" s="44"/>
      <c r="M405" s="206" t="s">
        <v>19</v>
      </c>
      <c r="N405" s="207" t="s">
        <v>46</v>
      </c>
      <c r="O405" s="84"/>
      <c r="P405" s="208">
        <f>O405*H405</f>
        <v>0</v>
      </c>
      <c r="Q405" s="208">
        <v>0</v>
      </c>
      <c r="R405" s="208">
        <f>Q405*H405</f>
        <v>0</v>
      </c>
      <c r="S405" s="208">
        <v>0</v>
      </c>
      <c r="T405" s="209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10" t="s">
        <v>226</v>
      </c>
      <c r="AT405" s="210" t="s">
        <v>222</v>
      </c>
      <c r="AU405" s="210" t="s">
        <v>87</v>
      </c>
      <c r="AY405" s="17" t="s">
        <v>220</v>
      </c>
      <c r="BE405" s="211">
        <f>IF(N405="základní",J405,0)</f>
        <v>0</v>
      </c>
      <c r="BF405" s="211">
        <f>IF(N405="snížená",J405,0)</f>
        <v>0</v>
      </c>
      <c r="BG405" s="211">
        <f>IF(N405="zákl. přenesená",J405,0)</f>
        <v>0</v>
      </c>
      <c r="BH405" s="211">
        <f>IF(N405="sníž. přenesená",J405,0)</f>
        <v>0</v>
      </c>
      <c r="BI405" s="211">
        <f>IF(N405="nulová",J405,0)</f>
        <v>0</v>
      </c>
      <c r="BJ405" s="17" t="s">
        <v>80</v>
      </c>
      <c r="BK405" s="211">
        <f>ROUND(I405*H405,2)</f>
        <v>0</v>
      </c>
      <c r="BL405" s="17" t="s">
        <v>226</v>
      </c>
      <c r="BM405" s="210" t="s">
        <v>833</v>
      </c>
    </row>
    <row r="406" s="2" customFormat="1">
      <c r="A406" s="38"/>
      <c r="B406" s="39"/>
      <c r="C406" s="40"/>
      <c r="D406" s="212" t="s">
        <v>228</v>
      </c>
      <c r="E406" s="40"/>
      <c r="F406" s="213" t="s">
        <v>834</v>
      </c>
      <c r="G406" s="40"/>
      <c r="H406" s="40"/>
      <c r="I406" s="214"/>
      <c r="J406" s="40"/>
      <c r="K406" s="40"/>
      <c r="L406" s="44"/>
      <c r="M406" s="215"/>
      <c r="N406" s="216"/>
      <c r="O406" s="84"/>
      <c r="P406" s="84"/>
      <c r="Q406" s="84"/>
      <c r="R406" s="84"/>
      <c r="S406" s="84"/>
      <c r="T406" s="85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7" t="s">
        <v>228</v>
      </c>
      <c r="AU406" s="17" t="s">
        <v>87</v>
      </c>
    </row>
    <row r="407" s="2" customFormat="1" ht="24.15" customHeight="1">
      <c r="A407" s="38"/>
      <c r="B407" s="39"/>
      <c r="C407" s="199" t="s">
        <v>835</v>
      </c>
      <c r="D407" s="199" t="s">
        <v>222</v>
      </c>
      <c r="E407" s="200" t="s">
        <v>836</v>
      </c>
      <c r="F407" s="201" t="s">
        <v>837</v>
      </c>
      <c r="G407" s="202" t="s">
        <v>361</v>
      </c>
      <c r="H407" s="203">
        <v>17.975000000000001</v>
      </c>
      <c r="I407" s="204"/>
      <c r="J407" s="205">
        <f>ROUND(I407*H407,2)</f>
        <v>0</v>
      </c>
      <c r="K407" s="201" t="s">
        <v>225</v>
      </c>
      <c r="L407" s="44"/>
      <c r="M407" s="206" t="s">
        <v>19</v>
      </c>
      <c r="N407" s="207" t="s">
        <v>46</v>
      </c>
      <c r="O407" s="84"/>
      <c r="P407" s="208">
        <f>O407*H407</f>
        <v>0</v>
      </c>
      <c r="Q407" s="208">
        <v>0</v>
      </c>
      <c r="R407" s="208">
        <f>Q407*H407</f>
        <v>0</v>
      </c>
      <c r="S407" s="208">
        <v>0</v>
      </c>
      <c r="T407" s="209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10" t="s">
        <v>226</v>
      </c>
      <c r="AT407" s="210" t="s">
        <v>222</v>
      </c>
      <c r="AU407" s="210" t="s">
        <v>87</v>
      </c>
      <c r="AY407" s="17" t="s">
        <v>220</v>
      </c>
      <c r="BE407" s="211">
        <f>IF(N407="základní",J407,0)</f>
        <v>0</v>
      </c>
      <c r="BF407" s="211">
        <f>IF(N407="snížená",J407,0)</f>
        <v>0</v>
      </c>
      <c r="BG407" s="211">
        <f>IF(N407="zákl. přenesená",J407,0)</f>
        <v>0</v>
      </c>
      <c r="BH407" s="211">
        <f>IF(N407="sníž. přenesená",J407,0)</f>
        <v>0</v>
      </c>
      <c r="BI407" s="211">
        <f>IF(N407="nulová",J407,0)</f>
        <v>0</v>
      </c>
      <c r="BJ407" s="17" t="s">
        <v>80</v>
      </c>
      <c r="BK407" s="211">
        <f>ROUND(I407*H407,2)</f>
        <v>0</v>
      </c>
      <c r="BL407" s="17" t="s">
        <v>226</v>
      </c>
      <c r="BM407" s="210" t="s">
        <v>838</v>
      </c>
    </row>
    <row r="408" s="2" customFormat="1">
      <c r="A408" s="38"/>
      <c r="B408" s="39"/>
      <c r="C408" s="40"/>
      <c r="D408" s="212" t="s">
        <v>228</v>
      </c>
      <c r="E408" s="40"/>
      <c r="F408" s="213" t="s">
        <v>839</v>
      </c>
      <c r="G408" s="40"/>
      <c r="H408" s="40"/>
      <c r="I408" s="214"/>
      <c r="J408" s="40"/>
      <c r="K408" s="40"/>
      <c r="L408" s="44"/>
      <c r="M408" s="215"/>
      <c r="N408" s="216"/>
      <c r="O408" s="84"/>
      <c r="P408" s="84"/>
      <c r="Q408" s="84"/>
      <c r="R408" s="84"/>
      <c r="S408" s="84"/>
      <c r="T408" s="85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228</v>
      </c>
      <c r="AU408" s="17" t="s">
        <v>87</v>
      </c>
    </row>
    <row r="409" s="2" customFormat="1" ht="24.15" customHeight="1">
      <c r="A409" s="38"/>
      <c r="B409" s="39"/>
      <c r="C409" s="199" t="s">
        <v>840</v>
      </c>
      <c r="D409" s="199" t="s">
        <v>222</v>
      </c>
      <c r="E409" s="200" t="s">
        <v>841</v>
      </c>
      <c r="F409" s="201" t="s">
        <v>842</v>
      </c>
      <c r="G409" s="202" t="s">
        <v>361</v>
      </c>
      <c r="H409" s="203">
        <v>17.975000000000001</v>
      </c>
      <c r="I409" s="204"/>
      <c r="J409" s="205">
        <f>ROUND(I409*H409,2)</f>
        <v>0</v>
      </c>
      <c r="K409" s="201" t="s">
        <v>225</v>
      </c>
      <c r="L409" s="44"/>
      <c r="M409" s="206" t="s">
        <v>19</v>
      </c>
      <c r="N409" s="207" t="s">
        <v>46</v>
      </c>
      <c r="O409" s="84"/>
      <c r="P409" s="208">
        <f>O409*H409</f>
        <v>0</v>
      </c>
      <c r="Q409" s="208">
        <v>0</v>
      </c>
      <c r="R409" s="208">
        <f>Q409*H409</f>
        <v>0</v>
      </c>
      <c r="S409" s="208">
        <v>0</v>
      </c>
      <c r="T409" s="209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10" t="s">
        <v>226</v>
      </c>
      <c r="AT409" s="210" t="s">
        <v>222</v>
      </c>
      <c r="AU409" s="210" t="s">
        <v>87</v>
      </c>
      <c r="AY409" s="17" t="s">
        <v>220</v>
      </c>
      <c r="BE409" s="211">
        <f>IF(N409="základní",J409,0)</f>
        <v>0</v>
      </c>
      <c r="BF409" s="211">
        <f>IF(N409="snížená",J409,0)</f>
        <v>0</v>
      </c>
      <c r="BG409" s="211">
        <f>IF(N409="zákl. přenesená",J409,0)</f>
        <v>0</v>
      </c>
      <c r="BH409" s="211">
        <f>IF(N409="sníž. přenesená",J409,0)</f>
        <v>0</v>
      </c>
      <c r="BI409" s="211">
        <f>IF(N409="nulová",J409,0)</f>
        <v>0</v>
      </c>
      <c r="BJ409" s="17" t="s">
        <v>80</v>
      </c>
      <c r="BK409" s="211">
        <f>ROUND(I409*H409,2)</f>
        <v>0</v>
      </c>
      <c r="BL409" s="17" t="s">
        <v>226</v>
      </c>
      <c r="BM409" s="210" t="s">
        <v>843</v>
      </c>
    </row>
    <row r="410" s="2" customFormat="1">
      <c r="A410" s="38"/>
      <c r="B410" s="39"/>
      <c r="C410" s="40"/>
      <c r="D410" s="212" t="s">
        <v>228</v>
      </c>
      <c r="E410" s="40"/>
      <c r="F410" s="213" t="s">
        <v>844</v>
      </c>
      <c r="G410" s="40"/>
      <c r="H410" s="40"/>
      <c r="I410" s="214"/>
      <c r="J410" s="40"/>
      <c r="K410" s="40"/>
      <c r="L410" s="44"/>
      <c r="M410" s="215"/>
      <c r="N410" s="216"/>
      <c r="O410" s="84"/>
      <c r="P410" s="84"/>
      <c r="Q410" s="84"/>
      <c r="R410" s="84"/>
      <c r="S410" s="84"/>
      <c r="T410" s="85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T410" s="17" t="s">
        <v>228</v>
      </c>
      <c r="AU410" s="17" t="s">
        <v>87</v>
      </c>
    </row>
    <row r="411" s="12" customFormat="1" ht="25.92" customHeight="1">
      <c r="A411" s="12"/>
      <c r="B411" s="183"/>
      <c r="C411" s="184"/>
      <c r="D411" s="185" t="s">
        <v>74</v>
      </c>
      <c r="E411" s="186" t="s">
        <v>376</v>
      </c>
      <c r="F411" s="186" t="s">
        <v>845</v>
      </c>
      <c r="G411" s="184"/>
      <c r="H411" s="184"/>
      <c r="I411" s="187"/>
      <c r="J411" s="188">
        <f>BK411</f>
        <v>0</v>
      </c>
      <c r="K411" s="184"/>
      <c r="L411" s="189"/>
      <c r="M411" s="190"/>
      <c r="N411" s="191"/>
      <c r="O411" s="191"/>
      <c r="P411" s="192">
        <f>P412</f>
        <v>0</v>
      </c>
      <c r="Q411" s="191"/>
      <c r="R411" s="192">
        <f>R412</f>
        <v>0.40034000000000003</v>
      </c>
      <c r="S411" s="191"/>
      <c r="T411" s="193">
        <f>T412</f>
        <v>0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194" t="s">
        <v>86</v>
      </c>
      <c r="AT411" s="195" t="s">
        <v>74</v>
      </c>
      <c r="AU411" s="195" t="s">
        <v>75</v>
      </c>
      <c r="AY411" s="194" t="s">
        <v>220</v>
      </c>
      <c r="BK411" s="196">
        <f>BK412</f>
        <v>0</v>
      </c>
    </row>
    <row r="412" s="12" customFormat="1" ht="22.8" customHeight="1">
      <c r="A412" s="12"/>
      <c r="B412" s="183"/>
      <c r="C412" s="184"/>
      <c r="D412" s="185" t="s">
        <v>74</v>
      </c>
      <c r="E412" s="197" t="s">
        <v>846</v>
      </c>
      <c r="F412" s="197" t="s">
        <v>847</v>
      </c>
      <c r="G412" s="184"/>
      <c r="H412" s="184"/>
      <c r="I412" s="187"/>
      <c r="J412" s="198">
        <f>BK412</f>
        <v>0</v>
      </c>
      <c r="K412" s="184"/>
      <c r="L412" s="189"/>
      <c r="M412" s="190"/>
      <c r="N412" s="191"/>
      <c r="O412" s="191"/>
      <c r="P412" s="192">
        <f>SUM(P413:P416)</f>
        <v>0</v>
      </c>
      <c r="Q412" s="191"/>
      <c r="R412" s="192">
        <f>SUM(R413:R416)</f>
        <v>0.40034000000000003</v>
      </c>
      <c r="S412" s="191"/>
      <c r="T412" s="193">
        <f>SUM(T413:T416)</f>
        <v>0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194" t="s">
        <v>86</v>
      </c>
      <c r="AT412" s="195" t="s">
        <v>74</v>
      </c>
      <c r="AU412" s="195" t="s">
        <v>80</v>
      </c>
      <c r="AY412" s="194" t="s">
        <v>220</v>
      </c>
      <c r="BK412" s="196">
        <f>SUM(BK413:BK416)</f>
        <v>0</v>
      </c>
    </row>
    <row r="413" s="2" customFormat="1" ht="24.15" customHeight="1">
      <c r="A413" s="38"/>
      <c r="B413" s="39"/>
      <c r="C413" s="199" t="s">
        <v>848</v>
      </c>
      <c r="D413" s="199" t="s">
        <v>222</v>
      </c>
      <c r="E413" s="200" t="s">
        <v>849</v>
      </c>
      <c r="F413" s="201" t="s">
        <v>850</v>
      </c>
      <c r="G413" s="202" t="s">
        <v>119</v>
      </c>
      <c r="H413" s="203">
        <v>108.2</v>
      </c>
      <c r="I413" s="204"/>
      <c r="J413" s="205">
        <f>ROUND(I413*H413,2)</f>
        <v>0</v>
      </c>
      <c r="K413" s="201" t="s">
        <v>225</v>
      </c>
      <c r="L413" s="44"/>
      <c r="M413" s="206" t="s">
        <v>19</v>
      </c>
      <c r="N413" s="207" t="s">
        <v>46</v>
      </c>
      <c r="O413" s="84"/>
      <c r="P413" s="208">
        <f>O413*H413</f>
        <v>0</v>
      </c>
      <c r="Q413" s="208">
        <v>0</v>
      </c>
      <c r="R413" s="208">
        <f>Q413*H413</f>
        <v>0</v>
      </c>
      <c r="S413" s="208">
        <v>0</v>
      </c>
      <c r="T413" s="209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10" t="s">
        <v>553</v>
      </c>
      <c r="AT413" s="210" t="s">
        <v>222</v>
      </c>
      <c r="AU413" s="210" t="s">
        <v>87</v>
      </c>
      <c r="AY413" s="17" t="s">
        <v>220</v>
      </c>
      <c r="BE413" s="211">
        <f>IF(N413="základní",J413,0)</f>
        <v>0</v>
      </c>
      <c r="BF413" s="211">
        <f>IF(N413="snížená",J413,0)</f>
        <v>0</v>
      </c>
      <c r="BG413" s="211">
        <f>IF(N413="zákl. přenesená",J413,0)</f>
        <v>0</v>
      </c>
      <c r="BH413" s="211">
        <f>IF(N413="sníž. přenesená",J413,0)</f>
        <v>0</v>
      </c>
      <c r="BI413" s="211">
        <f>IF(N413="nulová",J413,0)</f>
        <v>0</v>
      </c>
      <c r="BJ413" s="17" t="s">
        <v>80</v>
      </c>
      <c r="BK413" s="211">
        <f>ROUND(I413*H413,2)</f>
        <v>0</v>
      </c>
      <c r="BL413" s="17" t="s">
        <v>553</v>
      </c>
      <c r="BM413" s="210" t="s">
        <v>851</v>
      </c>
    </row>
    <row r="414" s="2" customFormat="1">
      <c r="A414" s="38"/>
      <c r="B414" s="39"/>
      <c r="C414" s="40"/>
      <c r="D414" s="212" t="s">
        <v>228</v>
      </c>
      <c r="E414" s="40"/>
      <c r="F414" s="213" t="s">
        <v>852</v>
      </c>
      <c r="G414" s="40"/>
      <c r="H414" s="40"/>
      <c r="I414" s="214"/>
      <c r="J414" s="40"/>
      <c r="K414" s="40"/>
      <c r="L414" s="44"/>
      <c r="M414" s="215"/>
      <c r="N414" s="216"/>
      <c r="O414" s="84"/>
      <c r="P414" s="84"/>
      <c r="Q414" s="84"/>
      <c r="R414" s="84"/>
      <c r="S414" s="84"/>
      <c r="T414" s="85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7" t="s">
        <v>228</v>
      </c>
      <c r="AU414" s="17" t="s">
        <v>87</v>
      </c>
    </row>
    <row r="415" s="13" customFormat="1">
      <c r="A415" s="13"/>
      <c r="B415" s="217"/>
      <c r="C415" s="218"/>
      <c r="D415" s="219" t="s">
        <v>230</v>
      </c>
      <c r="E415" s="220" t="s">
        <v>19</v>
      </c>
      <c r="F415" s="221" t="s">
        <v>117</v>
      </c>
      <c r="G415" s="218"/>
      <c r="H415" s="222">
        <v>108.2</v>
      </c>
      <c r="I415" s="223"/>
      <c r="J415" s="218"/>
      <c r="K415" s="218"/>
      <c r="L415" s="224"/>
      <c r="M415" s="225"/>
      <c r="N415" s="226"/>
      <c r="O415" s="226"/>
      <c r="P415" s="226"/>
      <c r="Q415" s="226"/>
      <c r="R415" s="226"/>
      <c r="S415" s="226"/>
      <c r="T415" s="227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28" t="s">
        <v>230</v>
      </c>
      <c r="AU415" s="228" t="s">
        <v>87</v>
      </c>
      <c r="AV415" s="13" t="s">
        <v>87</v>
      </c>
      <c r="AW415" s="13" t="s">
        <v>36</v>
      </c>
      <c r="AX415" s="13" t="s">
        <v>80</v>
      </c>
      <c r="AY415" s="228" t="s">
        <v>220</v>
      </c>
    </row>
    <row r="416" s="2" customFormat="1" ht="16.5" customHeight="1">
      <c r="A416" s="38"/>
      <c r="B416" s="39"/>
      <c r="C416" s="241" t="s">
        <v>853</v>
      </c>
      <c r="D416" s="241" t="s">
        <v>376</v>
      </c>
      <c r="E416" s="242" t="s">
        <v>854</v>
      </c>
      <c r="F416" s="243" t="s">
        <v>855</v>
      </c>
      <c r="G416" s="244" t="s">
        <v>119</v>
      </c>
      <c r="H416" s="245">
        <v>108.2</v>
      </c>
      <c r="I416" s="246"/>
      <c r="J416" s="247">
        <f>ROUND(I416*H416,2)</f>
        <v>0</v>
      </c>
      <c r="K416" s="243" t="s">
        <v>225</v>
      </c>
      <c r="L416" s="248"/>
      <c r="M416" s="249" t="s">
        <v>19</v>
      </c>
      <c r="N416" s="250" t="s">
        <v>46</v>
      </c>
      <c r="O416" s="84"/>
      <c r="P416" s="208">
        <f>O416*H416</f>
        <v>0</v>
      </c>
      <c r="Q416" s="208">
        <v>0.0037000000000000002</v>
      </c>
      <c r="R416" s="208">
        <f>Q416*H416</f>
        <v>0.40034000000000003</v>
      </c>
      <c r="S416" s="208">
        <v>0</v>
      </c>
      <c r="T416" s="209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10" t="s">
        <v>856</v>
      </c>
      <c r="AT416" s="210" t="s">
        <v>376</v>
      </c>
      <c r="AU416" s="210" t="s">
        <v>87</v>
      </c>
      <c r="AY416" s="17" t="s">
        <v>220</v>
      </c>
      <c r="BE416" s="211">
        <f>IF(N416="základní",J416,0)</f>
        <v>0</v>
      </c>
      <c r="BF416" s="211">
        <f>IF(N416="snížená",J416,0)</f>
        <v>0</v>
      </c>
      <c r="BG416" s="211">
        <f>IF(N416="zákl. přenesená",J416,0)</f>
        <v>0</v>
      </c>
      <c r="BH416" s="211">
        <f>IF(N416="sníž. přenesená",J416,0)</f>
        <v>0</v>
      </c>
      <c r="BI416" s="211">
        <f>IF(N416="nulová",J416,0)</f>
        <v>0</v>
      </c>
      <c r="BJ416" s="17" t="s">
        <v>80</v>
      </c>
      <c r="BK416" s="211">
        <f>ROUND(I416*H416,2)</f>
        <v>0</v>
      </c>
      <c r="BL416" s="17" t="s">
        <v>856</v>
      </c>
      <c r="BM416" s="210" t="s">
        <v>857</v>
      </c>
    </row>
    <row r="417" s="12" customFormat="1" ht="25.92" customHeight="1">
      <c r="A417" s="12"/>
      <c r="B417" s="183"/>
      <c r="C417" s="184"/>
      <c r="D417" s="185" t="s">
        <v>74</v>
      </c>
      <c r="E417" s="186" t="s">
        <v>858</v>
      </c>
      <c r="F417" s="186" t="s">
        <v>859</v>
      </c>
      <c r="G417" s="184"/>
      <c r="H417" s="184"/>
      <c r="I417" s="187"/>
      <c r="J417" s="188">
        <f>BK417</f>
        <v>0</v>
      </c>
      <c r="K417" s="184"/>
      <c r="L417" s="189"/>
      <c r="M417" s="190"/>
      <c r="N417" s="191"/>
      <c r="O417" s="191"/>
      <c r="P417" s="192">
        <f>P418+P428+P431+P434</f>
        <v>0</v>
      </c>
      <c r="Q417" s="191"/>
      <c r="R417" s="192">
        <f>R418+R428+R431+R434</f>
        <v>0</v>
      </c>
      <c r="S417" s="191"/>
      <c r="T417" s="193">
        <f>T418+T428+T431+T434</f>
        <v>0</v>
      </c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R417" s="194" t="s">
        <v>244</v>
      </c>
      <c r="AT417" s="195" t="s">
        <v>74</v>
      </c>
      <c r="AU417" s="195" t="s">
        <v>75</v>
      </c>
      <c r="AY417" s="194" t="s">
        <v>220</v>
      </c>
      <c r="BK417" s="196">
        <f>BK418+BK428+BK431+BK434</f>
        <v>0</v>
      </c>
    </row>
    <row r="418" s="12" customFormat="1" ht="22.8" customHeight="1">
      <c r="A418" s="12"/>
      <c r="B418" s="183"/>
      <c r="C418" s="184"/>
      <c r="D418" s="185" t="s">
        <v>74</v>
      </c>
      <c r="E418" s="197" t="s">
        <v>860</v>
      </c>
      <c r="F418" s="197" t="s">
        <v>861</v>
      </c>
      <c r="G418" s="184"/>
      <c r="H418" s="184"/>
      <c r="I418" s="187"/>
      <c r="J418" s="198">
        <f>BK418</f>
        <v>0</v>
      </c>
      <c r="K418" s="184"/>
      <c r="L418" s="189"/>
      <c r="M418" s="190"/>
      <c r="N418" s="191"/>
      <c r="O418" s="191"/>
      <c r="P418" s="192">
        <f>SUM(P419:P427)</f>
        <v>0</v>
      </c>
      <c r="Q418" s="191"/>
      <c r="R418" s="192">
        <f>SUM(R419:R427)</f>
        <v>0</v>
      </c>
      <c r="S418" s="191"/>
      <c r="T418" s="193">
        <f>SUM(T419:T427)</f>
        <v>0</v>
      </c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R418" s="194" t="s">
        <v>244</v>
      </c>
      <c r="AT418" s="195" t="s">
        <v>74</v>
      </c>
      <c r="AU418" s="195" t="s">
        <v>80</v>
      </c>
      <c r="AY418" s="194" t="s">
        <v>220</v>
      </c>
      <c r="BK418" s="196">
        <f>SUM(BK419:BK427)</f>
        <v>0</v>
      </c>
    </row>
    <row r="419" s="2" customFormat="1" ht="16.5" customHeight="1">
      <c r="A419" s="38"/>
      <c r="B419" s="39"/>
      <c r="C419" s="199" t="s">
        <v>862</v>
      </c>
      <c r="D419" s="199" t="s">
        <v>222</v>
      </c>
      <c r="E419" s="200" t="s">
        <v>863</v>
      </c>
      <c r="F419" s="201" t="s">
        <v>864</v>
      </c>
      <c r="G419" s="202" t="s">
        <v>865</v>
      </c>
      <c r="H419" s="203">
        <v>1</v>
      </c>
      <c r="I419" s="204"/>
      <c r="J419" s="205">
        <f>ROUND(I419*H419,2)</f>
        <v>0</v>
      </c>
      <c r="K419" s="201" t="s">
        <v>225</v>
      </c>
      <c r="L419" s="44"/>
      <c r="M419" s="206" t="s">
        <v>19</v>
      </c>
      <c r="N419" s="207" t="s">
        <v>46</v>
      </c>
      <c r="O419" s="84"/>
      <c r="P419" s="208">
        <f>O419*H419</f>
        <v>0</v>
      </c>
      <c r="Q419" s="208">
        <v>0</v>
      </c>
      <c r="R419" s="208">
        <f>Q419*H419</f>
        <v>0</v>
      </c>
      <c r="S419" s="208">
        <v>0</v>
      </c>
      <c r="T419" s="209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10" t="s">
        <v>866</v>
      </c>
      <c r="AT419" s="210" t="s">
        <v>222</v>
      </c>
      <c r="AU419" s="210" t="s">
        <v>87</v>
      </c>
      <c r="AY419" s="17" t="s">
        <v>220</v>
      </c>
      <c r="BE419" s="211">
        <f>IF(N419="základní",J419,0)</f>
        <v>0</v>
      </c>
      <c r="BF419" s="211">
        <f>IF(N419="snížená",J419,0)</f>
        <v>0</v>
      </c>
      <c r="BG419" s="211">
        <f>IF(N419="zákl. přenesená",J419,0)</f>
        <v>0</v>
      </c>
      <c r="BH419" s="211">
        <f>IF(N419="sníž. přenesená",J419,0)</f>
        <v>0</v>
      </c>
      <c r="BI419" s="211">
        <f>IF(N419="nulová",J419,0)</f>
        <v>0</v>
      </c>
      <c r="BJ419" s="17" t="s">
        <v>80</v>
      </c>
      <c r="BK419" s="211">
        <f>ROUND(I419*H419,2)</f>
        <v>0</v>
      </c>
      <c r="BL419" s="17" t="s">
        <v>866</v>
      </c>
      <c r="BM419" s="210" t="s">
        <v>867</v>
      </c>
    </row>
    <row r="420" s="2" customFormat="1">
      <c r="A420" s="38"/>
      <c r="B420" s="39"/>
      <c r="C420" s="40"/>
      <c r="D420" s="212" t="s">
        <v>228</v>
      </c>
      <c r="E420" s="40"/>
      <c r="F420" s="213" t="s">
        <v>868</v>
      </c>
      <c r="G420" s="40"/>
      <c r="H420" s="40"/>
      <c r="I420" s="214"/>
      <c r="J420" s="40"/>
      <c r="K420" s="40"/>
      <c r="L420" s="44"/>
      <c r="M420" s="215"/>
      <c r="N420" s="216"/>
      <c r="O420" s="84"/>
      <c r="P420" s="84"/>
      <c r="Q420" s="84"/>
      <c r="R420" s="84"/>
      <c r="S420" s="84"/>
      <c r="T420" s="85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228</v>
      </c>
      <c r="AU420" s="17" t="s">
        <v>87</v>
      </c>
    </row>
    <row r="421" s="2" customFormat="1">
      <c r="A421" s="38"/>
      <c r="B421" s="39"/>
      <c r="C421" s="40"/>
      <c r="D421" s="219" t="s">
        <v>277</v>
      </c>
      <c r="E421" s="40"/>
      <c r="F421" s="229" t="s">
        <v>869</v>
      </c>
      <c r="G421" s="40"/>
      <c r="H421" s="40"/>
      <c r="I421" s="214"/>
      <c r="J421" s="40"/>
      <c r="K421" s="40"/>
      <c r="L421" s="44"/>
      <c r="M421" s="215"/>
      <c r="N421" s="216"/>
      <c r="O421" s="84"/>
      <c r="P421" s="84"/>
      <c r="Q421" s="84"/>
      <c r="R421" s="84"/>
      <c r="S421" s="84"/>
      <c r="T421" s="85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T421" s="17" t="s">
        <v>277</v>
      </c>
      <c r="AU421" s="17" t="s">
        <v>87</v>
      </c>
    </row>
    <row r="422" s="2" customFormat="1" ht="16.5" customHeight="1">
      <c r="A422" s="38"/>
      <c r="B422" s="39"/>
      <c r="C422" s="199" t="s">
        <v>870</v>
      </c>
      <c r="D422" s="199" t="s">
        <v>222</v>
      </c>
      <c r="E422" s="200" t="s">
        <v>871</v>
      </c>
      <c r="F422" s="201" t="s">
        <v>872</v>
      </c>
      <c r="G422" s="202" t="s">
        <v>865</v>
      </c>
      <c r="H422" s="203">
        <v>1</v>
      </c>
      <c r="I422" s="204"/>
      <c r="J422" s="205">
        <f>ROUND(I422*H422,2)</f>
        <v>0</v>
      </c>
      <c r="K422" s="201" t="s">
        <v>225</v>
      </c>
      <c r="L422" s="44"/>
      <c r="M422" s="206" t="s">
        <v>19</v>
      </c>
      <c r="N422" s="207" t="s">
        <v>46</v>
      </c>
      <c r="O422" s="84"/>
      <c r="P422" s="208">
        <f>O422*H422</f>
        <v>0</v>
      </c>
      <c r="Q422" s="208">
        <v>0</v>
      </c>
      <c r="R422" s="208">
        <f>Q422*H422</f>
        <v>0</v>
      </c>
      <c r="S422" s="208">
        <v>0</v>
      </c>
      <c r="T422" s="209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10" t="s">
        <v>866</v>
      </c>
      <c r="AT422" s="210" t="s">
        <v>222</v>
      </c>
      <c r="AU422" s="210" t="s">
        <v>87</v>
      </c>
      <c r="AY422" s="17" t="s">
        <v>220</v>
      </c>
      <c r="BE422" s="211">
        <f>IF(N422="základní",J422,0)</f>
        <v>0</v>
      </c>
      <c r="BF422" s="211">
        <f>IF(N422="snížená",J422,0)</f>
        <v>0</v>
      </c>
      <c r="BG422" s="211">
        <f>IF(N422="zákl. přenesená",J422,0)</f>
        <v>0</v>
      </c>
      <c r="BH422" s="211">
        <f>IF(N422="sníž. přenesená",J422,0)</f>
        <v>0</v>
      </c>
      <c r="BI422" s="211">
        <f>IF(N422="nulová",J422,0)</f>
        <v>0</v>
      </c>
      <c r="BJ422" s="17" t="s">
        <v>80</v>
      </c>
      <c r="BK422" s="211">
        <f>ROUND(I422*H422,2)</f>
        <v>0</v>
      </c>
      <c r="BL422" s="17" t="s">
        <v>866</v>
      </c>
      <c r="BM422" s="210" t="s">
        <v>873</v>
      </c>
    </row>
    <row r="423" s="2" customFormat="1">
      <c r="A423" s="38"/>
      <c r="B423" s="39"/>
      <c r="C423" s="40"/>
      <c r="D423" s="212" t="s">
        <v>228</v>
      </c>
      <c r="E423" s="40"/>
      <c r="F423" s="213" t="s">
        <v>874</v>
      </c>
      <c r="G423" s="40"/>
      <c r="H423" s="40"/>
      <c r="I423" s="214"/>
      <c r="J423" s="40"/>
      <c r="K423" s="40"/>
      <c r="L423" s="44"/>
      <c r="M423" s="215"/>
      <c r="N423" s="216"/>
      <c r="O423" s="84"/>
      <c r="P423" s="84"/>
      <c r="Q423" s="84"/>
      <c r="R423" s="84"/>
      <c r="S423" s="84"/>
      <c r="T423" s="85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T423" s="17" t="s">
        <v>228</v>
      </c>
      <c r="AU423" s="17" t="s">
        <v>87</v>
      </c>
    </row>
    <row r="424" s="2" customFormat="1">
      <c r="A424" s="38"/>
      <c r="B424" s="39"/>
      <c r="C424" s="40"/>
      <c r="D424" s="219" t="s">
        <v>277</v>
      </c>
      <c r="E424" s="40"/>
      <c r="F424" s="229" t="s">
        <v>875</v>
      </c>
      <c r="G424" s="40"/>
      <c r="H424" s="40"/>
      <c r="I424" s="214"/>
      <c r="J424" s="40"/>
      <c r="K424" s="40"/>
      <c r="L424" s="44"/>
      <c r="M424" s="215"/>
      <c r="N424" s="216"/>
      <c r="O424" s="84"/>
      <c r="P424" s="84"/>
      <c r="Q424" s="84"/>
      <c r="R424" s="84"/>
      <c r="S424" s="84"/>
      <c r="T424" s="85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T424" s="17" t="s">
        <v>277</v>
      </c>
      <c r="AU424" s="17" t="s">
        <v>87</v>
      </c>
    </row>
    <row r="425" s="2" customFormat="1" ht="16.5" customHeight="1">
      <c r="A425" s="38"/>
      <c r="B425" s="39"/>
      <c r="C425" s="199" t="s">
        <v>876</v>
      </c>
      <c r="D425" s="199" t="s">
        <v>222</v>
      </c>
      <c r="E425" s="200" t="s">
        <v>877</v>
      </c>
      <c r="F425" s="201" t="s">
        <v>878</v>
      </c>
      <c r="G425" s="202" t="s">
        <v>865</v>
      </c>
      <c r="H425" s="203">
        <v>1</v>
      </c>
      <c r="I425" s="204"/>
      <c r="J425" s="205">
        <f>ROUND(I425*H425,2)</f>
        <v>0</v>
      </c>
      <c r="K425" s="201" t="s">
        <v>225</v>
      </c>
      <c r="L425" s="44"/>
      <c r="M425" s="206" t="s">
        <v>19</v>
      </c>
      <c r="N425" s="207" t="s">
        <v>46</v>
      </c>
      <c r="O425" s="84"/>
      <c r="P425" s="208">
        <f>O425*H425</f>
        <v>0</v>
      </c>
      <c r="Q425" s="208">
        <v>0</v>
      </c>
      <c r="R425" s="208">
        <f>Q425*H425</f>
        <v>0</v>
      </c>
      <c r="S425" s="208">
        <v>0</v>
      </c>
      <c r="T425" s="209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10" t="s">
        <v>866</v>
      </c>
      <c r="AT425" s="210" t="s">
        <v>222</v>
      </c>
      <c r="AU425" s="210" t="s">
        <v>87</v>
      </c>
      <c r="AY425" s="17" t="s">
        <v>220</v>
      </c>
      <c r="BE425" s="211">
        <f>IF(N425="základní",J425,0)</f>
        <v>0</v>
      </c>
      <c r="BF425" s="211">
        <f>IF(N425="snížená",J425,0)</f>
        <v>0</v>
      </c>
      <c r="BG425" s="211">
        <f>IF(N425="zákl. přenesená",J425,0)</f>
        <v>0</v>
      </c>
      <c r="BH425" s="211">
        <f>IF(N425="sníž. přenesená",J425,0)</f>
        <v>0</v>
      </c>
      <c r="BI425" s="211">
        <f>IF(N425="nulová",J425,0)</f>
        <v>0</v>
      </c>
      <c r="BJ425" s="17" t="s">
        <v>80</v>
      </c>
      <c r="BK425" s="211">
        <f>ROUND(I425*H425,2)</f>
        <v>0</v>
      </c>
      <c r="BL425" s="17" t="s">
        <v>866</v>
      </c>
      <c r="BM425" s="210" t="s">
        <v>879</v>
      </c>
    </row>
    <row r="426" s="2" customFormat="1">
      <c r="A426" s="38"/>
      <c r="B426" s="39"/>
      <c r="C426" s="40"/>
      <c r="D426" s="212" t="s">
        <v>228</v>
      </c>
      <c r="E426" s="40"/>
      <c r="F426" s="213" t="s">
        <v>880</v>
      </c>
      <c r="G426" s="40"/>
      <c r="H426" s="40"/>
      <c r="I426" s="214"/>
      <c r="J426" s="40"/>
      <c r="K426" s="40"/>
      <c r="L426" s="44"/>
      <c r="M426" s="215"/>
      <c r="N426" s="216"/>
      <c r="O426" s="84"/>
      <c r="P426" s="84"/>
      <c r="Q426" s="84"/>
      <c r="R426" s="84"/>
      <c r="S426" s="84"/>
      <c r="T426" s="85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228</v>
      </c>
      <c r="AU426" s="17" t="s">
        <v>87</v>
      </c>
    </row>
    <row r="427" s="2" customFormat="1">
      <c r="A427" s="38"/>
      <c r="B427" s="39"/>
      <c r="C427" s="40"/>
      <c r="D427" s="219" t="s">
        <v>277</v>
      </c>
      <c r="E427" s="40"/>
      <c r="F427" s="229" t="s">
        <v>881</v>
      </c>
      <c r="G427" s="40"/>
      <c r="H427" s="40"/>
      <c r="I427" s="214"/>
      <c r="J427" s="40"/>
      <c r="K427" s="40"/>
      <c r="L427" s="44"/>
      <c r="M427" s="215"/>
      <c r="N427" s="216"/>
      <c r="O427" s="84"/>
      <c r="P427" s="84"/>
      <c r="Q427" s="84"/>
      <c r="R427" s="84"/>
      <c r="S427" s="84"/>
      <c r="T427" s="85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277</v>
      </c>
      <c r="AU427" s="17" t="s">
        <v>87</v>
      </c>
    </row>
    <row r="428" s="12" customFormat="1" ht="22.8" customHeight="1">
      <c r="A428" s="12"/>
      <c r="B428" s="183"/>
      <c r="C428" s="184"/>
      <c r="D428" s="185" t="s">
        <v>74</v>
      </c>
      <c r="E428" s="197" t="s">
        <v>882</v>
      </c>
      <c r="F428" s="197" t="s">
        <v>883</v>
      </c>
      <c r="G428" s="184"/>
      <c r="H428" s="184"/>
      <c r="I428" s="187"/>
      <c r="J428" s="198">
        <f>BK428</f>
        <v>0</v>
      </c>
      <c r="K428" s="184"/>
      <c r="L428" s="189"/>
      <c r="M428" s="190"/>
      <c r="N428" s="191"/>
      <c r="O428" s="191"/>
      <c r="P428" s="192">
        <f>SUM(P429:P430)</f>
        <v>0</v>
      </c>
      <c r="Q428" s="191"/>
      <c r="R428" s="192">
        <f>SUM(R429:R430)</f>
        <v>0</v>
      </c>
      <c r="S428" s="191"/>
      <c r="T428" s="193">
        <f>SUM(T429:T430)</f>
        <v>0</v>
      </c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R428" s="194" t="s">
        <v>244</v>
      </c>
      <c r="AT428" s="195" t="s">
        <v>74</v>
      </c>
      <c r="AU428" s="195" t="s">
        <v>80</v>
      </c>
      <c r="AY428" s="194" t="s">
        <v>220</v>
      </c>
      <c r="BK428" s="196">
        <f>SUM(BK429:BK430)</f>
        <v>0</v>
      </c>
    </row>
    <row r="429" s="2" customFormat="1" ht="16.5" customHeight="1">
      <c r="A429" s="38"/>
      <c r="B429" s="39"/>
      <c r="C429" s="199" t="s">
        <v>856</v>
      </c>
      <c r="D429" s="199" t="s">
        <v>222</v>
      </c>
      <c r="E429" s="200" t="s">
        <v>884</v>
      </c>
      <c r="F429" s="201" t="s">
        <v>885</v>
      </c>
      <c r="G429" s="202" t="s">
        <v>865</v>
      </c>
      <c r="H429" s="203">
        <v>1</v>
      </c>
      <c r="I429" s="204"/>
      <c r="J429" s="205">
        <f>ROUND(I429*H429,2)</f>
        <v>0</v>
      </c>
      <c r="K429" s="201" t="s">
        <v>225</v>
      </c>
      <c r="L429" s="44"/>
      <c r="M429" s="206" t="s">
        <v>19</v>
      </c>
      <c r="N429" s="207" t="s">
        <v>46</v>
      </c>
      <c r="O429" s="84"/>
      <c r="P429" s="208">
        <f>O429*H429</f>
        <v>0</v>
      </c>
      <c r="Q429" s="208">
        <v>0</v>
      </c>
      <c r="R429" s="208">
        <f>Q429*H429</f>
        <v>0</v>
      </c>
      <c r="S429" s="208">
        <v>0</v>
      </c>
      <c r="T429" s="209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10" t="s">
        <v>866</v>
      </c>
      <c r="AT429" s="210" t="s">
        <v>222</v>
      </c>
      <c r="AU429" s="210" t="s">
        <v>87</v>
      </c>
      <c r="AY429" s="17" t="s">
        <v>220</v>
      </c>
      <c r="BE429" s="211">
        <f>IF(N429="základní",J429,0)</f>
        <v>0</v>
      </c>
      <c r="BF429" s="211">
        <f>IF(N429="snížená",J429,0)</f>
        <v>0</v>
      </c>
      <c r="BG429" s="211">
        <f>IF(N429="zákl. přenesená",J429,0)</f>
        <v>0</v>
      </c>
      <c r="BH429" s="211">
        <f>IF(N429="sníž. přenesená",J429,0)</f>
        <v>0</v>
      </c>
      <c r="BI429" s="211">
        <f>IF(N429="nulová",J429,0)</f>
        <v>0</v>
      </c>
      <c r="BJ429" s="17" t="s">
        <v>80</v>
      </c>
      <c r="BK429" s="211">
        <f>ROUND(I429*H429,2)</f>
        <v>0</v>
      </c>
      <c r="BL429" s="17" t="s">
        <v>866</v>
      </c>
      <c r="BM429" s="210" t="s">
        <v>886</v>
      </c>
    </row>
    <row r="430" s="2" customFormat="1">
      <c r="A430" s="38"/>
      <c r="B430" s="39"/>
      <c r="C430" s="40"/>
      <c r="D430" s="212" t="s">
        <v>228</v>
      </c>
      <c r="E430" s="40"/>
      <c r="F430" s="213" t="s">
        <v>887</v>
      </c>
      <c r="G430" s="40"/>
      <c r="H430" s="40"/>
      <c r="I430" s="214"/>
      <c r="J430" s="40"/>
      <c r="K430" s="40"/>
      <c r="L430" s="44"/>
      <c r="M430" s="215"/>
      <c r="N430" s="216"/>
      <c r="O430" s="84"/>
      <c r="P430" s="84"/>
      <c r="Q430" s="84"/>
      <c r="R430" s="84"/>
      <c r="S430" s="84"/>
      <c r="T430" s="85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T430" s="17" t="s">
        <v>228</v>
      </c>
      <c r="AU430" s="17" t="s">
        <v>87</v>
      </c>
    </row>
    <row r="431" s="12" customFormat="1" ht="22.8" customHeight="1">
      <c r="A431" s="12"/>
      <c r="B431" s="183"/>
      <c r="C431" s="184"/>
      <c r="D431" s="185" t="s">
        <v>74</v>
      </c>
      <c r="E431" s="197" t="s">
        <v>888</v>
      </c>
      <c r="F431" s="197" t="s">
        <v>889</v>
      </c>
      <c r="G431" s="184"/>
      <c r="H431" s="184"/>
      <c r="I431" s="187"/>
      <c r="J431" s="198">
        <f>BK431</f>
        <v>0</v>
      </c>
      <c r="K431" s="184"/>
      <c r="L431" s="189"/>
      <c r="M431" s="190"/>
      <c r="N431" s="191"/>
      <c r="O431" s="191"/>
      <c r="P431" s="192">
        <f>SUM(P432:P433)</f>
        <v>0</v>
      </c>
      <c r="Q431" s="191"/>
      <c r="R431" s="192">
        <f>SUM(R432:R433)</f>
        <v>0</v>
      </c>
      <c r="S431" s="191"/>
      <c r="T431" s="193">
        <f>SUM(T432:T433)</f>
        <v>0</v>
      </c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R431" s="194" t="s">
        <v>244</v>
      </c>
      <c r="AT431" s="195" t="s">
        <v>74</v>
      </c>
      <c r="AU431" s="195" t="s">
        <v>80</v>
      </c>
      <c r="AY431" s="194" t="s">
        <v>220</v>
      </c>
      <c r="BK431" s="196">
        <f>SUM(BK432:BK433)</f>
        <v>0</v>
      </c>
    </row>
    <row r="432" s="2" customFormat="1" ht="16.5" customHeight="1">
      <c r="A432" s="38"/>
      <c r="B432" s="39"/>
      <c r="C432" s="199" t="s">
        <v>890</v>
      </c>
      <c r="D432" s="199" t="s">
        <v>222</v>
      </c>
      <c r="E432" s="200" t="s">
        <v>891</v>
      </c>
      <c r="F432" s="201" t="s">
        <v>892</v>
      </c>
      <c r="G432" s="202" t="s">
        <v>140</v>
      </c>
      <c r="H432" s="203">
        <v>8</v>
      </c>
      <c r="I432" s="204"/>
      <c r="J432" s="205">
        <f>ROUND(I432*H432,2)</f>
        <v>0</v>
      </c>
      <c r="K432" s="201" t="s">
        <v>225</v>
      </c>
      <c r="L432" s="44"/>
      <c r="M432" s="206" t="s">
        <v>19</v>
      </c>
      <c r="N432" s="207" t="s">
        <v>46</v>
      </c>
      <c r="O432" s="84"/>
      <c r="P432" s="208">
        <f>O432*H432</f>
        <v>0</v>
      </c>
      <c r="Q432" s="208">
        <v>0</v>
      </c>
      <c r="R432" s="208">
        <f>Q432*H432</f>
        <v>0</v>
      </c>
      <c r="S432" s="208">
        <v>0</v>
      </c>
      <c r="T432" s="209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10" t="s">
        <v>866</v>
      </c>
      <c r="AT432" s="210" t="s">
        <v>222</v>
      </c>
      <c r="AU432" s="210" t="s">
        <v>87</v>
      </c>
      <c r="AY432" s="17" t="s">
        <v>220</v>
      </c>
      <c r="BE432" s="211">
        <f>IF(N432="základní",J432,0)</f>
        <v>0</v>
      </c>
      <c r="BF432" s="211">
        <f>IF(N432="snížená",J432,0)</f>
        <v>0</v>
      </c>
      <c r="BG432" s="211">
        <f>IF(N432="zákl. přenesená",J432,0)</f>
        <v>0</v>
      </c>
      <c r="BH432" s="211">
        <f>IF(N432="sníž. přenesená",J432,0)</f>
        <v>0</v>
      </c>
      <c r="BI432" s="211">
        <f>IF(N432="nulová",J432,0)</f>
        <v>0</v>
      </c>
      <c r="BJ432" s="17" t="s">
        <v>80</v>
      </c>
      <c r="BK432" s="211">
        <f>ROUND(I432*H432,2)</f>
        <v>0</v>
      </c>
      <c r="BL432" s="17" t="s">
        <v>866</v>
      </c>
      <c r="BM432" s="210" t="s">
        <v>893</v>
      </c>
    </row>
    <row r="433" s="2" customFormat="1">
      <c r="A433" s="38"/>
      <c r="B433" s="39"/>
      <c r="C433" s="40"/>
      <c r="D433" s="212" t="s">
        <v>228</v>
      </c>
      <c r="E433" s="40"/>
      <c r="F433" s="213" t="s">
        <v>894</v>
      </c>
      <c r="G433" s="40"/>
      <c r="H433" s="40"/>
      <c r="I433" s="214"/>
      <c r="J433" s="40"/>
      <c r="K433" s="40"/>
      <c r="L433" s="44"/>
      <c r="M433" s="215"/>
      <c r="N433" s="216"/>
      <c r="O433" s="84"/>
      <c r="P433" s="84"/>
      <c r="Q433" s="84"/>
      <c r="R433" s="84"/>
      <c r="S433" s="84"/>
      <c r="T433" s="85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T433" s="17" t="s">
        <v>228</v>
      </c>
      <c r="AU433" s="17" t="s">
        <v>87</v>
      </c>
    </row>
    <row r="434" s="12" customFormat="1" ht="22.8" customHeight="1">
      <c r="A434" s="12"/>
      <c r="B434" s="183"/>
      <c r="C434" s="184"/>
      <c r="D434" s="185" t="s">
        <v>74</v>
      </c>
      <c r="E434" s="197" t="s">
        <v>895</v>
      </c>
      <c r="F434" s="197" t="s">
        <v>896</v>
      </c>
      <c r="G434" s="184"/>
      <c r="H434" s="184"/>
      <c r="I434" s="187"/>
      <c r="J434" s="198">
        <f>BK434</f>
        <v>0</v>
      </c>
      <c r="K434" s="184"/>
      <c r="L434" s="189"/>
      <c r="M434" s="190"/>
      <c r="N434" s="191"/>
      <c r="O434" s="191"/>
      <c r="P434" s="192">
        <f>SUM(P435:P437)</f>
        <v>0</v>
      </c>
      <c r="Q434" s="191"/>
      <c r="R434" s="192">
        <f>SUM(R435:R437)</f>
        <v>0</v>
      </c>
      <c r="S434" s="191"/>
      <c r="T434" s="193">
        <f>SUM(T435:T437)</f>
        <v>0</v>
      </c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R434" s="194" t="s">
        <v>244</v>
      </c>
      <c r="AT434" s="195" t="s">
        <v>74</v>
      </c>
      <c r="AU434" s="195" t="s">
        <v>80</v>
      </c>
      <c r="AY434" s="194" t="s">
        <v>220</v>
      </c>
      <c r="BK434" s="196">
        <f>SUM(BK435:BK437)</f>
        <v>0</v>
      </c>
    </row>
    <row r="435" s="2" customFormat="1" ht="16.5" customHeight="1">
      <c r="A435" s="38"/>
      <c r="B435" s="39"/>
      <c r="C435" s="199" t="s">
        <v>897</v>
      </c>
      <c r="D435" s="199" t="s">
        <v>222</v>
      </c>
      <c r="E435" s="200" t="s">
        <v>898</v>
      </c>
      <c r="F435" s="201" t="s">
        <v>899</v>
      </c>
      <c r="G435" s="202" t="s">
        <v>865</v>
      </c>
      <c r="H435" s="203">
        <v>1</v>
      </c>
      <c r="I435" s="204"/>
      <c r="J435" s="205">
        <f>ROUND(I435*H435,2)</f>
        <v>0</v>
      </c>
      <c r="K435" s="201" t="s">
        <v>225</v>
      </c>
      <c r="L435" s="44"/>
      <c r="M435" s="206" t="s">
        <v>19</v>
      </c>
      <c r="N435" s="207" t="s">
        <v>46</v>
      </c>
      <c r="O435" s="84"/>
      <c r="P435" s="208">
        <f>O435*H435</f>
        <v>0</v>
      </c>
      <c r="Q435" s="208">
        <v>0</v>
      </c>
      <c r="R435" s="208">
        <f>Q435*H435</f>
        <v>0</v>
      </c>
      <c r="S435" s="208">
        <v>0</v>
      </c>
      <c r="T435" s="209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10" t="s">
        <v>866</v>
      </c>
      <c r="AT435" s="210" t="s">
        <v>222</v>
      </c>
      <c r="AU435" s="210" t="s">
        <v>87</v>
      </c>
      <c r="AY435" s="17" t="s">
        <v>220</v>
      </c>
      <c r="BE435" s="211">
        <f>IF(N435="základní",J435,0)</f>
        <v>0</v>
      </c>
      <c r="BF435" s="211">
        <f>IF(N435="snížená",J435,0)</f>
        <v>0</v>
      </c>
      <c r="BG435" s="211">
        <f>IF(N435="zákl. přenesená",J435,0)</f>
        <v>0</v>
      </c>
      <c r="BH435" s="211">
        <f>IF(N435="sníž. přenesená",J435,0)</f>
        <v>0</v>
      </c>
      <c r="BI435" s="211">
        <f>IF(N435="nulová",J435,0)</f>
        <v>0</v>
      </c>
      <c r="BJ435" s="17" t="s">
        <v>80</v>
      </c>
      <c r="BK435" s="211">
        <f>ROUND(I435*H435,2)</f>
        <v>0</v>
      </c>
      <c r="BL435" s="17" t="s">
        <v>866</v>
      </c>
      <c r="BM435" s="210" t="s">
        <v>900</v>
      </c>
    </row>
    <row r="436" s="2" customFormat="1">
      <c r="A436" s="38"/>
      <c r="B436" s="39"/>
      <c r="C436" s="40"/>
      <c r="D436" s="212" t="s">
        <v>228</v>
      </c>
      <c r="E436" s="40"/>
      <c r="F436" s="213" t="s">
        <v>901</v>
      </c>
      <c r="G436" s="40"/>
      <c r="H436" s="40"/>
      <c r="I436" s="214"/>
      <c r="J436" s="40"/>
      <c r="K436" s="40"/>
      <c r="L436" s="44"/>
      <c r="M436" s="215"/>
      <c r="N436" s="216"/>
      <c r="O436" s="84"/>
      <c r="P436" s="84"/>
      <c r="Q436" s="84"/>
      <c r="R436" s="84"/>
      <c r="S436" s="84"/>
      <c r="T436" s="85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T436" s="17" t="s">
        <v>228</v>
      </c>
      <c r="AU436" s="17" t="s">
        <v>87</v>
      </c>
    </row>
    <row r="437" s="2" customFormat="1">
      <c r="A437" s="38"/>
      <c r="B437" s="39"/>
      <c r="C437" s="40"/>
      <c r="D437" s="219" t="s">
        <v>277</v>
      </c>
      <c r="E437" s="40"/>
      <c r="F437" s="229" t="s">
        <v>902</v>
      </c>
      <c r="G437" s="40"/>
      <c r="H437" s="40"/>
      <c r="I437" s="214"/>
      <c r="J437" s="40"/>
      <c r="K437" s="40"/>
      <c r="L437" s="44"/>
      <c r="M437" s="251"/>
      <c r="N437" s="252"/>
      <c r="O437" s="253"/>
      <c r="P437" s="253"/>
      <c r="Q437" s="253"/>
      <c r="R437" s="253"/>
      <c r="S437" s="253"/>
      <c r="T437" s="254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7" t="s">
        <v>277</v>
      </c>
      <c r="AU437" s="17" t="s">
        <v>87</v>
      </c>
    </row>
    <row r="438" s="2" customFormat="1" ht="6.96" customHeight="1">
      <c r="A438" s="38"/>
      <c r="B438" s="59"/>
      <c r="C438" s="60"/>
      <c r="D438" s="60"/>
      <c r="E438" s="60"/>
      <c r="F438" s="60"/>
      <c r="G438" s="60"/>
      <c r="H438" s="60"/>
      <c r="I438" s="60"/>
      <c r="J438" s="60"/>
      <c r="K438" s="60"/>
      <c r="L438" s="44"/>
      <c r="M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</row>
  </sheetData>
  <sheetProtection sheet="1" autoFilter="0" formatColumns="0" formatRows="0" objects="1" scenarios="1" spinCount="100000" saltValue="XC32ZUm6+lkONfmfdRghXBg4tqul1JQCDAgkcTQbSk8CYR+hSj0dRpXxUnDY/EdxvvjxUoc4fRqSOwMwdPEG9A==" hashValue="TJFPU5JlWLgjG8FiK6ROLDMUIH1WRDjex+AoytsYEiDT85bFizlqaMuhBTVbxkw5QOW4KkmLyfxLk0/8gU+sTw==" algorithmName="SHA-512" password="CC35"/>
  <autoFilter ref="C89:K437"/>
  <mergeCells count="6">
    <mergeCell ref="E7:H7"/>
    <mergeCell ref="E16:H16"/>
    <mergeCell ref="E25:H25"/>
    <mergeCell ref="E46:H46"/>
    <mergeCell ref="E82:H82"/>
    <mergeCell ref="L2:V2"/>
  </mergeCells>
  <hyperlinks>
    <hyperlink ref="F94" r:id="rId1" display="https://podminky.urs.cz/item/CS_URS_2023_01/113106121"/>
    <hyperlink ref="F97" r:id="rId2" display="https://podminky.urs.cz/item/CS_URS_2023_01/113106122"/>
    <hyperlink ref="F100" r:id="rId3" display="https://podminky.urs.cz/item/CS_URS_2023_01/113106123"/>
    <hyperlink ref="F103" r:id="rId4" display="https://podminky.urs.cz/item/CS_URS_2023_01/113106125"/>
    <hyperlink ref="F106" r:id="rId5" display="https://podminky.urs.cz/item/CS_URS_2023_01/113106240"/>
    <hyperlink ref="F109" r:id="rId6" display="https://podminky.urs.cz/item/CS_URS_2023_01/113107031"/>
    <hyperlink ref="F112" r:id="rId7" display="https://podminky.urs.cz/item/CS_URS_2023_01/113107223"/>
    <hyperlink ref="F115" r:id="rId8" display="https://podminky.urs.cz/item/CS_URS_2023_01/113107243"/>
    <hyperlink ref="F118" r:id="rId9" display="https://podminky.urs.cz/item/CS_URS_2023_01/113201112"/>
    <hyperlink ref="F121" r:id="rId10" display="https://podminky.urs.cz/item/CS_URS_2023_01/113202111"/>
    <hyperlink ref="F124" r:id="rId11" display="https://podminky.urs.cz/item/CS_URS_2023_01/115001101"/>
    <hyperlink ref="F127" r:id="rId12" display="https://podminky.urs.cz/item/CS_URS_2023_01/115101201"/>
    <hyperlink ref="F130" r:id="rId13" display="https://podminky.urs.cz/item/CS_URS_2023_01/119001405"/>
    <hyperlink ref="F133" r:id="rId14" display="https://podminky.urs.cz/item/CS_URS_2023_01/119001421"/>
    <hyperlink ref="F136" r:id="rId15" display="https://podminky.urs.cz/item/CS_URS_2023_01/119003211"/>
    <hyperlink ref="F138" r:id="rId16" display="https://podminky.urs.cz/item/CS_URS_2023_01/119003212"/>
    <hyperlink ref="F140" r:id="rId17" display="https://podminky.urs.cz/item/CS_URS_2023_01/122452204"/>
    <hyperlink ref="F143" r:id="rId18" display="https://podminky.urs.cz/item/CS_URS_2023_01/131251100"/>
    <hyperlink ref="F146" r:id="rId19" display="https://podminky.urs.cz/item/CS_URS_2023_01/132251251"/>
    <hyperlink ref="F149" r:id="rId20" display="https://podminky.urs.cz/item/CS_URS_2023_01/132251254"/>
    <hyperlink ref="F152" r:id="rId21" display="https://podminky.urs.cz/item/CS_URS_2023_01/139001101"/>
    <hyperlink ref="F157" r:id="rId22" display="https://podminky.urs.cz/item/CS_URS_2023_01/151811131"/>
    <hyperlink ref="F160" r:id="rId23" display="https://podminky.urs.cz/item/CS_URS_2023_01/151811132"/>
    <hyperlink ref="F163" r:id="rId24" display="https://podminky.urs.cz/item/CS_URS_2023_01/151811231"/>
    <hyperlink ref="F166" r:id="rId25" display="https://podminky.urs.cz/item/CS_URS_2023_01/151811232"/>
    <hyperlink ref="F169" r:id="rId26" display="https://podminky.urs.cz/item/CS_URS_2023_01/162451106"/>
    <hyperlink ref="F172" r:id="rId27" display="https://podminky.urs.cz/item/CS_URS_2023_01/171201231"/>
    <hyperlink ref="F175" r:id="rId28" display="https://podminky.urs.cz/item/CS_URS_2023_01/171251201"/>
    <hyperlink ref="F178" r:id="rId29" display="https://podminky.urs.cz/item/CS_URS_2023_01/174152101"/>
    <hyperlink ref="F182" r:id="rId30" display="https://podminky.urs.cz/item/CS_URS_2023_01/175151101"/>
    <hyperlink ref="F186" r:id="rId31" display="https://podminky.urs.cz/item/CS_URS_2023_01/181152302"/>
    <hyperlink ref="F190" r:id="rId32" display="https://podminky.urs.cz/item/CS_URS_2023_01/212752101"/>
    <hyperlink ref="F194" r:id="rId33" display="https://podminky.urs.cz/item/CS_URS_2023_01/358315114"/>
    <hyperlink ref="F197" r:id="rId34" display="https://podminky.urs.cz/item/CS_URS_2023_01/359901211"/>
    <hyperlink ref="F201" r:id="rId35" display="https://podminky.urs.cz/item/CS_URS_2023_01/451573111"/>
    <hyperlink ref="F204" r:id="rId36" display="https://podminky.urs.cz/item/CS_URS_2023_01/452112112"/>
    <hyperlink ref="F210" r:id="rId37" display="https://podminky.urs.cz/item/CS_URS_2023_01/452112122"/>
    <hyperlink ref="F213" r:id="rId38" display="https://podminky.urs.cz/item/CS_URS_2023_01/452311141"/>
    <hyperlink ref="F216" r:id="rId39" display="https://podminky.urs.cz/item/CS_URS_2023_01/452351101"/>
    <hyperlink ref="F220" r:id="rId40" display="https://podminky.urs.cz/item/CS_URS_2023_01/564851111"/>
    <hyperlink ref="F223" r:id="rId41" display="https://podminky.urs.cz/item/CS_URS_2023_01/564861111"/>
    <hyperlink ref="F226" r:id="rId42" display="https://podminky.urs.cz/item/CS_URS_2023_01/564871116"/>
    <hyperlink ref="F230" r:id="rId43" display="https://podminky.urs.cz/item/CS_URS_2023_01/565156101"/>
    <hyperlink ref="F233" r:id="rId44" display="https://podminky.urs.cz/item/CS_URS_2023_01/573111112"/>
    <hyperlink ref="F236" r:id="rId45" display="https://podminky.urs.cz/item/CS_URS_2023_01/573211109"/>
    <hyperlink ref="F239" r:id="rId46" display="https://podminky.urs.cz/item/CS_URS_2023_01/577144121"/>
    <hyperlink ref="F242" r:id="rId47" display="https://podminky.urs.cz/item/CS_URS_2023_01/581124115"/>
    <hyperlink ref="F245" r:id="rId48" display="https://podminky.urs.cz/item/CS_URS_2023_01/596211110"/>
    <hyperlink ref="F252" r:id="rId49" display="https://podminky.urs.cz/item/CS_URS_2023_01/596411111"/>
    <hyperlink ref="F256" r:id="rId50" display="https://podminky.urs.cz/item/CS_URS_2023_01/596811120"/>
    <hyperlink ref="F260" r:id="rId51" display="https://podminky.urs.cz/item/CS_URS_2023_01/596811220"/>
    <hyperlink ref="F264" r:id="rId52" display="https://podminky.urs.cz/item/CS_URS_2023_01/596841120"/>
    <hyperlink ref="F269" r:id="rId53" display="https://podminky.urs.cz/item/CS_URS_2023_01/830311811"/>
    <hyperlink ref="F272" r:id="rId54" display="https://podminky.urs.cz/item/CS_URS_2023_01/871310310"/>
    <hyperlink ref="F277" r:id="rId55" display="https://podminky.urs.cz/item/CS_URS_2023_01/871420320"/>
    <hyperlink ref="F282" r:id="rId56" display="https://podminky.urs.cz/item/CS_URS_2023_01/877310330"/>
    <hyperlink ref="F286" r:id="rId57" display="https://podminky.urs.cz/item/CS_URS_2023_01/890211851"/>
    <hyperlink ref="F291" r:id="rId58" display="https://podminky.urs.cz/item/CS_URS_2023_01/890411851"/>
    <hyperlink ref="F294" r:id="rId59" display="https://podminky.urs.cz/item/CS_URS_2023_01/894211151"/>
    <hyperlink ref="F296" r:id="rId60" display="https://podminky.urs.cz/item/CS_URS_2023_01/894302262"/>
    <hyperlink ref="F299" r:id="rId61" display="https://podminky.urs.cz/item/CS_URS_2023_01/894411311"/>
    <hyperlink ref="F306" r:id="rId62" display="https://podminky.urs.cz/item/CS_URS_2023_01/894412411"/>
    <hyperlink ref="F311" r:id="rId63" display="https://podminky.urs.cz/item/CS_URS_2023_01/894414111"/>
    <hyperlink ref="F316" r:id="rId64" display="https://podminky.urs.cz/item/CS_URS_2023_01/894503111"/>
    <hyperlink ref="F319" r:id="rId65" display="https://podminky.urs.cz/item/CS_URS_2023_01/894608112"/>
    <hyperlink ref="F322" r:id="rId66" display="https://podminky.urs.cz/item/CS_URS_2023_01/895941342"/>
    <hyperlink ref="F326" r:id="rId67" display="https://podminky.urs.cz/item/CS_URS_2023_01/895941351"/>
    <hyperlink ref="F330" r:id="rId68" display="https://podminky.urs.cz/item/CS_URS_2023_01/895941361"/>
    <hyperlink ref="F334" r:id="rId69" display="https://podminky.urs.cz/item/CS_URS_2023_01/895941367"/>
    <hyperlink ref="F338" r:id="rId70" display="https://podminky.urs.cz/item/CS_URS_2023_01/899103211"/>
    <hyperlink ref="F342" r:id="rId71" display="https://podminky.urs.cz/item/CS_URS_2023_01/899104112"/>
    <hyperlink ref="F346" r:id="rId72" display="https://podminky.urs.cz/item/CS_URS_2023_01/899202211"/>
    <hyperlink ref="F349" r:id="rId73" display="https://podminky.urs.cz/item/CS_URS_2023_01/899203112"/>
    <hyperlink ref="F358" r:id="rId74" display="https://podminky.urs.cz/item/CS_URS_2023_01/916131213"/>
    <hyperlink ref="F368" r:id="rId75" display="https://podminky.urs.cz/item/CS_URS_2023_01/916231113"/>
    <hyperlink ref="F373" r:id="rId76" display="https://podminky.urs.cz/item/CS_URS_2023_01/919735123"/>
    <hyperlink ref="F376" r:id="rId77" display="https://podminky.urs.cz/item/CS_URS_2023_01/977213111"/>
    <hyperlink ref="F379" r:id="rId78" display="https://podminky.urs.cz/item/CS_URS_2023_01/979054441"/>
    <hyperlink ref="F382" r:id="rId79" display="https://podminky.urs.cz/item/CS_URS_2023_01/979054442"/>
    <hyperlink ref="F385" r:id="rId80" display="https://podminky.urs.cz/item/CS_URS_2023_01/979054451"/>
    <hyperlink ref="F389" r:id="rId81" display="https://podminky.urs.cz/item/CS_URS_2023_01/997221551"/>
    <hyperlink ref="F391" r:id="rId82" display="https://podminky.urs.cz/item/CS_URS_2023_01/997221559"/>
    <hyperlink ref="F393" r:id="rId83" display="https://podminky.urs.cz/item/CS_URS_2023_01/997221561"/>
    <hyperlink ref="F395" r:id="rId84" display="https://podminky.urs.cz/item/CS_URS_2023_01/997221569"/>
    <hyperlink ref="F397" r:id="rId85" display="https://podminky.urs.cz/item/CS_URS_2023_01/997221861"/>
    <hyperlink ref="F399" r:id="rId86" display="https://podminky.urs.cz/item/CS_URS_2023_01/997221862"/>
    <hyperlink ref="F401" r:id="rId87" display="https://podminky.urs.cz/item/CS_URS_2023_01/997221875"/>
    <hyperlink ref="F404" r:id="rId88" display="https://podminky.urs.cz/item/CS_URS_2023_01/998274101"/>
    <hyperlink ref="F406" r:id="rId89" display="https://podminky.urs.cz/item/CS_URS_2023_01/998274124"/>
    <hyperlink ref="F408" r:id="rId90" display="https://podminky.urs.cz/item/CS_URS_2023_01/998276101"/>
    <hyperlink ref="F410" r:id="rId91" display="https://podminky.urs.cz/item/CS_URS_2023_01/998276124"/>
    <hyperlink ref="F414" r:id="rId92" display="https://podminky.urs.cz/item/CS_URS_2023_01/460752111"/>
    <hyperlink ref="F420" r:id="rId93" display="https://podminky.urs.cz/item/CS_URS_2023_01/011303000"/>
    <hyperlink ref="F423" r:id="rId94" display="https://podminky.urs.cz/item/CS_URS_2023_01/011503000"/>
    <hyperlink ref="F426" r:id="rId95" display="https://podminky.urs.cz/item/CS_URS_2023_01/012303000"/>
    <hyperlink ref="F430" r:id="rId96" display="https://podminky.urs.cz/item/CS_URS_2023_01/034303000"/>
    <hyperlink ref="F433" r:id="rId97" display="https://podminky.urs.cz/item/CS_URS_2023_01/043154000"/>
    <hyperlink ref="F436" r:id="rId98" display="https://podminky.urs.cz/item/CS_URS_2023_01/0625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24"/>
      <c r="C3" s="125"/>
      <c r="D3" s="125"/>
      <c r="E3" s="125"/>
      <c r="F3" s="125"/>
      <c r="G3" s="125"/>
      <c r="H3" s="20"/>
    </row>
    <row r="4" s="1" customFormat="1" ht="24.96" customHeight="1">
      <c r="B4" s="20"/>
      <c r="C4" s="126" t="s">
        <v>903</v>
      </c>
      <c r="H4" s="20"/>
    </row>
    <row r="5" s="1" customFormat="1" ht="12" customHeight="1">
      <c r="B5" s="20"/>
      <c r="C5" s="255" t="s">
        <v>13</v>
      </c>
      <c r="D5" s="135" t="s">
        <v>14</v>
      </c>
      <c r="E5" s="1"/>
      <c r="F5" s="1"/>
      <c r="H5" s="20"/>
    </row>
    <row r="6" s="1" customFormat="1" ht="36.96" customHeight="1">
      <c r="B6" s="20"/>
      <c r="C6" s="256" t="s">
        <v>16</v>
      </c>
      <c r="D6" s="257" t="s">
        <v>17</v>
      </c>
      <c r="E6" s="1"/>
      <c r="F6" s="1"/>
      <c r="H6" s="20"/>
    </row>
    <row r="7" s="1" customFormat="1" ht="16.5" customHeight="1">
      <c r="B7" s="20"/>
      <c r="C7" s="128" t="s">
        <v>23</v>
      </c>
      <c r="D7" s="132" t="str">
        <f>'Rekapitulace stavby'!AN8</f>
        <v>17. 4. 2023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72"/>
      <c r="B9" s="258"/>
      <c r="C9" s="259" t="s">
        <v>56</v>
      </c>
      <c r="D9" s="260" t="s">
        <v>57</v>
      </c>
      <c r="E9" s="260" t="s">
        <v>207</v>
      </c>
      <c r="F9" s="261" t="s">
        <v>904</v>
      </c>
      <c r="G9" s="172"/>
      <c r="H9" s="258"/>
    </row>
    <row r="10" s="2" customFormat="1" ht="26.4" customHeight="1">
      <c r="A10" s="38"/>
      <c r="B10" s="44"/>
      <c r="C10" s="262" t="s">
        <v>14</v>
      </c>
      <c r="D10" s="262" t="s">
        <v>17</v>
      </c>
      <c r="E10" s="38"/>
      <c r="F10" s="38"/>
      <c r="G10" s="38"/>
      <c r="H10" s="44"/>
    </row>
    <row r="11" s="2" customFormat="1" ht="16.8" customHeight="1">
      <c r="A11" s="38"/>
      <c r="B11" s="44"/>
      <c r="C11" s="263" t="s">
        <v>82</v>
      </c>
      <c r="D11" s="264" t="s">
        <v>83</v>
      </c>
      <c r="E11" s="265" t="s">
        <v>84</v>
      </c>
      <c r="F11" s="266">
        <v>102.8</v>
      </c>
      <c r="G11" s="38"/>
      <c r="H11" s="44"/>
    </row>
    <row r="12" s="2" customFormat="1" ht="16.8" customHeight="1">
      <c r="A12" s="38"/>
      <c r="B12" s="44"/>
      <c r="C12" s="267" t="s">
        <v>19</v>
      </c>
      <c r="D12" s="267" t="s">
        <v>905</v>
      </c>
      <c r="E12" s="17" t="s">
        <v>19</v>
      </c>
      <c r="F12" s="268">
        <v>102.8</v>
      </c>
      <c r="G12" s="38"/>
      <c r="H12" s="44"/>
    </row>
    <row r="13" s="2" customFormat="1" ht="16.8" customHeight="1">
      <c r="A13" s="38"/>
      <c r="B13" s="44"/>
      <c r="C13" s="269" t="s">
        <v>906</v>
      </c>
      <c r="D13" s="38"/>
      <c r="E13" s="38"/>
      <c r="F13" s="38"/>
      <c r="G13" s="38"/>
      <c r="H13" s="44"/>
    </row>
    <row r="14" s="2" customFormat="1" ht="16.8" customHeight="1">
      <c r="A14" s="38"/>
      <c r="B14" s="44"/>
      <c r="C14" s="267" t="s">
        <v>498</v>
      </c>
      <c r="D14" s="267" t="s">
        <v>907</v>
      </c>
      <c r="E14" s="17" t="s">
        <v>84</v>
      </c>
      <c r="F14" s="268">
        <v>173.40000000000001</v>
      </c>
      <c r="G14" s="38"/>
      <c r="H14" s="44"/>
    </row>
    <row r="15" s="2" customFormat="1" ht="16.8" customHeight="1">
      <c r="A15" s="38"/>
      <c r="B15" s="44"/>
      <c r="C15" s="263" t="s">
        <v>88</v>
      </c>
      <c r="D15" s="264" t="s">
        <v>89</v>
      </c>
      <c r="E15" s="265" t="s">
        <v>84</v>
      </c>
      <c r="F15" s="266">
        <v>9.5999999999999996</v>
      </c>
      <c r="G15" s="38"/>
      <c r="H15" s="44"/>
    </row>
    <row r="16" s="2" customFormat="1" ht="16.8" customHeight="1">
      <c r="A16" s="38"/>
      <c r="B16" s="44"/>
      <c r="C16" s="267" t="s">
        <v>19</v>
      </c>
      <c r="D16" s="267" t="s">
        <v>908</v>
      </c>
      <c r="E16" s="17" t="s">
        <v>19</v>
      </c>
      <c r="F16" s="268">
        <v>9.5999999999999996</v>
      </c>
      <c r="G16" s="38"/>
      <c r="H16" s="44"/>
    </row>
    <row r="17" s="2" customFormat="1" ht="16.8" customHeight="1">
      <c r="A17" s="38"/>
      <c r="B17" s="44"/>
      <c r="C17" s="269" t="s">
        <v>906</v>
      </c>
      <c r="D17" s="38"/>
      <c r="E17" s="38"/>
      <c r="F17" s="38"/>
      <c r="G17" s="38"/>
      <c r="H17" s="44"/>
    </row>
    <row r="18" s="2" customFormat="1" ht="16.8" customHeight="1">
      <c r="A18" s="38"/>
      <c r="B18" s="44"/>
      <c r="C18" s="267" t="s">
        <v>249</v>
      </c>
      <c r="D18" s="267" t="s">
        <v>909</v>
      </c>
      <c r="E18" s="17" t="s">
        <v>84</v>
      </c>
      <c r="F18" s="268">
        <v>9.5999999999999996</v>
      </c>
      <c r="G18" s="38"/>
      <c r="H18" s="44"/>
    </row>
    <row r="19" s="2" customFormat="1" ht="16.8" customHeight="1">
      <c r="A19" s="38"/>
      <c r="B19" s="44"/>
      <c r="C19" s="267" t="s">
        <v>493</v>
      </c>
      <c r="D19" s="267" t="s">
        <v>910</v>
      </c>
      <c r="E19" s="17" t="s">
        <v>84</v>
      </c>
      <c r="F19" s="268">
        <v>9.5999999999999996</v>
      </c>
      <c r="G19" s="38"/>
      <c r="H19" s="44"/>
    </row>
    <row r="20" s="2" customFormat="1" ht="16.8" customHeight="1">
      <c r="A20" s="38"/>
      <c r="B20" s="44"/>
      <c r="C20" s="263" t="s">
        <v>92</v>
      </c>
      <c r="D20" s="264" t="s">
        <v>93</v>
      </c>
      <c r="E20" s="265" t="s">
        <v>94</v>
      </c>
      <c r="F20" s="266">
        <v>17.314</v>
      </c>
      <c r="G20" s="38"/>
      <c r="H20" s="44"/>
    </row>
    <row r="21" s="2" customFormat="1" ht="16.8" customHeight="1">
      <c r="A21" s="38"/>
      <c r="B21" s="44"/>
      <c r="C21" s="267" t="s">
        <v>19</v>
      </c>
      <c r="D21" s="267" t="s">
        <v>911</v>
      </c>
      <c r="E21" s="17" t="s">
        <v>19</v>
      </c>
      <c r="F21" s="268">
        <v>14.771000000000001</v>
      </c>
      <c r="G21" s="38"/>
      <c r="H21" s="44"/>
    </row>
    <row r="22" s="2" customFormat="1" ht="16.8" customHeight="1">
      <c r="A22" s="38"/>
      <c r="B22" s="44"/>
      <c r="C22" s="267" t="s">
        <v>19</v>
      </c>
      <c r="D22" s="267" t="s">
        <v>912</v>
      </c>
      <c r="E22" s="17" t="s">
        <v>19</v>
      </c>
      <c r="F22" s="268">
        <v>2.5430000000000001</v>
      </c>
      <c r="G22" s="38"/>
      <c r="H22" s="44"/>
    </row>
    <row r="23" s="2" customFormat="1" ht="16.8" customHeight="1">
      <c r="A23" s="38"/>
      <c r="B23" s="44"/>
      <c r="C23" s="267" t="s">
        <v>19</v>
      </c>
      <c r="D23" s="267" t="s">
        <v>331</v>
      </c>
      <c r="E23" s="17" t="s">
        <v>19</v>
      </c>
      <c r="F23" s="268">
        <v>17.314</v>
      </c>
      <c r="G23" s="38"/>
      <c r="H23" s="44"/>
    </row>
    <row r="24" s="2" customFormat="1" ht="16.8" customHeight="1">
      <c r="A24" s="38"/>
      <c r="B24" s="44"/>
      <c r="C24" s="269" t="s">
        <v>906</v>
      </c>
      <c r="D24" s="38"/>
      <c r="E24" s="38"/>
      <c r="F24" s="38"/>
      <c r="G24" s="38"/>
      <c r="H24" s="44"/>
    </row>
    <row r="25" s="2" customFormat="1" ht="16.8" customHeight="1">
      <c r="A25" s="38"/>
      <c r="B25" s="44"/>
      <c r="C25" s="267" t="s">
        <v>568</v>
      </c>
      <c r="D25" s="267" t="s">
        <v>913</v>
      </c>
      <c r="E25" s="17" t="s">
        <v>94</v>
      </c>
      <c r="F25" s="268">
        <v>19.983000000000001</v>
      </c>
      <c r="G25" s="38"/>
      <c r="H25" s="44"/>
    </row>
    <row r="26" s="2" customFormat="1" ht="16.8" customHeight="1">
      <c r="A26" s="38"/>
      <c r="B26" s="44"/>
      <c r="C26" s="263" t="s">
        <v>96</v>
      </c>
      <c r="D26" s="264" t="s">
        <v>97</v>
      </c>
      <c r="E26" s="265" t="s">
        <v>94</v>
      </c>
      <c r="F26" s="266">
        <v>134.26599999999999</v>
      </c>
      <c r="G26" s="38"/>
      <c r="H26" s="44"/>
    </row>
    <row r="27" s="2" customFormat="1" ht="16.8" customHeight="1">
      <c r="A27" s="38"/>
      <c r="B27" s="44"/>
      <c r="C27" s="267" t="s">
        <v>19</v>
      </c>
      <c r="D27" s="267" t="s">
        <v>914</v>
      </c>
      <c r="E27" s="17" t="s">
        <v>19</v>
      </c>
      <c r="F27" s="268">
        <v>66.287999999999997</v>
      </c>
      <c r="G27" s="38"/>
      <c r="H27" s="44"/>
    </row>
    <row r="28" s="2" customFormat="1" ht="16.8" customHeight="1">
      <c r="A28" s="38"/>
      <c r="B28" s="44"/>
      <c r="C28" s="267" t="s">
        <v>19</v>
      </c>
      <c r="D28" s="267" t="s">
        <v>915</v>
      </c>
      <c r="E28" s="17" t="s">
        <v>19</v>
      </c>
      <c r="F28" s="268">
        <v>67.977999999999994</v>
      </c>
      <c r="G28" s="38"/>
      <c r="H28" s="44"/>
    </row>
    <row r="29" s="2" customFormat="1" ht="16.8" customHeight="1">
      <c r="A29" s="38"/>
      <c r="B29" s="44"/>
      <c r="C29" s="267" t="s">
        <v>19</v>
      </c>
      <c r="D29" s="267" t="s">
        <v>331</v>
      </c>
      <c r="E29" s="17" t="s">
        <v>19</v>
      </c>
      <c r="F29" s="268">
        <v>134.26599999999999</v>
      </c>
      <c r="G29" s="38"/>
      <c r="H29" s="44"/>
    </row>
    <row r="30" s="2" customFormat="1" ht="16.8" customHeight="1">
      <c r="A30" s="38"/>
      <c r="B30" s="44"/>
      <c r="C30" s="269" t="s">
        <v>906</v>
      </c>
      <c r="D30" s="38"/>
      <c r="E30" s="38"/>
      <c r="F30" s="38"/>
      <c r="G30" s="38"/>
      <c r="H30" s="44"/>
    </row>
    <row r="31" s="2" customFormat="1" ht="16.8" customHeight="1">
      <c r="A31" s="38"/>
      <c r="B31" s="44"/>
      <c r="C31" s="267" t="s">
        <v>402</v>
      </c>
      <c r="D31" s="267" t="s">
        <v>916</v>
      </c>
      <c r="E31" s="17" t="s">
        <v>94</v>
      </c>
      <c r="F31" s="268">
        <v>134.26599999999999</v>
      </c>
      <c r="G31" s="38"/>
      <c r="H31" s="44"/>
    </row>
    <row r="32" s="2" customFormat="1" ht="16.8" customHeight="1">
      <c r="A32" s="38"/>
      <c r="B32" s="44"/>
      <c r="C32" s="263" t="s">
        <v>99</v>
      </c>
      <c r="D32" s="264" t="s">
        <v>100</v>
      </c>
      <c r="E32" s="265" t="s">
        <v>84</v>
      </c>
      <c r="F32" s="266">
        <v>0.80000000000000004</v>
      </c>
      <c r="G32" s="38"/>
      <c r="H32" s="44"/>
    </row>
    <row r="33" s="2" customFormat="1" ht="16.8" customHeight="1">
      <c r="A33" s="38"/>
      <c r="B33" s="44"/>
      <c r="C33" s="267" t="s">
        <v>19</v>
      </c>
      <c r="D33" s="267" t="s">
        <v>917</v>
      </c>
      <c r="E33" s="17" t="s">
        <v>19</v>
      </c>
      <c r="F33" s="268">
        <v>0.80000000000000004</v>
      </c>
      <c r="G33" s="38"/>
      <c r="H33" s="44"/>
    </row>
    <row r="34" s="2" customFormat="1" ht="16.8" customHeight="1">
      <c r="A34" s="38"/>
      <c r="B34" s="44"/>
      <c r="C34" s="269" t="s">
        <v>906</v>
      </c>
      <c r="D34" s="38"/>
      <c r="E34" s="38"/>
      <c r="F34" s="38"/>
      <c r="G34" s="38"/>
      <c r="H34" s="44"/>
    </row>
    <row r="35" s="2" customFormat="1" ht="16.8" customHeight="1">
      <c r="A35" s="38"/>
      <c r="B35" s="44"/>
      <c r="C35" s="267" t="s">
        <v>223</v>
      </c>
      <c r="D35" s="267" t="s">
        <v>918</v>
      </c>
      <c r="E35" s="17" t="s">
        <v>84</v>
      </c>
      <c r="F35" s="268">
        <v>21.300000000000001</v>
      </c>
      <c r="G35" s="38"/>
      <c r="H35" s="44"/>
    </row>
    <row r="36" s="2" customFormat="1" ht="16.8" customHeight="1">
      <c r="A36" s="38"/>
      <c r="B36" s="44"/>
      <c r="C36" s="267" t="s">
        <v>517</v>
      </c>
      <c r="D36" s="267" t="s">
        <v>919</v>
      </c>
      <c r="E36" s="17" t="s">
        <v>84</v>
      </c>
      <c r="F36" s="268">
        <v>0.80000000000000004</v>
      </c>
      <c r="G36" s="38"/>
      <c r="H36" s="44"/>
    </row>
    <row r="37" s="2" customFormat="1" ht="16.8" customHeight="1">
      <c r="A37" s="38"/>
      <c r="B37" s="44"/>
      <c r="C37" s="267" t="s">
        <v>771</v>
      </c>
      <c r="D37" s="267" t="s">
        <v>920</v>
      </c>
      <c r="E37" s="17" t="s">
        <v>84</v>
      </c>
      <c r="F37" s="268">
        <v>9.5</v>
      </c>
      <c r="G37" s="38"/>
      <c r="H37" s="44"/>
    </row>
    <row r="38" s="2" customFormat="1" ht="16.8" customHeight="1">
      <c r="A38" s="38"/>
      <c r="B38" s="44"/>
      <c r="C38" s="263" t="s">
        <v>102</v>
      </c>
      <c r="D38" s="264" t="s">
        <v>103</v>
      </c>
      <c r="E38" s="265" t="s">
        <v>84</v>
      </c>
      <c r="F38" s="266">
        <v>7</v>
      </c>
      <c r="G38" s="38"/>
      <c r="H38" s="44"/>
    </row>
    <row r="39" s="2" customFormat="1" ht="16.8" customHeight="1">
      <c r="A39" s="38"/>
      <c r="B39" s="44"/>
      <c r="C39" s="267" t="s">
        <v>19</v>
      </c>
      <c r="D39" s="267" t="s">
        <v>921</v>
      </c>
      <c r="E39" s="17" t="s">
        <v>19</v>
      </c>
      <c r="F39" s="268">
        <v>7</v>
      </c>
      <c r="G39" s="38"/>
      <c r="H39" s="44"/>
    </row>
    <row r="40" s="2" customFormat="1" ht="16.8" customHeight="1">
      <c r="A40" s="38"/>
      <c r="B40" s="44"/>
      <c r="C40" s="269" t="s">
        <v>906</v>
      </c>
      <c r="D40" s="38"/>
      <c r="E40" s="38"/>
      <c r="F40" s="38"/>
      <c r="G40" s="38"/>
      <c r="H40" s="44"/>
    </row>
    <row r="41" s="2" customFormat="1" ht="16.8" customHeight="1">
      <c r="A41" s="38"/>
      <c r="B41" s="44"/>
      <c r="C41" s="267" t="s">
        <v>223</v>
      </c>
      <c r="D41" s="267" t="s">
        <v>918</v>
      </c>
      <c r="E41" s="17" t="s">
        <v>84</v>
      </c>
      <c r="F41" s="268">
        <v>21.300000000000001</v>
      </c>
      <c r="G41" s="38"/>
      <c r="H41" s="44"/>
    </row>
    <row r="42" s="2" customFormat="1" ht="16.8" customHeight="1">
      <c r="A42" s="38"/>
      <c r="B42" s="44"/>
      <c r="C42" s="267" t="s">
        <v>522</v>
      </c>
      <c r="D42" s="267" t="s">
        <v>922</v>
      </c>
      <c r="E42" s="17" t="s">
        <v>84</v>
      </c>
      <c r="F42" s="268">
        <v>7</v>
      </c>
      <c r="G42" s="38"/>
      <c r="H42" s="44"/>
    </row>
    <row r="43" s="2" customFormat="1" ht="16.8" customHeight="1">
      <c r="A43" s="38"/>
      <c r="B43" s="44"/>
      <c r="C43" s="267" t="s">
        <v>771</v>
      </c>
      <c r="D43" s="267" t="s">
        <v>920</v>
      </c>
      <c r="E43" s="17" t="s">
        <v>84</v>
      </c>
      <c r="F43" s="268">
        <v>9.5</v>
      </c>
      <c r="G43" s="38"/>
      <c r="H43" s="44"/>
    </row>
    <row r="44" s="2" customFormat="1" ht="16.8" customHeight="1">
      <c r="A44" s="38"/>
      <c r="B44" s="44"/>
      <c r="C44" s="263" t="s">
        <v>105</v>
      </c>
      <c r="D44" s="264" t="s">
        <v>106</v>
      </c>
      <c r="E44" s="265" t="s">
        <v>84</v>
      </c>
      <c r="F44" s="266">
        <v>8.1999999999999993</v>
      </c>
      <c r="G44" s="38"/>
      <c r="H44" s="44"/>
    </row>
    <row r="45" s="2" customFormat="1" ht="16.8" customHeight="1">
      <c r="A45" s="38"/>
      <c r="B45" s="44"/>
      <c r="C45" s="267" t="s">
        <v>19</v>
      </c>
      <c r="D45" s="267" t="s">
        <v>923</v>
      </c>
      <c r="E45" s="17" t="s">
        <v>19</v>
      </c>
      <c r="F45" s="268">
        <v>8.1999999999999993</v>
      </c>
      <c r="G45" s="38"/>
      <c r="H45" s="44"/>
    </row>
    <row r="46" s="2" customFormat="1" ht="16.8" customHeight="1">
      <c r="A46" s="38"/>
      <c r="B46" s="44"/>
      <c r="C46" s="269" t="s">
        <v>906</v>
      </c>
      <c r="D46" s="38"/>
      <c r="E46" s="38"/>
      <c r="F46" s="38"/>
      <c r="G46" s="38"/>
      <c r="H46" s="44"/>
    </row>
    <row r="47" s="2" customFormat="1" ht="16.8" customHeight="1">
      <c r="A47" s="38"/>
      <c r="B47" s="44"/>
      <c r="C47" s="267" t="s">
        <v>232</v>
      </c>
      <c r="D47" s="267" t="s">
        <v>924</v>
      </c>
      <c r="E47" s="17" t="s">
        <v>84</v>
      </c>
      <c r="F47" s="268">
        <v>8.1999999999999993</v>
      </c>
      <c r="G47" s="38"/>
      <c r="H47" s="44"/>
    </row>
    <row r="48" s="2" customFormat="1" ht="16.8" customHeight="1">
      <c r="A48" s="38"/>
      <c r="B48" s="44"/>
      <c r="C48" s="267" t="s">
        <v>777</v>
      </c>
      <c r="D48" s="267" t="s">
        <v>925</v>
      </c>
      <c r="E48" s="17" t="s">
        <v>84</v>
      </c>
      <c r="F48" s="268">
        <v>21.699999999999999</v>
      </c>
      <c r="G48" s="38"/>
      <c r="H48" s="44"/>
    </row>
    <row r="49" s="2" customFormat="1" ht="16.8" customHeight="1">
      <c r="A49" s="38"/>
      <c r="B49" s="44"/>
      <c r="C49" s="263" t="s">
        <v>108</v>
      </c>
      <c r="D49" s="264" t="s">
        <v>109</v>
      </c>
      <c r="E49" s="265" t="s">
        <v>84</v>
      </c>
      <c r="F49" s="266">
        <v>1.7</v>
      </c>
      <c r="G49" s="38"/>
      <c r="H49" s="44"/>
    </row>
    <row r="50" s="2" customFormat="1" ht="16.8" customHeight="1">
      <c r="A50" s="38"/>
      <c r="B50" s="44"/>
      <c r="C50" s="267" t="s">
        <v>19</v>
      </c>
      <c r="D50" s="267" t="s">
        <v>926</v>
      </c>
      <c r="E50" s="17" t="s">
        <v>19</v>
      </c>
      <c r="F50" s="268">
        <v>1.7</v>
      </c>
      <c r="G50" s="38"/>
      <c r="H50" s="44"/>
    </row>
    <row r="51" s="2" customFormat="1" ht="16.8" customHeight="1">
      <c r="A51" s="38"/>
      <c r="B51" s="44"/>
      <c r="C51" s="269" t="s">
        <v>906</v>
      </c>
      <c r="D51" s="38"/>
      <c r="E51" s="38"/>
      <c r="F51" s="38"/>
      <c r="G51" s="38"/>
      <c r="H51" s="44"/>
    </row>
    <row r="52" s="2" customFormat="1" ht="16.8" customHeight="1">
      <c r="A52" s="38"/>
      <c r="B52" s="44"/>
      <c r="C52" s="267" t="s">
        <v>240</v>
      </c>
      <c r="D52" s="267" t="s">
        <v>927</v>
      </c>
      <c r="E52" s="17" t="s">
        <v>84</v>
      </c>
      <c r="F52" s="268">
        <v>1.7</v>
      </c>
      <c r="G52" s="38"/>
      <c r="H52" s="44"/>
    </row>
    <row r="53" s="2" customFormat="1" ht="16.8" customHeight="1">
      <c r="A53" s="38"/>
      <c r="B53" s="44"/>
      <c r="C53" s="267" t="s">
        <v>511</v>
      </c>
      <c r="D53" s="267" t="s">
        <v>928</v>
      </c>
      <c r="E53" s="17" t="s">
        <v>84</v>
      </c>
      <c r="F53" s="268">
        <v>1.7</v>
      </c>
      <c r="G53" s="38"/>
      <c r="H53" s="44"/>
    </row>
    <row r="54" s="2" customFormat="1" ht="16.8" customHeight="1">
      <c r="A54" s="38"/>
      <c r="B54" s="44"/>
      <c r="C54" s="267" t="s">
        <v>771</v>
      </c>
      <c r="D54" s="267" t="s">
        <v>920</v>
      </c>
      <c r="E54" s="17" t="s">
        <v>84</v>
      </c>
      <c r="F54" s="268">
        <v>9.5</v>
      </c>
      <c r="G54" s="38"/>
      <c r="H54" s="44"/>
    </row>
    <row r="55" s="2" customFormat="1" ht="16.8" customHeight="1">
      <c r="A55" s="38"/>
      <c r="B55" s="44"/>
      <c r="C55" s="263" t="s">
        <v>111</v>
      </c>
      <c r="D55" s="264" t="s">
        <v>112</v>
      </c>
      <c r="E55" s="265" t="s">
        <v>84</v>
      </c>
      <c r="F55" s="266">
        <v>72</v>
      </c>
      <c r="G55" s="38"/>
      <c r="H55" s="44"/>
    </row>
    <row r="56" s="2" customFormat="1" ht="16.8" customHeight="1">
      <c r="A56" s="38"/>
      <c r="B56" s="44"/>
      <c r="C56" s="267" t="s">
        <v>19</v>
      </c>
      <c r="D56" s="267" t="s">
        <v>929</v>
      </c>
      <c r="E56" s="17" t="s">
        <v>19</v>
      </c>
      <c r="F56" s="268">
        <v>72</v>
      </c>
      <c r="G56" s="38"/>
      <c r="H56" s="44"/>
    </row>
    <row r="57" s="2" customFormat="1" ht="16.8" customHeight="1">
      <c r="A57" s="38"/>
      <c r="B57" s="44"/>
      <c r="C57" s="269" t="s">
        <v>906</v>
      </c>
      <c r="D57" s="38"/>
      <c r="E57" s="38"/>
      <c r="F57" s="38"/>
      <c r="G57" s="38"/>
      <c r="H57" s="44"/>
    </row>
    <row r="58" s="2" customFormat="1" ht="16.8" customHeight="1">
      <c r="A58" s="38"/>
      <c r="B58" s="44"/>
      <c r="C58" s="267" t="s">
        <v>236</v>
      </c>
      <c r="D58" s="267" t="s">
        <v>930</v>
      </c>
      <c r="E58" s="17" t="s">
        <v>84</v>
      </c>
      <c r="F58" s="268">
        <v>72</v>
      </c>
      <c r="G58" s="38"/>
      <c r="H58" s="44"/>
    </row>
    <row r="59" s="2" customFormat="1" ht="16.8" customHeight="1">
      <c r="A59" s="38"/>
      <c r="B59" s="44"/>
      <c r="C59" s="267" t="s">
        <v>498</v>
      </c>
      <c r="D59" s="267" t="s">
        <v>907</v>
      </c>
      <c r="E59" s="17" t="s">
        <v>84</v>
      </c>
      <c r="F59" s="268">
        <v>173.40000000000001</v>
      </c>
      <c r="G59" s="38"/>
      <c r="H59" s="44"/>
    </row>
    <row r="60" s="2" customFormat="1" ht="16.8" customHeight="1">
      <c r="A60" s="38"/>
      <c r="B60" s="44"/>
      <c r="C60" s="267" t="s">
        <v>783</v>
      </c>
      <c r="D60" s="267" t="s">
        <v>931</v>
      </c>
      <c r="E60" s="17" t="s">
        <v>84</v>
      </c>
      <c r="F60" s="268">
        <v>72</v>
      </c>
      <c r="G60" s="38"/>
      <c r="H60" s="44"/>
    </row>
    <row r="61" s="2" customFormat="1" ht="16.8" customHeight="1">
      <c r="A61" s="38"/>
      <c r="B61" s="44"/>
      <c r="C61" s="263" t="s">
        <v>114</v>
      </c>
      <c r="D61" s="264" t="s">
        <v>115</v>
      </c>
      <c r="E61" s="265" t="s">
        <v>84</v>
      </c>
      <c r="F61" s="266">
        <v>13.5</v>
      </c>
      <c r="G61" s="38"/>
      <c r="H61" s="44"/>
    </row>
    <row r="62" s="2" customFormat="1" ht="16.8" customHeight="1">
      <c r="A62" s="38"/>
      <c r="B62" s="44"/>
      <c r="C62" s="267" t="s">
        <v>19</v>
      </c>
      <c r="D62" s="267" t="s">
        <v>932</v>
      </c>
      <c r="E62" s="17" t="s">
        <v>19</v>
      </c>
      <c r="F62" s="268">
        <v>13.5</v>
      </c>
      <c r="G62" s="38"/>
      <c r="H62" s="44"/>
    </row>
    <row r="63" s="2" customFormat="1" ht="16.8" customHeight="1">
      <c r="A63" s="38"/>
      <c r="B63" s="44"/>
      <c r="C63" s="269" t="s">
        <v>906</v>
      </c>
      <c r="D63" s="38"/>
      <c r="E63" s="38"/>
      <c r="F63" s="38"/>
      <c r="G63" s="38"/>
      <c r="H63" s="44"/>
    </row>
    <row r="64" s="2" customFormat="1" ht="16.8" customHeight="1">
      <c r="A64" s="38"/>
      <c r="B64" s="44"/>
      <c r="C64" s="267" t="s">
        <v>223</v>
      </c>
      <c r="D64" s="267" t="s">
        <v>918</v>
      </c>
      <c r="E64" s="17" t="s">
        <v>84</v>
      </c>
      <c r="F64" s="268">
        <v>21.300000000000001</v>
      </c>
      <c r="G64" s="38"/>
      <c r="H64" s="44"/>
    </row>
    <row r="65" s="2" customFormat="1" ht="16.8" customHeight="1">
      <c r="A65" s="38"/>
      <c r="B65" s="44"/>
      <c r="C65" s="267" t="s">
        <v>527</v>
      </c>
      <c r="D65" s="267" t="s">
        <v>933</v>
      </c>
      <c r="E65" s="17" t="s">
        <v>84</v>
      </c>
      <c r="F65" s="268">
        <v>13.5</v>
      </c>
      <c r="G65" s="38"/>
      <c r="H65" s="44"/>
    </row>
    <row r="66" s="2" customFormat="1" ht="16.8" customHeight="1">
      <c r="A66" s="38"/>
      <c r="B66" s="44"/>
      <c r="C66" s="267" t="s">
        <v>777</v>
      </c>
      <c r="D66" s="267" t="s">
        <v>925</v>
      </c>
      <c r="E66" s="17" t="s">
        <v>84</v>
      </c>
      <c r="F66" s="268">
        <v>21.699999999999999</v>
      </c>
      <c r="G66" s="38"/>
      <c r="H66" s="44"/>
    </row>
    <row r="67" s="2" customFormat="1" ht="16.8" customHeight="1">
      <c r="A67" s="38"/>
      <c r="B67" s="44"/>
      <c r="C67" s="263" t="s">
        <v>181</v>
      </c>
      <c r="D67" s="264" t="s">
        <v>182</v>
      </c>
      <c r="E67" s="265" t="s">
        <v>94</v>
      </c>
      <c r="F67" s="266">
        <v>3.7429999999999999</v>
      </c>
      <c r="G67" s="38"/>
      <c r="H67" s="44"/>
    </row>
    <row r="68" s="2" customFormat="1" ht="16.8" customHeight="1">
      <c r="A68" s="38"/>
      <c r="B68" s="44"/>
      <c r="C68" s="267" t="s">
        <v>19</v>
      </c>
      <c r="D68" s="267" t="s">
        <v>934</v>
      </c>
      <c r="E68" s="17" t="s">
        <v>19</v>
      </c>
      <c r="F68" s="268">
        <v>3.7429999999999999</v>
      </c>
      <c r="G68" s="38"/>
      <c r="H68" s="44"/>
    </row>
    <row r="69" s="2" customFormat="1" ht="16.8" customHeight="1">
      <c r="A69" s="38"/>
      <c r="B69" s="44"/>
      <c r="C69" s="269" t="s">
        <v>906</v>
      </c>
      <c r="D69" s="38"/>
      <c r="E69" s="38"/>
      <c r="F69" s="38"/>
      <c r="G69" s="38"/>
      <c r="H69" s="44"/>
    </row>
    <row r="70" s="2" customFormat="1" ht="16.8" customHeight="1">
      <c r="A70" s="38"/>
      <c r="B70" s="44"/>
      <c r="C70" s="267" t="s">
        <v>311</v>
      </c>
      <c r="D70" s="267" t="s">
        <v>935</v>
      </c>
      <c r="E70" s="17" t="s">
        <v>94</v>
      </c>
      <c r="F70" s="268">
        <v>3.7429999999999999</v>
      </c>
      <c r="G70" s="38"/>
      <c r="H70" s="44"/>
    </row>
    <row r="71" s="2" customFormat="1" ht="16.8" customHeight="1">
      <c r="A71" s="38"/>
      <c r="B71" s="44"/>
      <c r="C71" s="263" t="s">
        <v>117</v>
      </c>
      <c r="D71" s="264" t="s">
        <v>118</v>
      </c>
      <c r="E71" s="265" t="s">
        <v>119</v>
      </c>
      <c r="F71" s="266">
        <v>108.2</v>
      </c>
      <c r="G71" s="38"/>
      <c r="H71" s="44"/>
    </row>
    <row r="72" s="2" customFormat="1" ht="16.8" customHeight="1">
      <c r="A72" s="38"/>
      <c r="B72" s="44"/>
      <c r="C72" s="267" t="s">
        <v>19</v>
      </c>
      <c r="D72" s="267" t="s">
        <v>936</v>
      </c>
      <c r="E72" s="17" t="s">
        <v>19</v>
      </c>
      <c r="F72" s="268">
        <v>18.199999999999999</v>
      </c>
      <c r="G72" s="38"/>
      <c r="H72" s="44"/>
    </row>
    <row r="73" s="2" customFormat="1" ht="16.8" customHeight="1">
      <c r="A73" s="38"/>
      <c r="B73" s="44"/>
      <c r="C73" s="267" t="s">
        <v>19</v>
      </c>
      <c r="D73" s="267" t="s">
        <v>937</v>
      </c>
      <c r="E73" s="17" t="s">
        <v>19</v>
      </c>
      <c r="F73" s="268">
        <v>90</v>
      </c>
      <c r="G73" s="38"/>
      <c r="H73" s="44"/>
    </row>
    <row r="74" s="2" customFormat="1" ht="16.8" customHeight="1">
      <c r="A74" s="38"/>
      <c r="B74" s="44"/>
      <c r="C74" s="267" t="s">
        <v>19</v>
      </c>
      <c r="D74" s="267" t="s">
        <v>331</v>
      </c>
      <c r="E74" s="17" t="s">
        <v>19</v>
      </c>
      <c r="F74" s="268">
        <v>108.2</v>
      </c>
      <c r="G74" s="38"/>
      <c r="H74" s="44"/>
    </row>
    <row r="75" s="2" customFormat="1" ht="16.8" customHeight="1">
      <c r="A75" s="38"/>
      <c r="B75" s="44"/>
      <c r="C75" s="269" t="s">
        <v>906</v>
      </c>
      <c r="D75" s="38"/>
      <c r="E75" s="38"/>
      <c r="F75" s="38"/>
      <c r="G75" s="38"/>
      <c r="H75" s="44"/>
    </row>
    <row r="76" s="2" customFormat="1" ht="16.8" customHeight="1">
      <c r="A76" s="38"/>
      <c r="B76" s="44"/>
      <c r="C76" s="267" t="s">
        <v>292</v>
      </c>
      <c r="D76" s="267" t="s">
        <v>938</v>
      </c>
      <c r="E76" s="17" t="s">
        <v>119</v>
      </c>
      <c r="F76" s="268">
        <v>108.2</v>
      </c>
      <c r="G76" s="38"/>
      <c r="H76" s="44"/>
    </row>
    <row r="77" s="2" customFormat="1" ht="16.8" customHeight="1">
      <c r="A77" s="38"/>
      <c r="B77" s="44"/>
      <c r="C77" s="267" t="s">
        <v>325</v>
      </c>
      <c r="D77" s="267" t="s">
        <v>939</v>
      </c>
      <c r="E77" s="17" t="s">
        <v>94</v>
      </c>
      <c r="F77" s="268">
        <v>338.65199999999999</v>
      </c>
      <c r="G77" s="38"/>
      <c r="H77" s="44"/>
    </row>
    <row r="78" s="2" customFormat="1" ht="16.8" customHeight="1">
      <c r="A78" s="38"/>
      <c r="B78" s="44"/>
      <c r="C78" s="267" t="s">
        <v>849</v>
      </c>
      <c r="D78" s="267" t="s">
        <v>940</v>
      </c>
      <c r="E78" s="17" t="s">
        <v>119</v>
      </c>
      <c r="F78" s="268">
        <v>108.2</v>
      </c>
      <c r="G78" s="38"/>
      <c r="H78" s="44"/>
    </row>
    <row r="79" s="2" customFormat="1" ht="16.8" customHeight="1">
      <c r="A79" s="38"/>
      <c r="B79" s="44"/>
      <c r="C79" s="263" t="s">
        <v>121</v>
      </c>
      <c r="D79" s="264" t="s">
        <v>122</v>
      </c>
      <c r="E79" s="265" t="s">
        <v>119</v>
      </c>
      <c r="F79" s="266">
        <v>100.2</v>
      </c>
      <c r="G79" s="38"/>
      <c r="H79" s="44"/>
    </row>
    <row r="80" s="2" customFormat="1" ht="16.8" customHeight="1">
      <c r="A80" s="38"/>
      <c r="B80" s="44"/>
      <c r="C80" s="267" t="s">
        <v>19</v>
      </c>
      <c r="D80" s="267" t="s">
        <v>941</v>
      </c>
      <c r="E80" s="17" t="s">
        <v>19</v>
      </c>
      <c r="F80" s="268">
        <v>62.399999999999999</v>
      </c>
      <c r="G80" s="38"/>
      <c r="H80" s="44"/>
    </row>
    <row r="81" s="2" customFormat="1" ht="16.8" customHeight="1">
      <c r="A81" s="38"/>
      <c r="B81" s="44"/>
      <c r="C81" s="267" t="s">
        <v>19</v>
      </c>
      <c r="D81" s="267" t="s">
        <v>942</v>
      </c>
      <c r="E81" s="17" t="s">
        <v>19</v>
      </c>
      <c r="F81" s="268">
        <v>37.799999999999997</v>
      </c>
      <c r="G81" s="38"/>
      <c r="H81" s="44"/>
    </row>
    <row r="82" s="2" customFormat="1" ht="16.8" customHeight="1">
      <c r="A82" s="38"/>
      <c r="B82" s="44"/>
      <c r="C82" s="267" t="s">
        <v>19</v>
      </c>
      <c r="D82" s="267" t="s">
        <v>331</v>
      </c>
      <c r="E82" s="17" t="s">
        <v>19</v>
      </c>
      <c r="F82" s="268">
        <v>100.2</v>
      </c>
      <c r="G82" s="38"/>
      <c r="H82" s="44"/>
    </row>
    <row r="83" s="2" customFormat="1" ht="16.8" customHeight="1">
      <c r="A83" s="38"/>
      <c r="B83" s="44"/>
      <c r="C83" s="269" t="s">
        <v>906</v>
      </c>
      <c r="D83" s="38"/>
      <c r="E83" s="38"/>
      <c r="F83" s="38"/>
      <c r="G83" s="38"/>
      <c r="H83" s="44"/>
    </row>
    <row r="84" s="2" customFormat="1" ht="16.8" customHeight="1">
      <c r="A84" s="38"/>
      <c r="B84" s="44"/>
      <c r="C84" s="267" t="s">
        <v>287</v>
      </c>
      <c r="D84" s="267" t="s">
        <v>943</v>
      </c>
      <c r="E84" s="17" t="s">
        <v>119</v>
      </c>
      <c r="F84" s="268">
        <v>100.2</v>
      </c>
      <c r="G84" s="38"/>
      <c r="H84" s="44"/>
    </row>
    <row r="85" s="2" customFormat="1" ht="16.8" customHeight="1">
      <c r="A85" s="38"/>
      <c r="B85" s="44"/>
      <c r="C85" s="267" t="s">
        <v>325</v>
      </c>
      <c r="D85" s="267" t="s">
        <v>939</v>
      </c>
      <c r="E85" s="17" t="s">
        <v>94</v>
      </c>
      <c r="F85" s="268">
        <v>338.65199999999999</v>
      </c>
      <c r="G85" s="38"/>
      <c r="H85" s="44"/>
    </row>
    <row r="86" s="2" customFormat="1" ht="16.8" customHeight="1">
      <c r="A86" s="38"/>
      <c r="B86" s="44"/>
      <c r="C86" s="263" t="s">
        <v>124</v>
      </c>
      <c r="D86" s="264" t="s">
        <v>125</v>
      </c>
      <c r="E86" s="265" t="s">
        <v>94</v>
      </c>
      <c r="F86" s="266">
        <v>117.319</v>
      </c>
      <c r="G86" s="38"/>
      <c r="H86" s="44"/>
    </row>
    <row r="87" s="2" customFormat="1" ht="16.8" customHeight="1">
      <c r="A87" s="38"/>
      <c r="B87" s="44"/>
      <c r="C87" s="267" t="s">
        <v>19</v>
      </c>
      <c r="D87" s="267" t="s">
        <v>944</v>
      </c>
      <c r="E87" s="17" t="s">
        <v>19</v>
      </c>
      <c r="F87" s="268">
        <v>103.459</v>
      </c>
      <c r="G87" s="38"/>
      <c r="H87" s="44"/>
    </row>
    <row r="88" s="2" customFormat="1" ht="16.8" customHeight="1">
      <c r="A88" s="38"/>
      <c r="B88" s="44"/>
      <c r="C88" s="267" t="s">
        <v>19</v>
      </c>
      <c r="D88" s="267" t="s">
        <v>945</v>
      </c>
      <c r="E88" s="17" t="s">
        <v>19</v>
      </c>
      <c r="F88" s="268">
        <v>13.859999999999999</v>
      </c>
      <c r="G88" s="38"/>
      <c r="H88" s="44"/>
    </row>
    <row r="89" s="2" customFormat="1" ht="16.8" customHeight="1">
      <c r="A89" s="38"/>
      <c r="B89" s="44"/>
      <c r="C89" s="267" t="s">
        <v>19</v>
      </c>
      <c r="D89" s="267" t="s">
        <v>331</v>
      </c>
      <c r="E89" s="17" t="s">
        <v>19</v>
      </c>
      <c r="F89" s="268">
        <v>117.319</v>
      </c>
      <c r="G89" s="38"/>
      <c r="H89" s="44"/>
    </row>
    <row r="90" s="2" customFormat="1" ht="16.8" customHeight="1">
      <c r="A90" s="38"/>
      <c r="B90" s="44"/>
      <c r="C90" s="269" t="s">
        <v>906</v>
      </c>
      <c r="D90" s="38"/>
      <c r="E90" s="38"/>
      <c r="F90" s="38"/>
      <c r="G90" s="38"/>
      <c r="H90" s="44"/>
    </row>
    <row r="91" s="2" customFormat="1" ht="16.8" customHeight="1">
      <c r="A91" s="38"/>
      <c r="B91" s="44"/>
      <c r="C91" s="267" t="s">
        <v>413</v>
      </c>
      <c r="D91" s="267" t="s">
        <v>946</v>
      </c>
      <c r="E91" s="17" t="s">
        <v>94</v>
      </c>
      <c r="F91" s="268">
        <v>117.319</v>
      </c>
      <c r="G91" s="38"/>
      <c r="H91" s="44"/>
    </row>
    <row r="92" s="2" customFormat="1" ht="16.8" customHeight="1">
      <c r="A92" s="38"/>
      <c r="B92" s="44"/>
      <c r="C92" s="263" t="s">
        <v>127</v>
      </c>
      <c r="D92" s="264" t="s">
        <v>128</v>
      </c>
      <c r="E92" s="265" t="s">
        <v>119</v>
      </c>
      <c r="F92" s="266">
        <v>7</v>
      </c>
      <c r="G92" s="38"/>
      <c r="H92" s="44"/>
    </row>
    <row r="93" s="2" customFormat="1" ht="16.8" customHeight="1">
      <c r="A93" s="38"/>
      <c r="B93" s="44"/>
      <c r="C93" s="267" t="s">
        <v>19</v>
      </c>
      <c r="D93" s="267" t="s">
        <v>947</v>
      </c>
      <c r="E93" s="17" t="s">
        <v>19</v>
      </c>
      <c r="F93" s="268">
        <v>7</v>
      </c>
      <c r="G93" s="38"/>
      <c r="H93" s="44"/>
    </row>
    <row r="94" s="2" customFormat="1" ht="16.8" customHeight="1">
      <c r="A94" s="38"/>
      <c r="B94" s="44"/>
      <c r="C94" s="269" t="s">
        <v>906</v>
      </c>
      <c r="D94" s="38"/>
      <c r="E94" s="38"/>
      <c r="F94" s="38"/>
      <c r="G94" s="38"/>
      <c r="H94" s="44"/>
    </row>
    <row r="95" s="2" customFormat="1" ht="16.8" customHeight="1">
      <c r="A95" s="38"/>
      <c r="B95" s="44"/>
      <c r="C95" s="267" t="s">
        <v>267</v>
      </c>
      <c r="D95" s="267" t="s">
        <v>948</v>
      </c>
      <c r="E95" s="17" t="s">
        <v>119</v>
      </c>
      <c r="F95" s="268">
        <v>362</v>
      </c>
      <c r="G95" s="38"/>
      <c r="H95" s="44"/>
    </row>
    <row r="96" s="2" customFormat="1" ht="16.8" customHeight="1">
      <c r="A96" s="38"/>
      <c r="B96" s="44"/>
      <c r="C96" s="263" t="s">
        <v>129</v>
      </c>
      <c r="D96" s="264" t="s">
        <v>130</v>
      </c>
      <c r="E96" s="265" t="s">
        <v>119</v>
      </c>
      <c r="F96" s="266">
        <v>238</v>
      </c>
      <c r="G96" s="38"/>
      <c r="H96" s="44"/>
    </row>
    <row r="97" s="2" customFormat="1" ht="16.8" customHeight="1">
      <c r="A97" s="38"/>
      <c r="B97" s="44"/>
      <c r="C97" s="267" t="s">
        <v>19</v>
      </c>
      <c r="D97" s="267" t="s">
        <v>949</v>
      </c>
      <c r="E97" s="17" t="s">
        <v>19</v>
      </c>
      <c r="F97" s="268">
        <v>238</v>
      </c>
      <c r="G97" s="38"/>
      <c r="H97" s="44"/>
    </row>
    <row r="98" s="2" customFormat="1" ht="16.8" customHeight="1">
      <c r="A98" s="38"/>
      <c r="B98" s="44"/>
      <c r="C98" s="269" t="s">
        <v>906</v>
      </c>
      <c r="D98" s="38"/>
      <c r="E98" s="38"/>
      <c r="F98" s="38"/>
      <c r="G98" s="38"/>
      <c r="H98" s="44"/>
    </row>
    <row r="99" s="2" customFormat="1" ht="16.8" customHeight="1">
      <c r="A99" s="38"/>
      <c r="B99" s="44"/>
      <c r="C99" s="267" t="s">
        <v>262</v>
      </c>
      <c r="D99" s="267" t="s">
        <v>950</v>
      </c>
      <c r="E99" s="17" t="s">
        <v>119</v>
      </c>
      <c r="F99" s="268">
        <v>238</v>
      </c>
      <c r="G99" s="38"/>
      <c r="H99" s="44"/>
    </row>
    <row r="100" s="2" customFormat="1" ht="16.8" customHeight="1">
      <c r="A100" s="38"/>
      <c r="B100" s="44"/>
      <c r="C100" s="267" t="s">
        <v>733</v>
      </c>
      <c r="D100" s="267" t="s">
        <v>734</v>
      </c>
      <c r="E100" s="17" t="s">
        <v>119</v>
      </c>
      <c r="F100" s="268">
        <v>242.75999999999999</v>
      </c>
      <c r="G100" s="38"/>
      <c r="H100" s="44"/>
    </row>
    <row r="101" s="2" customFormat="1" ht="16.8" customHeight="1">
      <c r="A101" s="38"/>
      <c r="B101" s="44"/>
      <c r="C101" s="263" t="s">
        <v>132</v>
      </c>
      <c r="D101" s="264" t="s">
        <v>133</v>
      </c>
      <c r="E101" s="265" t="s">
        <v>119</v>
      </c>
      <c r="F101" s="266">
        <v>355</v>
      </c>
      <c r="G101" s="38"/>
      <c r="H101" s="44"/>
    </row>
    <row r="102" s="2" customFormat="1" ht="16.8" customHeight="1">
      <c r="A102" s="38"/>
      <c r="B102" s="44"/>
      <c r="C102" s="267" t="s">
        <v>19</v>
      </c>
      <c r="D102" s="267" t="s">
        <v>951</v>
      </c>
      <c r="E102" s="17" t="s">
        <v>19</v>
      </c>
      <c r="F102" s="268">
        <v>355</v>
      </c>
      <c r="G102" s="38"/>
      <c r="H102" s="44"/>
    </row>
    <row r="103" s="2" customFormat="1" ht="16.8" customHeight="1">
      <c r="A103" s="38"/>
      <c r="B103" s="44"/>
      <c r="C103" s="269" t="s">
        <v>906</v>
      </c>
      <c r="D103" s="38"/>
      <c r="E103" s="38"/>
      <c r="F103" s="38"/>
      <c r="G103" s="38"/>
      <c r="H103" s="44"/>
    </row>
    <row r="104" s="2" customFormat="1" ht="16.8" customHeight="1">
      <c r="A104" s="38"/>
      <c r="B104" s="44"/>
      <c r="C104" s="267" t="s">
        <v>267</v>
      </c>
      <c r="D104" s="267" t="s">
        <v>948</v>
      </c>
      <c r="E104" s="17" t="s">
        <v>119</v>
      </c>
      <c r="F104" s="268">
        <v>362</v>
      </c>
      <c r="G104" s="38"/>
      <c r="H104" s="44"/>
    </row>
    <row r="105" s="2" customFormat="1" ht="16.8" customHeight="1">
      <c r="A105" s="38"/>
      <c r="B105" s="44"/>
      <c r="C105" s="267" t="s">
        <v>728</v>
      </c>
      <c r="D105" s="267" t="s">
        <v>952</v>
      </c>
      <c r="E105" s="17" t="s">
        <v>119</v>
      </c>
      <c r="F105" s="268">
        <v>593</v>
      </c>
      <c r="G105" s="38"/>
      <c r="H105" s="44"/>
    </row>
    <row r="106" s="2" customFormat="1" ht="16.8" customHeight="1">
      <c r="A106" s="38"/>
      <c r="B106" s="44"/>
      <c r="C106" s="267" t="s">
        <v>743</v>
      </c>
      <c r="D106" s="267" t="s">
        <v>744</v>
      </c>
      <c r="E106" s="17" t="s">
        <v>119</v>
      </c>
      <c r="F106" s="268">
        <v>280.5</v>
      </c>
      <c r="G106" s="38"/>
      <c r="H106" s="44"/>
    </row>
    <row r="107" s="2" customFormat="1" ht="16.8" customHeight="1">
      <c r="A107" s="38"/>
      <c r="B107" s="44"/>
      <c r="C107" s="263" t="s">
        <v>135</v>
      </c>
      <c r="D107" s="264" t="s">
        <v>136</v>
      </c>
      <c r="E107" s="265" t="s">
        <v>94</v>
      </c>
      <c r="F107" s="266">
        <v>364.58499999999998</v>
      </c>
      <c r="G107" s="38"/>
      <c r="H107" s="44"/>
    </row>
    <row r="108" s="2" customFormat="1" ht="16.8" customHeight="1">
      <c r="A108" s="38"/>
      <c r="B108" s="44"/>
      <c r="C108" s="267" t="s">
        <v>19</v>
      </c>
      <c r="D108" s="267" t="s">
        <v>953</v>
      </c>
      <c r="E108" s="17" t="s">
        <v>19</v>
      </c>
      <c r="F108" s="268">
        <v>294.262</v>
      </c>
      <c r="G108" s="38"/>
      <c r="H108" s="44"/>
    </row>
    <row r="109" s="2" customFormat="1" ht="16.8" customHeight="1">
      <c r="A109" s="38"/>
      <c r="B109" s="44"/>
      <c r="C109" s="267" t="s">
        <v>19</v>
      </c>
      <c r="D109" s="267" t="s">
        <v>954</v>
      </c>
      <c r="E109" s="17" t="s">
        <v>19</v>
      </c>
      <c r="F109" s="268">
        <v>66.579999999999998</v>
      </c>
      <c r="G109" s="38"/>
      <c r="H109" s="44"/>
    </row>
    <row r="110" s="2" customFormat="1" ht="16.8" customHeight="1">
      <c r="A110" s="38"/>
      <c r="B110" s="44"/>
      <c r="C110" s="267" t="s">
        <v>19</v>
      </c>
      <c r="D110" s="267" t="s">
        <v>181</v>
      </c>
      <c r="E110" s="17" t="s">
        <v>19</v>
      </c>
      <c r="F110" s="268">
        <v>3.7429999999999999</v>
      </c>
      <c r="G110" s="38"/>
      <c r="H110" s="44"/>
    </row>
    <row r="111" s="2" customFormat="1" ht="16.8" customHeight="1">
      <c r="A111" s="38"/>
      <c r="B111" s="44"/>
      <c r="C111" s="267" t="s">
        <v>19</v>
      </c>
      <c r="D111" s="267" t="s">
        <v>331</v>
      </c>
      <c r="E111" s="17" t="s">
        <v>19</v>
      </c>
      <c r="F111" s="268">
        <v>364.58499999999998</v>
      </c>
      <c r="G111" s="38"/>
      <c r="H111" s="44"/>
    </row>
    <row r="112" s="2" customFormat="1" ht="16.8" customHeight="1">
      <c r="A112" s="38"/>
      <c r="B112" s="44"/>
      <c r="C112" s="269" t="s">
        <v>906</v>
      </c>
      <c r="D112" s="38"/>
      <c r="E112" s="38"/>
      <c r="F112" s="38"/>
      <c r="G112" s="38"/>
      <c r="H112" s="44"/>
    </row>
    <row r="113" s="2" customFormat="1" ht="16.8" customHeight="1">
      <c r="A113" s="38"/>
      <c r="B113" s="44"/>
      <c r="C113" s="267" t="s">
        <v>381</v>
      </c>
      <c r="D113" s="267" t="s">
        <v>955</v>
      </c>
      <c r="E113" s="17" t="s">
        <v>94</v>
      </c>
      <c r="F113" s="268">
        <v>364.58499999999998</v>
      </c>
      <c r="G113" s="38"/>
      <c r="H113" s="44"/>
    </row>
    <row r="114" s="2" customFormat="1" ht="16.8" customHeight="1">
      <c r="A114" s="38"/>
      <c r="B114" s="44"/>
      <c r="C114" s="267" t="s">
        <v>386</v>
      </c>
      <c r="D114" s="267" t="s">
        <v>387</v>
      </c>
      <c r="E114" s="17" t="s">
        <v>361</v>
      </c>
      <c r="F114" s="268">
        <v>767.15999999999997</v>
      </c>
      <c r="G114" s="38"/>
      <c r="H114" s="44"/>
    </row>
    <row r="115" s="2" customFormat="1" ht="16.8" customHeight="1">
      <c r="A115" s="38"/>
      <c r="B115" s="44"/>
      <c r="C115" s="263" t="s">
        <v>138</v>
      </c>
      <c r="D115" s="264" t="s">
        <v>139</v>
      </c>
      <c r="E115" s="265" t="s">
        <v>140</v>
      </c>
      <c r="F115" s="266">
        <v>43</v>
      </c>
      <c r="G115" s="38"/>
      <c r="H115" s="44"/>
    </row>
    <row r="116" s="2" customFormat="1" ht="16.8" customHeight="1">
      <c r="A116" s="38"/>
      <c r="B116" s="44"/>
      <c r="C116" s="267" t="s">
        <v>19</v>
      </c>
      <c r="D116" s="267" t="s">
        <v>141</v>
      </c>
      <c r="E116" s="17" t="s">
        <v>19</v>
      </c>
      <c r="F116" s="268">
        <v>43</v>
      </c>
      <c r="G116" s="38"/>
      <c r="H116" s="44"/>
    </row>
    <row r="117" s="2" customFormat="1" ht="16.8" customHeight="1">
      <c r="A117" s="38"/>
      <c r="B117" s="44"/>
      <c r="C117" s="269" t="s">
        <v>906</v>
      </c>
      <c r="D117" s="38"/>
      <c r="E117" s="38"/>
      <c r="F117" s="38"/>
      <c r="G117" s="38"/>
      <c r="H117" s="44"/>
    </row>
    <row r="118" s="2" customFormat="1" ht="16.8" customHeight="1">
      <c r="A118" s="38"/>
      <c r="B118" s="44"/>
      <c r="C118" s="267" t="s">
        <v>558</v>
      </c>
      <c r="D118" s="267" t="s">
        <v>956</v>
      </c>
      <c r="E118" s="17" t="s">
        <v>140</v>
      </c>
      <c r="F118" s="268">
        <v>37</v>
      </c>
      <c r="G118" s="38"/>
      <c r="H118" s="44"/>
    </row>
    <row r="119" s="2" customFormat="1" ht="16.8" customHeight="1">
      <c r="A119" s="38"/>
      <c r="B119" s="44"/>
      <c r="C119" s="267" t="s">
        <v>765</v>
      </c>
      <c r="D119" s="267" t="s">
        <v>957</v>
      </c>
      <c r="E119" s="17" t="s">
        <v>140</v>
      </c>
      <c r="F119" s="268">
        <v>37</v>
      </c>
      <c r="G119" s="38"/>
      <c r="H119" s="44"/>
    </row>
    <row r="120" s="2" customFormat="1" ht="16.8" customHeight="1">
      <c r="A120" s="38"/>
      <c r="B120" s="44"/>
      <c r="C120" s="267" t="s">
        <v>714</v>
      </c>
      <c r="D120" s="267" t="s">
        <v>715</v>
      </c>
      <c r="E120" s="17" t="s">
        <v>140</v>
      </c>
      <c r="F120" s="268">
        <v>41</v>
      </c>
      <c r="G120" s="38"/>
      <c r="H120" s="44"/>
    </row>
    <row r="121" s="2" customFormat="1" ht="16.8" customHeight="1">
      <c r="A121" s="38"/>
      <c r="B121" s="44"/>
      <c r="C121" s="267" t="s">
        <v>719</v>
      </c>
      <c r="D121" s="267" t="s">
        <v>720</v>
      </c>
      <c r="E121" s="17" t="s">
        <v>140</v>
      </c>
      <c r="F121" s="268">
        <v>41</v>
      </c>
      <c r="G121" s="38"/>
      <c r="H121" s="44"/>
    </row>
    <row r="122" s="2" customFormat="1" ht="16.8" customHeight="1">
      <c r="A122" s="38"/>
      <c r="B122" s="44"/>
      <c r="C122" s="263" t="s">
        <v>142</v>
      </c>
      <c r="D122" s="264" t="s">
        <v>143</v>
      </c>
      <c r="E122" s="265" t="s">
        <v>94</v>
      </c>
      <c r="F122" s="266">
        <v>340.31200000000001</v>
      </c>
      <c r="G122" s="38"/>
      <c r="H122" s="44"/>
    </row>
    <row r="123" s="2" customFormat="1" ht="16.8" customHeight="1">
      <c r="A123" s="38"/>
      <c r="B123" s="44"/>
      <c r="C123" s="267" t="s">
        <v>19</v>
      </c>
      <c r="D123" s="267" t="s">
        <v>958</v>
      </c>
      <c r="E123" s="17" t="s">
        <v>19</v>
      </c>
      <c r="F123" s="268">
        <v>4.9119999999999999</v>
      </c>
      <c r="G123" s="38"/>
      <c r="H123" s="44"/>
    </row>
    <row r="124" s="2" customFormat="1" ht="16.8" customHeight="1">
      <c r="A124" s="38"/>
      <c r="B124" s="44"/>
      <c r="C124" s="267" t="s">
        <v>19</v>
      </c>
      <c r="D124" s="267" t="s">
        <v>959</v>
      </c>
      <c r="E124" s="17" t="s">
        <v>19</v>
      </c>
      <c r="F124" s="268">
        <v>335.39999999999998</v>
      </c>
      <c r="G124" s="38"/>
      <c r="H124" s="44"/>
    </row>
    <row r="125" s="2" customFormat="1" ht="16.8" customHeight="1">
      <c r="A125" s="38"/>
      <c r="B125" s="44"/>
      <c r="C125" s="267" t="s">
        <v>19</v>
      </c>
      <c r="D125" s="267" t="s">
        <v>331</v>
      </c>
      <c r="E125" s="17" t="s">
        <v>19</v>
      </c>
      <c r="F125" s="268">
        <v>340.31200000000001</v>
      </c>
      <c r="G125" s="38"/>
      <c r="H125" s="44"/>
    </row>
    <row r="126" s="2" customFormat="1" ht="16.8" customHeight="1">
      <c r="A126" s="38"/>
      <c r="B126" s="44"/>
      <c r="C126" s="269" t="s">
        <v>906</v>
      </c>
      <c r="D126" s="38"/>
      <c r="E126" s="38"/>
      <c r="F126" s="38"/>
      <c r="G126" s="38"/>
      <c r="H126" s="44"/>
    </row>
    <row r="127" s="2" customFormat="1" ht="16.8" customHeight="1">
      <c r="A127" s="38"/>
      <c r="B127" s="44"/>
      <c r="C127" s="267" t="s">
        <v>306</v>
      </c>
      <c r="D127" s="267" t="s">
        <v>960</v>
      </c>
      <c r="E127" s="17" t="s">
        <v>94</v>
      </c>
      <c r="F127" s="268">
        <v>340.31200000000001</v>
      </c>
      <c r="G127" s="38"/>
      <c r="H127" s="44"/>
    </row>
    <row r="128" s="2" customFormat="1" ht="16.8" customHeight="1">
      <c r="A128" s="38"/>
      <c r="B128" s="44"/>
      <c r="C128" s="267" t="s">
        <v>353</v>
      </c>
      <c r="D128" s="267" t="s">
        <v>961</v>
      </c>
      <c r="E128" s="17" t="s">
        <v>94</v>
      </c>
      <c r="F128" s="268">
        <v>1351.2719999999999</v>
      </c>
      <c r="G128" s="38"/>
      <c r="H128" s="44"/>
    </row>
    <row r="129" s="2" customFormat="1" ht="16.8" customHeight="1">
      <c r="A129" s="38"/>
      <c r="B129" s="44"/>
      <c r="C129" s="267" t="s">
        <v>359</v>
      </c>
      <c r="D129" s="267" t="s">
        <v>962</v>
      </c>
      <c r="E129" s="17" t="s">
        <v>361</v>
      </c>
      <c r="F129" s="268">
        <v>2702.5439999999999</v>
      </c>
      <c r="G129" s="38"/>
      <c r="H129" s="44"/>
    </row>
    <row r="130" s="2" customFormat="1" ht="16.8" customHeight="1">
      <c r="A130" s="38"/>
      <c r="B130" s="44"/>
      <c r="C130" s="267" t="s">
        <v>366</v>
      </c>
      <c r="D130" s="267" t="s">
        <v>963</v>
      </c>
      <c r="E130" s="17" t="s">
        <v>94</v>
      </c>
      <c r="F130" s="268">
        <v>1351.2719999999999</v>
      </c>
      <c r="G130" s="38"/>
      <c r="H130" s="44"/>
    </row>
    <row r="131" s="2" customFormat="1" ht="16.8" customHeight="1">
      <c r="A131" s="38"/>
      <c r="B131" s="44"/>
      <c r="C131" s="263" t="s">
        <v>145</v>
      </c>
      <c r="D131" s="264" t="s">
        <v>146</v>
      </c>
      <c r="E131" s="265" t="s">
        <v>84</v>
      </c>
      <c r="F131" s="266">
        <v>15.35</v>
      </c>
      <c r="G131" s="38"/>
      <c r="H131" s="44"/>
    </row>
    <row r="132" s="2" customFormat="1" ht="16.8" customHeight="1">
      <c r="A132" s="38"/>
      <c r="B132" s="44"/>
      <c r="C132" s="267" t="s">
        <v>19</v>
      </c>
      <c r="D132" s="267" t="s">
        <v>964</v>
      </c>
      <c r="E132" s="17" t="s">
        <v>19</v>
      </c>
      <c r="F132" s="268">
        <v>15.35</v>
      </c>
      <c r="G132" s="38"/>
      <c r="H132" s="44"/>
    </row>
    <row r="133" s="2" customFormat="1" ht="16.8" customHeight="1">
      <c r="A133" s="38"/>
      <c r="B133" s="44"/>
      <c r="C133" s="269" t="s">
        <v>906</v>
      </c>
      <c r="D133" s="38"/>
      <c r="E133" s="38"/>
      <c r="F133" s="38"/>
      <c r="G133" s="38"/>
      <c r="H133" s="44"/>
    </row>
    <row r="134" s="2" customFormat="1" ht="16.8" customHeight="1">
      <c r="A134" s="38"/>
      <c r="B134" s="44"/>
      <c r="C134" s="267" t="s">
        <v>245</v>
      </c>
      <c r="D134" s="267" t="s">
        <v>965</v>
      </c>
      <c r="E134" s="17" t="s">
        <v>84</v>
      </c>
      <c r="F134" s="268">
        <v>15.35</v>
      </c>
      <c r="G134" s="38"/>
      <c r="H134" s="44"/>
    </row>
    <row r="135" s="2" customFormat="1" ht="16.8" customHeight="1">
      <c r="A135" s="38"/>
      <c r="B135" s="44"/>
      <c r="C135" s="267" t="s">
        <v>390</v>
      </c>
      <c r="D135" s="267" t="s">
        <v>966</v>
      </c>
      <c r="E135" s="17" t="s">
        <v>84</v>
      </c>
      <c r="F135" s="268">
        <v>15.35</v>
      </c>
      <c r="G135" s="38"/>
      <c r="H135" s="44"/>
    </row>
    <row r="136" s="2" customFormat="1" ht="16.8" customHeight="1">
      <c r="A136" s="38"/>
      <c r="B136" s="44"/>
      <c r="C136" s="263" t="s">
        <v>148</v>
      </c>
      <c r="D136" s="264" t="s">
        <v>149</v>
      </c>
      <c r="E136" s="265" t="s">
        <v>84</v>
      </c>
      <c r="F136" s="266">
        <v>543.20000000000005</v>
      </c>
      <c r="G136" s="38"/>
      <c r="H136" s="44"/>
    </row>
    <row r="137" s="2" customFormat="1" ht="16.8" customHeight="1">
      <c r="A137" s="38"/>
      <c r="B137" s="44"/>
      <c r="C137" s="267" t="s">
        <v>19</v>
      </c>
      <c r="D137" s="267" t="s">
        <v>967</v>
      </c>
      <c r="E137" s="17" t="s">
        <v>19</v>
      </c>
      <c r="F137" s="268">
        <v>543.20000000000005</v>
      </c>
      <c r="G137" s="38"/>
      <c r="H137" s="44"/>
    </row>
    <row r="138" s="2" customFormat="1" ht="16.8" customHeight="1">
      <c r="A138" s="38"/>
      <c r="B138" s="44"/>
      <c r="C138" s="269" t="s">
        <v>906</v>
      </c>
      <c r="D138" s="38"/>
      <c r="E138" s="38"/>
      <c r="F138" s="38"/>
      <c r="G138" s="38"/>
      <c r="H138" s="44"/>
    </row>
    <row r="139" s="2" customFormat="1" ht="16.8" customHeight="1">
      <c r="A139" s="38"/>
      <c r="B139" s="44"/>
      <c r="C139" s="267" t="s">
        <v>333</v>
      </c>
      <c r="D139" s="267" t="s">
        <v>968</v>
      </c>
      <c r="E139" s="17" t="s">
        <v>84</v>
      </c>
      <c r="F139" s="268">
        <v>543.20000000000005</v>
      </c>
      <c r="G139" s="38"/>
      <c r="H139" s="44"/>
    </row>
    <row r="140" s="2" customFormat="1" ht="16.8" customHeight="1">
      <c r="A140" s="38"/>
      <c r="B140" s="44"/>
      <c r="C140" s="267" t="s">
        <v>343</v>
      </c>
      <c r="D140" s="267" t="s">
        <v>969</v>
      </c>
      <c r="E140" s="17" t="s">
        <v>84</v>
      </c>
      <c r="F140" s="268">
        <v>543.20000000000005</v>
      </c>
      <c r="G140" s="38"/>
      <c r="H140" s="44"/>
    </row>
    <row r="141" s="2" customFormat="1" ht="16.8" customHeight="1">
      <c r="A141" s="38"/>
      <c r="B141" s="44"/>
      <c r="C141" s="263" t="s">
        <v>151</v>
      </c>
      <c r="D141" s="264" t="s">
        <v>152</v>
      </c>
      <c r="E141" s="265" t="s">
        <v>84</v>
      </c>
      <c r="F141" s="266">
        <v>1179.2619999999999</v>
      </c>
      <c r="G141" s="38"/>
      <c r="H141" s="44"/>
    </row>
    <row r="142" s="2" customFormat="1" ht="16.8" customHeight="1">
      <c r="A142" s="38"/>
      <c r="B142" s="44"/>
      <c r="C142" s="267" t="s">
        <v>19</v>
      </c>
      <c r="D142" s="267" t="s">
        <v>970</v>
      </c>
      <c r="E142" s="17" t="s">
        <v>19</v>
      </c>
      <c r="F142" s="268">
        <v>1179.2619999999999</v>
      </c>
      <c r="G142" s="38"/>
      <c r="H142" s="44"/>
    </row>
    <row r="143" s="2" customFormat="1" ht="16.8" customHeight="1">
      <c r="A143" s="38"/>
      <c r="B143" s="44"/>
      <c r="C143" s="269" t="s">
        <v>906</v>
      </c>
      <c r="D143" s="38"/>
      <c r="E143" s="38"/>
      <c r="F143" s="38"/>
      <c r="G143" s="38"/>
      <c r="H143" s="44"/>
    </row>
    <row r="144" s="2" customFormat="1" ht="16.8" customHeight="1">
      <c r="A144" s="38"/>
      <c r="B144" s="44"/>
      <c r="C144" s="267" t="s">
        <v>338</v>
      </c>
      <c r="D144" s="267" t="s">
        <v>971</v>
      </c>
      <c r="E144" s="17" t="s">
        <v>84</v>
      </c>
      <c r="F144" s="268">
        <v>1179.2619999999999</v>
      </c>
      <c r="G144" s="38"/>
      <c r="H144" s="44"/>
    </row>
    <row r="145" s="2" customFormat="1" ht="16.8" customHeight="1">
      <c r="A145" s="38"/>
      <c r="B145" s="44"/>
      <c r="C145" s="267" t="s">
        <v>348</v>
      </c>
      <c r="D145" s="267" t="s">
        <v>972</v>
      </c>
      <c r="E145" s="17" t="s">
        <v>84</v>
      </c>
      <c r="F145" s="268">
        <v>1179.2619999999999</v>
      </c>
      <c r="G145" s="38"/>
      <c r="H145" s="44"/>
    </row>
    <row r="146" s="2" customFormat="1" ht="16.8" customHeight="1">
      <c r="A146" s="38"/>
      <c r="B146" s="44"/>
      <c r="C146" s="263" t="s">
        <v>154</v>
      </c>
      <c r="D146" s="264" t="s">
        <v>155</v>
      </c>
      <c r="E146" s="265" t="s">
        <v>140</v>
      </c>
      <c r="F146" s="266">
        <v>8</v>
      </c>
      <c r="G146" s="38"/>
      <c r="H146" s="44"/>
    </row>
    <row r="147" s="2" customFormat="1" ht="16.8" customHeight="1">
      <c r="A147" s="38"/>
      <c r="B147" s="44"/>
      <c r="C147" s="267" t="s">
        <v>19</v>
      </c>
      <c r="D147" s="267" t="s">
        <v>156</v>
      </c>
      <c r="E147" s="17" t="s">
        <v>19</v>
      </c>
      <c r="F147" s="268">
        <v>8</v>
      </c>
      <c r="G147" s="38"/>
      <c r="H147" s="44"/>
    </row>
    <row r="148" s="2" customFormat="1" ht="16.8" customHeight="1">
      <c r="A148" s="38"/>
      <c r="B148" s="44"/>
      <c r="C148" s="269" t="s">
        <v>906</v>
      </c>
      <c r="D148" s="38"/>
      <c r="E148" s="38"/>
      <c r="F148" s="38"/>
      <c r="G148" s="38"/>
      <c r="H148" s="44"/>
    </row>
    <row r="149" s="2" customFormat="1" ht="16.8" customHeight="1">
      <c r="A149" s="38"/>
      <c r="B149" s="44"/>
      <c r="C149" s="267" t="s">
        <v>444</v>
      </c>
      <c r="D149" s="267" t="s">
        <v>973</v>
      </c>
      <c r="E149" s="17" t="s">
        <v>94</v>
      </c>
      <c r="F149" s="268">
        <v>1.8</v>
      </c>
      <c r="G149" s="38"/>
      <c r="H149" s="44"/>
    </row>
    <row r="150" s="2" customFormat="1" ht="16.8" customHeight="1">
      <c r="A150" s="38"/>
      <c r="B150" s="44"/>
      <c r="C150" s="267" t="s">
        <v>450</v>
      </c>
      <c r="D150" s="267" t="s">
        <v>974</v>
      </c>
      <c r="E150" s="17" t="s">
        <v>84</v>
      </c>
      <c r="F150" s="268">
        <v>4.7999999999999998</v>
      </c>
      <c r="G150" s="38"/>
      <c r="H150" s="44"/>
    </row>
    <row r="151" s="2" customFormat="1" ht="16.8" customHeight="1">
      <c r="A151" s="38"/>
      <c r="B151" s="44"/>
      <c r="C151" s="267" t="s">
        <v>574</v>
      </c>
      <c r="D151" s="267" t="s">
        <v>975</v>
      </c>
      <c r="E151" s="17" t="s">
        <v>94</v>
      </c>
      <c r="F151" s="268">
        <v>10.898999999999999</v>
      </c>
      <c r="G151" s="38"/>
      <c r="H151" s="44"/>
    </row>
    <row r="152" s="2" customFormat="1" ht="16.8" customHeight="1">
      <c r="A152" s="38"/>
      <c r="B152" s="44"/>
      <c r="C152" s="267" t="s">
        <v>685</v>
      </c>
      <c r="D152" s="267" t="s">
        <v>976</v>
      </c>
      <c r="E152" s="17" t="s">
        <v>140</v>
      </c>
      <c r="F152" s="268">
        <v>9</v>
      </c>
      <c r="G152" s="38"/>
      <c r="H152" s="44"/>
    </row>
    <row r="153" s="2" customFormat="1" ht="16.8" customHeight="1">
      <c r="A153" s="38"/>
      <c r="B153" s="44"/>
      <c r="C153" s="267" t="s">
        <v>691</v>
      </c>
      <c r="D153" s="267" t="s">
        <v>977</v>
      </c>
      <c r="E153" s="17" t="s">
        <v>140</v>
      </c>
      <c r="F153" s="268">
        <v>9</v>
      </c>
      <c r="G153" s="38"/>
      <c r="H153" s="44"/>
    </row>
    <row r="154" s="2" customFormat="1" ht="16.8" customHeight="1">
      <c r="A154" s="38"/>
      <c r="B154" s="44"/>
      <c r="C154" s="263" t="s">
        <v>157</v>
      </c>
      <c r="D154" s="264" t="s">
        <v>158</v>
      </c>
      <c r="E154" s="265" t="s">
        <v>119</v>
      </c>
      <c r="F154" s="266">
        <v>154</v>
      </c>
      <c r="G154" s="38"/>
      <c r="H154" s="44"/>
    </row>
    <row r="155" s="2" customFormat="1" ht="16.8" customHeight="1">
      <c r="A155" s="38"/>
      <c r="B155" s="44"/>
      <c r="C155" s="267" t="s">
        <v>19</v>
      </c>
      <c r="D155" s="267" t="s">
        <v>978</v>
      </c>
      <c r="E155" s="17" t="s">
        <v>19</v>
      </c>
      <c r="F155" s="268">
        <v>154</v>
      </c>
      <c r="G155" s="38"/>
      <c r="H155" s="44"/>
    </row>
    <row r="156" s="2" customFormat="1" ht="16.8" customHeight="1">
      <c r="A156" s="38"/>
      <c r="B156" s="44"/>
      <c r="C156" s="269" t="s">
        <v>906</v>
      </c>
      <c r="D156" s="38"/>
      <c r="E156" s="38"/>
      <c r="F156" s="38"/>
      <c r="G156" s="38"/>
      <c r="H156" s="44"/>
    </row>
    <row r="157" s="2" customFormat="1" ht="16.8" customHeight="1">
      <c r="A157" s="38"/>
      <c r="B157" s="44"/>
      <c r="C157" s="267" t="s">
        <v>533</v>
      </c>
      <c r="D157" s="267" t="s">
        <v>979</v>
      </c>
      <c r="E157" s="17" t="s">
        <v>119</v>
      </c>
      <c r="F157" s="268">
        <v>154</v>
      </c>
      <c r="G157" s="38"/>
      <c r="H157" s="44"/>
    </row>
    <row r="158" s="2" customFormat="1" ht="16.8" customHeight="1">
      <c r="A158" s="38"/>
      <c r="B158" s="44"/>
      <c r="C158" s="267" t="s">
        <v>538</v>
      </c>
      <c r="D158" s="267" t="s">
        <v>980</v>
      </c>
      <c r="E158" s="17" t="s">
        <v>119</v>
      </c>
      <c r="F158" s="268">
        <v>154</v>
      </c>
      <c r="G158" s="38"/>
      <c r="H158" s="44"/>
    </row>
    <row r="159" s="2" customFormat="1" ht="16.8" customHeight="1">
      <c r="A159" s="38"/>
      <c r="B159" s="44"/>
      <c r="C159" s="263" t="s">
        <v>160</v>
      </c>
      <c r="D159" s="264" t="s">
        <v>161</v>
      </c>
      <c r="E159" s="265" t="s">
        <v>119</v>
      </c>
      <c r="F159" s="266">
        <v>331.60000000000002</v>
      </c>
      <c r="G159" s="38"/>
      <c r="H159" s="44"/>
    </row>
    <row r="160" s="2" customFormat="1" ht="16.8" customHeight="1">
      <c r="A160" s="38"/>
      <c r="B160" s="44"/>
      <c r="C160" s="267" t="s">
        <v>19</v>
      </c>
      <c r="D160" s="267" t="s">
        <v>981</v>
      </c>
      <c r="E160" s="17" t="s">
        <v>19</v>
      </c>
      <c r="F160" s="268">
        <v>331.60000000000002</v>
      </c>
      <c r="G160" s="38"/>
      <c r="H160" s="44"/>
    </row>
    <row r="161" s="2" customFormat="1" ht="16.8" customHeight="1">
      <c r="A161" s="38"/>
      <c r="B161" s="44"/>
      <c r="C161" s="269" t="s">
        <v>906</v>
      </c>
      <c r="D161" s="38"/>
      <c r="E161" s="38"/>
      <c r="F161" s="38"/>
      <c r="G161" s="38"/>
      <c r="H161" s="44"/>
    </row>
    <row r="162" s="2" customFormat="1" ht="16.8" customHeight="1">
      <c r="A162" s="38"/>
      <c r="B162" s="44"/>
      <c r="C162" s="267" t="s">
        <v>396</v>
      </c>
      <c r="D162" s="267" t="s">
        <v>982</v>
      </c>
      <c r="E162" s="17" t="s">
        <v>119</v>
      </c>
      <c r="F162" s="268">
        <v>331.60000000000002</v>
      </c>
      <c r="G162" s="38"/>
      <c r="H162" s="44"/>
    </row>
    <row r="163" s="2" customFormat="1" ht="16.8" customHeight="1">
      <c r="A163" s="38"/>
      <c r="B163" s="44"/>
      <c r="C163" s="267" t="s">
        <v>407</v>
      </c>
      <c r="D163" s="267" t="s">
        <v>983</v>
      </c>
      <c r="E163" s="17" t="s">
        <v>119</v>
      </c>
      <c r="F163" s="268">
        <v>331.60000000000002</v>
      </c>
      <c r="G163" s="38"/>
      <c r="H163" s="44"/>
    </row>
    <row r="164" s="2" customFormat="1" ht="16.8" customHeight="1">
      <c r="A164" s="38"/>
      <c r="B164" s="44"/>
      <c r="C164" s="267" t="s">
        <v>548</v>
      </c>
      <c r="D164" s="267" t="s">
        <v>984</v>
      </c>
      <c r="E164" s="17" t="s">
        <v>119</v>
      </c>
      <c r="F164" s="268">
        <v>331.60000000000002</v>
      </c>
      <c r="G164" s="38"/>
      <c r="H164" s="44"/>
    </row>
    <row r="165" s="2" customFormat="1" ht="16.8" customHeight="1">
      <c r="A165" s="38"/>
      <c r="B165" s="44"/>
      <c r="C165" s="267" t="s">
        <v>554</v>
      </c>
      <c r="D165" s="267" t="s">
        <v>555</v>
      </c>
      <c r="E165" s="17" t="s">
        <v>119</v>
      </c>
      <c r="F165" s="268">
        <v>331.60000000000002</v>
      </c>
      <c r="G165" s="38"/>
      <c r="H165" s="44"/>
    </row>
    <row r="166" s="2" customFormat="1" ht="16.8" customHeight="1">
      <c r="A166" s="38"/>
      <c r="B166" s="44"/>
      <c r="C166" s="263" t="s">
        <v>163</v>
      </c>
      <c r="D166" s="264" t="s">
        <v>164</v>
      </c>
      <c r="E166" s="265" t="s">
        <v>84</v>
      </c>
      <c r="F166" s="266">
        <v>1118</v>
      </c>
      <c r="G166" s="38"/>
      <c r="H166" s="44"/>
    </row>
    <row r="167" s="2" customFormat="1" ht="16.8" customHeight="1">
      <c r="A167" s="38"/>
      <c r="B167" s="44"/>
      <c r="C167" s="267" t="s">
        <v>19</v>
      </c>
      <c r="D167" s="267" t="s">
        <v>985</v>
      </c>
      <c r="E167" s="17" t="s">
        <v>19</v>
      </c>
      <c r="F167" s="268">
        <v>1118</v>
      </c>
      <c r="G167" s="38"/>
      <c r="H167" s="44"/>
    </row>
    <row r="168" s="2" customFormat="1" ht="16.8" customHeight="1">
      <c r="A168" s="38"/>
      <c r="B168" s="44"/>
      <c r="C168" s="269" t="s">
        <v>906</v>
      </c>
      <c r="D168" s="38"/>
      <c r="E168" s="38"/>
      <c r="F168" s="38"/>
      <c r="G168" s="38"/>
      <c r="H168" s="44"/>
    </row>
    <row r="169" s="2" customFormat="1" ht="16.8" customHeight="1">
      <c r="A169" s="38"/>
      <c r="B169" s="44"/>
      <c r="C169" s="267" t="s">
        <v>253</v>
      </c>
      <c r="D169" s="267" t="s">
        <v>986</v>
      </c>
      <c r="E169" s="17" t="s">
        <v>84</v>
      </c>
      <c r="F169" s="268">
        <v>1118</v>
      </c>
      <c r="G169" s="38"/>
      <c r="H169" s="44"/>
    </row>
    <row r="170" s="2" customFormat="1" ht="16.8" customHeight="1">
      <c r="A170" s="38"/>
      <c r="B170" s="44"/>
      <c r="C170" s="267" t="s">
        <v>257</v>
      </c>
      <c r="D170" s="267" t="s">
        <v>987</v>
      </c>
      <c r="E170" s="17" t="s">
        <v>84</v>
      </c>
      <c r="F170" s="268">
        <v>1118</v>
      </c>
      <c r="G170" s="38"/>
      <c r="H170" s="44"/>
    </row>
    <row r="171" s="2" customFormat="1" ht="16.8" customHeight="1">
      <c r="A171" s="38"/>
      <c r="B171" s="44"/>
      <c r="C171" s="267" t="s">
        <v>457</v>
      </c>
      <c r="D171" s="267" t="s">
        <v>988</v>
      </c>
      <c r="E171" s="17" t="s">
        <v>84</v>
      </c>
      <c r="F171" s="268">
        <v>1118</v>
      </c>
      <c r="G171" s="38"/>
      <c r="H171" s="44"/>
    </row>
    <row r="172" s="2" customFormat="1" ht="16.8" customHeight="1">
      <c r="A172" s="38"/>
      <c r="B172" s="44"/>
      <c r="C172" s="267" t="s">
        <v>462</v>
      </c>
      <c r="D172" s="267" t="s">
        <v>989</v>
      </c>
      <c r="E172" s="17" t="s">
        <v>84</v>
      </c>
      <c r="F172" s="268">
        <v>1118</v>
      </c>
      <c r="G172" s="38"/>
      <c r="H172" s="44"/>
    </row>
    <row r="173" s="2" customFormat="1" ht="16.8" customHeight="1">
      <c r="A173" s="38"/>
      <c r="B173" s="44"/>
      <c r="C173" s="267" t="s">
        <v>467</v>
      </c>
      <c r="D173" s="267" t="s">
        <v>990</v>
      </c>
      <c r="E173" s="17" t="s">
        <v>84</v>
      </c>
      <c r="F173" s="268">
        <v>1118</v>
      </c>
      <c r="G173" s="38"/>
      <c r="H173" s="44"/>
    </row>
    <row r="174" s="2" customFormat="1" ht="16.8" customHeight="1">
      <c r="A174" s="38"/>
      <c r="B174" s="44"/>
      <c r="C174" s="267" t="s">
        <v>473</v>
      </c>
      <c r="D174" s="267" t="s">
        <v>991</v>
      </c>
      <c r="E174" s="17" t="s">
        <v>84</v>
      </c>
      <c r="F174" s="268">
        <v>1118</v>
      </c>
      <c r="G174" s="38"/>
      <c r="H174" s="44"/>
    </row>
    <row r="175" s="2" customFormat="1" ht="16.8" customHeight="1">
      <c r="A175" s="38"/>
      <c r="B175" s="44"/>
      <c r="C175" s="267" t="s">
        <v>478</v>
      </c>
      <c r="D175" s="267" t="s">
        <v>992</v>
      </c>
      <c r="E175" s="17" t="s">
        <v>84</v>
      </c>
      <c r="F175" s="268">
        <v>1118</v>
      </c>
      <c r="G175" s="38"/>
      <c r="H175" s="44"/>
    </row>
    <row r="176" s="2" customFormat="1" ht="16.8" customHeight="1">
      <c r="A176" s="38"/>
      <c r="B176" s="44"/>
      <c r="C176" s="267" t="s">
        <v>483</v>
      </c>
      <c r="D176" s="267" t="s">
        <v>993</v>
      </c>
      <c r="E176" s="17" t="s">
        <v>84</v>
      </c>
      <c r="F176" s="268">
        <v>1118</v>
      </c>
      <c r="G176" s="38"/>
      <c r="H176" s="44"/>
    </row>
    <row r="177" s="2" customFormat="1" ht="16.8" customHeight="1">
      <c r="A177" s="38"/>
      <c r="B177" s="44"/>
      <c r="C177" s="267" t="s">
        <v>488</v>
      </c>
      <c r="D177" s="267" t="s">
        <v>994</v>
      </c>
      <c r="E177" s="17" t="s">
        <v>84</v>
      </c>
      <c r="F177" s="268">
        <v>1118</v>
      </c>
      <c r="G177" s="38"/>
      <c r="H177" s="44"/>
    </row>
    <row r="178" s="2" customFormat="1" ht="16.8" customHeight="1">
      <c r="A178" s="38"/>
      <c r="B178" s="44"/>
      <c r="C178" s="263" t="s">
        <v>166</v>
      </c>
      <c r="D178" s="264" t="s">
        <v>167</v>
      </c>
      <c r="E178" s="265" t="s">
        <v>94</v>
      </c>
      <c r="F178" s="266">
        <v>766.51999999999998</v>
      </c>
      <c r="G178" s="38"/>
      <c r="H178" s="44"/>
    </row>
    <row r="179" s="2" customFormat="1" ht="16.8" customHeight="1">
      <c r="A179" s="38"/>
      <c r="B179" s="44"/>
      <c r="C179" s="267" t="s">
        <v>19</v>
      </c>
      <c r="D179" s="267" t="s">
        <v>995</v>
      </c>
      <c r="E179" s="17" t="s">
        <v>19</v>
      </c>
      <c r="F179" s="268">
        <v>984.10000000000002</v>
      </c>
      <c r="G179" s="38"/>
      <c r="H179" s="44"/>
    </row>
    <row r="180" s="2" customFormat="1" ht="16.8" customHeight="1">
      <c r="A180" s="38"/>
      <c r="B180" s="44"/>
      <c r="C180" s="267" t="s">
        <v>19</v>
      </c>
      <c r="D180" s="267" t="s">
        <v>996</v>
      </c>
      <c r="E180" s="17" t="s">
        <v>19</v>
      </c>
      <c r="F180" s="268">
        <v>26.082000000000001</v>
      </c>
      <c r="G180" s="38"/>
      <c r="H180" s="44"/>
    </row>
    <row r="181" s="2" customFormat="1" ht="16.8" customHeight="1">
      <c r="A181" s="38"/>
      <c r="B181" s="44"/>
      <c r="C181" s="267" t="s">
        <v>19</v>
      </c>
      <c r="D181" s="267" t="s">
        <v>997</v>
      </c>
      <c r="E181" s="17" t="s">
        <v>19</v>
      </c>
      <c r="F181" s="268">
        <v>-17.314</v>
      </c>
      <c r="G181" s="38"/>
      <c r="H181" s="44"/>
    </row>
    <row r="182" s="2" customFormat="1" ht="16.8" customHeight="1">
      <c r="A182" s="38"/>
      <c r="B182" s="44"/>
      <c r="C182" s="267" t="s">
        <v>19</v>
      </c>
      <c r="D182" s="267" t="s">
        <v>998</v>
      </c>
      <c r="E182" s="17" t="s">
        <v>19</v>
      </c>
      <c r="F182" s="268">
        <v>-226.34800000000001</v>
      </c>
      <c r="G182" s="38"/>
      <c r="H182" s="44"/>
    </row>
    <row r="183" s="2" customFormat="1" ht="16.8" customHeight="1">
      <c r="A183" s="38"/>
      <c r="B183" s="44"/>
      <c r="C183" s="267" t="s">
        <v>19</v>
      </c>
      <c r="D183" s="267" t="s">
        <v>331</v>
      </c>
      <c r="E183" s="17" t="s">
        <v>19</v>
      </c>
      <c r="F183" s="268">
        <v>766.51999999999998</v>
      </c>
      <c r="G183" s="38"/>
      <c r="H183" s="44"/>
    </row>
    <row r="184" s="2" customFormat="1" ht="16.8" customHeight="1">
      <c r="A184" s="38"/>
      <c r="B184" s="44"/>
      <c r="C184" s="269" t="s">
        <v>906</v>
      </c>
      <c r="D184" s="38"/>
      <c r="E184" s="38"/>
      <c r="F184" s="38"/>
      <c r="G184" s="38"/>
      <c r="H184" s="44"/>
    </row>
    <row r="185" s="2" customFormat="1" ht="16.8" customHeight="1">
      <c r="A185" s="38"/>
      <c r="B185" s="44"/>
      <c r="C185" s="267" t="s">
        <v>321</v>
      </c>
      <c r="D185" s="267" t="s">
        <v>999</v>
      </c>
      <c r="E185" s="17" t="s">
        <v>94</v>
      </c>
      <c r="F185" s="268">
        <v>766.51999999999998</v>
      </c>
      <c r="G185" s="38"/>
      <c r="H185" s="44"/>
    </row>
    <row r="186" s="2" customFormat="1" ht="16.8" customHeight="1">
      <c r="A186" s="38"/>
      <c r="B186" s="44"/>
      <c r="C186" s="267" t="s">
        <v>353</v>
      </c>
      <c r="D186" s="267" t="s">
        <v>961</v>
      </c>
      <c r="E186" s="17" t="s">
        <v>94</v>
      </c>
      <c r="F186" s="268">
        <v>1351.2719999999999</v>
      </c>
      <c r="G186" s="38"/>
      <c r="H186" s="44"/>
    </row>
    <row r="187" s="2" customFormat="1" ht="16.8" customHeight="1">
      <c r="A187" s="38"/>
      <c r="B187" s="44"/>
      <c r="C187" s="267" t="s">
        <v>359</v>
      </c>
      <c r="D187" s="267" t="s">
        <v>962</v>
      </c>
      <c r="E187" s="17" t="s">
        <v>361</v>
      </c>
      <c r="F187" s="268">
        <v>2702.5439999999999</v>
      </c>
      <c r="G187" s="38"/>
      <c r="H187" s="44"/>
    </row>
    <row r="188" s="2" customFormat="1" ht="16.8" customHeight="1">
      <c r="A188" s="38"/>
      <c r="B188" s="44"/>
      <c r="C188" s="267" t="s">
        <v>366</v>
      </c>
      <c r="D188" s="267" t="s">
        <v>963</v>
      </c>
      <c r="E188" s="17" t="s">
        <v>94</v>
      </c>
      <c r="F188" s="268">
        <v>1351.2719999999999</v>
      </c>
      <c r="G188" s="38"/>
      <c r="H188" s="44"/>
    </row>
    <row r="189" s="2" customFormat="1" ht="16.8" customHeight="1">
      <c r="A189" s="38"/>
      <c r="B189" s="44"/>
      <c r="C189" s="263" t="s">
        <v>169</v>
      </c>
      <c r="D189" s="264" t="s">
        <v>170</v>
      </c>
      <c r="E189" s="265" t="s">
        <v>94</v>
      </c>
      <c r="F189" s="266">
        <v>244.44</v>
      </c>
      <c r="G189" s="38"/>
      <c r="H189" s="44"/>
    </row>
    <row r="190" s="2" customFormat="1" ht="16.8" customHeight="1">
      <c r="A190" s="38"/>
      <c r="B190" s="44"/>
      <c r="C190" s="267" t="s">
        <v>19</v>
      </c>
      <c r="D190" s="267" t="s">
        <v>1000</v>
      </c>
      <c r="E190" s="17" t="s">
        <v>19</v>
      </c>
      <c r="F190" s="268">
        <v>244.44</v>
      </c>
      <c r="G190" s="38"/>
      <c r="H190" s="44"/>
    </row>
    <row r="191" s="2" customFormat="1" ht="16.8" customHeight="1">
      <c r="A191" s="38"/>
      <c r="B191" s="44"/>
      <c r="C191" s="269" t="s">
        <v>906</v>
      </c>
      <c r="D191" s="38"/>
      <c r="E191" s="38"/>
      <c r="F191" s="38"/>
      <c r="G191" s="38"/>
      <c r="H191" s="44"/>
    </row>
    <row r="192" s="2" customFormat="1" ht="16.8" customHeight="1">
      <c r="A192" s="38"/>
      <c r="B192" s="44"/>
      <c r="C192" s="267" t="s">
        <v>316</v>
      </c>
      <c r="D192" s="267" t="s">
        <v>1001</v>
      </c>
      <c r="E192" s="17" t="s">
        <v>94</v>
      </c>
      <c r="F192" s="268">
        <v>244.44</v>
      </c>
      <c r="G192" s="38"/>
      <c r="H192" s="44"/>
    </row>
    <row r="193" s="2" customFormat="1" ht="16.8" customHeight="1">
      <c r="A193" s="38"/>
      <c r="B193" s="44"/>
      <c r="C193" s="267" t="s">
        <v>353</v>
      </c>
      <c r="D193" s="267" t="s">
        <v>961</v>
      </c>
      <c r="E193" s="17" t="s">
        <v>94</v>
      </c>
      <c r="F193" s="268">
        <v>1351.2719999999999</v>
      </c>
      <c r="G193" s="38"/>
      <c r="H193" s="44"/>
    </row>
    <row r="194" s="2" customFormat="1" ht="16.8" customHeight="1">
      <c r="A194" s="38"/>
      <c r="B194" s="44"/>
      <c r="C194" s="267" t="s">
        <v>359</v>
      </c>
      <c r="D194" s="267" t="s">
        <v>962</v>
      </c>
      <c r="E194" s="17" t="s">
        <v>361</v>
      </c>
      <c r="F194" s="268">
        <v>2702.5439999999999</v>
      </c>
      <c r="G194" s="38"/>
      <c r="H194" s="44"/>
    </row>
    <row r="195" s="2" customFormat="1" ht="16.8" customHeight="1">
      <c r="A195" s="38"/>
      <c r="B195" s="44"/>
      <c r="C195" s="267" t="s">
        <v>366</v>
      </c>
      <c r="D195" s="267" t="s">
        <v>963</v>
      </c>
      <c r="E195" s="17" t="s">
        <v>94</v>
      </c>
      <c r="F195" s="268">
        <v>1351.2719999999999</v>
      </c>
      <c r="G195" s="38"/>
      <c r="H195" s="44"/>
    </row>
    <row r="196" s="2" customFormat="1" ht="16.8" customHeight="1">
      <c r="A196" s="38"/>
      <c r="B196" s="44"/>
      <c r="C196" s="263" t="s">
        <v>172</v>
      </c>
      <c r="D196" s="264" t="s">
        <v>173</v>
      </c>
      <c r="E196" s="265" t="s">
        <v>140</v>
      </c>
      <c r="F196" s="266">
        <v>6</v>
      </c>
      <c r="G196" s="38"/>
      <c r="H196" s="44"/>
    </row>
    <row r="197" s="2" customFormat="1" ht="16.8" customHeight="1">
      <c r="A197" s="38"/>
      <c r="B197" s="44"/>
      <c r="C197" s="267" t="s">
        <v>19</v>
      </c>
      <c r="D197" s="267" t="s">
        <v>174</v>
      </c>
      <c r="E197" s="17" t="s">
        <v>19</v>
      </c>
      <c r="F197" s="268">
        <v>6</v>
      </c>
      <c r="G197" s="38"/>
      <c r="H197" s="44"/>
    </row>
    <row r="198" s="2" customFormat="1" ht="16.8" customHeight="1">
      <c r="A198" s="38"/>
      <c r="B198" s="44"/>
      <c r="C198" s="269" t="s">
        <v>906</v>
      </c>
      <c r="D198" s="38"/>
      <c r="E198" s="38"/>
      <c r="F198" s="38"/>
      <c r="G198" s="38"/>
      <c r="H198" s="44"/>
    </row>
    <row r="199" s="2" customFormat="1" ht="16.8" customHeight="1">
      <c r="A199" s="38"/>
      <c r="B199" s="44"/>
      <c r="C199" s="267" t="s">
        <v>558</v>
      </c>
      <c r="D199" s="267" t="s">
        <v>956</v>
      </c>
      <c r="E199" s="17" t="s">
        <v>140</v>
      </c>
      <c r="F199" s="268">
        <v>37</v>
      </c>
      <c r="G199" s="38"/>
      <c r="H199" s="44"/>
    </row>
    <row r="200" s="2" customFormat="1" ht="16.8" customHeight="1">
      <c r="A200" s="38"/>
      <c r="B200" s="44"/>
      <c r="C200" s="267" t="s">
        <v>649</v>
      </c>
      <c r="D200" s="267" t="s">
        <v>1002</v>
      </c>
      <c r="E200" s="17" t="s">
        <v>140</v>
      </c>
      <c r="F200" s="268">
        <v>6</v>
      </c>
      <c r="G200" s="38"/>
      <c r="H200" s="44"/>
    </row>
    <row r="201" s="2" customFormat="1" ht="16.8" customHeight="1">
      <c r="A201" s="38"/>
      <c r="B201" s="44"/>
      <c r="C201" s="267" t="s">
        <v>658</v>
      </c>
      <c r="D201" s="267" t="s">
        <v>1003</v>
      </c>
      <c r="E201" s="17" t="s">
        <v>140</v>
      </c>
      <c r="F201" s="268">
        <v>6</v>
      </c>
      <c r="G201" s="38"/>
      <c r="H201" s="44"/>
    </row>
    <row r="202" s="2" customFormat="1" ht="16.8" customHeight="1">
      <c r="A202" s="38"/>
      <c r="B202" s="44"/>
      <c r="C202" s="267" t="s">
        <v>667</v>
      </c>
      <c r="D202" s="267" t="s">
        <v>1004</v>
      </c>
      <c r="E202" s="17" t="s">
        <v>140</v>
      </c>
      <c r="F202" s="268">
        <v>6</v>
      </c>
      <c r="G202" s="38"/>
      <c r="H202" s="44"/>
    </row>
    <row r="203" s="2" customFormat="1" ht="16.8" customHeight="1">
      <c r="A203" s="38"/>
      <c r="B203" s="44"/>
      <c r="C203" s="267" t="s">
        <v>676</v>
      </c>
      <c r="D203" s="267" t="s">
        <v>1005</v>
      </c>
      <c r="E203" s="17" t="s">
        <v>140</v>
      </c>
      <c r="F203" s="268">
        <v>6</v>
      </c>
      <c r="G203" s="38"/>
      <c r="H203" s="44"/>
    </row>
    <row r="204" s="2" customFormat="1" ht="16.8" customHeight="1">
      <c r="A204" s="38"/>
      <c r="B204" s="44"/>
      <c r="C204" s="267" t="s">
        <v>700</v>
      </c>
      <c r="D204" s="267" t="s">
        <v>1006</v>
      </c>
      <c r="E204" s="17" t="s">
        <v>140</v>
      </c>
      <c r="F204" s="268">
        <v>6</v>
      </c>
      <c r="G204" s="38"/>
      <c r="H204" s="44"/>
    </row>
    <row r="205" s="2" customFormat="1" ht="16.8" customHeight="1">
      <c r="A205" s="38"/>
      <c r="B205" s="44"/>
      <c r="C205" s="267" t="s">
        <v>705</v>
      </c>
      <c r="D205" s="267" t="s">
        <v>706</v>
      </c>
      <c r="E205" s="17" t="s">
        <v>140</v>
      </c>
      <c r="F205" s="268">
        <v>6</v>
      </c>
      <c r="G205" s="38"/>
      <c r="H205" s="44"/>
    </row>
    <row r="206" s="2" customFormat="1" ht="16.8" customHeight="1">
      <c r="A206" s="38"/>
      <c r="B206" s="44"/>
      <c r="C206" s="267" t="s">
        <v>710</v>
      </c>
      <c r="D206" s="267" t="s">
        <v>711</v>
      </c>
      <c r="E206" s="17" t="s">
        <v>140</v>
      </c>
      <c r="F206" s="268">
        <v>6</v>
      </c>
      <c r="G206" s="38"/>
      <c r="H206" s="44"/>
    </row>
    <row r="207" s="2" customFormat="1" ht="16.8" customHeight="1">
      <c r="A207" s="38"/>
      <c r="B207" s="44"/>
      <c r="C207" s="263" t="s">
        <v>175</v>
      </c>
      <c r="D207" s="264" t="s">
        <v>176</v>
      </c>
      <c r="E207" s="265" t="s">
        <v>119</v>
      </c>
      <c r="F207" s="266">
        <v>18.629999999999999</v>
      </c>
      <c r="G207" s="38"/>
      <c r="H207" s="44"/>
    </row>
    <row r="208" s="2" customFormat="1" ht="16.8" customHeight="1">
      <c r="A208" s="38"/>
      <c r="B208" s="44"/>
      <c r="C208" s="267" t="s">
        <v>19</v>
      </c>
      <c r="D208" s="267" t="s">
        <v>1007</v>
      </c>
      <c r="E208" s="17" t="s">
        <v>19</v>
      </c>
      <c r="F208" s="268">
        <v>18.629999999999999</v>
      </c>
      <c r="G208" s="38"/>
      <c r="H208" s="44"/>
    </row>
    <row r="209" s="2" customFormat="1" ht="16.8" customHeight="1">
      <c r="A209" s="38"/>
      <c r="B209" s="44"/>
      <c r="C209" s="269" t="s">
        <v>906</v>
      </c>
      <c r="D209" s="38"/>
      <c r="E209" s="38"/>
      <c r="F209" s="38"/>
      <c r="G209" s="38"/>
      <c r="H209" s="44"/>
    </row>
    <row r="210" s="2" customFormat="1" ht="16.8" customHeight="1">
      <c r="A210" s="38"/>
      <c r="B210" s="44"/>
      <c r="C210" s="267" t="s">
        <v>574</v>
      </c>
      <c r="D210" s="267" t="s">
        <v>975</v>
      </c>
      <c r="E210" s="17" t="s">
        <v>94</v>
      </c>
      <c r="F210" s="268">
        <v>10.898999999999999</v>
      </c>
      <c r="G210" s="38"/>
      <c r="H210" s="44"/>
    </row>
    <row r="211" s="2" customFormat="1" ht="16.8" customHeight="1">
      <c r="A211" s="38"/>
      <c r="B211" s="44"/>
      <c r="C211" s="263" t="s">
        <v>1008</v>
      </c>
      <c r="D211" s="264" t="s">
        <v>1009</v>
      </c>
      <c r="E211" s="265" t="s">
        <v>94</v>
      </c>
      <c r="F211" s="266">
        <v>591.19899999999996</v>
      </c>
      <c r="G211" s="38"/>
      <c r="H211" s="44"/>
    </row>
    <row r="212" s="2" customFormat="1" ht="16.8" customHeight="1">
      <c r="A212" s="38"/>
      <c r="B212" s="44"/>
      <c r="C212" s="267" t="s">
        <v>19</v>
      </c>
      <c r="D212" s="267" t="s">
        <v>1010</v>
      </c>
      <c r="E212" s="17" t="s">
        <v>19</v>
      </c>
      <c r="F212" s="268">
        <v>491.43099999999998</v>
      </c>
      <c r="G212" s="38"/>
      <c r="H212" s="44"/>
    </row>
    <row r="213" s="2" customFormat="1" ht="16.8" customHeight="1">
      <c r="A213" s="38"/>
      <c r="B213" s="44"/>
      <c r="C213" s="267" t="s">
        <v>19</v>
      </c>
      <c r="D213" s="267" t="s">
        <v>1011</v>
      </c>
      <c r="E213" s="17" t="s">
        <v>19</v>
      </c>
      <c r="F213" s="268">
        <v>22.728000000000002</v>
      </c>
      <c r="G213" s="38"/>
      <c r="H213" s="44"/>
    </row>
    <row r="214" s="2" customFormat="1" ht="16.8" customHeight="1">
      <c r="A214" s="38"/>
      <c r="B214" s="44"/>
      <c r="C214" s="267" t="s">
        <v>19</v>
      </c>
      <c r="D214" s="267" t="s">
        <v>1012</v>
      </c>
      <c r="E214" s="17" t="s">
        <v>19</v>
      </c>
      <c r="F214" s="268">
        <v>76.230000000000004</v>
      </c>
      <c r="G214" s="38"/>
      <c r="H214" s="44"/>
    </row>
    <row r="215" s="2" customFormat="1" ht="16.8" customHeight="1">
      <c r="A215" s="38"/>
      <c r="B215" s="44"/>
      <c r="C215" s="267" t="s">
        <v>19</v>
      </c>
      <c r="D215" s="267" t="s">
        <v>1013</v>
      </c>
      <c r="E215" s="17" t="s">
        <v>19</v>
      </c>
      <c r="F215" s="268">
        <v>0.81000000000000005</v>
      </c>
      <c r="G215" s="38"/>
      <c r="H215" s="44"/>
    </row>
    <row r="216" s="2" customFormat="1" ht="16.8" customHeight="1">
      <c r="A216" s="38"/>
      <c r="B216" s="44"/>
      <c r="C216" s="267" t="s">
        <v>19</v>
      </c>
      <c r="D216" s="267" t="s">
        <v>331</v>
      </c>
      <c r="E216" s="17" t="s">
        <v>19</v>
      </c>
      <c r="F216" s="268">
        <v>591.19899999999996</v>
      </c>
      <c r="G216" s="38"/>
      <c r="H216" s="44"/>
    </row>
    <row r="217" s="2" customFormat="1" ht="16.8" customHeight="1">
      <c r="A217" s="38"/>
      <c r="B217" s="44"/>
      <c r="C217" s="263" t="s">
        <v>178</v>
      </c>
      <c r="D217" s="264" t="s">
        <v>179</v>
      </c>
      <c r="E217" s="265" t="s">
        <v>94</v>
      </c>
      <c r="F217" s="266">
        <v>419.76100000000002</v>
      </c>
      <c r="G217" s="38"/>
      <c r="H217" s="44"/>
    </row>
    <row r="218" s="2" customFormat="1" ht="16.8" customHeight="1">
      <c r="A218" s="38"/>
      <c r="B218" s="44"/>
      <c r="C218" s="267" t="s">
        <v>19</v>
      </c>
      <c r="D218" s="267" t="s">
        <v>1014</v>
      </c>
      <c r="E218" s="17" t="s">
        <v>19</v>
      </c>
      <c r="F218" s="268">
        <v>419.76100000000002</v>
      </c>
      <c r="G218" s="38"/>
      <c r="H218" s="44"/>
    </row>
    <row r="219" s="2" customFormat="1" ht="16.8" customHeight="1">
      <c r="A219" s="38"/>
      <c r="B219" s="44"/>
      <c r="C219" s="269" t="s">
        <v>906</v>
      </c>
      <c r="D219" s="38"/>
      <c r="E219" s="38"/>
      <c r="F219" s="38"/>
      <c r="G219" s="38"/>
      <c r="H219" s="44"/>
    </row>
    <row r="220" s="2" customFormat="1" ht="16.8" customHeight="1">
      <c r="A220" s="38"/>
      <c r="B220" s="44"/>
      <c r="C220" s="267" t="s">
        <v>371</v>
      </c>
      <c r="D220" s="267" t="s">
        <v>1015</v>
      </c>
      <c r="E220" s="17" t="s">
        <v>94</v>
      </c>
      <c r="F220" s="268">
        <v>419.76100000000002</v>
      </c>
      <c r="G220" s="38"/>
      <c r="H220" s="44"/>
    </row>
    <row r="221" s="2" customFormat="1" ht="16.8" customHeight="1">
      <c r="A221" s="38"/>
      <c r="B221" s="44"/>
      <c r="C221" s="267" t="s">
        <v>377</v>
      </c>
      <c r="D221" s="267" t="s">
        <v>378</v>
      </c>
      <c r="E221" s="17" t="s">
        <v>361</v>
      </c>
      <c r="F221" s="268">
        <v>883.26099999999997</v>
      </c>
      <c r="G221" s="38"/>
      <c r="H221" s="44"/>
    </row>
    <row r="222" s="2" customFormat="1" ht="7.44" customHeight="1">
      <c r="A222" s="38"/>
      <c r="B222" s="152"/>
      <c r="C222" s="153"/>
      <c r="D222" s="153"/>
      <c r="E222" s="153"/>
      <c r="F222" s="153"/>
      <c r="G222" s="153"/>
      <c r="H222" s="44"/>
    </row>
    <row r="223" s="2" customFormat="1">
      <c r="A223" s="38"/>
      <c r="B223" s="38"/>
      <c r="C223" s="38"/>
      <c r="D223" s="38"/>
      <c r="E223" s="38"/>
      <c r="F223" s="38"/>
      <c r="G223" s="38"/>
      <c r="H223" s="38"/>
    </row>
  </sheetData>
  <sheetProtection sheet="1" formatColumns="0" formatRows="0" objects="1" scenarios="1" spinCount="100000" saltValue="qtQiaFyCFPXf8pWAdVmHgJ7JfzBs0NLeELLlPb8eqKYgkldyI9hOW6qB7ArwQErDl/h3dcueSwbszD6w74l3+A==" hashValue="wxz/lK0yiYflI7wj9X88nnsgYHGv0+Ze+ZoUKSpRNhorGsRQy8zanhRLmnDiHW+3919SxD28vIJ2apqSMtCg7Q==" algorithmName="SHA-512" password="CC35"/>
  <mergeCells count="2">
    <mergeCell ref="D5:F5"/>
    <mergeCell ref="D6:F6"/>
  </mergeCells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70" customWidth="1"/>
    <col min="2" max="2" width="1.667969" style="270" customWidth="1"/>
    <col min="3" max="4" width="5" style="270" customWidth="1"/>
    <col min="5" max="5" width="11.66016" style="270" customWidth="1"/>
    <col min="6" max="6" width="9.160156" style="270" customWidth="1"/>
    <col min="7" max="7" width="5" style="270" customWidth="1"/>
    <col min="8" max="8" width="77.83203" style="270" customWidth="1"/>
    <col min="9" max="10" width="20" style="270" customWidth="1"/>
    <col min="11" max="11" width="1.667969" style="270" customWidth="1"/>
  </cols>
  <sheetData>
    <row r="1" s="1" customFormat="1" ht="37.5" customHeight="1"/>
    <row r="2" s="1" customFormat="1" ht="7.5" customHeight="1">
      <c r="B2" s="271"/>
      <c r="C2" s="272"/>
      <c r="D2" s="272"/>
      <c r="E2" s="272"/>
      <c r="F2" s="272"/>
      <c r="G2" s="272"/>
      <c r="H2" s="272"/>
      <c r="I2" s="272"/>
      <c r="J2" s="272"/>
      <c r="K2" s="273"/>
    </row>
    <row r="3" s="15" customFormat="1" ht="45" customHeight="1">
      <c r="B3" s="274"/>
      <c r="C3" s="275" t="s">
        <v>1016</v>
      </c>
      <c r="D3" s="275"/>
      <c r="E3" s="275"/>
      <c r="F3" s="275"/>
      <c r="G3" s="275"/>
      <c r="H3" s="275"/>
      <c r="I3" s="275"/>
      <c r="J3" s="275"/>
      <c r="K3" s="276"/>
    </row>
    <row r="4" s="1" customFormat="1" ht="25.5" customHeight="1">
      <c r="B4" s="277"/>
      <c r="C4" s="278" t="s">
        <v>1017</v>
      </c>
      <c r="D4" s="278"/>
      <c r="E4" s="278"/>
      <c r="F4" s="278"/>
      <c r="G4" s="278"/>
      <c r="H4" s="278"/>
      <c r="I4" s="278"/>
      <c r="J4" s="278"/>
      <c r="K4" s="279"/>
    </row>
    <row r="5" s="1" customFormat="1" ht="5.25" customHeight="1">
      <c r="B5" s="277"/>
      <c r="C5" s="280"/>
      <c r="D5" s="280"/>
      <c r="E5" s="280"/>
      <c r="F5" s="280"/>
      <c r="G5" s="280"/>
      <c r="H5" s="280"/>
      <c r="I5" s="280"/>
      <c r="J5" s="280"/>
      <c r="K5" s="279"/>
    </row>
    <row r="6" s="1" customFormat="1" ht="15" customHeight="1">
      <c r="B6" s="277"/>
      <c r="C6" s="281" t="s">
        <v>1018</v>
      </c>
      <c r="D6" s="281"/>
      <c r="E6" s="281"/>
      <c r="F6" s="281"/>
      <c r="G6" s="281"/>
      <c r="H6" s="281"/>
      <c r="I6" s="281"/>
      <c r="J6" s="281"/>
      <c r="K6" s="279"/>
    </row>
    <row r="7" s="1" customFormat="1" ht="15" customHeight="1">
      <c r="B7" s="282"/>
      <c r="C7" s="281" t="s">
        <v>1019</v>
      </c>
      <c r="D7" s="281"/>
      <c r="E7" s="281"/>
      <c r="F7" s="281"/>
      <c r="G7" s="281"/>
      <c r="H7" s="281"/>
      <c r="I7" s="281"/>
      <c r="J7" s="281"/>
      <c r="K7" s="279"/>
    </row>
    <row r="8" s="1" customFormat="1" ht="12.75" customHeight="1">
      <c r="B8" s="282"/>
      <c r="C8" s="281"/>
      <c r="D8" s="281"/>
      <c r="E8" s="281"/>
      <c r="F8" s="281"/>
      <c r="G8" s="281"/>
      <c r="H8" s="281"/>
      <c r="I8" s="281"/>
      <c r="J8" s="281"/>
      <c r="K8" s="279"/>
    </row>
    <row r="9" s="1" customFormat="1" ht="15" customHeight="1">
      <c r="B9" s="282"/>
      <c r="C9" s="281" t="s">
        <v>1020</v>
      </c>
      <c r="D9" s="281"/>
      <c r="E9" s="281"/>
      <c r="F9" s="281"/>
      <c r="G9" s="281"/>
      <c r="H9" s="281"/>
      <c r="I9" s="281"/>
      <c r="J9" s="281"/>
      <c r="K9" s="279"/>
    </row>
    <row r="10" s="1" customFormat="1" ht="15" customHeight="1">
      <c r="B10" s="282"/>
      <c r="C10" s="281"/>
      <c r="D10" s="281" t="s">
        <v>1021</v>
      </c>
      <c r="E10" s="281"/>
      <c r="F10" s="281"/>
      <c r="G10" s="281"/>
      <c r="H10" s="281"/>
      <c r="I10" s="281"/>
      <c r="J10" s="281"/>
      <c r="K10" s="279"/>
    </row>
    <row r="11" s="1" customFormat="1" ht="15" customHeight="1">
      <c r="B11" s="282"/>
      <c r="C11" s="283"/>
      <c r="D11" s="281" t="s">
        <v>1022</v>
      </c>
      <c r="E11" s="281"/>
      <c r="F11" s="281"/>
      <c r="G11" s="281"/>
      <c r="H11" s="281"/>
      <c r="I11" s="281"/>
      <c r="J11" s="281"/>
      <c r="K11" s="279"/>
    </row>
    <row r="12" s="1" customFormat="1" ht="15" customHeight="1">
      <c r="B12" s="282"/>
      <c r="C12" s="283"/>
      <c r="D12" s="281"/>
      <c r="E12" s="281"/>
      <c r="F12" s="281"/>
      <c r="G12" s="281"/>
      <c r="H12" s="281"/>
      <c r="I12" s="281"/>
      <c r="J12" s="281"/>
      <c r="K12" s="279"/>
    </row>
    <row r="13" s="1" customFormat="1" ht="15" customHeight="1">
      <c r="B13" s="282"/>
      <c r="C13" s="283"/>
      <c r="D13" s="284" t="s">
        <v>1023</v>
      </c>
      <c r="E13" s="281"/>
      <c r="F13" s="281"/>
      <c r="G13" s="281"/>
      <c r="H13" s="281"/>
      <c r="I13" s="281"/>
      <c r="J13" s="281"/>
      <c r="K13" s="279"/>
    </row>
    <row r="14" s="1" customFormat="1" ht="12.75" customHeight="1">
      <c r="B14" s="282"/>
      <c r="C14" s="283"/>
      <c r="D14" s="283"/>
      <c r="E14" s="283"/>
      <c r="F14" s="283"/>
      <c r="G14" s="283"/>
      <c r="H14" s="283"/>
      <c r="I14" s="283"/>
      <c r="J14" s="283"/>
      <c r="K14" s="279"/>
    </row>
    <row r="15" s="1" customFormat="1" ht="15" customHeight="1">
      <c r="B15" s="282"/>
      <c r="C15" s="283"/>
      <c r="D15" s="281" t="s">
        <v>1024</v>
      </c>
      <c r="E15" s="281"/>
      <c r="F15" s="281"/>
      <c r="G15" s="281"/>
      <c r="H15" s="281"/>
      <c r="I15" s="281"/>
      <c r="J15" s="281"/>
      <c r="K15" s="279"/>
    </row>
    <row r="16" s="1" customFormat="1" ht="15" customHeight="1">
      <c r="B16" s="282"/>
      <c r="C16" s="283"/>
      <c r="D16" s="281" t="s">
        <v>1025</v>
      </c>
      <c r="E16" s="281"/>
      <c r="F16" s="281"/>
      <c r="G16" s="281"/>
      <c r="H16" s="281"/>
      <c r="I16" s="281"/>
      <c r="J16" s="281"/>
      <c r="K16" s="279"/>
    </row>
    <row r="17" s="1" customFormat="1" ht="15" customHeight="1">
      <c r="B17" s="282"/>
      <c r="C17" s="283"/>
      <c r="D17" s="281" t="s">
        <v>1026</v>
      </c>
      <c r="E17" s="281"/>
      <c r="F17" s="281"/>
      <c r="G17" s="281"/>
      <c r="H17" s="281"/>
      <c r="I17" s="281"/>
      <c r="J17" s="281"/>
      <c r="K17" s="279"/>
    </row>
    <row r="18" s="1" customFormat="1" ht="15" customHeight="1">
      <c r="B18" s="282"/>
      <c r="C18" s="283"/>
      <c r="D18" s="283"/>
      <c r="E18" s="285" t="s">
        <v>79</v>
      </c>
      <c r="F18" s="281" t="s">
        <v>1027</v>
      </c>
      <c r="G18" s="281"/>
      <c r="H18" s="281"/>
      <c r="I18" s="281"/>
      <c r="J18" s="281"/>
      <c r="K18" s="279"/>
    </row>
    <row r="19" s="1" customFormat="1" ht="15" customHeight="1">
      <c r="B19" s="282"/>
      <c r="C19" s="283"/>
      <c r="D19" s="283"/>
      <c r="E19" s="285" t="s">
        <v>1028</v>
      </c>
      <c r="F19" s="281" t="s">
        <v>1029</v>
      </c>
      <c r="G19" s="281"/>
      <c r="H19" s="281"/>
      <c r="I19" s="281"/>
      <c r="J19" s="281"/>
      <c r="K19" s="279"/>
    </row>
    <row r="20" s="1" customFormat="1" ht="15" customHeight="1">
      <c r="B20" s="282"/>
      <c r="C20" s="283"/>
      <c r="D20" s="283"/>
      <c r="E20" s="285" t="s">
        <v>1030</v>
      </c>
      <c r="F20" s="281" t="s">
        <v>1031</v>
      </c>
      <c r="G20" s="281"/>
      <c r="H20" s="281"/>
      <c r="I20" s="281"/>
      <c r="J20" s="281"/>
      <c r="K20" s="279"/>
    </row>
    <row r="21" s="1" customFormat="1" ht="15" customHeight="1">
      <c r="B21" s="282"/>
      <c r="C21" s="283"/>
      <c r="D21" s="283"/>
      <c r="E21" s="285" t="s">
        <v>1032</v>
      </c>
      <c r="F21" s="281" t="s">
        <v>1033</v>
      </c>
      <c r="G21" s="281"/>
      <c r="H21" s="281"/>
      <c r="I21" s="281"/>
      <c r="J21" s="281"/>
      <c r="K21" s="279"/>
    </row>
    <row r="22" s="1" customFormat="1" ht="15" customHeight="1">
      <c r="B22" s="282"/>
      <c r="C22" s="283"/>
      <c r="D22" s="283"/>
      <c r="E22" s="285" t="s">
        <v>1034</v>
      </c>
      <c r="F22" s="281" t="s">
        <v>1035</v>
      </c>
      <c r="G22" s="281"/>
      <c r="H22" s="281"/>
      <c r="I22" s="281"/>
      <c r="J22" s="281"/>
      <c r="K22" s="279"/>
    </row>
    <row r="23" s="1" customFormat="1" ht="15" customHeight="1">
      <c r="B23" s="282"/>
      <c r="C23" s="283"/>
      <c r="D23" s="283"/>
      <c r="E23" s="285" t="s">
        <v>1036</v>
      </c>
      <c r="F23" s="281" t="s">
        <v>1037</v>
      </c>
      <c r="G23" s="281"/>
      <c r="H23" s="281"/>
      <c r="I23" s="281"/>
      <c r="J23" s="281"/>
      <c r="K23" s="279"/>
    </row>
    <row r="24" s="1" customFormat="1" ht="12.75" customHeight="1">
      <c r="B24" s="282"/>
      <c r="C24" s="283"/>
      <c r="D24" s="283"/>
      <c r="E24" s="283"/>
      <c r="F24" s="283"/>
      <c r="G24" s="283"/>
      <c r="H24" s="283"/>
      <c r="I24" s="283"/>
      <c r="J24" s="283"/>
      <c r="K24" s="279"/>
    </row>
    <row r="25" s="1" customFormat="1" ht="15" customHeight="1">
      <c r="B25" s="282"/>
      <c r="C25" s="281" t="s">
        <v>1038</v>
      </c>
      <c r="D25" s="281"/>
      <c r="E25" s="281"/>
      <c r="F25" s="281"/>
      <c r="G25" s="281"/>
      <c r="H25" s="281"/>
      <c r="I25" s="281"/>
      <c r="J25" s="281"/>
      <c r="K25" s="279"/>
    </row>
    <row r="26" s="1" customFormat="1" ht="15" customHeight="1">
      <c r="B26" s="282"/>
      <c r="C26" s="281" t="s">
        <v>1039</v>
      </c>
      <c r="D26" s="281"/>
      <c r="E26" s="281"/>
      <c r="F26" s="281"/>
      <c r="G26" s="281"/>
      <c r="H26" s="281"/>
      <c r="I26" s="281"/>
      <c r="J26" s="281"/>
      <c r="K26" s="279"/>
    </row>
    <row r="27" s="1" customFormat="1" ht="15" customHeight="1">
      <c r="B27" s="282"/>
      <c r="C27" s="281"/>
      <c r="D27" s="281" t="s">
        <v>1040</v>
      </c>
      <c r="E27" s="281"/>
      <c r="F27" s="281"/>
      <c r="G27" s="281"/>
      <c r="H27" s="281"/>
      <c r="I27" s="281"/>
      <c r="J27" s="281"/>
      <c r="K27" s="279"/>
    </row>
    <row r="28" s="1" customFormat="1" ht="15" customHeight="1">
      <c r="B28" s="282"/>
      <c r="C28" s="283"/>
      <c r="D28" s="281" t="s">
        <v>1041</v>
      </c>
      <c r="E28" s="281"/>
      <c r="F28" s="281"/>
      <c r="G28" s="281"/>
      <c r="H28" s="281"/>
      <c r="I28" s="281"/>
      <c r="J28" s="281"/>
      <c r="K28" s="279"/>
    </row>
    <row r="29" s="1" customFormat="1" ht="12.75" customHeight="1">
      <c r="B29" s="282"/>
      <c r="C29" s="283"/>
      <c r="D29" s="283"/>
      <c r="E29" s="283"/>
      <c r="F29" s="283"/>
      <c r="G29" s="283"/>
      <c r="H29" s="283"/>
      <c r="I29" s="283"/>
      <c r="J29" s="283"/>
      <c r="K29" s="279"/>
    </row>
    <row r="30" s="1" customFormat="1" ht="15" customHeight="1">
      <c r="B30" s="282"/>
      <c r="C30" s="283"/>
      <c r="D30" s="281" t="s">
        <v>1042</v>
      </c>
      <c r="E30" s="281"/>
      <c r="F30" s="281"/>
      <c r="G30" s="281"/>
      <c r="H30" s="281"/>
      <c r="I30" s="281"/>
      <c r="J30" s="281"/>
      <c r="K30" s="279"/>
    </row>
    <row r="31" s="1" customFormat="1" ht="15" customHeight="1">
      <c r="B31" s="282"/>
      <c r="C31" s="283"/>
      <c r="D31" s="281" t="s">
        <v>1043</v>
      </c>
      <c r="E31" s="281"/>
      <c r="F31" s="281"/>
      <c r="G31" s="281"/>
      <c r="H31" s="281"/>
      <c r="I31" s="281"/>
      <c r="J31" s="281"/>
      <c r="K31" s="279"/>
    </row>
    <row r="32" s="1" customFormat="1" ht="12.75" customHeight="1">
      <c r="B32" s="282"/>
      <c r="C32" s="283"/>
      <c r="D32" s="283"/>
      <c r="E32" s="283"/>
      <c r="F32" s="283"/>
      <c r="G32" s="283"/>
      <c r="H32" s="283"/>
      <c r="I32" s="283"/>
      <c r="J32" s="283"/>
      <c r="K32" s="279"/>
    </row>
    <row r="33" s="1" customFormat="1" ht="15" customHeight="1">
      <c r="B33" s="282"/>
      <c r="C33" s="283"/>
      <c r="D33" s="281" t="s">
        <v>1044</v>
      </c>
      <c r="E33" s="281"/>
      <c r="F33" s="281"/>
      <c r="G33" s="281"/>
      <c r="H33" s="281"/>
      <c r="I33" s="281"/>
      <c r="J33" s="281"/>
      <c r="K33" s="279"/>
    </row>
    <row r="34" s="1" customFormat="1" ht="15" customHeight="1">
      <c r="B34" s="282"/>
      <c r="C34" s="283"/>
      <c r="D34" s="281" t="s">
        <v>1045</v>
      </c>
      <c r="E34" s="281"/>
      <c r="F34" s="281"/>
      <c r="G34" s="281"/>
      <c r="H34" s="281"/>
      <c r="I34" s="281"/>
      <c r="J34" s="281"/>
      <c r="K34" s="279"/>
    </row>
    <row r="35" s="1" customFormat="1" ht="15" customHeight="1">
      <c r="B35" s="282"/>
      <c r="C35" s="283"/>
      <c r="D35" s="281" t="s">
        <v>1046</v>
      </c>
      <c r="E35" s="281"/>
      <c r="F35" s="281"/>
      <c r="G35" s="281"/>
      <c r="H35" s="281"/>
      <c r="I35" s="281"/>
      <c r="J35" s="281"/>
      <c r="K35" s="279"/>
    </row>
    <row r="36" s="1" customFormat="1" ht="15" customHeight="1">
      <c r="B36" s="282"/>
      <c r="C36" s="283"/>
      <c r="D36" s="281"/>
      <c r="E36" s="284" t="s">
        <v>206</v>
      </c>
      <c r="F36" s="281"/>
      <c r="G36" s="281" t="s">
        <v>1047</v>
      </c>
      <c r="H36" s="281"/>
      <c r="I36" s="281"/>
      <c r="J36" s="281"/>
      <c r="K36" s="279"/>
    </row>
    <row r="37" s="1" customFormat="1" ht="30.75" customHeight="1">
      <c r="B37" s="282"/>
      <c r="C37" s="283"/>
      <c r="D37" s="281"/>
      <c r="E37" s="284" t="s">
        <v>1048</v>
      </c>
      <c r="F37" s="281"/>
      <c r="G37" s="281" t="s">
        <v>1049</v>
      </c>
      <c r="H37" s="281"/>
      <c r="I37" s="281"/>
      <c r="J37" s="281"/>
      <c r="K37" s="279"/>
    </row>
    <row r="38" s="1" customFormat="1" ht="15" customHeight="1">
      <c r="B38" s="282"/>
      <c r="C38" s="283"/>
      <c r="D38" s="281"/>
      <c r="E38" s="284" t="s">
        <v>56</v>
      </c>
      <c r="F38" s="281"/>
      <c r="G38" s="281" t="s">
        <v>1050</v>
      </c>
      <c r="H38" s="281"/>
      <c r="I38" s="281"/>
      <c r="J38" s="281"/>
      <c r="K38" s="279"/>
    </row>
    <row r="39" s="1" customFormat="1" ht="15" customHeight="1">
      <c r="B39" s="282"/>
      <c r="C39" s="283"/>
      <c r="D39" s="281"/>
      <c r="E39" s="284" t="s">
        <v>57</v>
      </c>
      <c r="F39" s="281"/>
      <c r="G39" s="281" t="s">
        <v>1051</v>
      </c>
      <c r="H39" s="281"/>
      <c r="I39" s="281"/>
      <c r="J39" s="281"/>
      <c r="K39" s="279"/>
    </row>
    <row r="40" s="1" customFormat="1" ht="15" customHeight="1">
      <c r="B40" s="282"/>
      <c r="C40" s="283"/>
      <c r="D40" s="281"/>
      <c r="E40" s="284" t="s">
        <v>207</v>
      </c>
      <c r="F40" s="281"/>
      <c r="G40" s="281" t="s">
        <v>1052</v>
      </c>
      <c r="H40" s="281"/>
      <c r="I40" s="281"/>
      <c r="J40" s="281"/>
      <c r="K40" s="279"/>
    </row>
    <row r="41" s="1" customFormat="1" ht="15" customHeight="1">
      <c r="B41" s="282"/>
      <c r="C41" s="283"/>
      <c r="D41" s="281"/>
      <c r="E41" s="284" t="s">
        <v>208</v>
      </c>
      <c r="F41" s="281"/>
      <c r="G41" s="281" t="s">
        <v>1053</v>
      </c>
      <c r="H41" s="281"/>
      <c r="I41" s="281"/>
      <c r="J41" s="281"/>
      <c r="K41" s="279"/>
    </row>
    <row r="42" s="1" customFormat="1" ht="15" customHeight="1">
      <c r="B42" s="282"/>
      <c r="C42" s="283"/>
      <c r="D42" s="281"/>
      <c r="E42" s="284" t="s">
        <v>1054</v>
      </c>
      <c r="F42" s="281"/>
      <c r="G42" s="281" t="s">
        <v>1055</v>
      </c>
      <c r="H42" s="281"/>
      <c r="I42" s="281"/>
      <c r="J42" s="281"/>
      <c r="K42" s="279"/>
    </row>
    <row r="43" s="1" customFormat="1" ht="15" customHeight="1">
      <c r="B43" s="282"/>
      <c r="C43" s="283"/>
      <c r="D43" s="281"/>
      <c r="E43" s="284"/>
      <c r="F43" s="281"/>
      <c r="G43" s="281" t="s">
        <v>1056</v>
      </c>
      <c r="H43" s="281"/>
      <c r="I43" s="281"/>
      <c r="J43" s="281"/>
      <c r="K43" s="279"/>
    </row>
    <row r="44" s="1" customFormat="1" ht="15" customHeight="1">
      <c r="B44" s="282"/>
      <c r="C44" s="283"/>
      <c r="D44" s="281"/>
      <c r="E44" s="284" t="s">
        <v>1057</v>
      </c>
      <c r="F44" s="281"/>
      <c r="G44" s="281" t="s">
        <v>1058</v>
      </c>
      <c r="H44" s="281"/>
      <c r="I44" s="281"/>
      <c r="J44" s="281"/>
      <c r="K44" s="279"/>
    </row>
    <row r="45" s="1" customFormat="1" ht="15" customHeight="1">
      <c r="B45" s="282"/>
      <c r="C45" s="283"/>
      <c r="D45" s="281"/>
      <c r="E45" s="284" t="s">
        <v>210</v>
      </c>
      <c r="F45" s="281"/>
      <c r="G45" s="281" t="s">
        <v>1059</v>
      </c>
      <c r="H45" s="281"/>
      <c r="I45" s="281"/>
      <c r="J45" s="281"/>
      <c r="K45" s="279"/>
    </row>
    <row r="46" s="1" customFormat="1" ht="12.75" customHeight="1">
      <c r="B46" s="282"/>
      <c r="C46" s="283"/>
      <c r="D46" s="281"/>
      <c r="E46" s="281"/>
      <c r="F46" s="281"/>
      <c r="G46" s="281"/>
      <c r="H46" s="281"/>
      <c r="I46" s="281"/>
      <c r="J46" s="281"/>
      <c r="K46" s="279"/>
    </row>
    <row r="47" s="1" customFormat="1" ht="15" customHeight="1">
      <c r="B47" s="282"/>
      <c r="C47" s="283"/>
      <c r="D47" s="281" t="s">
        <v>1060</v>
      </c>
      <c r="E47" s="281"/>
      <c r="F47" s="281"/>
      <c r="G47" s="281"/>
      <c r="H47" s="281"/>
      <c r="I47" s="281"/>
      <c r="J47" s="281"/>
      <c r="K47" s="279"/>
    </row>
    <row r="48" s="1" customFormat="1" ht="15" customHeight="1">
      <c r="B48" s="282"/>
      <c r="C48" s="283"/>
      <c r="D48" s="283"/>
      <c r="E48" s="281" t="s">
        <v>1061</v>
      </c>
      <c r="F48" s="281"/>
      <c r="G48" s="281"/>
      <c r="H48" s="281"/>
      <c r="I48" s="281"/>
      <c r="J48" s="281"/>
      <c r="K48" s="279"/>
    </row>
    <row r="49" s="1" customFormat="1" ht="15" customHeight="1">
      <c r="B49" s="282"/>
      <c r="C49" s="283"/>
      <c r="D49" s="283"/>
      <c r="E49" s="281" t="s">
        <v>1062</v>
      </c>
      <c r="F49" s="281"/>
      <c r="G49" s="281"/>
      <c r="H49" s="281"/>
      <c r="I49" s="281"/>
      <c r="J49" s="281"/>
      <c r="K49" s="279"/>
    </row>
    <row r="50" s="1" customFormat="1" ht="15" customHeight="1">
      <c r="B50" s="282"/>
      <c r="C50" s="283"/>
      <c r="D50" s="283"/>
      <c r="E50" s="281" t="s">
        <v>1063</v>
      </c>
      <c r="F50" s="281"/>
      <c r="G50" s="281"/>
      <c r="H50" s="281"/>
      <c r="I50" s="281"/>
      <c r="J50" s="281"/>
      <c r="K50" s="279"/>
    </row>
    <row r="51" s="1" customFormat="1" ht="15" customHeight="1">
      <c r="B51" s="282"/>
      <c r="C51" s="283"/>
      <c r="D51" s="281" t="s">
        <v>1064</v>
      </c>
      <c r="E51" s="281"/>
      <c r="F51" s="281"/>
      <c r="G51" s="281"/>
      <c r="H51" s="281"/>
      <c r="I51" s="281"/>
      <c r="J51" s="281"/>
      <c r="K51" s="279"/>
    </row>
    <row r="52" s="1" customFormat="1" ht="25.5" customHeight="1">
      <c r="B52" s="277"/>
      <c r="C52" s="278" t="s">
        <v>1065</v>
      </c>
      <c r="D52" s="278"/>
      <c r="E52" s="278"/>
      <c r="F52" s="278"/>
      <c r="G52" s="278"/>
      <c r="H52" s="278"/>
      <c r="I52" s="278"/>
      <c r="J52" s="278"/>
      <c r="K52" s="279"/>
    </row>
    <row r="53" s="1" customFormat="1" ht="5.25" customHeight="1">
      <c r="B53" s="277"/>
      <c r="C53" s="280"/>
      <c r="D53" s="280"/>
      <c r="E53" s="280"/>
      <c r="F53" s="280"/>
      <c r="G53" s="280"/>
      <c r="H53" s="280"/>
      <c r="I53" s="280"/>
      <c r="J53" s="280"/>
      <c r="K53" s="279"/>
    </row>
    <row r="54" s="1" customFormat="1" ht="15" customHeight="1">
      <c r="B54" s="277"/>
      <c r="C54" s="281" t="s">
        <v>1066</v>
      </c>
      <c r="D54" s="281"/>
      <c r="E54" s="281"/>
      <c r="F54" s="281"/>
      <c r="G54" s="281"/>
      <c r="H54" s="281"/>
      <c r="I54" s="281"/>
      <c r="J54" s="281"/>
      <c r="K54" s="279"/>
    </row>
    <row r="55" s="1" customFormat="1" ht="15" customHeight="1">
      <c r="B55" s="277"/>
      <c r="C55" s="281" t="s">
        <v>1067</v>
      </c>
      <c r="D55" s="281"/>
      <c r="E55" s="281"/>
      <c r="F55" s="281"/>
      <c r="G55" s="281"/>
      <c r="H55" s="281"/>
      <c r="I55" s="281"/>
      <c r="J55" s="281"/>
      <c r="K55" s="279"/>
    </row>
    <row r="56" s="1" customFormat="1" ht="12.75" customHeight="1">
      <c r="B56" s="277"/>
      <c r="C56" s="281"/>
      <c r="D56" s="281"/>
      <c r="E56" s="281"/>
      <c r="F56" s="281"/>
      <c r="G56" s="281"/>
      <c r="H56" s="281"/>
      <c r="I56" s="281"/>
      <c r="J56" s="281"/>
      <c r="K56" s="279"/>
    </row>
    <row r="57" s="1" customFormat="1" ht="15" customHeight="1">
      <c r="B57" s="277"/>
      <c r="C57" s="281" t="s">
        <v>1068</v>
      </c>
      <c r="D57" s="281"/>
      <c r="E57" s="281"/>
      <c r="F57" s="281"/>
      <c r="G57" s="281"/>
      <c r="H57" s="281"/>
      <c r="I57" s="281"/>
      <c r="J57" s="281"/>
      <c r="K57" s="279"/>
    </row>
    <row r="58" s="1" customFormat="1" ht="15" customHeight="1">
      <c r="B58" s="277"/>
      <c r="C58" s="283"/>
      <c r="D58" s="281" t="s">
        <v>1069</v>
      </c>
      <c r="E58" s="281"/>
      <c r="F58" s="281"/>
      <c r="G58" s="281"/>
      <c r="H58" s="281"/>
      <c r="I58" s="281"/>
      <c r="J58" s="281"/>
      <c r="K58" s="279"/>
    </row>
    <row r="59" s="1" customFormat="1" ht="15" customHeight="1">
      <c r="B59" s="277"/>
      <c r="C59" s="283"/>
      <c r="D59" s="281" t="s">
        <v>1070</v>
      </c>
      <c r="E59" s="281"/>
      <c r="F59" s="281"/>
      <c r="G59" s="281"/>
      <c r="H59" s="281"/>
      <c r="I59" s="281"/>
      <c r="J59" s="281"/>
      <c r="K59" s="279"/>
    </row>
    <row r="60" s="1" customFormat="1" ht="15" customHeight="1">
      <c r="B60" s="277"/>
      <c r="C60" s="283"/>
      <c r="D60" s="281" t="s">
        <v>1071</v>
      </c>
      <c r="E60" s="281"/>
      <c r="F60" s="281"/>
      <c r="G60" s="281"/>
      <c r="H60" s="281"/>
      <c r="I60" s="281"/>
      <c r="J60" s="281"/>
      <c r="K60" s="279"/>
    </row>
    <row r="61" s="1" customFormat="1" ht="15" customHeight="1">
      <c r="B61" s="277"/>
      <c r="C61" s="283"/>
      <c r="D61" s="281" t="s">
        <v>1072</v>
      </c>
      <c r="E61" s="281"/>
      <c r="F61" s="281"/>
      <c r="G61" s="281"/>
      <c r="H61" s="281"/>
      <c r="I61" s="281"/>
      <c r="J61" s="281"/>
      <c r="K61" s="279"/>
    </row>
    <row r="62" s="1" customFormat="1" ht="15" customHeight="1">
      <c r="B62" s="277"/>
      <c r="C62" s="283"/>
      <c r="D62" s="286" t="s">
        <v>1073</v>
      </c>
      <c r="E62" s="286"/>
      <c r="F62" s="286"/>
      <c r="G62" s="286"/>
      <c r="H62" s="286"/>
      <c r="I62" s="286"/>
      <c r="J62" s="286"/>
      <c r="K62" s="279"/>
    </row>
    <row r="63" s="1" customFormat="1" ht="15" customHeight="1">
      <c r="B63" s="277"/>
      <c r="C63" s="283"/>
      <c r="D63" s="281" t="s">
        <v>1074</v>
      </c>
      <c r="E63" s="281"/>
      <c r="F63" s="281"/>
      <c r="G63" s="281"/>
      <c r="H63" s="281"/>
      <c r="I63" s="281"/>
      <c r="J63" s="281"/>
      <c r="K63" s="279"/>
    </row>
    <row r="64" s="1" customFormat="1" ht="12.75" customHeight="1">
      <c r="B64" s="277"/>
      <c r="C64" s="283"/>
      <c r="D64" s="283"/>
      <c r="E64" s="287"/>
      <c r="F64" s="283"/>
      <c r="G64" s="283"/>
      <c r="H64" s="283"/>
      <c r="I64" s="283"/>
      <c r="J64" s="283"/>
      <c r="K64" s="279"/>
    </row>
    <row r="65" s="1" customFormat="1" ht="15" customHeight="1">
      <c r="B65" s="277"/>
      <c r="C65" s="283"/>
      <c r="D65" s="281" t="s">
        <v>1075</v>
      </c>
      <c r="E65" s="281"/>
      <c r="F65" s="281"/>
      <c r="G65" s="281"/>
      <c r="H65" s="281"/>
      <c r="I65" s="281"/>
      <c r="J65" s="281"/>
      <c r="K65" s="279"/>
    </row>
    <row r="66" s="1" customFormat="1" ht="15" customHeight="1">
      <c r="B66" s="277"/>
      <c r="C66" s="283"/>
      <c r="D66" s="286" t="s">
        <v>1076</v>
      </c>
      <c r="E66" s="286"/>
      <c r="F66" s="286"/>
      <c r="G66" s="286"/>
      <c r="H66" s="286"/>
      <c r="I66" s="286"/>
      <c r="J66" s="286"/>
      <c r="K66" s="279"/>
    </row>
    <row r="67" s="1" customFormat="1" ht="15" customHeight="1">
      <c r="B67" s="277"/>
      <c r="C67" s="283"/>
      <c r="D67" s="281" t="s">
        <v>1077</v>
      </c>
      <c r="E67" s="281"/>
      <c r="F67" s="281"/>
      <c r="G67" s="281"/>
      <c r="H67" s="281"/>
      <c r="I67" s="281"/>
      <c r="J67" s="281"/>
      <c r="K67" s="279"/>
    </row>
    <row r="68" s="1" customFormat="1" ht="15" customHeight="1">
      <c r="B68" s="277"/>
      <c r="C68" s="283"/>
      <c r="D68" s="281" t="s">
        <v>1078</v>
      </c>
      <c r="E68" s="281"/>
      <c r="F68" s="281"/>
      <c r="G68" s="281"/>
      <c r="H68" s="281"/>
      <c r="I68" s="281"/>
      <c r="J68" s="281"/>
      <c r="K68" s="279"/>
    </row>
    <row r="69" s="1" customFormat="1" ht="15" customHeight="1">
      <c r="B69" s="277"/>
      <c r="C69" s="283"/>
      <c r="D69" s="281" t="s">
        <v>1079</v>
      </c>
      <c r="E69" s="281"/>
      <c r="F69" s="281"/>
      <c r="G69" s="281"/>
      <c r="H69" s="281"/>
      <c r="I69" s="281"/>
      <c r="J69" s="281"/>
      <c r="K69" s="279"/>
    </row>
    <row r="70" s="1" customFormat="1" ht="15" customHeight="1">
      <c r="B70" s="277"/>
      <c r="C70" s="283"/>
      <c r="D70" s="281" t="s">
        <v>1080</v>
      </c>
      <c r="E70" s="281"/>
      <c r="F70" s="281"/>
      <c r="G70" s="281"/>
      <c r="H70" s="281"/>
      <c r="I70" s="281"/>
      <c r="J70" s="281"/>
      <c r="K70" s="279"/>
    </row>
    <row r="71" s="1" customFormat="1" ht="12.75" customHeight="1">
      <c r="B71" s="288"/>
      <c r="C71" s="289"/>
      <c r="D71" s="289"/>
      <c r="E71" s="289"/>
      <c r="F71" s="289"/>
      <c r="G71" s="289"/>
      <c r="H71" s="289"/>
      <c r="I71" s="289"/>
      <c r="J71" s="289"/>
      <c r="K71" s="290"/>
    </row>
    <row r="72" s="1" customFormat="1" ht="18.75" customHeight="1">
      <c r="B72" s="291"/>
      <c r="C72" s="291"/>
      <c r="D72" s="291"/>
      <c r="E72" s="291"/>
      <c r="F72" s="291"/>
      <c r="G72" s="291"/>
      <c r="H72" s="291"/>
      <c r="I72" s="291"/>
      <c r="J72" s="291"/>
      <c r="K72" s="292"/>
    </row>
    <row r="73" s="1" customFormat="1" ht="18.75" customHeight="1">
      <c r="B73" s="292"/>
      <c r="C73" s="292"/>
      <c r="D73" s="292"/>
      <c r="E73" s="292"/>
      <c r="F73" s="292"/>
      <c r="G73" s="292"/>
      <c r="H73" s="292"/>
      <c r="I73" s="292"/>
      <c r="J73" s="292"/>
      <c r="K73" s="292"/>
    </row>
    <row r="74" s="1" customFormat="1" ht="7.5" customHeight="1">
      <c r="B74" s="293"/>
      <c r="C74" s="294"/>
      <c r="D74" s="294"/>
      <c r="E74" s="294"/>
      <c r="F74" s="294"/>
      <c r="G74" s="294"/>
      <c r="H74" s="294"/>
      <c r="I74" s="294"/>
      <c r="J74" s="294"/>
      <c r="K74" s="295"/>
    </row>
    <row r="75" s="1" customFormat="1" ht="45" customHeight="1">
      <c r="B75" s="296"/>
      <c r="C75" s="297" t="s">
        <v>1081</v>
      </c>
      <c r="D75" s="297"/>
      <c r="E75" s="297"/>
      <c r="F75" s="297"/>
      <c r="G75" s="297"/>
      <c r="H75" s="297"/>
      <c r="I75" s="297"/>
      <c r="J75" s="297"/>
      <c r="K75" s="298"/>
    </row>
    <row r="76" s="1" customFormat="1" ht="17.25" customHeight="1">
      <c r="B76" s="296"/>
      <c r="C76" s="299" t="s">
        <v>1082</v>
      </c>
      <c r="D76" s="299"/>
      <c r="E76" s="299"/>
      <c r="F76" s="299" t="s">
        <v>1083</v>
      </c>
      <c r="G76" s="300"/>
      <c r="H76" s="299" t="s">
        <v>57</v>
      </c>
      <c r="I76" s="299" t="s">
        <v>60</v>
      </c>
      <c r="J76" s="299" t="s">
        <v>1084</v>
      </c>
      <c r="K76" s="298"/>
    </row>
    <row r="77" s="1" customFormat="1" ht="17.25" customHeight="1">
      <c r="B77" s="296"/>
      <c r="C77" s="301" t="s">
        <v>1085</v>
      </c>
      <c r="D77" s="301"/>
      <c r="E77" s="301"/>
      <c r="F77" s="302" t="s">
        <v>1086</v>
      </c>
      <c r="G77" s="303"/>
      <c r="H77" s="301"/>
      <c r="I77" s="301"/>
      <c r="J77" s="301" t="s">
        <v>1087</v>
      </c>
      <c r="K77" s="298"/>
    </row>
    <row r="78" s="1" customFormat="1" ht="5.25" customHeight="1">
      <c r="B78" s="296"/>
      <c r="C78" s="304"/>
      <c r="D78" s="304"/>
      <c r="E78" s="304"/>
      <c r="F78" s="304"/>
      <c r="G78" s="305"/>
      <c r="H78" s="304"/>
      <c r="I78" s="304"/>
      <c r="J78" s="304"/>
      <c r="K78" s="298"/>
    </row>
    <row r="79" s="1" customFormat="1" ht="15" customHeight="1">
      <c r="B79" s="296"/>
      <c r="C79" s="284" t="s">
        <v>56</v>
      </c>
      <c r="D79" s="306"/>
      <c r="E79" s="306"/>
      <c r="F79" s="307" t="s">
        <v>1088</v>
      </c>
      <c r="G79" s="308"/>
      <c r="H79" s="284" t="s">
        <v>1089</v>
      </c>
      <c r="I79" s="284" t="s">
        <v>1090</v>
      </c>
      <c r="J79" s="284">
        <v>20</v>
      </c>
      <c r="K79" s="298"/>
    </row>
    <row r="80" s="1" customFormat="1" ht="15" customHeight="1">
      <c r="B80" s="296"/>
      <c r="C80" s="284" t="s">
        <v>1091</v>
      </c>
      <c r="D80" s="284"/>
      <c r="E80" s="284"/>
      <c r="F80" s="307" t="s">
        <v>1088</v>
      </c>
      <c r="G80" s="308"/>
      <c r="H80" s="284" t="s">
        <v>1092</v>
      </c>
      <c r="I80" s="284" t="s">
        <v>1090</v>
      </c>
      <c r="J80" s="284">
        <v>120</v>
      </c>
      <c r="K80" s="298"/>
    </row>
    <row r="81" s="1" customFormat="1" ht="15" customHeight="1">
      <c r="B81" s="309"/>
      <c r="C81" s="284" t="s">
        <v>1093</v>
      </c>
      <c r="D81" s="284"/>
      <c r="E81" s="284"/>
      <c r="F81" s="307" t="s">
        <v>1094</v>
      </c>
      <c r="G81" s="308"/>
      <c r="H81" s="284" t="s">
        <v>1095</v>
      </c>
      <c r="I81" s="284" t="s">
        <v>1090</v>
      </c>
      <c r="J81" s="284">
        <v>50</v>
      </c>
      <c r="K81" s="298"/>
    </row>
    <row r="82" s="1" customFormat="1" ht="15" customHeight="1">
      <c r="B82" s="309"/>
      <c r="C82" s="284" t="s">
        <v>1096</v>
      </c>
      <c r="D82" s="284"/>
      <c r="E82" s="284"/>
      <c r="F82" s="307" t="s">
        <v>1088</v>
      </c>
      <c r="G82" s="308"/>
      <c r="H82" s="284" t="s">
        <v>1097</v>
      </c>
      <c r="I82" s="284" t="s">
        <v>1098</v>
      </c>
      <c r="J82" s="284"/>
      <c r="K82" s="298"/>
    </row>
    <row r="83" s="1" customFormat="1" ht="15" customHeight="1">
      <c r="B83" s="309"/>
      <c r="C83" s="310" t="s">
        <v>1099</v>
      </c>
      <c r="D83" s="310"/>
      <c r="E83" s="310"/>
      <c r="F83" s="311" t="s">
        <v>1094</v>
      </c>
      <c r="G83" s="310"/>
      <c r="H83" s="310" t="s">
        <v>1100</v>
      </c>
      <c r="I83" s="310" t="s">
        <v>1090</v>
      </c>
      <c r="J83" s="310">
        <v>15</v>
      </c>
      <c r="K83" s="298"/>
    </row>
    <row r="84" s="1" customFormat="1" ht="15" customHeight="1">
      <c r="B84" s="309"/>
      <c r="C84" s="310" t="s">
        <v>1101</v>
      </c>
      <c r="D84" s="310"/>
      <c r="E84" s="310"/>
      <c r="F84" s="311" t="s">
        <v>1094</v>
      </c>
      <c r="G84" s="310"/>
      <c r="H84" s="310" t="s">
        <v>1102</v>
      </c>
      <c r="I84" s="310" t="s">
        <v>1090</v>
      </c>
      <c r="J84" s="310">
        <v>15</v>
      </c>
      <c r="K84" s="298"/>
    </row>
    <row r="85" s="1" customFormat="1" ht="15" customHeight="1">
      <c r="B85" s="309"/>
      <c r="C85" s="310" t="s">
        <v>1103</v>
      </c>
      <c r="D85" s="310"/>
      <c r="E85" s="310"/>
      <c r="F85" s="311" t="s">
        <v>1094</v>
      </c>
      <c r="G85" s="310"/>
      <c r="H85" s="310" t="s">
        <v>1104</v>
      </c>
      <c r="I85" s="310" t="s">
        <v>1090</v>
      </c>
      <c r="J85" s="310">
        <v>20</v>
      </c>
      <c r="K85" s="298"/>
    </row>
    <row r="86" s="1" customFormat="1" ht="15" customHeight="1">
      <c r="B86" s="309"/>
      <c r="C86" s="310" t="s">
        <v>1105</v>
      </c>
      <c r="D86" s="310"/>
      <c r="E86" s="310"/>
      <c r="F86" s="311" t="s">
        <v>1094</v>
      </c>
      <c r="G86" s="310"/>
      <c r="H86" s="310" t="s">
        <v>1106</v>
      </c>
      <c r="I86" s="310" t="s">
        <v>1090</v>
      </c>
      <c r="J86" s="310">
        <v>20</v>
      </c>
      <c r="K86" s="298"/>
    </row>
    <row r="87" s="1" customFormat="1" ht="15" customHeight="1">
      <c r="B87" s="309"/>
      <c r="C87" s="284" t="s">
        <v>1107</v>
      </c>
      <c r="D87" s="284"/>
      <c r="E87" s="284"/>
      <c r="F87" s="307" t="s">
        <v>1094</v>
      </c>
      <c r="G87" s="308"/>
      <c r="H87" s="284" t="s">
        <v>1108</v>
      </c>
      <c r="I87" s="284" t="s">
        <v>1090</v>
      </c>
      <c r="J87" s="284">
        <v>50</v>
      </c>
      <c r="K87" s="298"/>
    </row>
    <row r="88" s="1" customFormat="1" ht="15" customHeight="1">
      <c r="B88" s="309"/>
      <c r="C88" s="284" t="s">
        <v>1109</v>
      </c>
      <c r="D88" s="284"/>
      <c r="E88" s="284"/>
      <c r="F88" s="307" t="s">
        <v>1094</v>
      </c>
      <c r="G88" s="308"/>
      <c r="H88" s="284" t="s">
        <v>1110</v>
      </c>
      <c r="I88" s="284" t="s">
        <v>1090</v>
      </c>
      <c r="J88" s="284">
        <v>20</v>
      </c>
      <c r="K88" s="298"/>
    </row>
    <row r="89" s="1" customFormat="1" ht="15" customHeight="1">
      <c r="B89" s="309"/>
      <c r="C89" s="284" t="s">
        <v>1111</v>
      </c>
      <c r="D89" s="284"/>
      <c r="E89" s="284"/>
      <c r="F89" s="307" t="s">
        <v>1094</v>
      </c>
      <c r="G89" s="308"/>
      <c r="H89" s="284" t="s">
        <v>1112</v>
      </c>
      <c r="I89" s="284" t="s">
        <v>1090</v>
      </c>
      <c r="J89" s="284">
        <v>20</v>
      </c>
      <c r="K89" s="298"/>
    </row>
    <row r="90" s="1" customFormat="1" ht="15" customHeight="1">
      <c r="B90" s="309"/>
      <c r="C90" s="284" t="s">
        <v>1113</v>
      </c>
      <c r="D90" s="284"/>
      <c r="E90" s="284"/>
      <c r="F90" s="307" t="s">
        <v>1094</v>
      </c>
      <c r="G90" s="308"/>
      <c r="H90" s="284" t="s">
        <v>1114</v>
      </c>
      <c r="I90" s="284" t="s">
        <v>1090</v>
      </c>
      <c r="J90" s="284">
        <v>50</v>
      </c>
      <c r="K90" s="298"/>
    </row>
    <row r="91" s="1" customFormat="1" ht="15" customHeight="1">
      <c r="B91" s="309"/>
      <c r="C91" s="284" t="s">
        <v>1115</v>
      </c>
      <c r="D91" s="284"/>
      <c r="E91" s="284"/>
      <c r="F91" s="307" t="s">
        <v>1094</v>
      </c>
      <c r="G91" s="308"/>
      <c r="H91" s="284" t="s">
        <v>1115</v>
      </c>
      <c r="I91" s="284" t="s">
        <v>1090</v>
      </c>
      <c r="J91" s="284">
        <v>50</v>
      </c>
      <c r="K91" s="298"/>
    </row>
    <row r="92" s="1" customFormat="1" ht="15" customHeight="1">
      <c r="B92" s="309"/>
      <c r="C92" s="284" t="s">
        <v>1116</v>
      </c>
      <c r="D92" s="284"/>
      <c r="E92" s="284"/>
      <c r="F92" s="307" t="s">
        <v>1094</v>
      </c>
      <c r="G92" s="308"/>
      <c r="H92" s="284" t="s">
        <v>1117</v>
      </c>
      <c r="I92" s="284" t="s">
        <v>1090</v>
      </c>
      <c r="J92" s="284">
        <v>255</v>
      </c>
      <c r="K92" s="298"/>
    </row>
    <row r="93" s="1" customFormat="1" ht="15" customHeight="1">
      <c r="B93" s="309"/>
      <c r="C93" s="284" t="s">
        <v>1118</v>
      </c>
      <c r="D93" s="284"/>
      <c r="E93" s="284"/>
      <c r="F93" s="307" t="s">
        <v>1088</v>
      </c>
      <c r="G93" s="308"/>
      <c r="H93" s="284" t="s">
        <v>1119</v>
      </c>
      <c r="I93" s="284" t="s">
        <v>1120</v>
      </c>
      <c r="J93" s="284"/>
      <c r="K93" s="298"/>
    </row>
    <row r="94" s="1" customFormat="1" ht="15" customHeight="1">
      <c r="B94" s="309"/>
      <c r="C94" s="284" t="s">
        <v>1121</v>
      </c>
      <c r="D94" s="284"/>
      <c r="E94" s="284"/>
      <c r="F94" s="307" t="s">
        <v>1088</v>
      </c>
      <c r="G94" s="308"/>
      <c r="H94" s="284" t="s">
        <v>1122</v>
      </c>
      <c r="I94" s="284" t="s">
        <v>1123</v>
      </c>
      <c r="J94" s="284"/>
      <c r="K94" s="298"/>
    </row>
    <row r="95" s="1" customFormat="1" ht="15" customHeight="1">
      <c r="B95" s="309"/>
      <c r="C95" s="284" t="s">
        <v>1124</v>
      </c>
      <c r="D95" s="284"/>
      <c r="E95" s="284"/>
      <c r="F95" s="307" t="s">
        <v>1088</v>
      </c>
      <c r="G95" s="308"/>
      <c r="H95" s="284" t="s">
        <v>1124</v>
      </c>
      <c r="I95" s="284" t="s">
        <v>1123</v>
      </c>
      <c r="J95" s="284"/>
      <c r="K95" s="298"/>
    </row>
    <row r="96" s="1" customFormat="1" ht="15" customHeight="1">
      <c r="B96" s="309"/>
      <c r="C96" s="284" t="s">
        <v>41</v>
      </c>
      <c r="D96" s="284"/>
      <c r="E96" s="284"/>
      <c r="F96" s="307" t="s">
        <v>1088</v>
      </c>
      <c r="G96" s="308"/>
      <c r="H96" s="284" t="s">
        <v>1125</v>
      </c>
      <c r="I96" s="284" t="s">
        <v>1123</v>
      </c>
      <c r="J96" s="284"/>
      <c r="K96" s="298"/>
    </row>
    <row r="97" s="1" customFormat="1" ht="15" customHeight="1">
      <c r="B97" s="309"/>
      <c r="C97" s="284" t="s">
        <v>51</v>
      </c>
      <c r="D97" s="284"/>
      <c r="E97" s="284"/>
      <c r="F97" s="307" t="s">
        <v>1088</v>
      </c>
      <c r="G97" s="308"/>
      <c r="H97" s="284" t="s">
        <v>1126</v>
      </c>
      <c r="I97" s="284" t="s">
        <v>1123</v>
      </c>
      <c r="J97" s="284"/>
      <c r="K97" s="298"/>
    </row>
    <row r="98" s="1" customFormat="1" ht="15" customHeight="1">
      <c r="B98" s="312"/>
      <c r="C98" s="313"/>
      <c r="D98" s="313"/>
      <c r="E98" s="313"/>
      <c r="F98" s="313"/>
      <c r="G98" s="313"/>
      <c r="H98" s="313"/>
      <c r="I98" s="313"/>
      <c r="J98" s="313"/>
      <c r="K98" s="314"/>
    </row>
    <row r="99" s="1" customFormat="1" ht="18.75" customHeight="1">
      <c r="B99" s="315"/>
      <c r="C99" s="316"/>
      <c r="D99" s="316"/>
      <c r="E99" s="316"/>
      <c r="F99" s="316"/>
      <c r="G99" s="316"/>
      <c r="H99" s="316"/>
      <c r="I99" s="316"/>
      <c r="J99" s="316"/>
      <c r="K99" s="315"/>
    </row>
    <row r="100" s="1" customFormat="1" ht="18.75" customHeight="1">
      <c r="B100" s="292"/>
      <c r="C100" s="292"/>
      <c r="D100" s="292"/>
      <c r="E100" s="292"/>
      <c r="F100" s="292"/>
      <c r="G100" s="292"/>
      <c r="H100" s="292"/>
      <c r="I100" s="292"/>
      <c r="J100" s="292"/>
      <c r="K100" s="292"/>
    </row>
    <row r="101" s="1" customFormat="1" ht="7.5" customHeight="1">
      <c r="B101" s="293"/>
      <c r="C101" s="294"/>
      <c r="D101" s="294"/>
      <c r="E101" s="294"/>
      <c r="F101" s="294"/>
      <c r="G101" s="294"/>
      <c r="H101" s="294"/>
      <c r="I101" s="294"/>
      <c r="J101" s="294"/>
      <c r="K101" s="295"/>
    </row>
    <row r="102" s="1" customFormat="1" ht="45" customHeight="1">
      <c r="B102" s="296"/>
      <c r="C102" s="297" t="s">
        <v>1127</v>
      </c>
      <c r="D102" s="297"/>
      <c r="E102" s="297"/>
      <c r="F102" s="297"/>
      <c r="G102" s="297"/>
      <c r="H102" s="297"/>
      <c r="I102" s="297"/>
      <c r="J102" s="297"/>
      <c r="K102" s="298"/>
    </row>
    <row r="103" s="1" customFormat="1" ht="17.25" customHeight="1">
      <c r="B103" s="296"/>
      <c r="C103" s="299" t="s">
        <v>1082</v>
      </c>
      <c r="D103" s="299"/>
      <c r="E103" s="299"/>
      <c r="F103" s="299" t="s">
        <v>1083</v>
      </c>
      <c r="G103" s="300"/>
      <c r="H103" s="299" t="s">
        <v>57</v>
      </c>
      <c r="I103" s="299" t="s">
        <v>60</v>
      </c>
      <c r="J103" s="299" t="s">
        <v>1084</v>
      </c>
      <c r="K103" s="298"/>
    </row>
    <row r="104" s="1" customFormat="1" ht="17.25" customHeight="1">
      <c r="B104" s="296"/>
      <c r="C104" s="301" t="s">
        <v>1085</v>
      </c>
      <c r="D104" s="301"/>
      <c r="E104" s="301"/>
      <c r="F104" s="302" t="s">
        <v>1086</v>
      </c>
      <c r="G104" s="303"/>
      <c r="H104" s="301"/>
      <c r="I104" s="301"/>
      <c r="J104" s="301" t="s">
        <v>1087</v>
      </c>
      <c r="K104" s="298"/>
    </row>
    <row r="105" s="1" customFormat="1" ht="5.25" customHeight="1">
      <c r="B105" s="296"/>
      <c r="C105" s="299"/>
      <c r="D105" s="299"/>
      <c r="E105" s="299"/>
      <c r="F105" s="299"/>
      <c r="G105" s="317"/>
      <c r="H105" s="299"/>
      <c r="I105" s="299"/>
      <c r="J105" s="299"/>
      <c r="K105" s="298"/>
    </row>
    <row r="106" s="1" customFormat="1" ht="15" customHeight="1">
      <c r="B106" s="296"/>
      <c r="C106" s="284" t="s">
        <v>56</v>
      </c>
      <c r="D106" s="306"/>
      <c r="E106" s="306"/>
      <c r="F106" s="307" t="s">
        <v>1088</v>
      </c>
      <c r="G106" s="284"/>
      <c r="H106" s="284" t="s">
        <v>1128</v>
      </c>
      <c r="I106" s="284" t="s">
        <v>1090</v>
      </c>
      <c r="J106" s="284">
        <v>20</v>
      </c>
      <c r="K106" s="298"/>
    </row>
    <row r="107" s="1" customFormat="1" ht="15" customHeight="1">
      <c r="B107" s="296"/>
      <c r="C107" s="284" t="s">
        <v>1091</v>
      </c>
      <c r="D107" s="284"/>
      <c r="E107" s="284"/>
      <c r="F107" s="307" t="s">
        <v>1088</v>
      </c>
      <c r="G107" s="284"/>
      <c r="H107" s="284" t="s">
        <v>1128</v>
      </c>
      <c r="I107" s="284" t="s">
        <v>1090</v>
      </c>
      <c r="J107" s="284">
        <v>120</v>
      </c>
      <c r="K107" s="298"/>
    </row>
    <row r="108" s="1" customFormat="1" ht="15" customHeight="1">
      <c r="B108" s="309"/>
      <c r="C108" s="284" t="s">
        <v>1093</v>
      </c>
      <c r="D108" s="284"/>
      <c r="E108" s="284"/>
      <c r="F108" s="307" t="s">
        <v>1094</v>
      </c>
      <c r="G108" s="284"/>
      <c r="H108" s="284" t="s">
        <v>1128</v>
      </c>
      <c r="I108" s="284" t="s">
        <v>1090</v>
      </c>
      <c r="J108" s="284">
        <v>50</v>
      </c>
      <c r="K108" s="298"/>
    </row>
    <row r="109" s="1" customFormat="1" ht="15" customHeight="1">
      <c r="B109" s="309"/>
      <c r="C109" s="284" t="s">
        <v>1096</v>
      </c>
      <c r="D109" s="284"/>
      <c r="E109" s="284"/>
      <c r="F109" s="307" t="s">
        <v>1088</v>
      </c>
      <c r="G109" s="284"/>
      <c r="H109" s="284" t="s">
        <v>1128</v>
      </c>
      <c r="I109" s="284" t="s">
        <v>1098</v>
      </c>
      <c r="J109" s="284"/>
      <c r="K109" s="298"/>
    </row>
    <row r="110" s="1" customFormat="1" ht="15" customHeight="1">
      <c r="B110" s="309"/>
      <c r="C110" s="284" t="s">
        <v>1107</v>
      </c>
      <c r="D110" s="284"/>
      <c r="E110" s="284"/>
      <c r="F110" s="307" t="s">
        <v>1094</v>
      </c>
      <c r="G110" s="284"/>
      <c r="H110" s="284" t="s">
        <v>1128</v>
      </c>
      <c r="I110" s="284" t="s">
        <v>1090</v>
      </c>
      <c r="J110" s="284">
        <v>50</v>
      </c>
      <c r="K110" s="298"/>
    </row>
    <row r="111" s="1" customFormat="1" ht="15" customHeight="1">
      <c r="B111" s="309"/>
      <c r="C111" s="284" t="s">
        <v>1115</v>
      </c>
      <c r="D111" s="284"/>
      <c r="E111" s="284"/>
      <c r="F111" s="307" t="s">
        <v>1094</v>
      </c>
      <c r="G111" s="284"/>
      <c r="H111" s="284" t="s">
        <v>1128</v>
      </c>
      <c r="I111" s="284" t="s">
        <v>1090</v>
      </c>
      <c r="J111" s="284">
        <v>50</v>
      </c>
      <c r="K111" s="298"/>
    </row>
    <row r="112" s="1" customFormat="1" ht="15" customHeight="1">
      <c r="B112" s="309"/>
      <c r="C112" s="284" t="s">
        <v>1113</v>
      </c>
      <c r="D112" s="284"/>
      <c r="E112" s="284"/>
      <c r="F112" s="307" t="s">
        <v>1094</v>
      </c>
      <c r="G112" s="284"/>
      <c r="H112" s="284" t="s">
        <v>1128</v>
      </c>
      <c r="I112" s="284" t="s">
        <v>1090</v>
      </c>
      <c r="J112" s="284">
        <v>50</v>
      </c>
      <c r="K112" s="298"/>
    </row>
    <row r="113" s="1" customFormat="1" ht="15" customHeight="1">
      <c r="B113" s="309"/>
      <c r="C113" s="284" t="s">
        <v>56</v>
      </c>
      <c r="D113" s="284"/>
      <c r="E113" s="284"/>
      <c r="F113" s="307" t="s">
        <v>1088</v>
      </c>
      <c r="G113" s="284"/>
      <c r="H113" s="284" t="s">
        <v>1129</v>
      </c>
      <c r="I113" s="284" t="s">
        <v>1090</v>
      </c>
      <c r="J113" s="284">
        <v>20</v>
      </c>
      <c r="K113" s="298"/>
    </row>
    <row r="114" s="1" customFormat="1" ht="15" customHeight="1">
      <c r="B114" s="309"/>
      <c r="C114" s="284" t="s">
        <v>1130</v>
      </c>
      <c r="D114" s="284"/>
      <c r="E114" s="284"/>
      <c r="F114" s="307" t="s">
        <v>1088</v>
      </c>
      <c r="G114" s="284"/>
      <c r="H114" s="284" t="s">
        <v>1131</v>
      </c>
      <c r="I114" s="284" t="s">
        <v>1090</v>
      </c>
      <c r="J114" s="284">
        <v>120</v>
      </c>
      <c r="K114" s="298"/>
    </row>
    <row r="115" s="1" customFormat="1" ht="15" customHeight="1">
      <c r="B115" s="309"/>
      <c r="C115" s="284" t="s">
        <v>41</v>
      </c>
      <c r="D115" s="284"/>
      <c r="E115" s="284"/>
      <c r="F115" s="307" t="s">
        <v>1088</v>
      </c>
      <c r="G115" s="284"/>
      <c r="H115" s="284" t="s">
        <v>1132</v>
      </c>
      <c r="I115" s="284" t="s">
        <v>1123</v>
      </c>
      <c r="J115" s="284"/>
      <c r="K115" s="298"/>
    </row>
    <row r="116" s="1" customFormat="1" ht="15" customHeight="1">
      <c r="B116" s="309"/>
      <c r="C116" s="284" t="s">
        <v>51</v>
      </c>
      <c r="D116" s="284"/>
      <c r="E116" s="284"/>
      <c r="F116" s="307" t="s">
        <v>1088</v>
      </c>
      <c r="G116" s="284"/>
      <c r="H116" s="284" t="s">
        <v>1133</v>
      </c>
      <c r="I116" s="284" t="s">
        <v>1123</v>
      </c>
      <c r="J116" s="284"/>
      <c r="K116" s="298"/>
    </row>
    <row r="117" s="1" customFormat="1" ht="15" customHeight="1">
      <c r="B117" s="309"/>
      <c r="C117" s="284" t="s">
        <v>60</v>
      </c>
      <c r="D117" s="284"/>
      <c r="E117" s="284"/>
      <c r="F117" s="307" t="s">
        <v>1088</v>
      </c>
      <c r="G117" s="284"/>
      <c r="H117" s="284" t="s">
        <v>1134</v>
      </c>
      <c r="I117" s="284" t="s">
        <v>1135</v>
      </c>
      <c r="J117" s="284"/>
      <c r="K117" s="298"/>
    </row>
    <row r="118" s="1" customFormat="1" ht="15" customHeight="1">
      <c r="B118" s="312"/>
      <c r="C118" s="318"/>
      <c r="D118" s="318"/>
      <c r="E118" s="318"/>
      <c r="F118" s="318"/>
      <c r="G118" s="318"/>
      <c r="H118" s="318"/>
      <c r="I118" s="318"/>
      <c r="J118" s="318"/>
      <c r="K118" s="314"/>
    </row>
    <row r="119" s="1" customFormat="1" ht="18.75" customHeight="1">
      <c r="B119" s="319"/>
      <c r="C119" s="320"/>
      <c r="D119" s="320"/>
      <c r="E119" s="320"/>
      <c r="F119" s="321"/>
      <c r="G119" s="320"/>
      <c r="H119" s="320"/>
      <c r="I119" s="320"/>
      <c r="J119" s="320"/>
      <c r="K119" s="319"/>
    </row>
    <row r="120" s="1" customFormat="1" ht="18.75" customHeight="1">
      <c r="B120" s="292"/>
      <c r="C120" s="292"/>
      <c r="D120" s="292"/>
      <c r="E120" s="292"/>
      <c r="F120" s="292"/>
      <c r="G120" s="292"/>
      <c r="H120" s="292"/>
      <c r="I120" s="292"/>
      <c r="J120" s="292"/>
      <c r="K120" s="292"/>
    </row>
    <row r="121" s="1" customFormat="1" ht="7.5" customHeight="1">
      <c r="B121" s="322"/>
      <c r="C121" s="323"/>
      <c r="D121" s="323"/>
      <c r="E121" s="323"/>
      <c r="F121" s="323"/>
      <c r="G121" s="323"/>
      <c r="H121" s="323"/>
      <c r="I121" s="323"/>
      <c r="J121" s="323"/>
      <c r="K121" s="324"/>
    </row>
    <row r="122" s="1" customFormat="1" ht="45" customHeight="1">
      <c r="B122" s="325"/>
      <c r="C122" s="275" t="s">
        <v>1136</v>
      </c>
      <c r="D122" s="275"/>
      <c r="E122" s="275"/>
      <c r="F122" s="275"/>
      <c r="G122" s="275"/>
      <c r="H122" s="275"/>
      <c r="I122" s="275"/>
      <c r="J122" s="275"/>
      <c r="K122" s="326"/>
    </row>
    <row r="123" s="1" customFormat="1" ht="17.25" customHeight="1">
      <c r="B123" s="327"/>
      <c r="C123" s="299" t="s">
        <v>1082</v>
      </c>
      <c r="D123" s="299"/>
      <c r="E123" s="299"/>
      <c r="F123" s="299" t="s">
        <v>1083</v>
      </c>
      <c r="G123" s="300"/>
      <c r="H123" s="299" t="s">
        <v>57</v>
      </c>
      <c r="I123" s="299" t="s">
        <v>60</v>
      </c>
      <c r="J123" s="299" t="s">
        <v>1084</v>
      </c>
      <c r="K123" s="328"/>
    </row>
    <row r="124" s="1" customFormat="1" ht="17.25" customHeight="1">
      <c r="B124" s="327"/>
      <c r="C124" s="301" t="s">
        <v>1085</v>
      </c>
      <c r="D124" s="301"/>
      <c r="E124" s="301"/>
      <c r="F124" s="302" t="s">
        <v>1086</v>
      </c>
      <c r="G124" s="303"/>
      <c r="H124" s="301"/>
      <c r="I124" s="301"/>
      <c r="J124" s="301" t="s">
        <v>1087</v>
      </c>
      <c r="K124" s="328"/>
    </row>
    <row r="125" s="1" customFormat="1" ht="5.25" customHeight="1">
      <c r="B125" s="329"/>
      <c r="C125" s="304"/>
      <c r="D125" s="304"/>
      <c r="E125" s="304"/>
      <c r="F125" s="304"/>
      <c r="G125" s="330"/>
      <c r="H125" s="304"/>
      <c r="I125" s="304"/>
      <c r="J125" s="304"/>
      <c r="K125" s="331"/>
    </row>
    <row r="126" s="1" customFormat="1" ht="15" customHeight="1">
      <c r="B126" s="329"/>
      <c r="C126" s="284" t="s">
        <v>1091</v>
      </c>
      <c r="D126" s="306"/>
      <c r="E126" s="306"/>
      <c r="F126" s="307" t="s">
        <v>1088</v>
      </c>
      <c r="G126" s="284"/>
      <c r="H126" s="284" t="s">
        <v>1128</v>
      </c>
      <c r="I126" s="284" t="s">
        <v>1090</v>
      </c>
      <c r="J126" s="284">
        <v>120</v>
      </c>
      <c r="K126" s="332"/>
    </row>
    <row r="127" s="1" customFormat="1" ht="15" customHeight="1">
      <c r="B127" s="329"/>
      <c r="C127" s="284" t="s">
        <v>1137</v>
      </c>
      <c r="D127" s="284"/>
      <c r="E127" s="284"/>
      <c r="F127" s="307" t="s">
        <v>1088</v>
      </c>
      <c r="G127" s="284"/>
      <c r="H127" s="284" t="s">
        <v>1138</v>
      </c>
      <c r="I127" s="284" t="s">
        <v>1090</v>
      </c>
      <c r="J127" s="284" t="s">
        <v>1139</v>
      </c>
      <c r="K127" s="332"/>
    </row>
    <row r="128" s="1" customFormat="1" ht="15" customHeight="1">
      <c r="B128" s="329"/>
      <c r="C128" s="284" t="s">
        <v>1036</v>
      </c>
      <c r="D128" s="284"/>
      <c r="E128" s="284"/>
      <c r="F128" s="307" t="s">
        <v>1088</v>
      </c>
      <c r="G128" s="284"/>
      <c r="H128" s="284" t="s">
        <v>1140</v>
      </c>
      <c r="I128" s="284" t="s">
        <v>1090</v>
      </c>
      <c r="J128" s="284" t="s">
        <v>1139</v>
      </c>
      <c r="K128" s="332"/>
    </row>
    <row r="129" s="1" customFormat="1" ht="15" customHeight="1">
      <c r="B129" s="329"/>
      <c r="C129" s="284" t="s">
        <v>1099</v>
      </c>
      <c r="D129" s="284"/>
      <c r="E129" s="284"/>
      <c r="F129" s="307" t="s">
        <v>1094</v>
      </c>
      <c r="G129" s="284"/>
      <c r="H129" s="284" t="s">
        <v>1100</v>
      </c>
      <c r="I129" s="284" t="s">
        <v>1090</v>
      </c>
      <c r="J129" s="284">
        <v>15</v>
      </c>
      <c r="K129" s="332"/>
    </row>
    <row r="130" s="1" customFormat="1" ht="15" customHeight="1">
      <c r="B130" s="329"/>
      <c r="C130" s="310" t="s">
        <v>1101</v>
      </c>
      <c r="D130" s="310"/>
      <c r="E130" s="310"/>
      <c r="F130" s="311" t="s">
        <v>1094</v>
      </c>
      <c r="G130" s="310"/>
      <c r="H130" s="310" t="s">
        <v>1102</v>
      </c>
      <c r="I130" s="310" t="s">
        <v>1090</v>
      </c>
      <c r="J130" s="310">
        <v>15</v>
      </c>
      <c r="K130" s="332"/>
    </row>
    <row r="131" s="1" customFormat="1" ht="15" customHeight="1">
      <c r="B131" s="329"/>
      <c r="C131" s="310" t="s">
        <v>1103</v>
      </c>
      <c r="D131" s="310"/>
      <c r="E131" s="310"/>
      <c r="F131" s="311" t="s">
        <v>1094</v>
      </c>
      <c r="G131" s="310"/>
      <c r="H131" s="310" t="s">
        <v>1104</v>
      </c>
      <c r="I131" s="310" t="s">
        <v>1090</v>
      </c>
      <c r="J131" s="310">
        <v>20</v>
      </c>
      <c r="K131" s="332"/>
    </row>
    <row r="132" s="1" customFormat="1" ht="15" customHeight="1">
      <c r="B132" s="329"/>
      <c r="C132" s="310" t="s">
        <v>1105</v>
      </c>
      <c r="D132" s="310"/>
      <c r="E132" s="310"/>
      <c r="F132" s="311" t="s">
        <v>1094</v>
      </c>
      <c r="G132" s="310"/>
      <c r="H132" s="310" t="s">
        <v>1106</v>
      </c>
      <c r="I132" s="310" t="s">
        <v>1090</v>
      </c>
      <c r="J132" s="310">
        <v>20</v>
      </c>
      <c r="K132" s="332"/>
    </row>
    <row r="133" s="1" customFormat="1" ht="15" customHeight="1">
      <c r="B133" s="329"/>
      <c r="C133" s="284" t="s">
        <v>1093</v>
      </c>
      <c r="D133" s="284"/>
      <c r="E133" s="284"/>
      <c r="F133" s="307" t="s">
        <v>1094</v>
      </c>
      <c r="G133" s="284"/>
      <c r="H133" s="284" t="s">
        <v>1128</v>
      </c>
      <c r="I133" s="284" t="s">
        <v>1090</v>
      </c>
      <c r="J133" s="284">
        <v>50</v>
      </c>
      <c r="K133" s="332"/>
    </row>
    <row r="134" s="1" customFormat="1" ht="15" customHeight="1">
      <c r="B134" s="329"/>
      <c r="C134" s="284" t="s">
        <v>1107</v>
      </c>
      <c r="D134" s="284"/>
      <c r="E134" s="284"/>
      <c r="F134" s="307" t="s">
        <v>1094</v>
      </c>
      <c r="G134" s="284"/>
      <c r="H134" s="284" t="s">
        <v>1128</v>
      </c>
      <c r="I134" s="284" t="s">
        <v>1090</v>
      </c>
      <c r="J134" s="284">
        <v>50</v>
      </c>
      <c r="K134" s="332"/>
    </row>
    <row r="135" s="1" customFormat="1" ht="15" customHeight="1">
      <c r="B135" s="329"/>
      <c r="C135" s="284" t="s">
        <v>1113</v>
      </c>
      <c r="D135" s="284"/>
      <c r="E135" s="284"/>
      <c r="F135" s="307" t="s">
        <v>1094</v>
      </c>
      <c r="G135" s="284"/>
      <c r="H135" s="284" t="s">
        <v>1128</v>
      </c>
      <c r="I135" s="284" t="s">
        <v>1090</v>
      </c>
      <c r="J135" s="284">
        <v>50</v>
      </c>
      <c r="K135" s="332"/>
    </row>
    <row r="136" s="1" customFormat="1" ht="15" customHeight="1">
      <c r="B136" s="329"/>
      <c r="C136" s="284" t="s">
        <v>1115</v>
      </c>
      <c r="D136" s="284"/>
      <c r="E136" s="284"/>
      <c r="F136" s="307" t="s">
        <v>1094</v>
      </c>
      <c r="G136" s="284"/>
      <c r="H136" s="284" t="s">
        <v>1128</v>
      </c>
      <c r="I136" s="284" t="s">
        <v>1090</v>
      </c>
      <c r="J136" s="284">
        <v>50</v>
      </c>
      <c r="K136" s="332"/>
    </row>
    <row r="137" s="1" customFormat="1" ht="15" customHeight="1">
      <c r="B137" s="329"/>
      <c r="C137" s="284" t="s">
        <v>1116</v>
      </c>
      <c r="D137" s="284"/>
      <c r="E137" s="284"/>
      <c r="F137" s="307" t="s">
        <v>1094</v>
      </c>
      <c r="G137" s="284"/>
      <c r="H137" s="284" t="s">
        <v>1141</v>
      </c>
      <c r="I137" s="284" t="s">
        <v>1090</v>
      </c>
      <c r="J137" s="284">
        <v>255</v>
      </c>
      <c r="K137" s="332"/>
    </row>
    <row r="138" s="1" customFormat="1" ht="15" customHeight="1">
      <c r="B138" s="329"/>
      <c r="C138" s="284" t="s">
        <v>1118</v>
      </c>
      <c r="D138" s="284"/>
      <c r="E138" s="284"/>
      <c r="F138" s="307" t="s">
        <v>1088</v>
      </c>
      <c r="G138" s="284"/>
      <c r="H138" s="284" t="s">
        <v>1142</v>
      </c>
      <c r="I138" s="284" t="s">
        <v>1120</v>
      </c>
      <c r="J138" s="284"/>
      <c r="K138" s="332"/>
    </row>
    <row r="139" s="1" customFormat="1" ht="15" customHeight="1">
      <c r="B139" s="329"/>
      <c r="C139" s="284" t="s">
        <v>1121</v>
      </c>
      <c r="D139" s="284"/>
      <c r="E139" s="284"/>
      <c r="F139" s="307" t="s">
        <v>1088</v>
      </c>
      <c r="G139" s="284"/>
      <c r="H139" s="284" t="s">
        <v>1143</v>
      </c>
      <c r="I139" s="284" t="s">
        <v>1123</v>
      </c>
      <c r="J139" s="284"/>
      <c r="K139" s="332"/>
    </row>
    <row r="140" s="1" customFormat="1" ht="15" customHeight="1">
      <c r="B140" s="329"/>
      <c r="C140" s="284" t="s">
        <v>1124</v>
      </c>
      <c r="D140" s="284"/>
      <c r="E140" s="284"/>
      <c r="F140" s="307" t="s">
        <v>1088</v>
      </c>
      <c r="G140" s="284"/>
      <c r="H140" s="284" t="s">
        <v>1124</v>
      </c>
      <c r="I140" s="284" t="s">
        <v>1123</v>
      </c>
      <c r="J140" s="284"/>
      <c r="K140" s="332"/>
    </row>
    <row r="141" s="1" customFormat="1" ht="15" customHeight="1">
      <c r="B141" s="329"/>
      <c r="C141" s="284" t="s">
        <v>41</v>
      </c>
      <c r="D141" s="284"/>
      <c r="E141" s="284"/>
      <c r="F141" s="307" t="s">
        <v>1088</v>
      </c>
      <c r="G141" s="284"/>
      <c r="H141" s="284" t="s">
        <v>1144</v>
      </c>
      <c r="I141" s="284" t="s">
        <v>1123</v>
      </c>
      <c r="J141" s="284"/>
      <c r="K141" s="332"/>
    </row>
    <row r="142" s="1" customFormat="1" ht="15" customHeight="1">
      <c r="B142" s="329"/>
      <c r="C142" s="284" t="s">
        <v>1145</v>
      </c>
      <c r="D142" s="284"/>
      <c r="E142" s="284"/>
      <c r="F142" s="307" t="s">
        <v>1088</v>
      </c>
      <c r="G142" s="284"/>
      <c r="H142" s="284" t="s">
        <v>1146</v>
      </c>
      <c r="I142" s="284" t="s">
        <v>1123</v>
      </c>
      <c r="J142" s="284"/>
      <c r="K142" s="332"/>
    </row>
    <row r="143" s="1" customFormat="1" ht="15" customHeight="1">
      <c r="B143" s="333"/>
      <c r="C143" s="334"/>
      <c r="D143" s="334"/>
      <c r="E143" s="334"/>
      <c r="F143" s="334"/>
      <c r="G143" s="334"/>
      <c r="H143" s="334"/>
      <c r="I143" s="334"/>
      <c r="J143" s="334"/>
      <c r="K143" s="335"/>
    </row>
    <row r="144" s="1" customFormat="1" ht="18.75" customHeight="1">
      <c r="B144" s="320"/>
      <c r="C144" s="320"/>
      <c r="D144" s="320"/>
      <c r="E144" s="320"/>
      <c r="F144" s="321"/>
      <c r="G144" s="320"/>
      <c r="H144" s="320"/>
      <c r="I144" s="320"/>
      <c r="J144" s="320"/>
      <c r="K144" s="320"/>
    </row>
    <row r="145" s="1" customFormat="1" ht="18.75" customHeight="1">
      <c r="B145" s="292"/>
      <c r="C145" s="292"/>
      <c r="D145" s="292"/>
      <c r="E145" s="292"/>
      <c r="F145" s="292"/>
      <c r="G145" s="292"/>
      <c r="H145" s="292"/>
      <c r="I145" s="292"/>
      <c r="J145" s="292"/>
      <c r="K145" s="292"/>
    </row>
    <row r="146" s="1" customFormat="1" ht="7.5" customHeight="1">
      <c r="B146" s="293"/>
      <c r="C146" s="294"/>
      <c r="D146" s="294"/>
      <c r="E146" s="294"/>
      <c r="F146" s="294"/>
      <c r="G146" s="294"/>
      <c r="H146" s="294"/>
      <c r="I146" s="294"/>
      <c r="J146" s="294"/>
      <c r="K146" s="295"/>
    </row>
    <row r="147" s="1" customFormat="1" ht="45" customHeight="1">
      <c r="B147" s="296"/>
      <c r="C147" s="297" t="s">
        <v>1147</v>
      </c>
      <c r="D147" s="297"/>
      <c r="E147" s="297"/>
      <c r="F147" s="297"/>
      <c r="G147" s="297"/>
      <c r="H147" s="297"/>
      <c r="I147" s="297"/>
      <c r="J147" s="297"/>
      <c r="K147" s="298"/>
    </row>
    <row r="148" s="1" customFormat="1" ht="17.25" customHeight="1">
      <c r="B148" s="296"/>
      <c r="C148" s="299" t="s">
        <v>1082</v>
      </c>
      <c r="D148" s="299"/>
      <c r="E148" s="299"/>
      <c r="F148" s="299" t="s">
        <v>1083</v>
      </c>
      <c r="G148" s="300"/>
      <c r="H148" s="299" t="s">
        <v>57</v>
      </c>
      <c r="I148" s="299" t="s">
        <v>60</v>
      </c>
      <c r="J148" s="299" t="s">
        <v>1084</v>
      </c>
      <c r="K148" s="298"/>
    </row>
    <row r="149" s="1" customFormat="1" ht="17.25" customHeight="1">
      <c r="B149" s="296"/>
      <c r="C149" s="301" t="s">
        <v>1085</v>
      </c>
      <c r="D149" s="301"/>
      <c r="E149" s="301"/>
      <c r="F149" s="302" t="s">
        <v>1086</v>
      </c>
      <c r="G149" s="303"/>
      <c r="H149" s="301"/>
      <c r="I149" s="301"/>
      <c r="J149" s="301" t="s">
        <v>1087</v>
      </c>
      <c r="K149" s="298"/>
    </row>
    <row r="150" s="1" customFormat="1" ht="5.25" customHeight="1">
      <c r="B150" s="309"/>
      <c r="C150" s="304"/>
      <c r="D150" s="304"/>
      <c r="E150" s="304"/>
      <c r="F150" s="304"/>
      <c r="G150" s="305"/>
      <c r="H150" s="304"/>
      <c r="I150" s="304"/>
      <c r="J150" s="304"/>
      <c r="K150" s="332"/>
    </row>
    <row r="151" s="1" customFormat="1" ht="15" customHeight="1">
      <c r="B151" s="309"/>
      <c r="C151" s="336" t="s">
        <v>1091</v>
      </c>
      <c r="D151" s="284"/>
      <c r="E151" s="284"/>
      <c r="F151" s="337" t="s">
        <v>1088</v>
      </c>
      <c r="G151" s="284"/>
      <c r="H151" s="336" t="s">
        <v>1128</v>
      </c>
      <c r="I151" s="336" t="s">
        <v>1090</v>
      </c>
      <c r="J151" s="336">
        <v>120</v>
      </c>
      <c r="K151" s="332"/>
    </row>
    <row r="152" s="1" customFormat="1" ht="15" customHeight="1">
      <c r="B152" s="309"/>
      <c r="C152" s="336" t="s">
        <v>1137</v>
      </c>
      <c r="D152" s="284"/>
      <c r="E152" s="284"/>
      <c r="F152" s="337" t="s">
        <v>1088</v>
      </c>
      <c r="G152" s="284"/>
      <c r="H152" s="336" t="s">
        <v>1148</v>
      </c>
      <c r="I152" s="336" t="s">
        <v>1090</v>
      </c>
      <c r="J152" s="336" t="s">
        <v>1139</v>
      </c>
      <c r="K152" s="332"/>
    </row>
    <row r="153" s="1" customFormat="1" ht="15" customHeight="1">
      <c r="B153" s="309"/>
      <c r="C153" s="336" t="s">
        <v>1036</v>
      </c>
      <c r="D153" s="284"/>
      <c r="E153" s="284"/>
      <c r="F153" s="337" t="s">
        <v>1088</v>
      </c>
      <c r="G153" s="284"/>
      <c r="H153" s="336" t="s">
        <v>1149</v>
      </c>
      <c r="I153" s="336" t="s">
        <v>1090</v>
      </c>
      <c r="J153" s="336" t="s">
        <v>1139</v>
      </c>
      <c r="K153" s="332"/>
    </row>
    <row r="154" s="1" customFormat="1" ht="15" customHeight="1">
      <c r="B154" s="309"/>
      <c r="C154" s="336" t="s">
        <v>1093</v>
      </c>
      <c r="D154" s="284"/>
      <c r="E154" s="284"/>
      <c r="F154" s="337" t="s">
        <v>1094</v>
      </c>
      <c r="G154" s="284"/>
      <c r="H154" s="336" t="s">
        <v>1128</v>
      </c>
      <c r="I154" s="336" t="s">
        <v>1090</v>
      </c>
      <c r="J154" s="336">
        <v>50</v>
      </c>
      <c r="K154" s="332"/>
    </row>
    <row r="155" s="1" customFormat="1" ht="15" customHeight="1">
      <c r="B155" s="309"/>
      <c r="C155" s="336" t="s">
        <v>1096</v>
      </c>
      <c r="D155" s="284"/>
      <c r="E155" s="284"/>
      <c r="F155" s="337" t="s">
        <v>1088</v>
      </c>
      <c r="G155" s="284"/>
      <c r="H155" s="336" t="s">
        <v>1128</v>
      </c>
      <c r="I155" s="336" t="s">
        <v>1098</v>
      </c>
      <c r="J155" s="336"/>
      <c r="K155" s="332"/>
    </row>
    <row r="156" s="1" customFormat="1" ht="15" customHeight="1">
      <c r="B156" s="309"/>
      <c r="C156" s="336" t="s">
        <v>1107</v>
      </c>
      <c r="D156" s="284"/>
      <c r="E156" s="284"/>
      <c r="F156" s="337" t="s">
        <v>1094</v>
      </c>
      <c r="G156" s="284"/>
      <c r="H156" s="336" t="s">
        <v>1128</v>
      </c>
      <c r="I156" s="336" t="s">
        <v>1090</v>
      </c>
      <c r="J156" s="336">
        <v>50</v>
      </c>
      <c r="K156" s="332"/>
    </row>
    <row r="157" s="1" customFormat="1" ht="15" customHeight="1">
      <c r="B157" s="309"/>
      <c r="C157" s="336" t="s">
        <v>1115</v>
      </c>
      <c r="D157" s="284"/>
      <c r="E157" s="284"/>
      <c r="F157" s="337" t="s">
        <v>1094</v>
      </c>
      <c r="G157" s="284"/>
      <c r="H157" s="336" t="s">
        <v>1128</v>
      </c>
      <c r="I157" s="336" t="s">
        <v>1090</v>
      </c>
      <c r="J157" s="336">
        <v>50</v>
      </c>
      <c r="K157" s="332"/>
    </row>
    <row r="158" s="1" customFormat="1" ht="15" customHeight="1">
      <c r="B158" s="309"/>
      <c r="C158" s="336" t="s">
        <v>1113</v>
      </c>
      <c r="D158" s="284"/>
      <c r="E158" s="284"/>
      <c r="F158" s="337" t="s">
        <v>1094</v>
      </c>
      <c r="G158" s="284"/>
      <c r="H158" s="336" t="s">
        <v>1128</v>
      </c>
      <c r="I158" s="336" t="s">
        <v>1090</v>
      </c>
      <c r="J158" s="336">
        <v>50</v>
      </c>
      <c r="K158" s="332"/>
    </row>
    <row r="159" s="1" customFormat="1" ht="15" customHeight="1">
      <c r="B159" s="309"/>
      <c r="C159" s="336" t="s">
        <v>185</v>
      </c>
      <c r="D159" s="284"/>
      <c r="E159" s="284"/>
      <c r="F159" s="337" t="s">
        <v>1088</v>
      </c>
      <c r="G159" s="284"/>
      <c r="H159" s="336" t="s">
        <v>1150</v>
      </c>
      <c r="I159" s="336" t="s">
        <v>1090</v>
      </c>
      <c r="J159" s="336" t="s">
        <v>1151</v>
      </c>
      <c r="K159" s="332"/>
    </row>
    <row r="160" s="1" customFormat="1" ht="15" customHeight="1">
      <c r="B160" s="309"/>
      <c r="C160" s="336" t="s">
        <v>1152</v>
      </c>
      <c r="D160" s="284"/>
      <c r="E160" s="284"/>
      <c r="F160" s="337" t="s">
        <v>1088</v>
      </c>
      <c r="G160" s="284"/>
      <c r="H160" s="336" t="s">
        <v>1153</v>
      </c>
      <c r="I160" s="336" t="s">
        <v>1123</v>
      </c>
      <c r="J160" s="336"/>
      <c r="K160" s="332"/>
    </row>
    <row r="161" s="1" customFormat="1" ht="15" customHeight="1">
      <c r="B161" s="338"/>
      <c r="C161" s="318"/>
      <c r="D161" s="318"/>
      <c r="E161" s="318"/>
      <c r="F161" s="318"/>
      <c r="G161" s="318"/>
      <c r="H161" s="318"/>
      <c r="I161" s="318"/>
      <c r="J161" s="318"/>
      <c r="K161" s="339"/>
    </row>
    <row r="162" s="1" customFormat="1" ht="18.75" customHeight="1">
      <c r="B162" s="320"/>
      <c r="C162" s="330"/>
      <c r="D162" s="330"/>
      <c r="E162" s="330"/>
      <c r="F162" s="340"/>
      <c r="G162" s="330"/>
      <c r="H162" s="330"/>
      <c r="I162" s="330"/>
      <c r="J162" s="330"/>
      <c r="K162" s="320"/>
    </row>
    <row r="163" s="1" customFormat="1" ht="18.75" customHeight="1">
      <c r="B163" s="292"/>
      <c r="C163" s="292"/>
      <c r="D163" s="292"/>
      <c r="E163" s="292"/>
      <c r="F163" s="292"/>
      <c r="G163" s="292"/>
      <c r="H163" s="292"/>
      <c r="I163" s="292"/>
      <c r="J163" s="292"/>
      <c r="K163" s="292"/>
    </row>
    <row r="164" s="1" customFormat="1" ht="7.5" customHeight="1">
      <c r="B164" s="271"/>
      <c r="C164" s="272"/>
      <c r="D164" s="272"/>
      <c r="E164" s="272"/>
      <c r="F164" s="272"/>
      <c r="G164" s="272"/>
      <c r="H164" s="272"/>
      <c r="I164" s="272"/>
      <c r="J164" s="272"/>
      <c r="K164" s="273"/>
    </row>
    <row r="165" s="1" customFormat="1" ht="45" customHeight="1">
      <c r="B165" s="274"/>
      <c r="C165" s="275" t="s">
        <v>1154</v>
      </c>
      <c r="D165" s="275"/>
      <c r="E165" s="275"/>
      <c r="F165" s="275"/>
      <c r="G165" s="275"/>
      <c r="H165" s="275"/>
      <c r="I165" s="275"/>
      <c r="J165" s="275"/>
      <c r="K165" s="276"/>
    </row>
    <row r="166" s="1" customFormat="1" ht="17.25" customHeight="1">
      <c r="B166" s="274"/>
      <c r="C166" s="299" t="s">
        <v>1082</v>
      </c>
      <c r="D166" s="299"/>
      <c r="E166" s="299"/>
      <c r="F166" s="299" t="s">
        <v>1083</v>
      </c>
      <c r="G166" s="341"/>
      <c r="H166" s="342" t="s">
        <v>57</v>
      </c>
      <c r="I166" s="342" t="s">
        <v>60</v>
      </c>
      <c r="J166" s="299" t="s">
        <v>1084</v>
      </c>
      <c r="K166" s="276"/>
    </row>
    <row r="167" s="1" customFormat="1" ht="17.25" customHeight="1">
      <c r="B167" s="277"/>
      <c r="C167" s="301" t="s">
        <v>1085</v>
      </c>
      <c r="D167" s="301"/>
      <c r="E167" s="301"/>
      <c r="F167" s="302" t="s">
        <v>1086</v>
      </c>
      <c r="G167" s="343"/>
      <c r="H167" s="344"/>
      <c r="I167" s="344"/>
      <c r="J167" s="301" t="s">
        <v>1087</v>
      </c>
      <c r="K167" s="279"/>
    </row>
    <row r="168" s="1" customFormat="1" ht="5.25" customHeight="1">
      <c r="B168" s="309"/>
      <c r="C168" s="304"/>
      <c r="D168" s="304"/>
      <c r="E168" s="304"/>
      <c r="F168" s="304"/>
      <c r="G168" s="305"/>
      <c r="H168" s="304"/>
      <c r="I168" s="304"/>
      <c r="J168" s="304"/>
      <c r="K168" s="332"/>
    </row>
    <row r="169" s="1" customFormat="1" ht="15" customHeight="1">
      <c r="B169" s="309"/>
      <c r="C169" s="284" t="s">
        <v>1091</v>
      </c>
      <c r="D169" s="284"/>
      <c r="E169" s="284"/>
      <c r="F169" s="307" t="s">
        <v>1088</v>
      </c>
      <c r="G169" s="284"/>
      <c r="H169" s="284" t="s">
        <v>1128</v>
      </c>
      <c r="I169" s="284" t="s">
        <v>1090</v>
      </c>
      <c r="J169" s="284">
        <v>120</v>
      </c>
      <c r="K169" s="332"/>
    </row>
    <row r="170" s="1" customFormat="1" ht="15" customHeight="1">
      <c r="B170" s="309"/>
      <c r="C170" s="284" t="s">
        <v>1137</v>
      </c>
      <c r="D170" s="284"/>
      <c r="E170" s="284"/>
      <c r="F170" s="307" t="s">
        <v>1088</v>
      </c>
      <c r="G170" s="284"/>
      <c r="H170" s="284" t="s">
        <v>1138</v>
      </c>
      <c r="I170" s="284" t="s">
        <v>1090</v>
      </c>
      <c r="J170" s="284" t="s">
        <v>1139</v>
      </c>
      <c r="K170" s="332"/>
    </row>
    <row r="171" s="1" customFormat="1" ht="15" customHeight="1">
      <c r="B171" s="309"/>
      <c r="C171" s="284" t="s">
        <v>1036</v>
      </c>
      <c r="D171" s="284"/>
      <c r="E171" s="284"/>
      <c r="F171" s="307" t="s">
        <v>1088</v>
      </c>
      <c r="G171" s="284"/>
      <c r="H171" s="284" t="s">
        <v>1155</v>
      </c>
      <c r="I171" s="284" t="s">
        <v>1090</v>
      </c>
      <c r="J171" s="284" t="s">
        <v>1139</v>
      </c>
      <c r="K171" s="332"/>
    </row>
    <row r="172" s="1" customFormat="1" ht="15" customHeight="1">
      <c r="B172" s="309"/>
      <c r="C172" s="284" t="s">
        <v>1093</v>
      </c>
      <c r="D172" s="284"/>
      <c r="E172" s="284"/>
      <c r="F172" s="307" t="s">
        <v>1094</v>
      </c>
      <c r="G172" s="284"/>
      <c r="H172" s="284" t="s">
        <v>1155</v>
      </c>
      <c r="I172" s="284" t="s">
        <v>1090</v>
      </c>
      <c r="J172" s="284">
        <v>50</v>
      </c>
      <c r="K172" s="332"/>
    </row>
    <row r="173" s="1" customFormat="1" ht="15" customHeight="1">
      <c r="B173" s="309"/>
      <c r="C173" s="284" t="s">
        <v>1096</v>
      </c>
      <c r="D173" s="284"/>
      <c r="E173" s="284"/>
      <c r="F173" s="307" t="s">
        <v>1088</v>
      </c>
      <c r="G173" s="284"/>
      <c r="H173" s="284" t="s">
        <v>1155</v>
      </c>
      <c r="I173" s="284" t="s">
        <v>1098</v>
      </c>
      <c r="J173" s="284"/>
      <c r="K173" s="332"/>
    </row>
    <row r="174" s="1" customFormat="1" ht="15" customHeight="1">
      <c r="B174" s="309"/>
      <c r="C174" s="284" t="s">
        <v>1107</v>
      </c>
      <c r="D174" s="284"/>
      <c r="E174" s="284"/>
      <c r="F174" s="307" t="s">
        <v>1094</v>
      </c>
      <c r="G174" s="284"/>
      <c r="H174" s="284" t="s">
        <v>1155</v>
      </c>
      <c r="I174" s="284" t="s">
        <v>1090</v>
      </c>
      <c r="J174" s="284">
        <v>50</v>
      </c>
      <c r="K174" s="332"/>
    </row>
    <row r="175" s="1" customFormat="1" ht="15" customHeight="1">
      <c r="B175" s="309"/>
      <c r="C175" s="284" t="s">
        <v>1115</v>
      </c>
      <c r="D175" s="284"/>
      <c r="E175" s="284"/>
      <c r="F175" s="307" t="s">
        <v>1094</v>
      </c>
      <c r="G175" s="284"/>
      <c r="H175" s="284" t="s">
        <v>1155</v>
      </c>
      <c r="I175" s="284" t="s">
        <v>1090</v>
      </c>
      <c r="J175" s="284">
        <v>50</v>
      </c>
      <c r="K175" s="332"/>
    </row>
    <row r="176" s="1" customFormat="1" ht="15" customHeight="1">
      <c r="B176" s="309"/>
      <c r="C176" s="284" t="s">
        <v>1113</v>
      </c>
      <c r="D176" s="284"/>
      <c r="E176" s="284"/>
      <c r="F176" s="307" t="s">
        <v>1094</v>
      </c>
      <c r="G176" s="284"/>
      <c r="H176" s="284" t="s">
        <v>1155</v>
      </c>
      <c r="I176" s="284" t="s">
        <v>1090</v>
      </c>
      <c r="J176" s="284">
        <v>50</v>
      </c>
      <c r="K176" s="332"/>
    </row>
    <row r="177" s="1" customFormat="1" ht="15" customHeight="1">
      <c r="B177" s="309"/>
      <c r="C177" s="284" t="s">
        <v>206</v>
      </c>
      <c r="D177" s="284"/>
      <c r="E177" s="284"/>
      <c r="F177" s="307" t="s">
        <v>1088</v>
      </c>
      <c r="G177" s="284"/>
      <c r="H177" s="284" t="s">
        <v>1156</v>
      </c>
      <c r="I177" s="284" t="s">
        <v>1157</v>
      </c>
      <c r="J177" s="284"/>
      <c r="K177" s="332"/>
    </row>
    <row r="178" s="1" customFormat="1" ht="15" customHeight="1">
      <c r="B178" s="309"/>
      <c r="C178" s="284" t="s">
        <v>60</v>
      </c>
      <c r="D178" s="284"/>
      <c r="E178" s="284"/>
      <c r="F178" s="307" t="s">
        <v>1088</v>
      </c>
      <c r="G178" s="284"/>
      <c r="H178" s="284" t="s">
        <v>1158</v>
      </c>
      <c r="I178" s="284" t="s">
        <v>1159</v>
      </c>
      <c r="J178" s="284">
        <v>1</v>
      </c>
      <c r="K178" s="332"/>
    </row>
    <row r="179" s="1" customFormat="1" ht="15" customHeight="1">
      <c r="B179" s="309"/>
      <c r="C179" s="284" t="s">
        <v>56</v>
      </c>
      <c r="D179" s="284"/>
      <c r="E179" s="284"/>
      <c r="F179" s="307" t="s">
        <v>1088</v>
      </c>
      <c r="G179" s="284"/>
      <c r="H179" s="284" t="s">
        <v>1160</v>
      </c>
      <c r="I179" s="284" t="s">
        <v>1090</v>
      </c>
      <c r="J179" s="284">
        <v>20</v>
      </c>
      <c r="K179" s="332"/>
    </row>
    <row r="180" s="1" customFormat="1" ht="15" customHeight="1">
      <c r="B180" s="309"/>
      <c r="C180" s="284" t="s">
        <v>57</v>
      </c>
      <c r="D180" s="284"/>
      <c r="E180" s="284"/>
      <c r="F180" s="307" t="s">
        <v>1088</v>
      </c>
      <c r="G180" s="284"/>
      <c r="H180" s="284" t="s">
        <v>1161</v>
      </c>
      <c r="I180" s="284" t="s">
        <v>1090</v>
      </c>
      <c r="J180" s="284">
        <v>255</v>
      </c>
      <c r="K180" s="332"/>
    </row>
    <row r="181" s="1" customFormat="1" ht="15" customHeight="1">
      <c r="B181" s="309"/>
      <c r="C181" s="284" t="s">
        <v>207</v>
      </c>
      <c r="D181" s="284"/>
      <c r="E181" s="284"/>
      <c r="F181" s="307" t="s">
        <v>1088</v>
      </c>
      <c r="G181" s="284"/>
      <c r="H181" s="284" t="s">
        <v>1052</v>
      </c>
      <c r="I181" s="284" t="s">
        <v>1090</v>
      </c>
      <c r="J181" s="284">
        <v>10</v>
      </c>
      <c r="K181" s="332"/>
    </row>
    <row r="182" s="1" customFormat="1" ht="15" customHeight="1">
      <c r="B182" s="309"/>
      <c r="C182" s="284" t="s">
        <v>208</v>
      </c>
      <c r="D182" s="284"/>
      <c r="E182" s="284"/>
      <c r="F182" s="307" t="s">
        <v>1088</v>
      </c>
      <c r="G182" s="284"/>
      <c r="H182" s="284" t="s">
        <v>1162</v>
      </c>
      <c r="I182" s="284" t="s">
        <v>1123</v>
      </c>
      <c r="J182" s="284"/>
      <c r="K182" s="332"/>
    </row>
    <row r="183" s="1" customFormat="1" ht="15" customHeight="1">
      <c r="B183" s="309"/>
      <c r="C183" s="284" t="s">
        <v>1163</v>
      </c>
      <c r="D183" s="284"/>
      <c r="E183" s="284"/>
      <c r="F183" s="307" t="s">
        <v>1088</v>
      </c>
      <c r="G183" s="284"/>
      <c r="H183" s="284" t="s">
        <v>1164</v>
      </c>
      <c r="I183" s="284" t="s">
        <v>1123</v>
      </c>
      <c r="J183" s="284"/>
      <c r="K183" s="332"/>
    </row>
    <row r="184" s="1" customFormat="1" ht="15" customHeight="1">
      <c r="B184" s="309"/>
      <c r="C184" s="284" t="s">
        <v>1152</v>
      </c>
      <c r="D184" s="284"/>
      <c r="E184" s="284"/>
      <c r="F184" s="307" t="s">
        <v>1088</v>
      </c>
      <c r="G184" s="284"/>
      <c r="H184" s="284" t="s">
        <v>1165</v>
      </c>
      <c r="I184" s="284" t="s">
        <v>1123</v>
      </c>
      <c r="J184" s="284"/>
      <c r="K184" s="332"/>
    </row>
    <row r="185" s="1" customFormat="1" ht="15" customHeight="1">
      <c r="B185" s="309"/>
      <c r="C185" s="284" t="s">
        <v>210</v>
      </c>
      <c r="D185" s="284"/>
      <c r="E185" s="284"/>
      <c r="F185" s="307" t="s">
        <v>1094</v>
      </c>
      <c r="G185" s="284"/>
      <c r="H185" s="284" t="s">
        <v>1166</v>
      </c>
      <c r="I185" s="284" t="s">
        <v>1090</v>
      </c>
      <c r="J185" s="284">
        <v>50</v>
      </c>
      <c r="K185" s="332"/>
    </row>
    <row r="186" s="1" customFormat="1" ht="15" customHeight="1">
      <c r="B186" s="309"/>
      <c r="C186" s="284" t="s">
        <v>1167</v>
      </c>
      <c r="D186" s="284"/>
      <c r="E186" s="284"/>
      <c r="F186" s="307" t="s">
        <v>1094</v>
      </c>
      <c r="G186" s="284"/>
      <c r="H186" s="284" t="s">
        <v>1168</v>
      </c>
      <c r="I186" s="284" t="s">
        <v>1169</v>
      </c>
      <c r="J186" s="284"/>
      <c r="K186" s="332"/>
    </row>
    <row r="187" s="1" customFormat="1" ht="15" customHeight="1">
      <c r="B187" s="309"/>
      <c r="C187" s="284" t="s">
        <v>1170</v>
      </c>
      <c r="D187" s="284"/>
      <c r="E187" s="284"/>
      <c r="F187" s="307" t="s">
        <v>1094</v>
      </c>
      <c r="G187" s="284"/>
      <c r="H187" s="284" t="s">
        <v>1171</v>
      </c>
      <c r="I187" s="284" t="s">
        <v>1169</v>
      </c>
      <c r="J187" s="284"/>
      <c r="K187" s="332"/>
    </row>
    <row r="188" s="1" customFormat="1" ht="15" customHeight="1">
      <c r="B188" s="309"/>
      <c r="C188" s="284" t="s">
        <v>1172</v>
      </c>
      <c r="D188" s="284"/>
      <c r="E188" s="284"/>
      <c r="F188" s="307" t="s">
        <v>1094</v>
      </c>
      <c r="G188" s="284"/>
      <c r="H188" s="284" t="s">
        <v>1173</v>
      </c>
      <c r="I188" s="284" t="s">
        <v>1169</v>
      </c>
      <c r="J188" s="284"/>
      <c r="K188" s="332"/>
    </row>
    <row r="189" s="1" customFormat="1" ht="15" customHeight="1">
      <c r="B189" s="309"/>
      <c r="C189" s="345" t="s">
        <v>1174</v>
      </c>
      <c r="D189" s="284"/>
      <c r="E189" s="284"/>
      <c r="F189" s="307" t="s">
        <v>1094</v>
      </c>
      <c r="G189" s="284"/>
      <c r="H189" s="284" t="s">
        <v>1175</v>
      </c>
      <c r="I189" s="284" t="s">
        <v>1176</v>
      </c>
      <c r="J189" s="346" t="s">
        <v>1177</v>
      </c>
      <c r="K189" s="332"/>
    </row>
    <row r="190" s="1" customFormat="1" ht="15" customHeight="1">
      <c r="B190" s="309"/>
      <c r="C190" s="345" t="s">
        <v>45</v>
      </c>
      <c r="D190" s="284"/>
      <c r="E190" s="284"/>
      <c r="F190" s="307" t="s">
        <v>1088</v>
      </c>
      <c r="G190" s="284"/>
      <c r="H190" s="281" t="s">
        <v>1178</v>
      </c>
      <c r="I190" s="284" t="s">
        <v>1179</v>
      </c>
      <c r="J190" s="284"/>
      <c r="K190" s="332"/>
    </row>
    <row r="191" s="1" customFormat="1" ht="15" customHeight="1">
      <c r="B191" s="309"/>
      <c r="C191" s="345" t="s">
        <v>1180</v>
      </c>
      <c r="D191" s="284"/>
      <c r="E191" s="284"/>
      <c r="F191" s="307" t="s">
        <v>1088</v>
      </c>
      <c r="G191" s="284"/>
      <c r="H191" s="284" t="s">
        <v>1181</v>
      </c>
      <c r="I191" s="284" t="s">
        <v>1123</v>
      </c>
      <c r="J191" s="284"/>
      <c r="K191" s="332"/>
    </row>
    <row r="192" s="1" customFormat="1" ht="15" customHeight="1">
      <c r="B192" s="309"/>
      <c r="C192" s="345" t="s">
        <v>1182</v>
      </c>
      <c r="D192" s="284"/>
      <c r="E192" s="284"/>
      <c r="F192" s="307" t="s">
        <v>1088</v>
      </c>
      <c r="G192" s="284"/>
      <c r="H192" s="284" t="s">
        <v>1183</v>
      </c>
      <c r="I192" s="284" t="s">
        <v>1123</v>
      </c>
      <c r="J192" s="284"/>
      <c r="K192" s="332"/>
    </row>
    <row r="193" s="1" customFormat="1" ht="15" customHeight="1">
      <c r="B193" s="309"/>
      <c r="C193" s="345" t="s">
        <v>1184</v>
      </c>
      <c r="D193" s="284"/>
      <c r="E193" s="284"/>
      <c r="F193" s="307" t="s">
        <v>1094</v>
      </c>
      <c r="G193" s="284"/>
      <c r="H193" s="284" t="s">
        <v>1185</v>
      </c>
      <c r="I193" s="284" t="s">
        <v>1123</v>
      </c>
      <c r="J193" s="284"/>
      <c r="K193" s="332"/>
    </row>
    <row r="194" s="1" customFormat="1" ht="15" customHeight="1">
      <c r="B194" s="338"/>
      <c r="C194" s="347"/>
      <c r="D194" s="318"/>
      <c r="E194" s="318"/>
      <c r="F194" s="318"/>
      <c r="G194" s="318"/>
      <c r="H194" s="318"/>
      <c r="I194" s="318"/>
      <c r="J194" s="318"/>
      <c r="K194" s="339"/>
    </row>
    <row r="195" s="1" customFormat="1" ht="18.75" customHeight="1">
      <c r="B195" s="320"/>
      <c r="C195" s="330"/>
      <c r="D195" s="330"/>
      <c r="E195" s="330"/>
      <c r="F195" s="340"/>
      <c r="G195" s="330"/>
      <c r="H195" s="330"/>
      <c r="I195" s="330"/>
      <c r="J195" s="330"/>
      <c r="K195" s="320"/>
    </row>
    <row r="196" s="1" customFormat="1" ht="18.75" customHeight="1">
      <c r="B196" s="320"/>
      <c r="C196" s="330"/>
      <c r="D196" s="330"/>
      <c r="E196" s="330"/>
      <c r="F196" s="340"/>
      <c r="G196" s="330"/>
      <c r="H196" s="330"/>
      <c r="I196" s="330"/>
      <c r="J196" s="330"/>
      <c r="K196" s="320"/>
    </row>
    <row r="197" s="1" customFormat="1" ht="18.75" customHeight="1">
      <c r="B197" s="292"/>
      <c r="C197" s="292"/>
      <c r="D197" s="292"/>
      <c r="E197" s="292"/>
      <c r="F197" s="292"/>
      <c r="G197" s="292"/>
      <c r="H197" s="292"/>
      <c r="I197" s="292"/>
      <c r="J197" s="292"/>
      <c r="K197" s="292"/>
    </row>
    <row r="198" s="1" customFormat="1" ht="13.5">
      <c r="B198" s="271"/>
      <c r="C198" s="272"/>
      <c r="D198" s="272"/>
      <c r="E198" s="272"/>
      <c r="F198" s="272"/>
      <c r="G198" s="272"/>
      <c r="H198" s="272"/>
      <c r="I198" s="272"/>
      <c r="J198" s="272"/>
      <c r="K198" s="273"/>
    </row>
    <row r="199" s="1" customFormat="1" ht="21">
      <c r="B199" s="274"/>
      <c r="C199" s="275" t="s">
        <v>1186</v>
      </c>
      <c r="D199" s="275"/>
      <c r="E199" s="275"/>
      <c r="F199" s="275"/>
      <c r="G199" s="275"/>
      <c r="H199" s="275"/>
      <c r="I199" s="275"/>
      <c r="J199" s="275"/>
      <c r="K199" s="276"/>
    </row>
    <row r="200" s="1" customFormat="1" ht="25.5" customHeight="1">
      <c r="B200" s="274"/>
      <c r="C200" s="348" t="s">
        <v>1187</v>
      </c>
      <c r="D200" s="348"/>
      <c r="E200" s="348"/>
      <c r="F200" s="348" t="s">
        <v>1188</v>
      </c>
      <c r="G200" s="349"/>
      <c r="H200" s="348" t="s">
        <v>1189</v>
      </c>
      <c r="I200" s="348"/>
      <c r="J200" s="348"/>
      <c r="K200" s="276"/>
    </row>
    <row r="201" s="1" customFormat="1" ht="5.25" customHeight="1">
      <c r="B201" s="309"/>
      <c r="C201" s="304"/>
      <c r="D201" s="304"/>
      <c r="E201" s="304"/>
      <c r="F201" s="304"/>
      <c r="G201" s="330"/>
      <c r="H201" s="304"/>
      <c r="I201" s="304"/>
      <c r="J201" s="304"/>
      <c r="K201" s="332"/>
    </row>
    <row r="202" s="1" customFormat="1" ht="15" customHeight="1">
      <c r="B202" s="309"/>
      <c r="C202" s="284" t="s">
        <v>1179</v>
      </c>
      <c r="D202" s="284"/>
      <c r="E202" s="284"/>
      <c r="F202" s="307" t="s">
        <v>46</v>
      </c>
      <c r="G202" s="284"/>
      <c r="H202" s="284" t="s">
        <v>1190</v>
      </c>
      <c r="I202" s="284"/>
      <c r="J202" s="284"/>
      <c r="K202" s="332"/>
    </row>
    <row r="203" s="1" customFormat="1" ht="15" customHeight="1">
      <c r="B203" s="309"/>
      <c r="C203" s="284"/>
      <c r="D203" s="284"/>
      <c r="E203" s="284"/>
      <c r="F203" s="307" t="s">
        <v>47</v>
      </c>
      <c r="G203" s="284"/>
      <c r="H203" s="284" t="s">
        <v>1191</v>
      </c>
      <c r="I203" s="284"/>
      <c r="J203" s="284"/>
      <c r="K203" s="332"/>
    </row>
    <row r="204" s="1" customFormat="1" ht="15" customHeight="1">
      <c r="B204" s="309"/>
      <c r="C204" s="284"/>
      <c r="D204" s="284"/>
      <c r="E204" s="284"/>
      <c r="F204" s="307" t="s">
        <v>50</v>
      </c>
      <c r="G204" s="284"/>
      <c r="H204" s="284" t="s">
        <v>1192</v>
      </c>
      <c r="I204" s="284"/>
      <c r="J204" s="284"/>
      <c r="K204" s="332"/>
    </row>
    <row r="205" s="1" customFormat="1" ht="15" customHeight="1">
      <c r="B205" s="309"/>
      <c r="C205" s="284"/>
      <c r="D205" s="284"/>
      <c r="E205" s="284"/>
      <c r="F205" s="307" t="s">
        <v>48</v>
      </c>
      <c r="G205" s="284"/>
      <c r="H205" s="284" t="s">
        <v>1193</v>
      </c>
      <c r="I205" s="284"/>
      <c r="J205" s="284"/>
      <c r="K205" s="332"/>
    </row>
    <row r="206" s="1" customFormat="1" ht="15" customHeight="1">
      <c r="B206" s="309"/>
      <c r="C206" s="284"/>
      <c r="D206" s="284"/>
      <c r="E206" s="284"/>
      <c r="F206" s="307" t="s">
        <v>49</v>
      </c>
      <c r="G206" s="284"/>
      <c r="H206" s="284" t="s">
        <v>1194</v>
      </c>
      <c r="I206" s="284"/>
      <c r="J206" s="284"/>
      <c r="K206" s="332"/>
    </row>
    <row r="207" s="1" customFormat="1" ht="15" customHeight="1">
      <c r="B207" s="309"/>
      <c r="C207" s="284"/>
      <c r="D207" s="284"/>
      <c r="E207" s="284"/>
      <c r="F207" s="307"/>
      <c r="G207" s="284"/>
      <c r="H207" s="284"/>
      <c r="I207" s="284"/>
      <c r="J207" s="284"/>
      <c r="K207" s="332"/>
    </row>
    <row r="208" s="1" customFormat="1" ht="15" customHeight="1">
      <c r="B208" s="309"/>
      <c r="C208" s="284" t="s">
        <v>1135</v>
      </c>
      <c r="D208" s="284"/>
      <c r="E208" s="284"/>
      <c r="F208" s="307" t="s">
        <v>79</v>
      </c>
      <c r="G208" s="284"/>
      <c r="H208" s="284" t="s">
        <v>1195</v>
      </c>
      <c r="I208" s="284"/>
      <c r="J208" s="284"/>
      <c r="K208" s="332"/>
    </row>
    <row r="209" s="1" customFormat="1" ht="15" customHeight="1">
      <c r="B209" s="309"/>
      <c r="C209" s="284"/>
      <c r="D209" s="284"/>
      <c r="E209" s="284"/>
      <c r="F209" s="307" t="s">
        <v>1030</v>
      </c>
      <c r="G209" s="284"/>
      <c r="H209" s="284" t="s">
        <v>1031</v>
      </c>
      <c r="I209" s="284"/>
      <c r="J209" s="284"/>
      <c r="K209" s="332"/>
    </row>
    <row r="210" s="1" customFormat="1" ht="15" customHeight="1">
      <c r="B210" s="309"/>
      <c r="C210" s="284"/>
      <c r="D210" s="284"/>
      <c r="E210" s="284"/>
      <c r="F210" s="307" t="s">
        <v>1028</v>
      </c>
      <c r="G210" s="284"/>
      <c r="H210" s="284" t="s">
        <v>1196</v>
      </c>
      <c r="I210" s="284"/>
      <c r="J210" s="284"/>
      <c r="K210" s="332"/>
    </row>
    <row r="211" s="1" customFormat="1" ht="15" customHeight="1">
      <c r="B211" s="350"/>
      <c r="C211" s="284"/>
      <c r="D211" s="284"/>
      <c r="E211" s="284"/>
      <c r="F211" s="307" t="s">
        <v>1032</v>
      </c>
      <c r="G211" s="345"/>
      <c r="H211" s="336" t="s">
        <v>1033</v>
      </c>
      <c r="I211" s="336"/>
      <c r="J211" s="336"/>
      <c r="K211" s="351"/>
    </row>
    <row r="212" s="1" customFormat="1" ht="15" customHeight="1">
      <c r="B212" s="350"/>
      <c r="C212" s="284"/>
      <c r="D212" s="284"/>
      <c r="E212" s="284"/>
      <c r="F212" s="307" t="s">
        <v>1034</v>
      </c>
      <c r="G212" s="345"/>
      <c r="H212" s="336" t="s">
        <v>1197</v>
      </c>
      <c r="I212" s="336"/>
      <c r="J212" s="336"/>
      <c r="K212" s="351"/>
    </row>
    <row r="213" s="1" customFormat="1" ht="15" customHeight="1">
      <c r="B213" s="350"/>
      <c r="C213" s="284"/>
      <c r="D213" s="284"/>
      <c r="E213" s="284"/>
      <c r="F213" s="307"/>
      <c r="G213" s="345"/>
      <c r="H213" s="336"/>
      <c r="I213" s="336"/>
      <c r="J213" s="336"/>
      <c r="K213" s="351"/>
    </row>
    <row r="214" s="1" customFormat="1" ht="15" customHeight="1">
      <c r="B214" s="350"/>
      <c r="C214" s="284" t="s">
        <v>1159</v>
      </c>
      <c r="D214" s="284"/>
      <c r="E214" s="284"/>
      <c r="F214" s="307">
        <v>1</v>
      </c>
      <c r="G214" s="345"/>
      <c r="H214" s="336" t="s">
        <v>1198</v>
      </c>
      <c r="I214" s="336"/>
      <c r="J214" s="336"/>
      <c r="K214" s="351"/>
    </row>
    <row r="215" s="1" customFormat="1" ht="15" customHeight="1">
      <c r="B215" s="350"/>
      <c r="C215" s="284"/>
      <c r="D215" s="284"/>
      <c r="E215" s="284"/>
      <c r="F215" s="307">
        <v>2</v>
      </c>
      <c r="G215" s="345"/>
      <c r="H215" s="336" t="s">
        <v>1199</v>
      </c>
      <c r="I215" s="336"/>
      <c r="J215" s="336"/>
      <c r="K215" s="351"/>
    </row>
    <row r="216" s="1" customFormat="1" ht="15" customHeight="1">
      <c r="B216" s="350"/>
      <c r="C216" s="284"/>
      <c r="D216" s="284"/>
      <c r="E216" s="284"/>
      <c r="F216" s="307">
        <v>3</v>
      </c>
      <c r="G216" s="345"/>
      <c r="H216" s="336" t="s">
        <v>1200</v>
      </c>
      <c r="I216" s="336"/>
      <c r="J216" s="336"/>
      <c r="K216" s="351"/>
    </row>
    <row r="217" s="1" customFormat="1" ht="15" customHeight="1">
      <c r="B217" s="350"/>
      <c r="C217" s="284"/>
      <c r="D217" s="284"/>
      <c r="E217" s="284"/>
      <c r="F217" s="307">
        <v>4</v>
      </c>
      <c r="G217" s="345"/>
      <c r="H217" s="336" t="s">
        <v>1201</v>
      </c>
      <c r="I217" s="336"/>
      <c r="J217" s="336"/>
      <c r="K217" s="351"/>
    </row>
    <row r="218" s="1" customFormat="1" ht="12.75" customHeight="1">
      <c r="B218" s="352"/>
      <c r="C218" s="353"/>
      <c r="D218" s="353"/>
      <c r="E218" s="353"/>
      <c r="F218" s="353"/>
      <c r="G218" s="353"/>
      <c r="H218" s="353"/>
      <c r="I218" s="353"/>
      <c r="J218" s="353"/>
      <c r="K218" s="354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FIREMNI\Karel-st</dc:creator>
  <cp:lastModifiedBy>FIREMNI\Karel-st</cp:lastModifiedBy>
  <dcterms:created xsi:type="dcterms:W3CDTF">2023-11-16T08:15:32Z</dcterms:created>
  <dcterms:modified xsi:type="dcterms:W3CDTF">2023-11-16T08:15:38Z</dcterms:modified>
</cp:coreProperties>
</file>