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atovy_sklad\Projekty\Polopodzemní_kontejnery_UB\PD_komplet_PDF\D. Dokumentace objektů\SO 04 - Lokalita Uherský Brod východ\SO 04_Lokalita_východ_7\"/>
    </mc:Choice>
  </mc:AlternateContent>
  <bookViews>
    <workbookView xWindow="0" yWindow="0" windowWidth="28800" windowHeight="11835" tabRatio="715" activeTab="6"/>
  </bookViews>
  <sheets>
    <sheet name="Stavba" sheetId="1" r:id="rId1"/>
    <sheet name="SO 00 51-2017 KL" sheetId="2" r:id="rId2"/>
    <sheet name="SO 00 51-2017 Rek" sheetId="3" r:id="rId3"/>
    <sheet name="SO 00 51-2017 Pol" sheetId="4" r:id="rId4"/>
    <sheet name="SO 04.1 51-2017 KL" sheetId="38" r:id="rId5"/>
    <sheet name="SO 04.1 51-2017 Rek" sheetId="39" r:id="rId6"/>
    <sheet name="SO 04.1 51-2017 Pol" sheetId="40" r:id="rId7"/>
  </sheets>
  <definedNames>
    <definedName name="CelkemObjekty" localSheetId="0">Stavba!$F$32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00 51-2017 Pol'!$1:$6</definedName>
    <definedName name="_xlnm.Print_Titles" localSheetId="2">'SO 00 51-2017 Rek'!$1:$6</definedName>
    <definedName name="_xlnm.Print_Titles" localSheetId="6">'SO 04.1 51-2017 Pol'!$1:$6</definedName>
    <definedName name="_xlnm.Print_Titles" localSheetId="5">'SO 04.1 51-2017 Rek'!$1:$6</definedName>
    <definedName name="Objednatel" localSheetId="0">Stavba!$D$11</definedName>
    <definedName name="Objekt" localSheetId="0">Stavba!$B$29</definedName>
    <definedName name="_xlnm.Print_Area" localSheetId="1">'SO 00 51-2017 KL'!$A$1:$G$45</definedName>
    <definedName name="_xlnm.Print_Area" localSheetId="3">'SO 00 51-2017 Pol'!$A$1:$K$33</definedName>
    <definedName name="_xlnm.Print_Area" localSheetId="2">'SO 00 51-2017 Rek'!$A$1:$I$23</definedName>
    <definedName name="_xlnm.Print_Area" localSheetId="4">'SO 04.1 51-2017 KL'!$A$1:$G$45</definedName>
    <definedName name="_xlnm.Print_Area" localSheetId="6">'SO 04.1 51-2017 Pol'!$A$1:$K$193</definedName>
    <definedName name="_xlnm.Print_Area" localSheetId="5">'SO 04.1 51-2017 Rek'!$A$1:$I$40</definedName>
    <definedName name="_xlnm.Print_Area" localSheetId="0">Stavba!$B$1:$J$35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'SO 00 51-2017 Pol'!#REF!</definedName>
    <definedName name="solver_opt" localSheetId="6" hidden="1">'SO 04.1 51-2017 Pol'!#REF!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Stavba!#REF!</definedName>
    <definedName name="StavbaCelkem" localSheetId="0">Stavba!$H$32</definedName>
    <definedName name="Zhotovitel" localSheetId="0">Stavba!$D$7</definedName>
  </definedNames>
  <calcPr calcId="152511"/>
</workbook>
</file>

<file path=xl/calcChain.xml><?xml version="1.0" encoding="utf-8"?>
<calcChain xmlns="http://schemas.openxmlformats.org/spreadsheetml/2006/main">
  <c r="G164" i="40" l="1"/>
  <c r="G169" i="40" s="1"/>
  <c r="E19" i="39" s="1"/>
  <c r="G76" i="40"/>
  <c r="G73" i="40" l="1"/>
  <c r="G74" i="40"/>
  <c r="G75" i="40"/>
  <c r="G77" i="40"/>
  <c r="G78" i="40"/>
  <c r="G79" i="40"/>
  <c r="G22" i="4" l="1"/>
  <c r="G171" i="40" l="1"/>
  <c r="G155" i="40"/>
  <c r="G153" i="40"/>
  <c r="G150" i="40"/>
  <c r="G54" i="40"/>
  <c r="G52" i="40"/>
  <c r="G50" i="40"/>
  <c r="G49" i="40"/>
  <c r="G48" i="40"/>
  <c r="G42" i="40"/>
  <c r="G39" i="40"/>
  <c r="G38" i="40"/>
  <c r="G35" i="40"/>
  <c r="G33" i="40"/>
  <c r="G31" i="40"/>
  <c r="G30" i="40"/>
  <c r="G28" i="40"/>
  <c r="G22" i="40"/>
  <c r="G14" i="40"/>
  <c r="G72" i="40"/>
  <c r="G80" i="40" s="1"/>
  <c r="E8" i="39" s="1"/>
  <c r="G157" i="40" l="1"/>
  <c r="I38" i="39"/>
  <c r="D21" i="38"/>
  <c r="I37" i="39"/>
  <c r="G21" i="38" s="1"/>
  <c r="D20" i="38"/>
  <c r="I36" i="39"/>
  <c r="G20" i="38" s="1"/>
  <c r="D19" i="38"/>
  <c r="I35" i="39"/>
  <c r="G19" i="38" s="1"/>
  <c r="D18" i="38"/>
  <c r="I34" i="39"/>
  <c r="G18" i="38" s="1"/>
  <c r="D17" i="38"/>
  <c r="I33" i="39"/>
  <c r="G17" i="38" s="1"/>
  <c r="G16" i="38"/>
  <c r="D16" i="38"/>
  <c r="I32" i="39"/>
  <c r="D15" i="38"/>
  <c r="I31" i="39"/>
  <c r="G15" i="38" s="1"/>
  <c r="BE192" i="40"/>
  <c r="BD192" i="40"/>
  <c r="BC192" i="40"/>
  <c r="BB192" i="40"/>
  <c r="K192" i="40"/>
  <c r="I192" i="40"/>
  <c r="G192" i="40"/>
  <c r="BA192" i="40" s="1"/>
  <c r="BE191" i="40"/>
  <c r="BE193" i="40" s="1"/>
  <c r="I25" i="39" s="1"/>
  <c r="BD191" i="40"/>
  <c r="BC191" i="40"/>
  <c r="BB191" i="40"/>
  <c r="K191" i="40"/>
  <c r="K193" i="40" s="1"/>
  <c r="I191" i="40"/>
  <c r="G191" i="40"/>
  <c r="B25" i="39"/>
  <c r="A25" i="39"/>
  <c r="BE187" i="40"/>
  <c r="BE189" i="40" s="1"/>
  <c r="I24" i="39" s="1"/>
  <c r="BC187" i="40"/>
  <c r="BB187" i="40"/>
  <c r="BB189" i="40" s="1"/>
  <c r="F24" i="39" s="1"/>
  <c r="BA187" i="40"/>
  <c r="BA189" i="40" s="1"/>
  <c r="E24" i="39" s="1"/>
  <c r="K187" i="40"/>
  <c r="K189" i="40" s="1"/>
  <c r="I187" i="40"/>
  <c r="I189" i="40" s="1"/>
  <c r="G187" i="40"/>
  <c r="BD187" i="40" s="1"/>
  <c r="BD189" i="40" s="1"/>
  <c r="H24" i="39" s="1"/>
  <c r="B24" i="39"/>
  <c r="A24" i="39"/>
  <c r="BC189" i="40"/>
  <c r="G24" i="39" s="1"/>
  <c r="BE184" i="40"/>
  <c r="BD184" i="40"/>
  <c r="BC184" i="40"/>
  <c r="BA184" i="40"/>
  <c r="K184" i="40"/>
  <c r="I184" i="40"/>
  <c r="G184" i="40"/>
  <c r="BB184" i="40" s="1"/>
  <c r="BE183" i="40"/>
  <c r="BD183" i="40"/>
  <c r="BC183" i="40"/>
  <c r="BA183" i="40"/>
  <c r="K183" i="40"/>
  <c r="I183" i="40"/>
  <c r="G183" i="40"/>
  <c r="G185" i="40" s="1"/>
  <c r="B23" i="39"/>
  <c r="A23" i="39"/>
  <c r="BE180" i="40"/>
  <c r="BD180" i="40"/>
  <c r="BC180" i="40"/>
  <c r="BA180" i="40"/>
  <c r="K180" i="40"/>
  <c r="I180" i="40"/>
  <c r="G180" i="40"/>
  <c r="BB180" i="40" s="1"/>
  <c r="BE178" i="40"/>
  <c r="BD178" i="40"/>
  <c r="BC178" i="40"/>
  <c r="BA178" i="40"/>
  <c r="K178" i="40"/>
  <c r="I178" i="40"/>
  <c r="G178" i="40"/>
  <c r="B22" i="39"/>
  <c r="A22" i="39"/>
  <c r="BE175" i="40"/>
  <c r="BE176" i="40" s="1"/>
  <c r="I21" i="39" s="1"/>
  <c r="BD175" i="40"/>
  <c r="BD176" i="40" s="1"/>
  <c r="H21" i="39" s="1"/>
  <c r="BC175" i="40"/>
  <c r="BC176" i="40" s="1"/>
  <c r="G21" i="39" s="1"/>
  <c r="BB175" i="40"/>
  <c r="BB176" i="40" s="1"/>
  <c r="F21" i="39" s="1"/>
  <c r="K175" i="40"/>
  <c r="K176" i="40" s="1"/>
  <c r="I175" i="40"/>
  <c r="I176" i="40" s="1"/>
  <c r="G175" i="40"/>
  <c r="G176" i="40" s="1"/>
  <c r="B21" i="39"/>
  <c r="A21" i="39"/>
  <c r="BE171" i="40"/>
  <c r="BE173" i="40" s="1"/>
  <c r="I20" i="39" s="1"/>
  <c r="BD171" i="40"/>
  <c r="BD173" i="40" s="1"/>
  <c r="H20" i="39" s="1"/>
  <c r="BC171" i="40"/>
  <c r="BC173" i="40" s="1"/>
  <c r="G20" i="39" s="1"/>
  <c r="BB171" i="40"/>
  <c r="BB173" i="40" s="1"/>
  <c r="F20" i="39" s="1"/>
  <c r="K171" i="40"/>
  <c r="K173" i="40" s="1"/>
  <c r="I171" i="40"/>
  <c r="I173" i="40" s="1"/>
  <c r="B20" i="39"/>
  <c r="A20" i="39"/>
  <c r="BE168" i="40"/>
  <c r="BD168" i="40"/>
  <c r="BC168" i="40"/>
  <c r="BB168" i="40"/>
  <c r="K168" i="40"/>
  <c r="I168" i="40"/>
  <c r="G168" i="40"/>
  <c r="BA168" i="40" s="1"/>
  <c r="BE167" i="40"/>
  <c r="BD167" i="40"/>
  <c r="BC167" i="40"/>
  <c r="BB167" i="40"/>
  <c r="K167" i="40"/>
  <c r="I167" i="40"/>
  <c r="G167" i="40"/>
  <c r="BA167" i="40" s="1"/>
  <c r="BE166" i="40"/>
  <c r="BD166" i="40"/>
  <c r="BC166" i="40"/>
  <c r="BB166" i="40"/>
  <c r="K166" i="40"/>
  <c r="I166" i="40"/>
  <c r="G166" i="40"/>
  <c r="BA166" i="40" s="1"/>
  <c r="BE165" i="40"/>
  <c r="BD165" i="40"/>
  <c r="BC165" i="40"/>
  <c r="BB165" i="40"/>
  <c r="K165" i="40"/>
  <c r="I165" i="40"/>
  <c r="G165" i="40"/>
  <c r="BA165" i="40" s="1"/>
  <c r="BE162" i="40"/>
  <c r="BD162" i="40"/>
  <c r="BC162" i="40"/>
  <c r="BB162" i="40"/>
  <c r="K162" i="40"/>
  <c r="I162" i="40"/>
  <c r="G162" i="40"/>
  <c r="B19" i="39"/>
  <c r="A19" i="39"/>
  <c r="BE159" i="40"/>
  <c r="BE160" i="40" s="1"/>
  <c r="I18" i="39" s="1"/>
  <c r="BD159" i="40"/>
  <c r="BD160" i="40" s="1"/>
  <c r="H18" i="39" s="1"/>
  <c r="BC159" i="40"/>
  <c r="BC160" i="40" s="1"/>
  <c r="G18" i="39" s="1"/>
  <c r="BB159" i="40"/>
  <c r="BB160" i="40" s="1"/>
  <c r="F18" i="39" s="1"/>
  <c r="K159" i="40"/>
  <c r="K160" i="40" s="1"/>
  <c r="I159" i="40"/>
  <c r="I160" i="40" s="1"/>
  <c r="G159" i="40"/>
  <c r="BA159" i="40" s="1"/>
  <c r="BA160" i="40" s="1"/>
  <c r="E18" i="39" s="1"/>
  <c r="B18" i="39"/>
  <c r="A18" i="39"/>
  <c r="BE155" i="40"/>
  <c r="BD155" i="40"/>
  <c r="BC155" i="40"/>
  <c r="BB155" i="40"/>
  <c r="K155" i="40"/>
  <c r="I155" i="40"/>
  <c r="BA155" i="40"/>
  <c r="BE153" i="40"/>
  <c r="BD153" i="40"/>
  <c r="BC153" i="40"/>
  <c r="BB153" i="40"/>
  <c r="K153" i="40"/>
  <c r="I153" i="40"/>
  <c r="BA153" i="40"/>
  <c r="BE150" i="40"/>
  <c r="BD150" i="40"/>
  <c r="BC150" i="40"/>
  <c r="BB150" i="40"/>
  <c r="K150" i="40"/>
  <c r="I150" i="40"/>
  <c r="B17" i="39"/>
  <c r="A17" i="39"/>
  <c r="BE140" i="40"/>
  <c r="BD140" i="40"/>
  <c r="BC140" i="40"/>
  <c r="BB140" i="40"/>
  <c r="K140" i="40"/>
  <c r="I140" i="40"/>
  <c r="G140" i="40"/>
  <c r="BE138" i="40"/>
  <c r="BD138" i="40"/>
  <c r="BC138" i="40"/>
  <c r="BB138" i="40"/>
  <c r="K138" i="40"/>
  <c r="I138" i="40"/>
  <c r="G138" i="40"/>
  <c r="BA138" i="40" s="1"/>
  <c r="BE134" i="40"/>
  <c r="BD134" i="40"/>
  <c r="BC134" i="40"/>
  <c r="BB134" i="40"/>
  <c r="K134" i="40"/>
  <c r="I134" i="40"/>
  <c r="G134" i="40"/>
  <c r="B16" i="39"/>
  <c r="A16" i="39"/>
  <c r="BE130" i="40"/>
  <c r="BE132" i="40" s="1"/>
  <c r="I15" i="39" s="1"/>
  <c r="BD130" i="40"/>
  <c r="BC130" i="40"/>
  <c r="BC132" i="40" s="1"/>
  <c r="G15" i="39" s="1"/>
  <c r="BB130" i="40"/>
  <c r="BB132" i="40" s="1"/>
  <c r="F15" i="39" s="1"/>
  <c r="K130" i="40"/>
  <c r="K132" i="40" s="1"/>
  <c r="I130" i="40"/>
  <c r="I132" i="40" s="1"/>
  <c r="G130" i="40"/>
  <c r="BA130" i="40" s="1"/>
  <c r="BA132" i="40" s="1"/>
  <c r="E15" i="39" s="1"/>
  <c r="B15" i="39"/>
  <c r="A15" i="39"/>
  <c r="BD132" i="40"/>
  <c r="H15" i="39" s="1"/>
  <c r="G132" i="40"/>
  <c r="BE124" i="40"/>
  <c r="BE128" i="40" s="1"/>
  <c r="I14" i="39" s="1"/>
  <c r="BD124" i="40"/>
  <c r="BD128" i="40" s="1"/>
  <c r="H14" i="39" s="1"/>
  <c r="BC124" i="40"/>
  <c r="BC128" i="40" s="1"/>
  <c r="G14" i="39" s="1"/>
  <c r="BB124" i="40"/>
  <c r="BB128" i="40" s="1"/>
  <c r="F14" i="39" s="1"/>
  <c r="K124" i="40"/>
  <c r="K128" i="40" s="1"/>
  <c r="I124" i="40"/>
  <c r="I128" i="40" s="1"/>
  <c r="G124" i="40"/>
  <c r="BA124" i="40" s="1"/>
  <c r="B14" i="39"/>
  <c r="A14" i="39"/>
  <c r="BE119" i="40"/>
  <c r="BE122" i="40" s="1"/>
  <c r="I13" i="39" s="1"/>
  <c r="BD119" i="40"/>
  <c r="BC119" i="40"/>
  <c r="BC122" i="40" s="1"/>
  <c r="G13" i="39" s="1"/>
  <c r="BB119" i="40"/>
  <c r="BB122" i="40" s="1"/>
  <c r="F13" i="39" s="1"/>
  <c r="K119" i="40"/>
  <c r="K122" i="40" s="1"/>
  <c r="I119" i="40"/>
  <c r="I122" i="40" s="1"/>
  <c r="G119" i="40"/>
  <c r="BA119" i="40" s="1"/>
  <c r="BA122" i="40" s="1"/>
  <c r="E13" i="39" s="1"/>
  <c r="B13" i="39"/>
  <c r="A13" i="39"/>
  <c r="BD122" i="40"/>
  <c r="H13" i="39" s="1"/>
  <c r="BE115" i="40"/>
  <c r="BD115" i="40"/>
  <c r="BC115" i="40"/>
  <c r="BB115" i="40"/>
  <c r="K115" i="40"/>
  <c r="I115" i="40"/>
  <c r="G115" i="40"/>
  <c r="BA115" i="40" s="1"/>
  <c r="BE113" i="40"/>
  <c r="BD113" i="40"/>
  <c r="BC113" i="40"/>
  <c r="BB113" i="40"/>
  <c r="K113" i="40"/>
  <c r="I113" i="40"/>
  <c r="G113" i="40"/>
  <c r="B12" i="39"/>
  <c r="A12" i="39"/>
  <c r="BE109" i="40"/>
  <c r="BD109" i="40"/>
  <c r="BC109" i="40"/>
  <c r="BB109" i="40"/>
  <c r="K109" i="40"/>
  <c r="I109" i="40"/>
  <c r="G109" i="40"/>
  <c r="BA109" i="40" s="1"/>
  <c r="BE107" i="40"/>
  <c r="BD107" i="40"/>
  <c r="BC107" i="40"/>
  <c r="BB107" i="40"/>
  <c r="K107" i="40"/>
  <c r="I107" i="40"/>
  <c r="G107" i="40"/>
  <c r="BA107" i="40" s="1"/>
  <c r="BE105" i="40"/>
  <c r="BD105" i="40"/>
  <c r="BC105" i="40"/>
  <c r="BB105" i="40"/>
  <c r="K105" i="40"/>
  <c r="I105" i="40"/>
  <c r="G105" i="40"/>
  <c r="BA105" i="40" s="1"/>
  <c r="BE101" i="40"/>
  <c r="BD101" i="40"/>
  <c r="BC101" i="40"/>
  <c r="BB101" i="40"/>
  <c r="K101" i="40"/>
  <c r="I101" i="40"/>
  <c r="G101" i="40"/>
  <c r="BA101" i="40" s="1"/>
  <c r="BE98" i="40"/>
  <c r="BD98" i="40"/>
  <c r="BC98" i="40"/>
  <c r="BB98" i="40"/>
  <c r="K98" i="40"/>
  <c r="I98" i="40"/>
  <c r="G98" i="40"/>
  <c r="BA98" i="40" s="1"/>
  <c r="BE96" i="40"/>
  <c r="BD96" i="40"/>
  <c r="BC96" i="40"/>
  <c r="BB96" i="40"/>
  <c r="K96" i="40"/>
  <c r="I96" i="40"/>
  <c r="G96" i="40"/>
  <c r="B11" i="39"/>
  <c r="A11" i="39"/>
  <c r="BE92" i="40"/>
  <c r="BE94" i="40" s="1"/>
  <c r="I10" i="39" s="1"/>
  <c r="BD92" i="40"/>
  <c r="BC92" i="40"/>
  <c r="BC94" i="40" s="1"/>
  <c r="G10" i="39" s="1"/>
  <c r="BB92" i="40"/>
  <c r="BB94" i="40" s="1"/>
  <c r="F10" i="39" s="1"/>
  <c r="K92" i="40"/>
  <c r="K94" i="40" s="1"/>
  <c r="I92" i="40"/>
  <c r="I94" i="40" s="1"/>
  <c r="G92" i="40"/>
  <c r="B10" i="39"/>
  <c r="A10" i="39"/>
  <c r="BD94" i="40"/>
  <c r="H10" i="39" s="1"/>
  <c r="BE88" i="40"/>
  <c r="BD88" i="40"/>
  <c r="BC88" i="40"/>
  <c r="BB88" i="40"/>
  <c r="K88" i="40"/>
  <c r="I88" i="40"/>
  <c r="G88" i="40"/>
  <c r="BA88" i="40" s="1"/>
  <c r="BE86" i="40"/>
  <c r="BD86" i="40"/>
  <c r="BC86" i="40"/>
  <c r="BB86" i="40"/>
  <c r="K86" i="40"/>
  <c r="I86" i="40"/>
  <c r="G86" i="40"/>
  <c r="BA86" i="40" s="1"/>
  <c r="BE84" i="40"/>
  <c r="BD84" i="40"/>
  <c r="BC84" i="40"/>
  <c r="BB84" i="40"/>
  <c r="K84" i="40"/>
  <c r="I84" i="40"/>
  <c r="G84" i="40"/>
  <c r="BA84" i="40" s="1"/>
  <c r="BE82" i="40"/>
  <c r="BD82" i="40"/>
  <c r="BC82" i="40"/>
  <c r="BB82" i="40"/>
  <c r="K82" i="40"/>
  <c r="I82" i="40"/>
  <c r="G82" i="40"/>
  <c r="B9" i="39"/>
  <c r="A9" i="39"/>
  <c r="BE79" i="40"/>
  <c r="BD79" i="40"/>
  <c r="BC79" i="40"/>
  <c r="BB79" i="40"/>
  <c r="K79" i="40"/>
  <c r="I79" i="40"/>
  <c r="BA79" i="40"/>
  <c r="BE75" i="40"/>
  <c r="BD75" i="40"/>
  <c r="BC75" i="40"/>
  <c r="BB75" i="40"/>
  <c r="K75" i="40"/>
  <c r="I75" i="40"/>
  <c r="BA75" i="40"/>
  <c r="BE74" i="40"/>
  <c r="BD74" i="40"/>
  <c r="BC74" i="40"/>
  <c r="BB74" i="40"/>
  <c r="K74" i="40"/>
  <c r="I74" i="40"/>
  <c r="BA74" i="40"/>
  <c r="BE73" i="40"/>
  <c r="BD73" i="40"/>
  <c r="BC73" i="40"/>
  <c r="BB73" i="40"/>
  <c r="K73" i="40"/>
  <c r="I73" i="40"/>
  <c r="BA73" i="40"/>
  <c r="BE72" i="40"/>
  <c r="BD72" i="40"/>
  <c r="BC72" i="40"/>
  <c r="BB72" i="40"/>
  <c r="K72" i="40"/>
  <c r="I72" i="40"/>
  <c r="BA72" i="40"/>
  <c r="B8" i="39"/>
  <c r="A8" i="39"/>
  <c r="BE64" i="40"/>
  <c r="BD64" i="40"/>
  <c r="BC64" i="40"/>
  <c r="BB64" i="40"/>
  <c r="K64" i="40"/>
  <c r="I64" i="40"/>
  <c r="G64" i="40"/>
  <c r="BA64" i="40" s="1"/>
  <c r="BE54" i="40"/>
  <c r="BD54" i="40"/>
  <c r="BC54" i="40"/>
  <c r="BB54" i="40"/>
  <c r="K54" i="40"/>
  <c r="I54" i="40"/>
  <c r="BA54" i="40"/>
  <c r="BE52" i="40"/>
  <c r="BD52" i="40"/>
  <c r="BC52" i="40"/>
  <c r="BB52" i="40"/>
  <c r="K52" i="40"/>
  <c r="I52" i="40"/>
  <c r="BA52" i="40"/>
  <c r="BE50" i="40"/>
  <c r="BD50" i="40"/>
  <c r="BC50" i="40"/>
  <c r="BB50" i="40"/>
  <c r="K50" i="40"/>
  <c r="I50" i="40"/>
  <c r="BA50" i="40"/>
  <c r="BE49" i="40"/>
  <c r="BD49" i="40"/>
  <c r="BC49" i="40"/>
  <c r="BB49" i="40"/>
  <c r="K49" i="40"/>
  <c r="I49" i="40"/>
  <c r="BA49" i="40"/>
  <c r="BE48" i="40"/>
  <c r="BD48" i="40"/>
  <c r="BC48" i="40"/>
  <c r="BB48" i="40"/>
  <c r="K48" i="40"/>
  <c r="I48" i="40"/>
  <c r="BA48" i="40"/>
  <c r="BE42" i="40"/>
  <c r="BD42" i="40"/>
  <c r="BC42" i="40"/>
  <c r="BB42" i="40"/>
  <c r="K42" i="40"/>
  <c r="I42" i="40"/>
  <c r="BA42" i="40"/>
  <c r="BE39" i="40"/>
  <c r="BD39" i="40"/>
  <c r="BC39" i="40"/>
  <c r="BB39" i="40"/>
  <c r="K39" i="40"/>
  <c r="I39" i="40"/>
  <c r="BA39" i="40"/>
  <c r="BE38" i="40"/>
  <c r="BD38" i="40"/>
  <c r="BC38" i="40"/>
  <c r="BB38" i="40"/>
  <c r="K38" i="40"/>
  <c r="I38" i="40"/>
  <c r="BA38" i="40"/>
  <c r="BE35" i="40"/>
  <c r="BD35" i="40"/>
  <c r="BC35" i="40"/>
  <c r="BB35" i="40"/>
  <c r="K35" i="40"/>
  <c r="I35" i="40"/>
  <c r="BA35" i="40"/>
  <c r="BE33" i="40"/>
  <c r="BD33" i="40"/>
  <c r="BC33" i="40"/>
  <c r="BB33" i="40"/>
  <c r="K33" i="40"/>
  <c r="I33" i="40"/>
  <c r="BA33" i="40"/>
  <c r="BE31" i="40"/>
  <c r="BD31" i="40"/>
  <c r="BC31" i="40"/>
  <c r="BB31" i="40"/>
  <c r="K31" i="40"/>
  <c r="I31" i="40"/>
  <c r="BA31" i="40"/>
  <c r="BE30" i="40"/>
  <c r="BD30" i="40"/>
  <c r="BC30" i="40"/>
  <c r="BB30" i="40"/>
  <c r="K30" i="40"/>
  <c r="I30" i="40"/>
  <c r="BA30" i="40"/>
  <c r="BE28" i="40"/>
  <c r="BD28" i="40"/>
  <c r="BC28" i="40"/>
  <c r="BB28" i="40"/>
  <c r="K28" i="40"/>
  <c r="I28" i="40"/>
  <c r="BA28" i="40"/>
  <c r="BE22" i="40"/>
  <c r="BD22" i="40"/>
  <c r="BC22" i="40"/>
  <c r="BB22" i="40"/>
  <c r="K22" i="40"/>
  <c r="I22" i="40"/>
  <c r="BA22" i="40"/>
  <c r="BE14" i="40"/>
  <c r="BD14" i="40"/>
  <c r="BC14" i="40"/>
  <c r="BB14" i="40"/>
  <c r="K14" i="40"/>
  <c r="I14" i="40"/>
  <c r="BA14" i="40"/>
  <c r="BE13" i="40"/>
  <c r="BD13" i="40"/>
  <c r="BC13" i="40"/>
  <c r="BB13" i="40"/>
  <c r="K13" i="40"/>
  <c r="I13" i="40"/>
  <c r="G13" i="40"/>
  <c r="BA13" i="40" s="1"/>
  <c r="BE11" i="40"/>
  <c r="BD11" i="40"/>
  <c r="BC11" i="40"/>
  <c r="BB11" i="40"/>
  <c r="K11" i="40"/>
  <c r="I11" i="40"/>
  <c r="G11" i="40"/>
  <c r="BA11" i="40" s="1"/>
  <c r="BE8" i="40"/>
  <c r="BD8" i="40"/>
  <c r="BC8" i="40"/>
  <c r="BB8" i="40"/>
  <c r="K8" i="40"/>
  <c r="I8" i="40"/>
  <c r="G8" i="40"/>
  <c r="B7" i="39"/>
  <c r="A7" i="39"/>
  <c r="E4" i="40"/>
  <c r="F3" i="40"/>
  <c r="F33" i="38"/>
  <c r="C33" i="38"/>
  <c r="C31" i="38"/>
  <c r="G7" i="38"/>
  <c r="I21" i="3"/>
  <c r="D21" i="2"/>
  <c r="I20" i="3"/>
  <c r="G21" i="2" s="1"/>
  <c r="D20" i="2"/>
  <c r="I19" i="3"/>
  <c r="G20" i="2" s="1"/>
  <c r="D19" i="2"/>
  <c r="I18" i="3"/>
  <c r="G19" i="2" s="1"/>
  <c r="D18" i="2"/>
  <c r="I17" i="3"/>
  <c r="G18" i="2" s="1"/>
  <c r="D17" i="2"/>
  <c r="I16" i="3"/>
  <c r="G17" i="2" s="1"/>
  <c r="D16" i="2"/>
  <c r="I15" i="3"/>
  <c r="G16" i="2" s="1"/>
  <c r="D15" i="2"/>
  <c r="I14" i="3"/>
  <c r="H22" i="3" s="1"/>
  <c r="G23" i="2" s="1"/>
  <c r="BE29" i="4"/>
  <c r="BD29" i="4"/>
  <c r="BC29" i="4"/>
  <c r="BB29" i="4"/>
  <c r="K29" i="4"/>
  <c r="I29" i="4"/>
  <c r="G29" i="4"/>
  <c r="BA29" i="4" s="1"/>
  <c r="BE26" i="4"/>
  <c r="BE33" i="4" s="1"/>
  <c r="I8" i="3" s="1"/>
  <c r="BD26" i="4"/>
  <c r="BC26" i="4"/>
  <c r="BB26" i="4"/>
  <c r="K26" i="4"/>
  <c r="K33" i="4" s="1"/>
  <c r="I26" i="4"/>
  <c r="G26" i="4"/>
  <c r="B8" i="3"/>
  <c r="A8" i="3"/>
  <c r="BE22" i="4"/>
  <c r="BD22" i="4"/>
  <c r="BC22" i="4"/>
  <c r="BB22" i="4"/>
  <c r="BA22" i="4"/>
  <c r="K22" i="4"/>
  <c r="I22" i="4"/>
  <c r="BE19" i="4"/>
  <c r="BD19" i="4"/>
  <c r="BC19" i="4"/>
  <c r="BB19" i="4"/>
  <c r="K19" i="4"/>
  <c r="I19" i="4"/>
  <c r="G19" i="4"/>
  <c r="BA19" i="4" s="1"/>
  <c r="BE18" i="4"/>
  <c r="BD18" i="4"/>
  <c r="BC18" i="4"/>
  <c r="BB18" i="4"/>
  <c r="K18" i="4"/>
  <c r="I18" i="4"/>
  <c r="G18" i="4"/>
  <c r="BA18" i="4" s="1"/>
  <c r="BE15" i="4"/>
  <c r="BD15" i="4"/>
  <c r="BC15" i="4"/>
  <c r="BB15" i="4"/>
  <c r="K15" i="4"/>
  <c r="I15" i="4"/>
  <c r="G15" i="4"/>
  <c r="BE13" i="4"/>
  <c r="BD13" i="4"/>
  <c r="BC13" i="4"/>
  <c r="BB13" i="4"/>
  <c r="K13" i="4"/>
  <c r="I13" i="4"/>
  <c r="G13" i="4"/>
  <c r="BA13" i="4" s="1"/>
  <c r="BE11" i="4"/>
  <c r="BD11" i="4"/>
  <c r="BC11" i="4"/>
  <c r="BB11" i="4"/>
  <c r="K11" i="4"/>
  <c r="I11" i="4"/>
  <c r="G11" i="4"/>
  <c r="BA11" i="4" s="1"/>
  <c r="BE8" i="4"/>
  <c r="BD8" i="4"/>
  <c r="BC8" i="4"/>
  <c r="BB8" i="4"/>
  <c r="K8" i="4"/>
  <c r="I8" i="4"/>
  <c r="G8" i="4"/>
  <c r="B7" i="3"/>
  <c r="A7" i="3"/>
  <c r="E4" i="4"/>
  <c r="F3" i="4"/>
  <c r="F33" i="2"/>
  <c r="C33" i="2"/>
  <c r="C31" i="2"/>
  <c r="G7" i="2"/>
  <c r="G32" i="1"/>
  <c r="I19" i="1" s="1"/>
  <c r="H29" i="1"/>
  <c r="G29" i="1"/>
  <c r="D22" i="1"/>
  <c r="D20" i="1"/>
  <c r="I2" i="1"/>
  <c r="BA191" i="40" l="1"/>
  <c r="BA193" i="40" s="1"/>
  <c r="E25" i="39" s="1"/>
  <c r="G193" i="40"/>
  <c r="BB178" i="40"/>
  <c r="BB181" i="40" s="1"/>
  <c r="F22" i="39" s="1"/>
  <c r="G181" i="40"/>
  <c r="BA162" i="40"/>
  <c r="BA134" i="40"/>
  <c r="G148" i="40"/>
  <c r="BA113" i="40"/>
  <c r="G117" i="40"/>
  <c r="BA96" i="40"/>
  <c r="G111" i="40"/>
  <c r="BA92" i="40"/>
  <c r="BA94" i="40" s="1"/>
  <c r="E10" i="39" s="1"/>
  <c r="G94" i="40"/>
  <c r="BA82" i="40"/>
  <c r="G90" i="40"/>
  <c r="BA8" i="40"/>
  <c r="G70" i="40"/>
  <c r="BB33" i="4"/>
  <c r="F8" i="3" s="1"/>
  <c r="BA15" i="4"/>
  <c r="G24" i="4"/>
  <c r="BC24" i="4"/>
  <c r="G7" i="3" s="1"/>
  <c r="I33" i="4"/>
  <c r="BD33" i="4"/>
  <c r="H8" i="3" s="1"/>
  <c r="BC33" i="4"/>
  <c r="G8" i="3" s="1"/>
  <c r="I24" i="4"/>
  <c r="BD24" i="4"/>
  <c r="H7" i="3" s="1"/>
  <c r="BE24" i="4"/>
  <c r="I7" i="3" s="1"/>
  <c r="I9" i="3" s="1"/>
  <c r="C21" i="2" s="1"/>
  <c r="BB24" i="4"/>
  <c r="F7" i="3" s="1"/>
  <c r="F9" i="3" s="1"/>
  <c r="C16" i="2" s="1"/>
  <c r="K157" i="40"/>
  <c r="BE157" i="40"/>
  <c r="I17" i="39" s="1"/>
  <c r="BB157" i="40"/>
  <c r="F17" i="39" s="1"/>
  <c r="BC157" i="40"/>
  <c r="G17" i="39" s="1"/>
  <c r="I157" i="40"/>
  <c r="BD157" i="40"/>
  <c r="H17" i="39" s="1"/>
  <c r="BA185" i="40"/>
  <c r="E23" i="39" s="1"/>
  <c r="BD193" i="40"/>
  <c r="H25" i="39" s="1"/>
  <c r="BA150" i="40"/>
  <c r="BA157" i="40" s="1"/>
  <c r="E17" i="39" s="1"/>
  <c r="BD111" i="40"/>
  <c r="H11" i="39" s="1"/>
  <c r="BB117" i="40"/>
  <c r="F12" i="39" s="1"/>
  <c r="K181" i="40"/>
  <c r="BE181" i="40"/>
  <c r="I22" i="39" s="1"/>
  <c r="K117" i="40"/>
  <c r="BE117" i="40"/>
  <c r="I12" i="39" s="1"/>
  <c r="BA181" i="40"/>
  <c r="E22" i="39" s="1"/>
  <c r="BE185" i="40"/>
  <c r="I23" i="39" s="1"/>
  <c r="K70" i="40"/>
  <c r="BE70" i="40"/>
  <c r="I7" i="39" s="1"/>
  <c r="BB70" i="40"/>
  <c r="F7" i="39" s="1"/>
  <c r="BC70" i="40"/>
  <c r="G7" i="39" s="1"/>
  <c r="I111" i="40"/>
  <c r="K111" i="40"/>
  <c r="BC111" i="40"/>
  <c r="G11" i="39" s="1"/>
  <c r="BC185" i="40"/>
  <c r="G23" i="39" s="1"/>
  <c r="BA117" i="40"/>
  <c r="E12" i="39" s="1"/>
  <c r="BD148" i="40"/>
  <c r="H16" i="39" s="1"/>
  <c r="BB193" i="40"/>
  <c r="F25" i="39" s="1"/>
  <c r="I117" i="40"/>
  <c r="BE148" i="40"/>
  <c r="I16" i="39" s="1"/>
  <c r="BC181" i="40"/>
  <c r="G22" i="39" s="1"/>
  <c r="I181" i="40"/>
  <c r="BD181" i="40"/>
  <c r="H22" i="39" s="1"/>
  <c r="BC193" i="40"/>
  <c r="G25" i="39" s="1"/>
  <c r="BE80" i="40"/>
  <c r="I8" i="39" s="1"/>
  <c r="BB90" i="40"/>
  <c r="F9" i="39" s="1"/>
  <c r="BC117" i="40"/>
  <c r="G12" i="39" s="1"/>
  <c r="I148" i="40"/>
  <c r="BC169" i="40"/>
  <c r="G19" i="39" s="1"/>
  <c r="I169" i="40"/>
  <c r="BD169" i="40"/>
  <c r="H19" i="39" s="1"/>
  <c r="K169" i="40"/>
  <c r="BE169" i="40"/>
  <c r="I19" i="39" s="1"/>
  <c r="I80" i="40"/>
  <c r="BD80" i="40"/>
  <c r="H8" i="39" s="1"/>
  <c r="BB80" i="40"/>
  <c r="F8" i="39" s="1"/>
  <c r="K80" i="40"/>
  <c r="K24" i="4"/>
  <c r="G33" i="4"/>
  <c r="BD117" i="40"/>
  <c r="H12" i="39" s="1"/>
  <c r="BA171" i="40"/>
  <c r="BA173" i="40" s="1"/>
  <c r="E20" i="39" s="1"/>
  <c r="G173" i="40"/>
  <c r="I193" i="40"/>
  <c r="G15" i="2"/>
  <c r="G22" i="2" s="1"/>
  <c r="BA140" i="40"/>
  <c r="BA148" i="40" s="1"/>
  <c r="E16" i="39" s="1"/>
  <c r="BB183" i="40"/>
  <c r="BB185" i="40" s="1"/>
  <c r="F23" i="39" s="1"/>
  <c r="BE111" i="40"/>
  <c r="I11" i="39" s="1"/>
  <c r="G160" i="40"/>
  <c r="BA175" i="40"/>
  <c r="BA176" i="40" s="1"/>
  <c r="E21" i="39" s="1"/>
  <c r="I185" i="40"/>
  <c r="BD185" i="40"/>
  <c r="H23" i="39" s="1"/>
  <c r="BD90" i="40"/>
  <c r="H9" i="39" s="1"/>
  <c r="BB111" i="40"/>
  <c r="F11" i="39" s="1"/>
  <c r="BC148" i="40"/>
  <c r="G16" i="39" s="1"/>
  <c r="H39" i="39"/>
  <c r="G23" i="38" s="1"/>
  <c r="I70" i="40"/>
  <c r="BD70" i="40"/>
  <c r="H7" i="39" s="1"/>
  <c r="BC80" i="40"/>
  <c r="G8" i="39" s="1"/>
  <c r="K90" i="40"/>
  <c r="BE90" i="40"/>
  <c r="I9" i="39" s="1"/>
  <c r="BC90" i="40"/>
  <c r="G9" i="39" s="1"/>
  <c r="I90" i="40"/>
  <c r="BB148" i="40"/>
  <c r="F16" i="39" s="1"/>
  <c r="BB169" i="40"/>
  <c r="F19" i="39" s="1"/>
  <c r="BA8" i="4"/>
  <c r="BA169" i="40"/>
  <c r="BA26" i="4"/>
  <c r="BA33" i="4" s="1"/>
  <c r="E8" i="3" s="1"/>
  <c r="BA111" i="40"/>
  <c r="E11" i="39" s="1"/>
  <c r="G122" i="40"/>
  <c r="K185" i="40"/>
  <c r="G189" i="40"/>
  <c r="K148" i="40"/>
  <c r="G22" i="38"/>
  <c r="BA80" i="40"/>
  <c r="BA128" i="40"/>
  <c r="E14" i="39" s="1"/>
  <c r="BA70" i="40"/>
  <c r="E7" i="39" s="1"/>
  <c r="BA90" i="40"/>
  <c r="E9" i="39" s="1"/>
  <c r="G128" i="40"/>
  <c r="I20" i="1"/>
  <c r="BA24" i="4" l="1"/>
  <c r="E7" i="3" s="1"/>
  <c r="E9" i="3" s="1"/>
  <c r="C15" i="2" s="1"/>
  <c r="H9" i="3"/>
  <c r="C17" i="2" s="1"/>
  <c r="G9" i="3"/>
  <c r="C18" i="2" s="1"/>
  <c r="H26" i="39"/>
  <c r="C17" i="38" s="1"/>
  <c r="F26" i="39"/>
  <c r="C16" i="38" s="1"/>
  <c r="G26" i="39"/>
  <c r="C18" i="38" s="1"/>
  <c r="I26" i="39"/>
  <c r="C21" i="38" s="1"/>
  <c r="E26" i="39"/>
  <c r="C15" i="38" s="1"/>
  <c r="C19" i="2" l="1"/>
  <c r="C22" i="2" s="1"/>
  <c r="C23" i="2" s="1"/>
  <c r="C19" i="38"/>
  <c r="C22" i="38" s="1"/>
  <c r="C23" i="38" s="1"/>
  <c r="F30" i="38" l="1"/>
  <c r="F31" i="38" s="1"/>
  <c r="F34" i="38" s="1"/>
  <c r="H31" i="1"/>
  <c r="I31" i="1" s="1"/>
  <c r="F31" i="1" s="1"/>
  <c r="F30" i="2"/>
  <c r="F31" i="2" s="1"/>
  <c r="F34" i="2" s="1"/>
  <c r="H30" i="1"/>
  <c r="H38" i="1" l="1"/>
  <c r="H32" i="1"/>
  <c r="I21" i="1" s="1"/>
  <c r="I30" i="1"/>
  <c r="I38" i="1" l="1"/>
  <c r="F38" i="1" s="1"/>
  <c r="F30" i="1"/>
  <c r="F32" i="1" s="1"/>
  <c r="I32" i="1"/>
  <c r="I22" i="1"/>
  <c r="I23" i="1" s="1"/>
  <c r="J31" i="1" l="1"/>
  <c r="J30" i="1"/>
  <c r="J32" i="1"/>
</calcChain>
</file>

<file path=xl/sharedStrings.xml><?xml version="1.0" encoding="utf-8"?>
<sst xmlns="http://schemas.openxmlformats.org/spreadsheetml/2006/main" count="803" uniqueCount="431">
  <si>
    <t>Položkový rozpočet stavby</t>
  </si>
  <si>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</si>
  <si>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</si>
  <si>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</si>
  <si>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</si>
  <si>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</si>
  <si>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</si>
  <si>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</si>
  <si>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</si>
  <si>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</si>
  <si>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</si>
  <si>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</si>
  <si>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</si>
  <si>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</si>
  <si>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</si>
  <si>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</si>
  <si>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</si>
  <si>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</si>
  <si>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</si>
  <si>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</si>
  <si>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</si>
  <si>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HSV</t>
  </si>
  <si>
    <t>PSV</t>
  </si>
  <si>
    <t>Dodávka</t>
  </si>
  <si>
    <t>Montáž</t>
  </si>
  <si>
    <t>HZS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</si>
  <si>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</si>
  <si>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</si>
  <si>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</si>
  <si>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</si>
  <si>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</si>
  <si>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</si>
  <si>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</si>
  <si>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</si>
  <si>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</si>
  <si>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</si>
  <si>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</si>
  <si>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</si>
  <si>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</si>
  <si>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</si>
  <si>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</si>
  <si>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</si>
  <si>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</si>
  <si>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</si>
  <si>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</si>
  <si>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</si>
  <si>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</si>
  <si>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</si>
  <si>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</si>
  <si>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</si>
  <si>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</si>
  <si>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</si>
  <si>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</si>
  <si>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</si>
  <si>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</si>
  <si>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</si>
  <si>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</si>
  <si>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</si>
  <si>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</si>
  <si>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</si>
  <si>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</si>
  <si>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</si>
  <si>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</si>
  <si>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</si>
  <si>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</si>
  <si>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</si>
  <si>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</si>
  <si>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</si>
  <si>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</si>
  <si>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</si>
  <si>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</si>
  <si>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</si>
  <si>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</si>
  <si>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</si>
  <si>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</si>
  <si>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</si>
  <si>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</si>
  <si>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</si>
  <si>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</si>
  <si>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</si>
  <si>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</si>
  <si>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</si>
  <si>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</si>
  <si>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</si>
  <si>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</si>
  <si>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</si>
  <si>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</si>
  <si>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</si>
  <si>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</si>
  <si>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</si>
  <si>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</si>
  <si>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</si>
  <si>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</si>
  <si>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</si>
  <si>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</si>
  <si>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</si>
  <si>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ks</t>
  </si>
  <si>
    <t>Celkem za</t>
  </si>
  <si>
    <t>51-2017</t>
  </si>
  <si>
    <t>Polopodzemní kontejnery v Uherském Brodě</t>
  </si>
  <si>
    <t>51-2017 Polopodzemní kontejnery v Uherském Brodě</t>
  </si>
  <si>
    <t>SO 00</t>
  </si>
  <si>
    <t>Vedlejší a ostatní náklady</t>
  </si>
  <si>
    <t>SO 00 Vedlejší a ostatní náklady</t>
  </si>
  <si>
    <t>Lokalita Uherský Brod</t>
  </si>
  <si>
    <t>00</t>
  </si>
  <si>
    <t>Ostatní náklady</t>
  </si>
  <si>
    <t>00 Ostatní náklady</t>
  </si>
  <si>
    <t>005211030T00</t>
  </si>
  <si>
    <t xml:space="preserve">Dočasná dopravní opatření </t>
  </si>
  <si>
    <t>kpl</t>
  </si>
  <si>
    <t>D+M přechod.dopravního značení, vč.pronájmu po dobu stavby. Zajištění vydání stanovení přechodné i místní úpravy provozu na pozemních komunikacích,</t>
  </si>
  <si>
    <t>vydání rozhodnutí o uzavírce předmětné silnice</t>
  </si>
  <si>
    <t>005241020T00</t>
  </si>
  <si>
    <t>geodetické vytýčení staveniště , vytýčení výškových a polohopisných bodů stavby, kontrolní zaměření rýh a ploch sanace vč. zaměření skutečného provedení stavby se zákresem do katastrální mapy</t>
  </si>
  <si>
    <t>053103000T00</t>
  </si>
  <si>
    <t xml:space="preserve">Správní a místní poplatky </t>
  </si>
  <si>
    <t>zajištění zvláštního užívání komunikací při realizaci stavby , úhrada vyměřených poplatků a nájemného</t>
  </si>
  <si>
    <t>053103001T00</t>
  </si>
  <si>
    <t xml:space="preserve">Dokumentace skutečného provedení </t>
  </si>
  <si>
    <t>Náklady zhotovitele , které vzniknou v souvislosti s povinnostmi zhotovitele při předání a převzetí díla-</t>
  </si>
  <si>
    <t>náklady na vyhotovení dokumentace skutečného provedení stavby a její předání objednateli v požadované formě a požadovaném počtu</t>
  </si>
  <si>
    <t>091704000T00</t>
  </si>
  <si>
    <t>Náklady na údržbu,čištění a opravu komunikací po dobu výstavby</t>
  </si>
  <si>
    <t>091704001T00</t>
  </si>
  <si>
    <t>Náklady na úklid staveniště- zajištění venkovního prostoru proti prašnosti s využitím vodní clony</t>
  </si>
  <si>
    <t>týká se prací při řezání betonů , asfaltových ploch,</t>
  </si>
  <si>
    <t>obrubníků a pod.</t>
  </si>
  <si>
    <t>091704003T00</t>
  </si>
  <si>
    <t>zajištění a úprava plochy</t>
  </si>
  <si>
    <t>000</t>
  </si>
  <si>
    <t>Vedlejší náklady</t>
  </si>
  <si>
    <t>000 Vedlejší náklady</t>
  </si>
  <si>
    <t>005111021T00</t>
  </si>
  <si>
    <t>Vytýčení stávajících inženýrských sítí před zahájením zemních prací</t>
  </si>
  <si>
    <t>dotčené podzemní inženýrské sítě jsou v zájmovém</t>
  </si>
  <si>
    <t>území stavby</t>
  </si>
  <si>
    <t>005121010T00</t>
  </si>
  <si>
    <t>Vybudování zařízení staveniště provoz a odstranění zařízení staveniště</t>
  </si>
  <si>
    <t>-zřízení objektů ZS</t>
  </si>
  <si>
    <t>-zřízení přípojek médií k objektům ZS</t>
  </si>
  <si>
    <t>-zřízení odběrných míst NN a vody s měřením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</si>
  <si>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</si>
  <si>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</si>
  <si>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</si>
  <si>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</si>
  <si>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</si>
  <si>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</si>
  <si>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</si>
  <si>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</si>
  <si>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Uherský Brod</t>
  </si>
  <si>
    <t>ENVIprojekt CZECH s.r.o.</t>
  </si>
  <si>
    <t>m3</t>
  </si>
  <si>
    <t>1 Zemní práce</t>
  </si>
  <si>
    <t>122101101R00</t>
  </si>
  <si>
    <t xml:space="preserve">Odkopávky nezapažené v hor. 2 do 100 m3 </t>
  </si>
  <si>
    <t>130001101R00</t>
  </si>
  <si>
    <t xml:space="preserve">Příplatek za ztížené hloubení v blízkosti vedení </t>
  </si>
  <si>
    <t>130901121RT1</t>
  </si>
  <si>
    <t>Bourání konstrukcí z betonu prostého ve vykopávk. pneumatickým kladivem</t>
  </si>
  <si>
    <t>131101201R00</t>
  </si>
  <si>
    <t xml:space="preserve">Hloubení zapažených jam v hor.2 do 100 m3 </t>
  </si>
  <si>
    <t>zemina výkop v hornině 2 - 50 %</t>
  </si>
  <si>
    <t>zemina výkop v hornině 3 - 50 %</t>
  </si>
  <si>
    <t>Začátek provozního součtu</t>
  </si>
  <si>
    <t>Konec provozního součtu</t>
  </si>
  <si>
    <t>131201201R00</t>
  </si>
  <si>
    <t xml:space="preserve">Hloubení zapažených jam v hor.3 do 100 m3 </t>
  </si>
  <si>
    <t>139601101R00</t>
  </si>
  <si>
    <t xml:space="preserve">Ruční výkop jam, rýh a šachet v hornině tř. 1 - 2 </t>
  </si>
  <si>
    <t>139601102R00</t>
  </si>
  <si>
    <t xml:space="preserve">Ruční výkop jam, rýh a šachet v hornině tř. 3 </t>
  </si>
  <si>
    <t>151101201R00</t>
  </si>
  <si>
    <t xml:space="preserve">Pažení stěn výkopu - příložné - hloubky do 4 m </t>
  </si>
  <si>
    <t>m2</t>
  </si>
  <si>
    <t>151101211R00</t>
  </si>
  <si>
    <t xml:space="preserve">Odstranění pažení stěn - příložné - hl. do 4 m </t>
  </si>
  <si>
    <t>161101101R00</t>
  </si>
  <si>
    <t xml:space="preserve">Svislé přemístění výkopku z hor.1-4 do 2,5 m </t>
  </si>
  <si>
    <t>162601102R00</t>
  </si>
  <si>
    <t>162702199R00</t>
  </si>
  <si>
    <t xml:space="preserve">Poplatek za skládku zeminy </t>
  </si>
  <si>
    <t>171201101R00</t>
  </si>
  <si>
    <t xml:space="preserve">Uložení sypaniny do násypů nezhutněných </t>
  </si>
  <si>
    <t>175101202T00</t>
  </si>
  <si>
    <t>11</t>
  </si>
  <si>
    <t>Přípravné a přidružené práce</t>
  </si>
  <si>
    <t>11 Přípravné a přidružené práce</t>
  </si>
  <si>
    <t>m</t>
  </si>
  <si>
    <t>18</t>
  </si>
  <si>
    <t>Povrchové úpravy terénu</t>
  </si>
  <si>
    <t>18 Povrchové úpravy terénu</t>
  </si>
  <si>
    <t>181201111R00</t>
  </si>
  <si>
    <t xml:space="preserve">Úprava pláně na násypech se zhutněním - ručně </t>
  </si>
  <si>
    <t>kus</t>
  </si>
  <si>
    <t>00572400</t>
  </si>
  <si>
    <t>Směs travní parková I. běžná zátěž</t>
  </si>
  <si>
    <t>kg</t>
  </si>
  <si>
    <t>21</t>
  </si>
  <si>
    <t>Úprava podloží a základ.spáry</t>
  </si>
  <si>
    <t>21 Úprava podloží a základ.spáry</t>
  </si>
  <si>
    <t>215901101RT5</t>
  </si>
  <si>
    <t>Zhutnění podloží z hornin nesoudržných do 92% PS vibrační deskou</t>
  </si>
  <si>
    <t>27</t>
  </si>
  <si>
    <t>Základy</t>
  </si>
  <si>
    <t>27 Základy</t>
  </si>
  <si>
    <t>271531111RK1</t>
  </si>
  <si>
    <t xml:space="preserve">Polštář základu z kameniva hr. drceného 16-63 mm </t>
  </si>
  <si>
    <t>272321311R00</t>
  </si>
  <si>
    <t>273361921RT4</t>
  </si>
  <si>
    <t>Výztuž základových desek ze svařovaných sítí průměr drátu  6,0, oka 100/100 mm</t>
  </si>
  <si>
    <t>t</t>
  </si>
  <si>
    <t>4,968 kg/m2</t>
  </si>
  <si>
    <t>13285295</t>
  </si>
  <si>
    <t>Tyč žebírková, výztuž do betonu ocel 10505 D 10 mm</t>
  </si>
  <si>
    <t>56</t>
  </si>
  <si>
    <t>Podkladní vrstvy komunikací a zpevněných ploch</t>
  </si>
  <si>
    <t>56 Podkladní vrstvy komunikací a zpevněných ploch</t>
  </si>
  <si>
    <t>-3,14*0,75*0,75</t>
  </si>
  <si>
    <t>59</t>
  </si>
  <si>
    <t>Dlažby a předlažby komunikací</t>
  </si>
  <si>
    <t>59 Dlažby a předlažby komunikací</t>
  </si>
  <si>
    <t>596215021R00</t>
  </si>
  <si>
    <t xml:space="preserve">Kladení zámkové dlažby tl. 6 cm do drtě tl. 4 cm </t>
  </si>
  <si>
    <t>599142111R00</t>
  </si>
  <si>
    <t xml:space="preserve">Zálivky dil.spár hloubky do 4 cm š. do 4 cm </t>
  </si>
  <si>
    <t>63</t>
  </si>
  <si>
    <t>Podlahy a podlahové konstrukce</t>
  </si>
  <si>
    <t>63 Podlahy a podlahové konstrukce</t>
  </si>
  <si>
    <t>631312511R00</t>
  </si>
  <si>
    <t>Mazanina betonová tl. 5 - 8 cm C 12/15 XO</t>
  </si>
  <si>
    <t>podkladní</t>
  </si>
  <si>
    <t>631316115R00</t>
  </si>
  <si>
    <t xml:space="preserve">Postřik nových beton. podlah proti prvotn. vysych. </t>
  </si>
  <si>
    <t>631319173R00</t>
  </si>
  <si>
    <t xml:space="preserve">Příplatek za stržení povrchu mazaniny tl. 12 cm </t>
  </si>
  <si>
    <t>89</t>
  </si>
  <si>
    <t>Ostatní konstrukce na trubním vedení</t>
  </si>
  <si>
    <t>89 Ostatní konstrukce na trubním vedení</t>
  </si>
  <si>
    <t>899721112R00</t>
  </si>
  <si>
    <t xml:space="preserve">Fólie výstražná z PVC, šířka 30 cm </t>
  </si>
  <si>
    <t>91</t>
  </si>
  <si>
    <t>Doplňující práce na komunikaci</t>
  </si>
  <si>
    <t>91 Doplňující práce na komunikaci</t>
  </si>
  <si>
    <t>917762111R00</t>
  </si>
  <si>
    <t>94</t>
  </si>
  <si>
    <t>Lešení a stavební výtahy</t>
  </si>
  <si>
    <t>94 Lešení a stavební výtahy</t>
  </si>
  <si>
    <t>171156610600</t>
  </si>
  <si>
    <t>Jeřáb mobil. na autopodvozku</t>
  </si>
  <si>
    <t>99</t>
  </si>
  <si>
    <t>Staveništní přesun hmot</t>
  </si>
  <si>
    <t>99 Staveništní přesun hmot</t>
  </si>
  <si>
    <t>998223011R00</t>
  </si>
  <si>
    <t xml:space="preserve">Přesun hmot, pozemní komunikace, kryt dlážděný </t>
  </si>
  <si>
    <t>792</t>
  </si>
  <si>
    <t>Mobiliář</t>
  </si>
  <si>
    <t>792 Mobiliář</t>
  </si>
  <si>
    <t>792000217T00</t>
  </si>
  <si>
    <t>792000218T00</t>
  </si>
  <si>
    <t>D96</t>
  </si>
  <si>
    <t>Přesuny suti a vybouraných hmot</t>
  </si>
  <si>
    <t>D96 Přesuny suti a vybouraných hmot</t>
  </si>
  <si>
    <t>979081111R00</t>
  </si>
  <si>
    <t>979990001R00</t>
  </si>
  <si>
    <t xml:space="preserve">Poplatek za skládku stavební suti </t>
  </si>
  <si>
    <t>174101101R00</t>
  </si>
  <si>
    <t xml:space="preserve">Zásyp jam, rýh, šachet se zhutněním </t>
  </si>
  <si>
    <t>113106121R00</t>
  </si>
  <si>
    <t>113201111R00</t>
  </si>
  <si>
    <t xml:space="preserve">Vytrhání obrubníků chodníkových a parkových </t>
  </si>
  <si>
    <t>274272120RT3</t>
  </si>
  <si>
    <t>Zdivo základové z bednicích tvárnic, tl. 20 cm výplň tvárnic betonem C 16/20</t>
  </si>
  <si>
    <t>274361413T00</t>
  </si>
  <si>
    <t xml:space="preserve">Bednící tvárnice výztuž 6 kg/m2 </t>
  </si>
  <si>
    <t>45</t>
  </si>
  <si>
    <t>Podkladní a vedlejší konstrukce</t>
  </si>
  <si>
    <t>45 Podkladní a vedlejší konstrukce</t>
  </si>
  <si>
    <t>451572111R00</t>
  </si>
  <si>
    <t xml:space="preserve">Lože pod potrubí z kameniva těženého 0 - 4 mm </t>
  </si>
  <si>
    <t>57</t>
  </si>
  <si>
    <t>Kryty štěrkových a živičných komunikací</t>
  </si>
  <si>
    <t>57 Kryty štěrkových a živičných komunikací</t>
  </si>
  <si>
    <t>572942111R00</t>
  </si>
  <si>
    <t xml:space="preserve">Vyspravení krytu po překopu lit.asfaltem, do 4 cm </t>
  </si>
  <si>
    <t>592451124</t>
  </si>
  <si>
    <t>919735113R00</t>
  </si>
  <si>
    <t xml:space="preserve">Řezání stávajícího živičného krytu tl. 10 - 15 cm </t>
  </si>
  <si>
    <t>Železobeton základových kleneb C 16/20 XO</t>
  </si>
  <si>
    <t>564851111R00</t>
  </si>
  <si>
    <t>kontejnery:-3,14*0,95*0,95*3</t>
  </si>
  <si>
    <t>Dlažba  20x10x6 cm přírodní</t>
  </si>
  <si>
    <t>59217490</t>
  </si>
  <si>
    <t>Obrubník silniční nájezdový</t>
  </si>
  <si>
    <t>59217491</t>
  </si>
  <si>
    <t>Obrubník silniční přechodový</t>
  </si>
  <si>
    <t>Dodávka a montáž sběrných kontejnerů Q5 vč.dopravy</t>
  </si>
  <si>
    <t>Dodávka a montáž sběrných kontejnerů Q3 vč.dopravy</t>
  </si>
  <si>
    <t>M21</t>
  </si>
  <si>
    <t>Elektromontáže</t>
  </si>
  <si>
    <t>M21 Elektromontáže</t>
  </si>
  <si>
    <t>210000011T00</t>
  </si>
  <si>
    <t xml:space="preserve">Venkovní osvětlení </t>
  </si>
  <si>
    <t>kompl</t>
  </si>
  <si>
    <t>-3,14*0,75*0,75*1,07</t>
  </si>
  <si>
    <t>Odvoz suti a vybour. hmot na skládku zhotovitele</t>
  </si>
  <si>
    <t>2,80*1,00*0,5*4</t>
  </si>
  <si>
    <t>174101103R00</t>
  </si>
  <si>
    <t>175203102R00</t>
  </si>
  <si>
    <t xml:space="preserve">Přisypání těsnicí fólie ve svahu </t>
  </si>
  <si>
    <t>16,00*1,00*0,61*1,15/1000</t>
  </si>
  <si>
    <t>33</t>
  </si>
  <si>
    <t>Sloupy a pilíře,stožáry,stojky</t>
  </si>
  <si>
    <t>33 Sloupy a pilíře,stožáry,stojky</t>
  </si>
  <si>
    <t>338920023R00</t>
  </si>
  <si>
    <t>Osazení betonové palisády, š. do 20 cm, dl. 120 cm do betonové patky</t>
  </si>
  <si>
    <t>59228410</t>
  </si>
  <si>
    <t>Palisáda přírodní  16x16x100 cm</t>
  </si>
  <si>
    <t>711</t>
  </si>
  <si>
    <t>Izolace proti vodě</t>
  </si>
  <si>
    <t>711 Izolace proti vodě</t>
  </si>
  <si>
    <t>711132311R00</t>
  </si>
  <si>
    <t xml:space="preserve">Prov. izolace nopovou fólií svisle, vč.uchyc.prvků </t>
  </si>
  <si>
    <t>998711201R00</t>
  </si>
  <si>
    <t xml:space="preserve">Přesun hmot pro izolace proti vodě, výšky do 6 m </t>
  </si>
  <si>
    <t>odpočet:</t>
  </si>
  <si>
    <t>kontejnery:-3,14*0,95*0,95*3*1,07</t>
  </si>
  <si>
    <t>(5,60+7,20)*1,00</t>
  </si>
  <si>
    <t>18,40*0,40</t>
  </si>
  <si>
    <t>132201101R00</t>
  </si>
  <si>
    <t xml:space="preserve">Hloubení rýh šířky do 60 cm v hor.3 do 100 m3 </t>
  </si>
  <si>
    <t>113107515R00</t>
  </si>
  <si>
    <t xml:space="preserve">Odstranění podkladu pl. 50 m2,kam.drcené tl.15 cm </t>
  </si>
  <si>
    <t>592171500</t>
  </si>
  <si>
    <t>Obrubník silniční 300/1000/150 přírodní</t>
  </si>
  <si>
    <t xml:space="preserve">Osazení obrub. bet. s opěrou,lože z C 12/15 </t>
  </si>
  <si>
    <t>SO 04.1</t>
  </si>
  <si>
    <t>Stanoviště 7- ul. Rychtalíkova</t>
  </si>
  <si>
    <t>SO 04.1 Stanoviště 7- ul. Rychtalíkova</t>
  </si>
  <si>
    <t>Lokalita Uherský Brod- východ</t>
  </si>
  <si>
    <t>10,00*2,85*0,20</t>
  </si>
  <si>
    <t>14,00*0,20</t>
  </si>
  <si>
    <t>ruční výkop :15,00*0,50*1,37</t>
  </si>
  <si>
    <t>10,00*2,85*(1,57-0,20)</t>
  </si>
  <si>
    <t>VO:-10,00*0,50*1,37</t>
  </si>
  <si>
    <t>50%:32,195*0,50</t>
  </si>
  <si>
    <t>VO:(15,00-10,00)*0,60*1,37</t>
  </si>
  <si>
    <t>132201109R00</t>
  </si>
  <si>
    <t xml:space="preserve">Příplatek za lepivost - hloubení rýh 60 cm v hor.3 </t>
  </si>
  <si>
    <t>ruční výkop :10,00*0,50*1,37*0,5</t>
  </si>
  <si>
    <t>(10,00+2,85)*2*1,57</t>
  </si>
  <si>
    <t>5,00*1,57*2</t>
  </si>
  <si>
    <t>5,00*0,60*1,37</t>
  </si>
  <si>
    <t>odkopávka:10,00*2,85*0,20</t>
  </si>
  <si>
    <t>výkop:10,00*2,85*(1,57-0,20)</t>
  </si>
  <si>
    <t>VO:5,00*0,60*1,37</t>
  </si>
  <si>
    <t>odpočet zásyp:-5,00*0,60*1,37</t>
  </si>
  <si>
    <t>Zásyp zářezů se šikmými stěnami se zhutněním palisády</t>
  </si>
  <si>
    <t>(10,00+1,60+1,00)*0,50*0,40</t>
  </si>
  <si>
    <t>10,00*2,85*1,37</t>
  </si>
  <si>
    <t>zákl.deska:-10,00*2,85*0,10</t>
  </si>
  <si>
    <t>podkladní mazanina:-2,85</t>
  </si>
  <si>
    <t>podsyp:-2,85</t>
  </si>
  <si>
    <t>palisády-zabetonování:-12,60*0,45*0,45</t>
  </si>
  <si>
    <t>zídka:-6,80*0,80*0,20</t>
  </si>
  <si>
    <t>180402113R00</t>
  </si>
  <si>
    <t xml:space="preserve">Založení trávníku parkového výsevem svah do 1:1 </t>
  </si>
  <si>
    <t>(11,00+2,70*2)*1,10</t>
  </si>
  <si>
    <t>10,00*2,85+6,50</t>
  </si>
  <si>
    <t>182001123R00</t>
  </si>
  <si>
    <t xml:space="preserve">Plošná úprava terénu, nerovnosti do 15 cm svah 1:1 </t>
  </si>
  <si>
    <t>18,04*25/1000*1,20</t>
  </si>
  <si>
    <t>pod zákl.desku:9,70*2,55</t>
  </si>
  <si>
    <t>pod zákl.desku:9,70*2,55*0,10</t>
  </si>
  <si>
    <t>14,00*0,10</t>
  </si>
  <si>
    <t>zákl.deska:9,70*2,55*4,968*1,30/1000</t>
  </si>
  <si>
    <t>14,00*1,968*1,30/1000</t>
  </si>
  <si>
    <t>6,80*0,80</t>
  </si>
  <si>
    <t>6,80*0,80*6*1,20/1000</t>
  </si>
  <si>
    <t>77*0,16</t>
  </si>
  <si>
    <t>77,00*1,01</t>
  </si>
  <si>
    <t>VO:5,00*0,60*0,20</t>
  </si>
  <si>
    <t>10,00*1,00*0,10</t>
  </si>
  <si>
    <t>9,70*2,55</t>
  </si>
  <si>
    <t>10,00*0,15</t>
  </si>
  <si>
    <t>9,70*2,55+14,00</t>
  </si>
  <si>
    <t>(10,00+3,00)*1,20</t>
  </si>
  <si>
    <t>28,4642*1,05</t>
  </si>
  <si>
    <t>dopočet:0,1126</t>
  </si>
  <si>
    <t>pod zákl.desku:9,70*2,55*0,10+14,00*0,10</t>
  </si>
  <si>
    <t>zákl.deska:9,70*2,55+14,00</t>
  </si>
  <si>
    <t>zákl.deska:9,70*2,55*0,10</t>
  </si>
  <si>
    <t>2,00+8,00+3,00</t>
  </si>
  <si>
    <t>77*0,16*1,20*1,20</t>
  </si>
  <si>
    <t>přemístění a úprava trasy kabelového rozvodu v délce cca 15 m</t>
  </si>
  <si>
    <t>Masarykovo náměstí 100</t>
  </si>
  <si>
    <t>Uherský Brod</t>
  </si>
  <si>
    <t>68817</t>
  </si>
  <si>
    <t>00291463</t>
  </si>
  <si>
    <t>CZ00291463</t>
  </si>
  <si>
    <t xml:space="preserve">Rozebrání dlažeb z bet. Zámkové dl. na sucho </t>
  </si>
  <si>
    <t>113111310-NC</t>
  </si>
  <si>
    <t>PC</t>
  </si>
  <si>
    <t>Demontáž dřevěných desek oplocení do výšky 1,5m, pro další použití, odvoz na skládku investora do 5 km</t>
  </si>
  <si>
    <t>Demontáž betonových sloupků oplocení pro další použití</t>
  </si>
  <si>
    <t>979024441R00</t>
  </si>
  <si>
    <t>Očištění vybour.sloupků všech bet. loží a výplní, pro další použití, odvoz na skládku investora do 5 km</t>
  </si>
  <si>
    <t>10,00*0,20</t>
  </si>
  <si>
    <t>ruční výkop :15,00*0,50*0,5</t>
  </si>
  <si>
    <t>VO:10,00*0,50*1,37</t>
  </si>
  <si>
    <t>50%:45,9*0,50</t>
  </si>
  <si>
    <t>50%:45,905*0,50</t>
  </si>
  <si>
    <t>VO:(15,00-10,00)*0,60*0,5</t>
  </si>
  <si>
    <t>5,00*0,60*0,5*0,5</t>
  </si>
  <si>
    <t>5,00*0,60*0,5*2</t>
  </si>
  <si>
    <t>Vodorovné přemístění výkopku z hor.1-4 na skládku zhotovitele</t>
  </si>
  <si>
    <t>VO:5,00*0,60*1,0</t>
  </si>
  <si>
    <t>odpočet zásyp:-5,00*0,60*1,0</t>
  </si>
  <si>
    <t>Obsyp objektu bez prohození sypaniny s dodáním bet. recyklátu z deponie investora, včetně naložení a dovozu do 5 km</t>
  </si>
  <si>
    <t>Podklad z betonového recyklátu 0/32 po zhutnění tloušťky 15 cm z deponie investora, včetně naložení a dovozu do 5,0 km</t>
  </si>
  <si>
    <t>zákl.deska:9,70*2,55</t>
  </si>
  <si>
    <t>kompl.</t>
  </si>
  <si>
    <t>úpravy trasy kabelového rozvodu v délce cca 15,00 m, vč. D+M kabelu, provedení spojek</t>
  </si>
  <si>
    <t xml:space="preserve">Geodetické vytyčení, zaměření skutečného stavu </t>
  </si>
  <si>
    <t>Kompletační, koordinační a ostatní inženýrská činnost</t>
  </si>
  <si>
    <t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t>
  </si>
  <si>
    <t>Rozebr plastové zatravňovací dlažby, očištění pro další použití, odvoz na skládku investora do 5 km</t>
  </si>
  <si>
    <t>113203111R00</t>
  </si>
  <si>
    <t>Vytrhání obrub z dlažebních kostek, očištění pro další použití</t>
  </si>
  <si>
    <t>Osazení silniční obruby z dlažebních kostek, zpětné použití  vybouraných kostek drobných 120 mm, bez boční opěry, do lože z betonu prostého C 12/15</t>
  </si>
  <si>
    <t>916231111R00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</si>
</sst>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%"/>
    <numFmt numFmtId="165" formatCode="0.0"/>
    <numFmt numFmtId="166" formatCode="dd/mm/yy"/>
    <numFmt numFmtId="167" formatCode="#,##0\ &quot;Kč&quot;"/>
    <numFmt numFmtId="168" formatCode="0.00000"/>
    <numFmt numFmtId="169" formatCode="[$-405]#,##0.00"/>
    <numFmt numFmtId="170" formatCode="#,##0.00000"/>
  </numFmts>
  <fonts count="27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name val="Arial CE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</font>
    <font>
      <sz val="9"/>
      <color theme="1"/>
      <name val="Arial"/>
      <family val="2"/>
      <charset val="238"/>
    </font>
    <font>
      <sz val="8"/>
      <color rgb="FF008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7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8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4" fontId="1" fillId="0" borderId="5" xfId="1" applyNumberFormat="1" applyFont="1" applyBorder="1"/>
    <xf numFmtId="0" fontId="16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7" fillId="6" borderId="65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14" fillId="6" borderId="65" xfId="1" applyNumberFormat="1" applyFont="1" applyFill="1" applyBorder="1" applyAlignment="1">
      <alignment horizontal="right" wrapText="1"/>
    </xf>
    <xf numFmtId="49" fontId="22" fillId="0" borderId="66" xfId="0" applyNumberFormat="1" applyFont="1" applyBorder="1" applyAlignment="1">
      <alignment vertical="top"/>
    </xf>
    <xf numFmtId="49" fontId="22" fillId="0" borderId="66" xfId="0" applyNumberFormat="1" applyFont="1" applyBorder="1" applyAlignment="1">
      <alignment horizontal="left" vertical="top" wrapText="1"/>
    </xf>
    <xf numFmtId="0" fontId="22" fillId="0" borderId="66" xfId="0" applyFont="1" applyBorder="1" applyAlignment="1">
      <alignment horizontal="center" vertical="top" shrinkToFit="1"/>
    </xf>
    <xf numFmtId="49" fontId="23" fillId="0" borderId="67" xfId="1" applyNumberFormat="1" applyFont="1" applyFill="1" applyBorder="1" applyAlignment="1">
      <alignment horizontal="left" vertical="top"/>
    </xf>
    <xf numFmtId="0" fontId="23" fillId="0" borderId="67" xfId="1" applyFont="1" applyFill="1" applyBorder="1" applyAlignment="1">
      <alignment vertical="top" wrapText="1"/>
    </xf>
    <xf numFmtId="49" fontId="23" fillId="0" borderId="67" xfId="1" applyNumberFormat="1" applyFont="1" applyFill="1" applyBorder="1" applyAlignment="1">
      <alignment horizontal="center" shrinkToFit="1"/>
    </xf>
    <xf numFmtId="169" fontId="23" fillId="0" borderId="67" xfId="1" applyNumberFormat="1" applyFont="1" applyFill="1" applyBorder="1" applyAlignment="1">
      <alignment horizontal="right"/>
    </xf>
    <xf numFmtId="169" fontId="23" fillId="0" borderId="67" xfId="1" applyNumberFormat="1" applyFont="1" applyFill="1" applyBorder="1"/>
    <xf numFmtId="0" fontId="8" fillId="0" borderId="16" xfId="1" applyFont="1" applyFill="1" applyBorder="1" applyAlignment="1">
      <alignment vertical="top" wrapText="1"/>
    </xf>
    <xf numFmtId="49" fontId="8" fillId="0" borderId="16" xfId="1" applyNumberFormat="1" applyFont="1" applyFill="1" applyBorder="1" applyAlignment="1">
      <alignment horizontal="center" shrinkToFit="1"/>
    </xf>
    <xf numFmtId="4" fontId="8" fillId="0" borderId="16" xfId="1" applyNumberFormat="1" applyFont="1" applyFill="1" applyBorder="1" applyAlignment="1">
      <alignment horizontal="right"/>
    </xf>
    <xf numFmtId="4" fontId="8" fillId="0" borderId="16" xfId="1" applyNumberFormat="1" applyFont="1" applyFill="1" applyBorder="1"/>
    <xf numFmtId="4" fontId="17" fillId="0" borderId="65" xfId="1" applyNumberFormat="1" applyFont="1" applyFill="1" applyBorder="1" applyAlignment="1">
      <alignment horizontal="right" wrapText="1"/>
    </xf>
    <xf numFmtId="0" fontId="17" fillId="0" borderId="4" xfId="1" applyFont="1" applyFill="1" applyBorder="1" applyAlignment="1">
      <alignment horizontal="left" wrapText="1"/>
    </xf>
    <xf numFmtId="0" fontId="17" fillId="0" borderId="5" xfId="0" applyFont="1" applyFill="1" applyBorder="1" applyAlignment="1">
      <alignment horizontal="right"/>
    </xf>
    <xf numFmtId="4" fontId="22" fillId="0" borderId="66" xfId="0" applyNumberFormat="1" applyFont="1" applyFill="1" applyBorder="1" applyAlignment="1">
      <alignment vertical="top" shrinkToFit="1"/>
    </xf>
    <xf numFmtId="49" fontId="23" fillId="0" borderId="67" xfId="1" applyNumberFormat="1" applyFont="1" applyBorder="1" applyAlignment="1">
      <alignment horizontal="left" vertical="top"/>
    </xf>
    <xf numFmtId="4" fontId="24" fillId="0" borderId="67" xfId="0" applyNumberFormat="1" applyFont="1" applyBorder="1" applyAlignment="1">
      <alignment horizontal="right" vertical="top" shrinkToFit="1"/>
    </xf>
    <xf numFmtId="49" fontId="25" fillId="0" borderId="72" xfId="1" applyNumberFormat="1" applyFont="1" applyBorder="1" applyAlignment="1">
      <alignment horizontal="left"/>
    </xf>
    <xf numFmtId="4" fontId="1" fillId="0" borderId="0" xfId="1" applyNumberFormat="1" applyFont="1"/>
    <xf numFmtId="4" fontId="22" fillId="0" borderId="66" xfId="0" applyNumberFormat="1" applyFont="1" applyBorder="1" applyAlignment="1">
      <alignment vertical="top" shrinkToFit="1"/>
    </xf>
    <xf numFmtId="4" fontId="12" fillId="0" borderId="0" xfId="1" applyNumberFormat="1" applyFont="1" applyAlignment="1">
      <alignment horizontal="right"/>
    </xf>
    <xf numFmtId="4" fontId="3" fillId="0" borderId="52" xfId="1" applyNumberFormat="1" applyFont="1" applyBorder="1" applyAlignment="1">
      <alignment horizontal="right"/>
    </xf>
    <xf numFmtId="4" fontId="1" fillId="0" borderId="0" xfId="1" applyNumberFormat="1" applyFont="1" applyAlignment="1">
      <alignment horizontal="right"/>
    </xf>
    <xf numFmtId="4" fontId="3" fillId="2" borderId="3" xfId="1" applyNumberFormat="1" applyFont="1" applyFill="1" applyBorder="1" applyAlignment="1">
      <alignment horizontal="center"/>
    </xf>
    <xf numFmtId="4" fontId="1" fillId="0" borderId="2" xfId="1" applyNumberFormat="1" applyFont="1" applyBorder="1" applyAlignment="1">
      <alignment horizontal="right"/>
    </xf>
    <xf numFmtId="4" fontId="23" fillId="0" borderId="67" xfId="1" applyNumberFormat="1" applyFont="1" applyFill="1" applyBorder="1" applyAlignment="1">
      <alignment horizontal="right"/>
    </xf>
    <xf numFmtId="4" fontId="1" fillId="0" borderId="0" xfId="1" applyNumberFormat="1" applyFont="1" applyBorder="1"/>
    <xf numFmtId="4" fontId="21" fillId="0" borderId="0" xfId="1" applyNumberFormat="1" applyFont="1" applyBorder="1" applyAlignment="1">
      <alignment horizontal="right"/>
    </xf>
    <xf numFmtId="4" fontId="1" fillId="0" borderId="0" xfId="1" applyNumberFormat="1" applyFont="1" applyBorder="1" applyAlignment="1">
      <alignment horizontal="right"/>
    </xf>
    <xf numFmtId="4" fontId="22" fillId="0" borderId="66" xfId="0" applyNumberFormat="1" applyFont="1" applyFill="1" applyBorder="1" applyAlignment="1" applyProtection="1">
      <alignment vertical="top" shrinkToFit="1"/>
      <protection locked="0"/>
    </xf>
    <xf numFmtId="49" fontId="22" fillId="0" borderId="66" xfId="0" applyNumberFormat="1" applyFont="1" applyFill="1" applyBorder="1" applyAlignment="1">
      <alignment vertical="top"/>
    </xf>
    <xf numFmtId="49" fontId="22" fillId="0" borderId="66" xfId="0" applyNumberFormat="1" applyFont="1" applyFill="1" applyBorder="1" applyAlignment="1">
      <alignment horizontal="left" vertical="top" wrapText="1"/>
    </xf>
    <xf numFmtId="0" fontId="22" fillId="0" borderId="66" xfId="0" applyFont="1" applyFill="1" applyBorder="1" applyAlignment="1">
      <alignment horizontal="center" vertical="top" shrinkToFit="1"/>
    </xf>
    <xf numFmtId="170" fontId="22" fillId="0" borderId="66" xfId="0" applyNumberFormat="1" applyFont="1" applyFill="1" applyBorder="1" applyAlignment="1">
      <alignment vertical="top" shrinkToFit="1"/>
    </xf>
    <xf numFmtId="0" fontId="1" fillId="0" borderId="4" xfId="1" applyFont="1" applyFill="1" applyBorder="1"/>
    <xf numFmtId="4" fontId="1" fillId="0" borderId="5" xfId="1" applyNumberFormat="1" applyFont="1" applyFill="1" applyBorder="1"/>
    <xf numFmtId="0" fontId="1" fillId="0" borderId="0" xfId="1" applyFont="1" applyFill="1" applyBorder="1"/>
    <xf numFmtId="0" fontId="1" fillId="0" borderId="0" xfId="1" applyFont="1" applyFill="1"/>
    <xf numFmtId="0" fontId="16" fillId="0" borderId="0" xfId="1" applyFont="1" applyFill="1" applyAlignment="1">
      <alignment wrapText="1"/>
    </xf>
    <xf numFmtId="0" fontId="13" fillId="0" borderId="0" xfId="1" applyFont="1" applyFill="1"/>
    <xf numFmtId="0" fontId="7" fillId="0" borderId="17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1" fillId="2" borderId="15" xfId="1" applyFont="1" applyFill="1" applyBorder="1" applyAlignment="1">
      <alignment horizontal="center" vertical="center"/>
    </xf>
    <xf numFmtId="0" fontId="23" fillId="0" borderId="67" xfId="1" applyFont="1" applyFill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49" fontId="3" fillId="2" borderId="15" xfId="1" applyNumberFormat="1" applyFont="1" applyFill="1" applyBorder="1" applyAlignment="1">
      <alignment horizontal="center" vertical="center"/>
    </xf>
    <xf numFmtId="0" fontId="22" fillId="0" borderId="73" xfId="0" applyFont="1" applyBorder="1" applyAlignment="1">
      <alignment horizontal="center" vertical="center"/>
    </xf>
    <xf numFmtId="0" fontId="22" fillId="0" borderId="73" xfId="0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0" fillId="0" borderId="0" xfId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0" fontId="14" fillId="6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  <xf numFmtId="0" fontId="26" fillId="0" borderId="72" xfId="1" applyFont="1" applyFill="1" applyBorder="1" applyAlignment="1">
      <alignment horizontal="left" wrapText="1" inden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49" fontId="14" fillId="6" borderId="63" xfId="1" applyNumberFormat="1" applyFont="1" applyFill="1" applyBorder="1" applyAlignment="1">
      <alignment horizontal="left" wrapText="1"/>
    </xf>
    <xf numFmtId="49" fontId="17" fillId="6" borderId="70" xfId="1" applyNumberFormat="1" applyFont="1" applyFill="1" applyBorder="1" applyAlignment="1">
      <alignment horizontal="left" wrapText="1"/>
    </xf>
    <xf numFmtId="49" fontId="17" fillId="6" borderId="71" xfId="1" applyNumberFormat="1" applyFont="1" applyFill="1" applyBorder="1" applyAlignment="1">
      <alignment horizontal="left" wrapText="1"/>
    </xf>
    <xf numFmtId="49" fontId="17" fillId="6" borderId="68" xfId="1" applyNumberFormat="1" applyFont="1" applyFill="1" applyBorder="1" applyAlignment="1">
      <alignment horizontal="left" wrapText="1"/>
    </xf>
    <xf numFmtId="49" fontId="17" fillId="6" borderId="69" xfId="1" applyNumberFormat="1" applyFont="1" applyFill="1" applyBorder="1" applyAlignment="1">
      <alignment horizontal="left" wrapText="1"/>
    </xf>
    <xf numFmtId="49" fontId="17" fillId="0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38"/>
  <sheetViews>
    <sheetView showGridLines="0" topLeftCell="B1" zoomScaleNormal="100" zoomScaleSheetLayoutView="75" workbookViewId="0">
      <selection activeCell="F39" sqref="F39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0</v>
      </c>
      <c r="E2" s="5"/>
      <c r="F2" s="4"/>
      <c r="G2" s="6"/>
      <c r="H2" s="7" t="s">
        <v>1</v>
      </c>
      <c r="I2" s="8">
        <f ca="1">TODAY()</f>
        <v>45315</v>
      </c>
      <c r="K2" s="3"/>
    </row>
    <row r="3" spans="2:15" ht="6" customHeight="1" x14ac:dyDescent="0.2">
      <c r="C3" s="9"/>
      <c r="D3" s="10" t="s">
        <v>2</v>
      </c>
    </row>
    <row r="4" spans="2:15" ht="4.5" customHeight="1" x14ac:dyDescent="0.2"/>
    <row r="5" spans="2:15" ht="13.5" customHeight="1" x14ac:dyDescent="0.25">
      <c r="C5" s="11" t="s">
        <v>3</v>
      </c>
      <c r="D5" s="12" t="s">
        <v>98</v>
      </c>
      <c r="E5" s="13" t="s">
        <v>99</v>
      </c>
      <c r="F5" s="14"/>
      <c r="G5" s="15"/>
      <c r="H5" s="14"/>
      <c r="I5" s="15"/>
      <c r="O5" s="8"/>
    </row>
    <row r="7" spans="2:15" x14ac:dyDescent="0.2">
      <c r="C7" s="16" t="s">
        <v>4</v>
      </c>
      <c r="D7" s="17" t="s">
        <v>150</v>
      </c>
      <c r="H7" s="18" t="s">
        <v>5</v>
      </c>
      <c r="I7" s="2" t="s">
        <v>398</v>
      </c>
      <c r="J7" s="17"/>
      <c r="K7" s="17"/>
    </row>
    <row r="8" spans="2:15" x14ac:dyDescent="0.2">
      <c r="D8" s="17" t="s">
        <v>395</v>
      </c>
      <c r="H8" s="18" t="s">
        <v>6</v>
      </c>
      <c r="I8" s="2" t="s">
        <v>399</v>
      </c>
      <c r="J8" s="17"/>
      <c r="K8" s="17"/>
    </row>
    <row r="9" spans="2:15" x14ac:dyDescent="0.2">
      <c r="C9" s="18" t="s">
        <v>397</v>
      </c>
      <c r="D9" s="17" t="s">
        <v>396</v>
      </c>
      <c r="H9" s="18"/>
      <c r="J9" s="17"/>
    </row>
    <row r="10" spans="2:15" x14ac:dyDescent="0.2">
      <c r="H10" s="18"/>
      <c r="J10" s="17"/>
    </row>
    <row r="11" spans="2:15" x14ac:dyDescent="0.2">
      <c r="C11" s="16" t="s">
        <v>7</v>
      </c>
      <c r="D11" s="17"/>
      <c r="H11" s="18" t="s">
        <v>5</v>
      </c>
      <c r="J11" s="17"/>
      <c r="K11" s="17"/>
    </row>
    <row r="12" spans="2:15" x14ac:dyDescent="0.2">
      <c r="D12" s="17"/>
      <c r="H12" s="18" t="s">
        <v>6</v>
      </c>
      <c r="J12" s="17"/>
      <c r="K12" s="17"/>
    </row>
    <row r="13" spans="2:15" ht="12" customHeight="1" x14ac:dyDescent="0.2">
      <c r="C13" s="18"/>
      <c r="D13" s="17"/>
      <c r="J13" s="18"/>
    </row>
    <row r="14" spans="2:15" ht="24.75" customHeight="1" x14ac:dyDescent="0.2">
      <c r="C14" s="19" t="s">
        <v>8</v>
      </c>
      <c r="H14" s="19" t="s">
        <v>9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10</v>
      </c>
      <c r="H16" s="19" t="s">
        <v>10</v>
      </c>
    </row>
    <row r="17" spans="2:12" ht="25.5" customHeight="1" x14ac:dyDescent="0.2"/>
    <row r="18" spans="2:12" ht="13.5" customHeight="1" x14ac:dyDescent="0.2">
      <c r="B18" s="20"/>
      <c r="C18" s="21"/>
      <c r="D18" s="21"/>
      <c r="E18" s="22"/>
      <c r="F18" s="23"/>
      <c r="G18" s="24"/>
      <c r="H18" s="25"/>
      <c r="I18" s="24"/>
      <c r="J18" s="26" t="s">
        <v>11</v>
      </c>
      <c r="K18" s="27"/>
    </row>
    <row r="19" spans="2:12" ht="15" customHeight="1" x14ac:dyDescent="0.2">
      <c r="B19" s="28" t="s">
        <v>12</v>
      </c>
      <c r="C19" s="29"/>
      <c r="D19" s="30">
        <v>15</v>
      </c>
      <c r="E19" s="31" t="s">
        <v>13</v>
      </c>
      <c r="F19" s="32"/>
      <c r="G19" s="33"/>
      <c r="H19" s="33"/>
      <c r="I19" s="334">
        <f>ROUND(G32,0)</f>
        <v>0</v>
      </c>
      <c r="J19" s="335"/>
      <c r="K19" s="34"/>
    </row>
    <row r="20" spans="2:12" x14ac:dyDescent="0.2">
      <c r="B20" s="28" t="s">
        <v>14</v>
      </c>
      <c r="C20" s="29"/>
      <c r="D20" s="30">
        <f>SazbaDPH1</f>
        <v>15</v>
      </c>
      <c r="E20" s="31" t="s">
        <v>13</v>
      </c>
      <c r="F20" s="35"/>
      <c r="G20" s="36"/>
      <c r="H20" s="36"/>
      <c r="I20" s="336">
        <f>ROUND(I19*D20/100,0)</f>
        <v>0</v>
      </c>
      <c r="J20" s="337"/>
      <c r="K20" s="34"/>
    </row>
    <row r="21" spans="2:12" x14ac:dyDescent="0.2">
      <c r="B21" s="28" t="s">
        <v>12</v>
      </c>
      <c r="C21" s="29"/>
      <c r="D21" s="30">
        <v>21</v>
      </c>
      <c r="E21" s="31" t="s">
        <v>13</v>
      </c>
      <c r="F21" s="35"/>
      <c r="G21" s="36"/>
      <c r="H21" s="36"/>
      <c r="I21" s="336">
        <f>ROUND(H32,0)</f>
        <v>0</v>
      </c>
      <c r="J21" s="337"/>
      <c r="K21" s="34"/>
    </row>
    <row r="22" spans="2:12" ht="13.5" thickBot="1" x14ac:dyDescent="0.25">
      <c r="B22" s="28" t="s">
        <v>14</v>
      </c>
      <c r="C22" s="29"/>
      <c r="D22" s="30">
        <f>SazbaDPH2</f>
        <v>21</v>
      </c>
      <c r="E22" s="31" t="s">
        <v>13</v>
      </c>
      <c r="F22" s="37"/>
      <c r="G22" s="38"/>
      <c r="H22" s="38"/>
      <c r="I22" s="338">
        <f>ROUND(I21*D21/100,0)</f>
        <v>0</v>
      </c>
      <c r="J22" s="339"/>
      <c r="K22" s="34"/>
    </row>
    <row r="23" spans="2:12" ht="16.5" thickBot="1" x14ac:dyDescent="0.25">
      <c r="B23" s="39" t="s">
        <v>15</v>
      </c>
      <c r="C23" s="40"/>
      <c r="D23" s="40"/>
      <c r="E23" s="41"/>
      <c r="F23" s="42"/>
      <c r="G23" s="43"/>
      <c r="H23" s="43"/>
      <c r="I23" s="340">
        <f>SUM(I19:I22)</f>
        <v>0</v>
      </c>
      <c r="J23" s="341"/>
      <c r="K23" s="44"/>
    </row>
    <row r="26" spans="2:12" ht="1.5" customHeight="1" x14ac:dyDescent="0.2"/>
    <row r="27" spans="2:12" ht="15.75" customHeight="1" x14ac:dyDescent="0.25">
      <c r="B27" s="13" t="s">
        <v>16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">
      <c r="L28" s="46"/>
    </row>
    <row r="29" spans="2:12" ht="24" customHeight="1" x14ac:dyDescent="0.2">
      <c r="B29" s="47" t="s">
        <v>17</v>
      </c>
      <c r="C29" s="48"/>
      <c r="D29" s="48"/>
      <c r="E29" s="49"/>
      <c r="F29" s="50" t="s">
        <v>18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19</v>
      </c>
      <c r="J29" s="50" t="s">
        <v>13</v>
      </c>
    </row>
    <row r="30" spans="2:12" x14ac:dyDescent="0.2">
      <c r="B30" s="52" t="s">
        <v>101</v>
      </c>
      <c r="C30" s="53" t="s">
        <v>102</v>
      </c>
      <c r="D30" s="54"/>
      <c r="E30" s="55"/>
      <c r="F30" s="56">
        <f>G30+H30+I30</f>
        <v>0</v>
      </c>
      <c r="G30" s="57">
        <v>0</v>
      </c>
      <c r="H30" s="58">
        <f>'SO 00 51-2017 KL'!C23</f>
        <v>0</v>
      </c>
      <c r="I30" s="58">
        <f t="shared" ref="I30:I31" si="0">(G30*SazbaDPH1)/100+(H30*SazbaDPH2)/100</f>
        <v>0</v>
      </c>
      <c r="J30" s="59" t="str">
        <f t="shared" ref="J30:J31" si="1">IF(CelkemObjekty=0,"",F30/CelkemObjekty*100)</f>
        <v/>
      </c>
    </row>
    <row r="31" spans="2:12" x14ac:dyDescent="0.2">
      <c r="B31" s="60" t="s">
        <v>336</v>
      </c>
      <c r="C31" s="61" t="s">
        <v>337</v>
      </c>
      <c r="D31" s="62"/>
      <c r="E31" s="63"/>
      <c r="F31" s="64">
        <f t="shared" ref="F31" si="2">G31+H31+I31</f>
        <v>0</v>
      </c>
      <c r="G31" s="65">
        <v>0</v>
      </c>
      <c r="H31" s="66">
        <f>'SO 04.1 51-2017 KL'!C23</f>
        <v>0</v>
      </c>
      <c r="I31" s="66">
        <f t="shared" si="0"/>
        <v>0</v>
      </c>
      <c r="J31" s="59" t="str">
        <f t="shared" si="1"/>
        <v/>
      </c>
    </row>
    <row r="32" spans="2:12" ht="17.25" customHeight="1" x14ac:dyDescent="0.2">
      <c r="B32" s="67" t="s">
        <v>20</v>
      </c>
      <c r="C32" s="68"/>
      <c r="D32" s="69"/>
      <c r="E32" s="70"/>
      <c r="F32" s="71">
        <f>SUM(F30:F31)</f>
        <v>0</v>
      </c>
      <c r="G32" s="71">
        <f>SUM(G30:G31)</f>
        <v>0</v>
      </c>
      <c r="H32" s="71">
        <f>SUM(H30:H31)</f>
        <v>0</v>
      </c>
      <c r="I32" s="71">
        <f>SUM(I30:I31)</f>
        <v>0</v>
      </c>
      <c r="J32" s="72" t="str">
        <f t="shared" ref="J32" si="3">IF(CelkemObjekty=0,"",F32/CelkemObjekty*100)</f>
        <v/>
      </c>
    </row>
    <row r="33" spans="2:11" x14ac:dyDescent="0.2">
      <c r="B33" s="73"/>
      <c r="C33" s="73"/>
      <c r="D33" s="73"/>
      <c r="E33" s="73"/>
      <c r="F33" s="73"/>
      <c r="G33" s="73"/>
      <c r="H33" s="73"/>
      <c r="I33" s="73"/>
      <c r="J33" s="73"/>
      <c r="K33" s="73"/>
    </row>
    <row r="34" spans="2:11" ht="9.75" customHeight="1" x14ac:dyDescent="0.2">
      <c r="B34" s="73"/>
      <c r="C34" s="73"/>
      <c r="D34" s="73"/>
      <c r="E34" s="73"/>
      <c r="F34" s="73"/>
      <c r="G34" s="73"/>
      <c r="H34" s="73"/>
      <c r="I34" s="73"/>
      <c r="J34" s="73"/>
      <c r="K34" s="73"/>
    </row>
    <row r="35" spans="2:11" ht="7.5" customHeight="1" x14ac:dyDescent="0.2">
      <c r="B35" s="73"/>
      <c r="C35" s="73"/>
      <c r="D35" s="73"/>
      <c r="E35" s="73"/>
      <c r="F35" s="73"/>
      <c r="G35" s="73"/>
      <c r="H35" s="73"/>
      <c r="I35" s="73"/>
      <c r="J35" s="73"/>
      <c r="K35" s="73"/>
    </row>
    <row r="38" spans="2:11" x14ac:dyDescent="0.2">
      <c r="F38" s="114">
        <f>H38+I38</f>
        <v>0</v>
      </c>
      <c r="H38" s="114">
        <f>H30+H31</f>
        <v>0</v>
      </c>
      <c r="I38" s="2">
        <f>H38*0.21</f>
        <v>0</v>
      </c>
    </row>
  </sheetData>
  <sortState ref="B831:K859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topLeftCell="A10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74" t="s">
        <v>26</v>
      </c>
      <c r="B1" s="75"/>
      <c r="C1" s="75"/>
      <c r="D1" s="75"/>
      <c r="E1" s="75"/>
      <c r="F1" s="75"/>
      <c r="G1" s="75"/>
    </row>
    <row r="2" spans="1:57" ht="12.75" customHeight="1" x14ac:dyDescent="0.2">
      <c r="A2" s="76" t="s">
        <v>27</v>
      </c>
      <c r="B2" s="77"/>
      <c r="C2" s="78" t="s">
        <v>98</v>
      </c>
      <c r="D2" s="78" t="s">
        <v>104</v>
      </c>
      <c r="E2" s="79"/>
      <c r="F2" s="80" t="s">
        <v>28</v>
      </c>
      <c r="G2" s="81"/>
    </row>
    <row r="3" spans="1:57" ht="3" hidden="1" customHeight="1" x14ac:dyDescent="0.2">
      <c r="A3" s="82"/>
      <c r="B3" s="83"/>
      <c r="C3" s="84"/>
      <c r="D3" s="84"/>
      <c r="E3" s="85"/>
      <c r="F3" s="86"/>
      <c r="G3" s="87"/>
    </row>
    <row r="4" spans="1:57" ht="12" customHeight="1" x14ac:dyDescent="0.2">
      <c r="A4" s="88" t="s">
        <v>29</v>
      </c>
      <c r="B4" s="83"/>
      <c r="C4" s="84"/>
      <c r="D4" s="84"/>
      <c r="E4" s="85"/>
      <c r="F4" s="86" t="s">
        <v>30</v>
      </c>
      <c r="G4" s="89"/>
    </row>
    <row r="5" spans="1:57" ht="12.95" customHeight="1" x14ac:dyDescent="0.2">
      <c r="A5" s="90" t="s">
        <v>101</v>
      </c>
      <c r="B5" s="91"/>
      <c r="C5" s="92" t="s">
        <v>102</v>
      </c>
      <c r="D5" s="93"/>
      <c r="E5" s="91"/>
      <c r="F5" s="86" t="s">
        <v>31</v>
      </c>
      <c r="G5" s="87"/>
    </row>
    <row r="6" spans="1:57" ht="12.95" customHeight="1" x14ac:dyDescent="0.2">
      <c r="A6" s="88" t="s">
        <v>32</v>
      </c>
      <c r="B6" s="83"/>
      <c r="C6" s="84"/>
      <c r="D6" s="84"/>
      <c r="E6" s="85"/>
      <c r="F6" s="94" t="s">
        <v>33</v>
      </c>
      <c r="G6" s="95">
        <v>0</v>
      </c>
      <c r="O6" s="96"/>
    </row>
    <row r="7" spans="1:57" ht="12.95" customHeight="1" x14ac:dyDescent="0.2">
      <c r="A7" s="97" t="s">
        <v>98</v>
      </c>
      <c r="B7" s="98"/>
      <c r="C7" s="99" t="s">
        <v>99</v>
      </c>
      <c r="D7" s="100"/>
      <c r="E7" s="100"/>
      <c r="F7" s="101" t="s">
        <v>34</v>
      </c>
      <c r="G7" s="95">
        <f>IF(G6=0,,ROUND((F30+F32)/G6,1))</f>
        <v>0</v>
      </c>
    </row>
    <row r="8" spans="1:57" x14ac:dyDescent="0.2">
      <c r="A8" s="102" t="s">
        <v>35</v>
      </c>
      <c r="B8" s="86"/>
      <c r="C8" s="350" t="s">
        <v>151</v>
      </c>
      <c r="D8" s="350"/>
      <c r="E8" s="351"/>
      <c r="F8" s="103" t="s">
        <v>36</v>
      </c>
      <c r="G8" s="104"/>
      <c r="H8" s="105"/>
      <c r="I8" s="106"/>
    </row>
    <row r="9" spans="1:57" x14ac:dyDescent="0.2">
      <c r="A9" s="102" t="s">
        <v>37</v>
      </c>
      <c r="B9" s="86"/>
      <c r="C9" s="350"/>
      <c r="D9" s="350"/>
      <c r="E9" s="351"/>
      <c r="F9" s="86"/>
      <c r="G9" s="107"/>
      <c r="H9" s="108"/>
    </row>
    <row r="10" spans="1:57" x14ac:dyDescent="0.2">
      <c r="A10" s="102" t="s">
        <v>38</v>
      </c>
      <c r="B10" s="86"/>
      <c r="C10" s="350" t="s">
        <v>150</v>
      </c>
      <c r="D10" s="350"/>
      <c r="E10" s="350"/>
      <c r="F10" s="109"/>
      <c r="G10" s="110"/>
      <c r="H10" s="111"/>
    </row>
    <row r="11" spans="1:57" ht="13.5" customHeight="1" x14ac:dyDescent="0.2">
      <c r="A11" s="102" t="s">
        <v>39</v>
      </c>
      <c r="B11" s="86"/>
      <c r="C11" s="350"/>
      <c r="D11" s="350"/>
      <c r="E11" s="350"/>
      <c r="F11" s="112" t="s">
        <v>40</v>
      </c>
      <c r="G11" s="113"/>
      <c r="H11" s="108"/>
      <c r="BA11" s="114"/>
      <c r="BB11" s="114"/>
      <c r="BC11" s="114"/>
      <c r="BD11" s="114"/>
      <c r="BE11" s="114"/>
    </row>
    <row r="12" spans="1:57" ht="12.75" customHeight="1" x14ac:dyDescent="0.2">
      <c r="A12" s="115" t="s">
        <v>41</v>
      </c>
      <c r="B12" s="83"/>
      <c r="C12" s="352"/>
      <c r="D12" s="352"/>
      <c r="E12" s="352"/>
      <c r="F12" s="116" t="s">
        <v>42</v>
      </c>
      <c r="G12" s="117"/>
      <c r="H12" s="108"/>
    </row>
    <row r="13" spans="1:57" ht="28.5" customHeight="1" thickBot="1" x14ac:dyDescent="0.25">
      <c r="A13" s="118" t="s">
        <v>43</v>
      </c>
      <c r="B13" s="119"/>
      <c r="C13" s="119"/>
      <c r="D13" s="119"/>
      <c r="E13" s="120"/>
      <c r="F13" s="120"/>
      <c r="G13" s="121"/>
      <c r="H13" s="108"/>
    </row>
    <row r="14" spans="1:57" ht="17.25" customHeight="1" thickBot="1" x14ac:dyDescent="0.25">
      <c r="A14" s="122" t="s">
        <v>44</v>
      </c>
      <c r="B14" s="123"/>
      <c r="C14" s="124"/>
      <c r="D14" s="125" t="s">
        <v>45</v>
      </c>
      <c r="E14" s="126"/>
      <c r="F14" s="126"/>
      <c r="G14" s="124"/>
    </row>
    <row r="15" spans="1:57" ht="15.95" customHeight="1" x14ac:dyDescent="0.2">
      <c r="A15" s="127"/>
      <c r="B15" s="128" t="s">
        <v>46</v>
      </c>
      <c r="C15" s="129">
        <f>'SO 00 51-2017 Rek'!E9</f>
        <v>0</v>
      </c>
      <c r="D15" s="130" t="str">
        <f>'SO 00 51-2017 Rek'!A14</f>
        <v>Ztížené výrobní podmínky</v>
      </c>
      <c r="E15" s="131"/>
      <c r="F15" s="132"/>
      <c r="G15" s="129">
        <f>'SO 00 51-2017 Rek'!I14</f>
        <v>0</v>
      </c>
    </row>
    <row r="16" spans="1:57" ht="15.95" customHeight="1" x14ac:dyDescent="0.2">
      <c r="A16" s="127" t="s">
        <v>47</v>
      </c>
      <c r="B16" s="128" t="s">
        <v>48</v>
      </c>
      <c r="C16" s="129">
        <f>'SO 00 51-2017 Rek'!F9</f>
        <v>0</v>
      </c>
      <c r="D16" s="82" t="str">
        <f>'SO 00 51-2017 Rek'!A15</f>
        <v>Oborová přirážka</v>
      </c>
      <c r="E16" s="133"/>
      <c r="F16" s="134"/>
      <c r="G16" s="129">
        <f>'SO 00 51-2017 Rek'!I15</f>
        <v>0</v>
      </c>
    </row>
    <row r="17" spans="1:7" ht="15.95" customHeight="1" x14ac:dyDescent="0.2">
      <c r="A17" s="127" t="s">
        <v>49</v>
      </c>
      <c r="B17" s="128" t="s">
        <v>50</v>
      </c>
      <c r="C17" s="129">
        <f>'SO 00 51-2017 Rek'!H9</f>
        <v>0</v>
      </c>
      <c r="D17" s="82" t="str">
        <f>'SO 00 51-2017 Rek'!A16</f>
        <v>Přesun stavebních kapacit</v>
      </c>
      <c r="E17" s="133"/>
      <c r="F17" s="134"/>
      <c r="G17" s="129">
        <f>'SO 00 51-2017 Rek'!I16</f>
        <v>0</v>
      </c>
    </row>
    <row r="18" spans="1:7" ht="15.95" customHeight="1" x14ac:dyDescent="0.2">
      <c r="A18" s="135" t="s">
        <v>51</v>
      </c>
      <c r="B18" s="136" t="s">
        <v>52</v>
      </c>
      <c r="C18" s="129">
        <f>'SO 00 51-2017 Rek'!G9</f>
        <v>0</v>
      </c>
      <c r="D18" s="82" t="str">
        <f>'SO 00 51-2017 Rek'!A17</f>
        <v>Mimostaveništní doprava</v>
      </c>
      <c r="E18" s="133"/>
      <c r="F18" s="134"/>
      <c r="G18" s="129">
        <f>'SO 00 51-2017 Rek'!I17</f>
        <v>0</v>
      </c>
    </row>
    <row r="19" spans="1:7" ht="15.95" customHeight="1" x14ac:dyDescent="0.2">
      <c r="A19" s="137" t="s">
        <v>53</v>
      </c>
      <c r="B19" s="128"/>
      <c r="C19" s="129">
        <f>SUM(C15:C18)</f>
        <v>0</v>
      </c>
      <c r="D19" s="82" t="str">
        <f>'SO 00 51-2017 Rek'!A18</f>
        <v>Zařízení staveniště</v>
      </c>
      <c r="E19" s="133"/>
      <c r="F19" s="134"/>
      <c r="G19" s="129">
        <f>'SO 00 51-2017 Rek'!I18</f>
        <v>0</v>
      </c>
    </row>
    <row r="20" spans="1:7" ht="15.95" customHeight="1" x14ac:dyDescent="0.2">
      <c r="A20" s="137"/>
      <c r="B20" s="128"/>
      <c r="C20" s="129"/>
      <c r="D20" s="82" t="str">
        <f>'SO 00 51-2017 Rek'!A19</f>
        <v>Provoz investora</v>
      </c>
      <c r="E20" s="133"/>
      <c r="F20" s="134"/>
      <c r="G20" s="129">
        <f>'SO 00 51-2017 Rek'!I19</f>
        <v>0</v>
      </c>
    </row>
    <row r="21" spans="1:7" ht="15.95" customHeight="1" x14ac:dyDescent="0.2">
      <c r="A21" s="137" t="s">
        <v>25</v>
      </c>
      <c r="B21" s="128"/>
      <c r="C21" s="129">
        <f>'SO 00 51-2017 Rek'!I9</f>
        <v>0</v>
      </c>
      <c r="D21" s="82" t="str">
        <f>'SO 00 51-2017 Rek'!A20</f>
        <v>Kompletační činnost (IČD)</v>
      </c>
      <c r="E21" s="133"/>
      <c r="F21" s="134"/>
      <c r="G21" s="129">
        <f>'SO 00 51-2017 Rek'!I20</f>
        <v>0</v>
      </c>
    </row>
    <row r="22" spans="1:7" ht="15.95" customHeight="1" x14ac:dyDescent="0.2">
      <c r="A22" s="138" t="s">
        <v>54</v>
      </c>
      <c r="B22" s="108"/>
      <c r="C22" s="129">
        <f>C19+C21</f>
        <v>0</v>
      </c>
      <c r="D22" s="82" t="s">
        <v>55</v>
      </c>
      <c r="E22" s="133"/>
      <c r="F22" s="134"/>
      <c r="G22" s="129">
        <f>G23-SUM(G15:G21)</f>
        <v>0</v>
      </c>
    </row>
    <row r="23" spans="1:7" ht="15.95" customHeight="1" thickBot="1" x14ac:dyDescent="0.25">
      <c r="A23" s="348" t="s">
        <v>56</v>
      </c>
      <c r="B23" s="349"/>
      <c r="C23" s="139">
        <f>C22+G23</f>
        <v>0</v>
      </c>
      <c r="D23" s="140" t="s">
        <v>57</v>
      </c>
      <c r="E23" s="141"/>
      <c r="F23" s="142"/>
      <c r="G23" s="129">
        <f>'SO 00 51-2017 Rek'!H22</f>
        <v>0</v>
      </c>
    </row>
    <row r="24" spans="1:7" x14ac:dyDescent="0.2">
      <c r="A24" s="143" t="s">
        <v>58</v>
      </c>
      <c r="B24" s="144"/>
      <c r="C24" s="145"/>
      <c r="D24" s="144" t="s">
        <v>59</v>
      </c>
      <c r="E24" s="144"/>
      <c r="F24" s="146" t="s">
        <v>60</v>
      </c>
      <c r="G24" s="147"/>
    </row>
    <row r="25" spans="1:7" x14ac:dyDescent="0.2">
      <c r="A25" s="138" t="s">
        <v>61</v>
      </c>
      <c r="B25" s="108"/>
      <c r="C25" s="148"/>
      <c r="D25" s="108" t="s">
        <v>61</v>
      </c>
      <c r="F25" s="149" t="s">
        <v>61</v>
      </c>
      <c r="G25" s="150"/>
    </row>
    <row r="26" spans="1:7" ht="37.5" customHeight="1" x14ac:dyDescent="0.2">
      <c r="A26" s="138" t="s">
        <v>62</v>
      </c>
      <c r="B26" s="151"/>
      <c r="C26" s="148"/>
      <c r="D26" s="108" t="s">
        <v>62</v>
      </c>
      <c r="F26" s="149" t="s">
        <v>62</v>
      </c>
      <c r="G26" s="150"/>
    </row>
    <row r="27" spans="1:7" x14ac:dyDescent="0.2">
      <c r="A27" s="138"/>
      <c r="B27" s="152"/>
      <c r="C27" s="148"/>
      <c r="D27" s="108"/>
      <c r="F27" s="149"/>
      <c r="G27" s="150"/>
    </row>
    <row r="28" spans="1:7" x14ac:dyDescent="0.2">
      <c r="A28" s="138" t="s">
        <v>63</v>
      </c>
      <c r="B28" s="108"/>
      <c r="C28" s="148"/>
      <c r="D28" s="149" t="s">
        <v>64</v>
      </c>
      <c r="E28" s="148"/>
      <c r="F28" s="153" t="s">
        <v>64</v>
      </c>
      <c r="G28" s="150"/>
    </row>
    <row r="29" spans="1:7" ht="69" customHeight="1" x14ac:dyDescent="0.2">
      <c r="A29" s="138"/>
      <c r="B29" s="108"/>
      <c r="C29" s="154"/>
      <c r="D29" s="155"/>
      <c r="E29" s="154"/>
      <c r="F29" s="108"/>
      <c r="G29" s="150"/>
    </row>
    <row r="30" spans="1:7" x14ac:dyDescent="0.2">
      <c r="A30" s="156" t="s">
        <v>12</v>
      </c>
      <c r="B30" s="157"/>
      <c r="C30" s="158">
        <v>21</v>
      </c>
      <c r="D30" s="157" t="s">
        <v>65</v>
      </c>
      <c r="E30" s="159"/>
      <c r="F30" s="343">
        <f>C23-F32</f>
        <v>0</v>
      </c>
      <c r="G30" s="344"/>
    </row>
    <row r="31" spans="1:7" x14ac:dyDescent="0.2">
      <c r="A31" s="156" t="s">
        <v>66</v>
      </c>
      <c r="B31" s="157"/>
      <c r="C31" s="158">
        <f>C30</f>
        <v>21</v>
      </c>
      <c r="D31" s="157" t="s">
        <v>67</v>
      </c>
      <c r="E31" s="159"/>
      <c r="F31" s="343">
        <f>ROUND(PRODUCT(F30,C31/100),0)</f>
        <v>0</v>
      </c>
      <c r="G31" s="344"/>
    </row>
    <row r="32" spans="1:7" x14ac:dyDescent="0.2">
      <c r="A32" s="156" t="s">
        <v>12</v>
      </c>
      <c r="B32" s="157"/>
      <c r="C32" s="158">
        <v>0</v>
      </c>
      <c r="D32" s="157" t="s">
        <v>67</v>
      </c>
      <c r="E32" s="159"/>
      <c r="F32" s="343">
        <v>0</v>
      </c>
      <c r="G32" s="344"/>
    </row>
    <row r="33" spans="1:8" x14ac:dyDescent="0.2">
      <c r="A33" s="156" t="s">
        <v>66</v>
      </c>
      <c r="B33" s="160"/>
      <c r="C33" s="161">
        <f>C32</f>
        <v>0</v>
      </c>
      <c r="D33" s="157" t="s">
        <v>67</v>
      </c>
      <c r="E33" s="134"/>
      <c r="F33" s="343">
        <f>ROUND(PRODUCT(F32,C33/100),0)</f>
        <v>0</v>
      </c>
      <c r="G33" s="344"/>
    </row>
    <row r="34" spans="1:8" s="165" customFormat="1" ht="19.5" customHeight="1" thickBot="1" x14ac:dyDescent="0.3">
      <c r="A34" s="162" t="s">
        <v>68</v>
      </c>
      <c r="B34" s="163"/>
      <c r="C34" s="163"/>
      <c r="D34" s="163"/>
      <c r="E34" s="164"/>
      <c r="F34" s="345">
        <f>ROUND(SUM(F30:F33),0)</f>
        <v>0</v>
      </c>
      <c r="G34" s="346"/>
    </row>
    <row r="36" spans="1:8" x14ac:dyDescent="0.2">
      <c r="A36" s="2" t="s">
        <v>69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47"/>
      <c r="C37" s="347"/>
      <c r="D37" s="347"/>
      <c r="E37" s="347"/>
      <c r="F37" s="347"/>
      <c r="G37" s="347"/>
      <c r="H37" s="1" t="s">
        <v>2</v>
      </c>
    </row>
    <row r="38" spans="1:8" ht="12.75" customHeight="1" x14ac:dyDescent="0.2">
      <c r="A38" s="166"/>
      <c r="B38" s="347"/>
      <c r="C38" s="347"/>
      <c r="D38" s="347"/>
      <c r="E38" s="347"/>
      <c r="F38" s="347"/>
      <c r="G38" s="347"/>
      <c r="H38" s="1" t="s">
        <v>2</v>
      </c>
    </row>
    <row r="39" spans="1:8" x14ac:dyDescent="0.2">
      <c r="A39" s="166"/>
      <c r="B39" s="347"/>
      <c r="C39" s="347"/>
      <c r="D39" s="347"/>
      <c r="E39" s="347"/>
      <c r="F39" s="347"/>
      <c r="G39" s="347"/>
      <c r="H39" s="1" t="s">
        <v>2</v>
      </c>
    </row>
    <row r="40" spans="1:8" x14ac:dyDescent="0.2">
      <c r="A40" s="166"/>
      <c r="B40" s="347"/>
      <c r="C40" s="347"/>
      <c r="D40" s="347"/>
      <c r="E40" s="347"/>
      <c r="F40" s="347"/>
      <c r="G40" s="347"/>
      <c r="H40" s="1" t="s">
        <v>2</v>
      </c>
    </row>
    <row r="41" spans="1:8" x14ac:dyDescent="0.2">
      <c r="A41" s="166"/>
      <c r="B41" s="347"/>
      <c r="C41" s="347"/>
      <c r="D41" s="347"/>
      <c r="E41" s="347"/>
      <c r="F41" s="347"/>
      <c r="G41" s="347"/>
      <c r="H41" s="1" t="s">
        <v>2</v>
      </c>
    </row>
    <row r="42" spans="1:8" x14ac:dyDescent="0.2">
      <c r="A42" s="166"/>
      <c r="B42" s="347"/>
      <c r="C42" s="347"/>
      <c r="D42" s="347"/>
      <c r="E42" s="347"/>
      <c r="F42" s="347"/>
      <c r="G42" s="347"/>
      <c r="H42" s="1" t="s">
        <v>2</v>
      </c>
    </row>
    <row r="43" spans="1:8" x14ac:dyDescent="0.2">
      <c r="A43" s="166"/>
      <c r="B43" s="347"/>
      <c r="C43" s="347"/>
      <c r="D43" s="347"/>
      <c r="E43" s="347"/>
      <c r="F43" s="347"/>
      <c r="G43" s="347"/>
      <c r="H43" s="1" t="s">
        <v>2</v>
      </c>
    </row>
    <row r="44" spans="1:8" ht="12.75" customHeight="1" x14ac:dyDescent="0.2">
      <c r="A44" s="166"/>
      <c r="B44" s="347"/>
      <c r="C44" s="347"/>
      <c r="D44" s="347"/>
      <c r="E44" s="347"/>
      <c r="F44" s="347"/>
      <c r="G44" s="347"/>
      <c r="H44" s="1" t="s">
        <v>2</v>
      </c>
    </row>
    <row r="45" spans="1:8" ht="12.75" customHeight="1" x14ac:dyDescent="0.2">
      <c r="A45" s="166"/>
      <c r="B45" s="347"/>
      <c r="C45" s="347"/>
      <c r="D45" s="347"/>
      <c r="E45" s="347"/>
      <c r="F45" s="347"/>
      <c r="G45" s="347"/>
      <c r="H45" s="1" t="s">
        <v>2</v>
      </c>
    </row>
    <row r="46" spans="1:8" x14ac:dyDescent="0.2">
      <c r="B46" s="342"/>
      <c r="C46" s="342"/>
      <c r="D46" s="342"/>
      <c r="E46" s="342"/>
      <c r="F46" s="342"/>
      <c r="G46" s="342"/>
    </row>
    <row r="47" spans="1:8" x14ac:dyDescent="0.2">
      <c r="B47" s="342"/>
      <c r="C47" s="342"/>
      <c r="D47" s="342"/>
      <c r="E47" s="342"/>
      <c r="F47" s="342"/>
      <c r="G47" s="342"/>
    </row>
    <row r="48" spans="1:8" x14ac:dyDescent="0.2">
      <c r="B48" s="342"/>
      <c r="C48" s="342"/>
      <c r="D48" s="342"/>
      <c r="E48" s="342"/>
      <c r="F48" s="342"/>
      <c r="G48" s="342"/>
    </row>
    <row r="49" spans="2:7" x14ac:dyDescent="0.2">
      <c r="B49" s="342"/>
      <c r="C49" s="342"/>
      <c r="D49" s="342"/>
      <c r="E49" s="342"/>
      <c r="F49" s="342"/>
      <c r="G49" s="342"/>
    </row>
    <row r="50" spans="2:7" x14ac:dyDescent="0.2">
      <c r="B50" s="342"/>
      <c r="C50" s="342"/>
      <c r="D50" s="342"/>
      <c r="E50" s="342"/>
      <c r="F50" s="342"/>
      <c r="G50" s="342"/>
    </row>
    <row r="51" spans="2:7" x14ac:dyDescent="0.2">
      <c r="B51" s="342"/>
      <c r="C51" s="342"/>
      <c r="D51" s="342"/>
      <c r="E51" s="342"/>
      <c r="F51" s="342"/>
      <c r="G51" s="342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353" t="s">
        <v>3</v>
      </c>
      <c r="B1" s="354"/>
      <c r="C1" s="167" t="s">
        <v>100</v>
      </c>
      <c r="D1" s="168"/>
      <c r="E1" s="169"/>
      <c r="F1" s="168"/>
      <c r="G1" s="170" t="s">
        <v>70</v>
      </c>
      <c r="H1" s="171" t="s">
        <v>98</v>
      </c>
      <c r="I1" s="172"/>
    </row>
    <row r="2" spans="1:57" ht="13.5" thickBot="1" x14ac:dyDescent="0.25">
      <c r="A2" s="355" t="s">
        <v>71</v>
      </c>
      <c r="B2" s="356"/>
      <c r="C2" s="173" t="s">
        <v>103</v>
      </c>
      <c r="D2" s="174"/>
      <c r="E2" s="175"/>
      <c r="F2" s="174"/>
      <c r="G2" s="357" t="s">
        <v>104</v>
      </c>
      <c r="H2" s="358"/>
      <c r="I2" s="359"/>
    </row>
    <row r="3" spans="1:57" ht="13.5" thickTop="1" x14ac:dyDescent="0.2">
      <c r="F3" s="108"/>
    </row>
    <row r="4" spans="1:57" ht="19.5" customHeight="1" x14ac:dyDescent="0.25">
      <c r="A4" s="176" t="s">
        <v>72</v>
      </c>
      <c r="B4" s="177"/>
      <c r="C4" s="177"/>
      <c r="D4" s="177"/>
      <c r="E4" s="178"/>
      <c r="F4" s="177"/>
      <c r="G4" s="177"/>
      <c r="H4" s="177"/>
      <c r="I4" s="177"/>
    </row>
    <row r="5" spans="1:57" ht="13.5" thickBot="1" x14ac:dyDescent="0.25"/>
    <row r="6" spans="1:57" s="108" customFormat="1" ht="13.5" thickBot="1" x14ac:dyDescent="0.25">
      <c r="A6" s="179"/>
      <c r="B6" s="180" t="s">
        <v>73</v>
      </c>
      <c r="C6" s="180"/>
      <c r="D6" s="181"/>
      <c r="E6" s="182" t="s">
        <v>21</v>
      </c>
      <c r="F6" s="183" t="s">
        <v>22</v>
      </c>
      <c r="G6" s="183" t="s">
        <v>23</v>
      </c>
      <c r="H6" s="183" t="s">
        <v>24</v>
      </c>
      <c r="I6" s="184" t="s">
        <v>25</v>
      </c>
    </row>
    <row r="7" spans="1:57" s="108" customFormat="1" x14ac:dyDescent="0.2">
      <c r="A7" s="275" t="str">
        <f>'SO 00 51-2017 Pol'!B7</f>
        <v>00</v>
      </c>
      <c r="B7" s="62" t="str">
        <f>'SO 00 51-2017 Pol'!C7</f>
        <v>Ostatní náklady</v>
      </c>
      <c r="D7" s="185"/>
      <c r="E7" s="276">
        <f>'SO 00 51-2017 Pol'!BA24</f>
        <v>0</v>
      </c>
      <c r="F7" s="277">
        <f>'SO 00 51-2017 Pol'!BB24</f>
        <v>0</v>
      </c>
      <c r="G7" s="277">
        <f>'SO 00 51-2017 Pol'!BC24</f>
        <v>0</v>
      </c>
      <c r="H7" s="277">
        <f>'SO 00 51-2017 Pol'!BD24</f>
        <v>0</v>
      </c>
      <c r="I7" s="278">
        <f>'SO 00 51-2017 Pol'!BE24</f>
        <v>0</v>
      </c>
    </row>
    <row r="8" spans="1:57" s="108" customFormat="1" ht="13.5" thickBot="1" x14ac:dyDescent="0.25">
      <c r="A8" s="275" t="str">
        <f>'SO 00 51-2017 Pol'!B25</f>
        <v>000</v>
      </c>
      <c r="B8" s="62" t="str">
        <f>'SO 00 51-2017 Pol'!C25</f>
        <v>Vedlejší náklady</v>
      </c>
      <c r="D8" s="185"/>
      <c r="E8" s="276">
        <f>'SO 00 51-2017 Pol'!BA33</f>
        <v>0</v>
      </c>
      <c r="F8" s="277">
        <f>'SO 00 51-2017 Pol'!BB33</f>
        <v>0</v>
      </c>
      <c r="G8" s="277">
        <f>'SO 00 51-2017 Pol'!BC33</f>
        <v>0</v>
      </c>
      <c r="H8" s="277">
        <f>'SO 00 51-2017 Pol'!BD33</f>
        <v>0</v>
      </c>
      <c r="I8" s="278">
        <f>'SO 00 51-2017 Pol'!BE33</f>
        <v>0</v>
      </c>
    </row>
    <row r="9" spans="1:57" s="14" customFormat="1" ht="13.5" thickBot="1" x14ac:dyDescent="0.25">
      <c r="A9" s="186"/>
      <c r="B9" s="187" t="s">
        <v>74</v>
      </c>
      <c r="C9" s="187"/>
      <c r="D9" s="188"/>
      <c r="E9" s="189">
        <f>SUM(E7:E8)</f>
        <v>0</v>
      </c>
      <c r="F9" s="190">
        <f>SUM(F7:F8)</f>
        <v>0</v>
      </c>
      <c r="G9" s="190">
        <f>SUM(G7:G8)</f>
        <v>0</v>
      </c>
      <c r="H9" s="190">
        <f>SUM(H7:H8)</f>
        <v>0</v>
      </c>
      <c r="I9" s="191">
        <f>SUM(I7:I8)</f>
        <v>0</v>
      </c>
    </row>
    <row r="10" spans="1:57" x14ac:dyDescent="0.2">
      <c r="A10" s="108"/>
      <c r="B10" s="108"/>
      <c r="C10" s="108"/>
      <c r="D10" s="108"/>
      <c r="E10" s="108"/>
      <c r="F10" s="108"/>
      <c r="G10" s="108"/>
      <c r="H10" s="108"/>
      <c r="I10" s="108"/>
    </row>
    <row r="11" spans="1:57" ht="19.5" customHeight="1" x14ac:dyDescent="0.25">
      <c r="A11" s="177" t="s">
        <v>75</v>
      </c>
      <c r="B11" s="177"/>
      <c r="C11" s="177"/>
      <c r="D11" s="177"/>
      <c r="E11" s="177"/>
      <c r="F11" s="177"/>
      <c r="G11" s="192"/>
      <c r="H11" s="177"/>
      <c r="I11" s="177"/>
      <c r="BA11" s="114"/>
      <c r="BB11" s="114"/>
      <c r="BC11" s="114"/>
      <c r="BD11" s="114"/>
      <c r="BE11" s="114"/>
    </row>
    <row r="12" spans="1:57" ht="13.5" thickBot="1" x14ac:dyDescent="0.25"/>
    <row r="13" spans="1:57" x14ac:dyDescent="0.2">
      <c r="A13" s="143" t="s">
        <v>76</v>
      </c>
      <c r="B13" s="144"/>
      <c r="C13" s="144"/>
      <c r="D13" s="193"/>
      <c r="E13" s="194" t="s">
        <v>77</v>
      </c>
      <c r="F13" s="195" t="s">
        <v>13</v>
      </c>
      <c r="G13" s="196" t="s">
        <v>78</v>
      </c>
      <c r="H13" s="197"/>
      <c r="I13" s="198" t="s">
        <v>77</v>
      </c>
    </row>
    <row r="14" spans="1:57" x14ac:dyDescent="0.2">
      <c r="A14" s="137" t="s">
        <v>142</v>
      </c>
      <c r="B14" s="128"/>
      <c r="C14" s="128"/>
      <c r="D14" s="199"/>
      <c r="E14" s="200">
        <v>0</v>
      </c>
      <c r="F14" s="201">
        <v>0</v>
      </c>
      <c r="G14" s="202">
        <v>140000</v>
      </c>
      <c r="H14" s="203"/>
      <c r="I14" s="204">
        <f t="shared" ref="I14:I21" si="0">E14+F14*G14/100</f>
        <v>0</v>
      </c>
      <c r="BA14" s="1">
        <v>0</v>
      </c>
    </row>
    <row r="15" spans="1:57" x14ac:dyDescent="0.2">
      <c r="A15" s="137" t="s">
        <v>143</v>
      </c>
      <c r="B15" s="128"/>
      <c r="C15" s="128"/>
      <c r="D15" s="199"/>
      <c r="E15" s="200">
        <v>0</v>
      </c>
      <c r="F15" s="201">
        <v>0</v>
      </c>
      <c r="G15" s="202">
        <v>140000</v>
      </c>
      <c r="H15" s="203"/>
      <c r="I15" s="204">
        <f t="shared" si="0"/>
        <v>0</v>
      </c>
      <c r="BA15" s="1">
        <v>0</v>
      </c>
    </row>
    <row r="16" spans="1:57" x14ac:dyDescent="0.2">
      <c r="A16" s="137" t="s">
        <v>144</v>
      </c>
      <c r="B16" s="128"/>
      <c r="C16" s="128"/>
      <c r="D16" s="199"/>
      <c r="E16" s="200">
        <v>0</v>
      </c>
      <c r="F16" s="201">
        <v>0</v>
      </c>
      <c r="G16" s="202">
        <v>140000</v>
      </c>
      <c r="H16" s="203"/>
      <c r="I16" s="204">
        <f t="shared" si="0"/>
        <v>0</v>
      </c>
      <c r="BA16" s="1">
        <v>0</v>
      </c>
    </row>
    <row r="17" spans="1:53" x14ac:dyDescent="0.2">
      <c r="A17" s="137" t="s">
        <v>145</v>
      </c>
      <c r="B17" s="128"/>
      <c r="C17" s="128"/>
      <c r="D17" s="199"/>
      <c r="E17" s="200">
        <v>0</v>
      </c>
      <c r="F17" s="201">
        <v>0</v>
      </c>
      <c r="G17" s="202">
        <v>140000</v>
      </c>
      <c r="H17" s="203"/>
      <c r="I17" s="204">
        <f t="shared" si="0"/>
        <v>0</v>
      </c>
      <c r="BA17" s="1">
        <v>0</v>
      </c>
    </row>
    <row r="18" spans="1:53" x14ac:dyDescent="0.2">
      <c r="A18" s="137" t="s">
        <v>146</v>
      </c>
      <c r="B18" s="128"/>
      <c r="C18" s="128"/>
      <c r="D18" s="199"/>
      <c r="E18" s="200">
        <v>0</v>
      </c>
      <c r="F18" s="201">
        <v>0</v>
      </c>
      <c r="G18" s="202">
        <v>140000</v>
      </c>
      <c r="H18" s="203"/>
      <c r="I18" s="204">
        <f t="shared" si="0"/>
        <v>0</v>
      </c>
      <c r="BA18" s="1">
        <v>1</v>
      </c>
    </row>
    <row r="19" spans="1:53" x14ac:dyDescent="0.2">
      <c r="A19" s="137" t="s">
        <v>147</v>
      </c>
      <c r="B19" s="128"/>
      <c r="C19" s="128"/>
      <c r="D19" s="199"/>
      <c r="E19" s="200">
        <v>0</v>
      </c>
      <c r="F19" s="201">
        <v>0</v>
      </c>
      <c r="G19" s="202">
        <v>140000</v>
      </c>
      <c r="H19" s="203"/>
      <c r="I19" s="204">
        <f t="shared" si="0"/>
        <v>0</v>
      </c>
      <c r="BA19" s="1">
        <v>1</v>
      </c>
    </row>
    <row r="20" spans="1:53" x14ac:dyDescent="0.2">
      <c r="A20" s="137" t="s">
        <v>148</v>
      </c>
      <c r="B20" s="128"/>
      <c r="C20" s="128"/>
      <c r="D20" s="199"/>
      <c r="E20" s="200">
        <v>0</v>
      </c>
      <c r="F20" s="201">
        <v>0</v>
      </c>
      <c r="G20" s="202">
        <v>140000</v>
      </c>
      <c r="H20" s="203"/>
      <c r="I20" s="204">
        <f t="shared" si="0"/>
        <v>0</v>
      </c>
      <c r="BA20" s="1">
        <v>2</v>
      </c>
    </row>
    <row r="21" spans="1:53" x14ac:dyDescent="0.2">
      <c r="A21" s="137" t="s">
        <v>149</v>
      </c>
      <c r="B21" s="128"/>
      <c r="C21" s="128"/>
      <c r="D21" s="199"/>
      <c r="E21" s="200">
        <v>0</v>
      </c>
      <c r="F21" s="201">
        <v>0</v>
      </c>
      <c r="G21" s="202">
        <v>140000</v>
      </c>
      <c r="H21" s="203"/>
      <c r="I21" s="204">
        <f t="shared" si="0"/>
        <v>0</v>
      </c>
      <c r="BA21" s="1">
        <v>2</v>
      </c>
    </row>
    <row r="22" spans="1:53" ht="13.5" thickBot="1" x14ac:dyDescent="0.25">
      <c r="A22" s="205"/>
      <c r="B22" s="206" t="s">
        <v>79</v>
      </c>
      <c r="C22" s="207"/>
      <c r="D22" s="208"/>
      <c r="E22" s="209"/>
      <c r="F22" s="210"/>
      <c r="G22" s="210"/>
      <c r="H22" s="360">
        <f>SUM(I14:I21)</f>
        <v>0</v>
      </c>
      <c r="I22" s="361"/>
    </row>
    <row r="24" spans="1:53" x14ac:dyDescent="0.2">
      <c r="B24" s="14"/>
      <c r="F24" s="211"/>
      <c r="G24" s="212"/>
      <c r="H24" s="212"/>
      <c r="I24" s="46"/>
    </row>
    <row r="25" spans="1:53" x14ac:dyDescent="0.2">
      <c r="F25" s="211"/>
      <c r="G25" s="212"/>
      <c r="H25" s="212"/>
      <c r="I25" s="46"/>
    </row>
    <row r="26" spans="1:53" x14ac:dyDescent="0.2">
      <c r="F26" s="211"/>
      <c r="G26" s="212"/>
      <c r="H26" s="212"/>
      <c r="I26" s="46"/>
    </row>
    <row r="27" spans="1:53" x14ac:dyDescent="0.2">
      <c r="F27" s="211"/>
      <c r="G27" s="212"/>
      <c r="H27" s="212"/>
      <c r="I27" s="46"/>
    </row>
    <row r="28" spans="1:53" x14ac:dyDescent="0.2">
      <c r="F28" s="211"/>
      <c r="G28" s="212"/>
      <c r="H28" s="212"/>
      <c r="I28" s="46"/>
    </row>
    <row r="29" spans="1:53" x14ac:dyDescent="0.2">
      <c r="F29" s="211"/>
      <c r="G29" s="212"/>
      <c r="H29" s="212"/>
      <c r="I29" s="46"/>
    </row>
    <row r="30" spans="1:53" x14ac:dyDescent="0.2">
      <c r="F30" s="211"/>
      <c r="G30" s="212"/>
      <c r="H30" s="212"/>
      <c r="I30" s="46"/>
    </row>
    <row r="31" spans="1:53" x14ac:dyDescent="0.2">
      <c r="F31" s="211"/>
      <c r="G31" s="212"/>
      <c r="H31" s="212"/>
      <c r="I31" s="46"/>
    </row>
    <row r="32" spans="1:53" x14ac:dyDescent="0.2">
      <c r="F32" s="211"/>
      <c r="G32" s="212"/>
      <c r="H32" s="212"/>
      <c r="I32" s="46"/>
    </row>
    <row r="33" spans="6:9" x14ac:dyDescent="0.2">
      <c r="F33" s="211"/>
      <c r="G33" s="212"/>
      <c r="H33" s="212"/>
      <c r="I33" s="46"/>
    </row>
    <row r="34" spans="6:9" x14ac:dyDescent="0.2">
      <c r="F34" s="211"/>
      <c r="G34" s="212"/>
      <c r="H34" s="212"/>
      <c r="I34" s="46"/>
    </row>
    <row r="35" spans="6:9" x14ac:dyDescent="0.2">
      <c r="F35" s="211"/>
      <c r="G35" s="212"/>
      <c r="H35" s="212"/>
      <c r="I35" s="46"/>
    </row>
    <row r="36" spans="6:9" x14ac:dyDescent="0.2">
      <c r="F36" s="211"/>
      <c r="G36" s="212"/>
      <c r="H36" s="212"/>
      <c r="I36" s="46"/>
    </row>
    <row r="37" spans="6:9" x14ac:dyDescent="0.2">
      <c r="F37" s="211"/>
      <c r="G37" s="212"/>
      <c r="H37" s="212"/>
      <c r="I37" s="46"/>
    </row>
    <row r="38" spans="6:9" x14ac:dyDescent="0.2">
      <c r="F38" s="211"/>
      <c r="G38" s="212"/>
      <c r="H38" s="212"/>
      <c r="I38" s="46"/>
    </row>
    <row r="39" spans="6:9" x14ac:dyDescent="0.2">
      <c r="F39" s="211"/>
      <c r="G39" s="212"/>
      <c r="H39" s="212"/>
      <c r="I39" s="46"/>
    </row>
    <row r="40" spans="6:9" x14ac:dyDescent="0.2">
      <c r="F40" s="211"/>
      <c r="G40" s="212"/>
      <c r="H40" s="212"/>
      <c r="I40" s="46"/>
    </row>
    <row r="41" spans="6:9" x14ac:dyDescent="0.2">
      <c r="F41" s="211"/>
      <c r="G41" s="212"/>
      <c r="H41" s="212"/>
      <c r="I41" s="46"/>
    </row>
    <row r="42" spans="6:9" x14ac:dyDescent="0.2">
      <c r="F42" s="211"/>
      <c r="G42" s="212"/>
      <c r="H42" s="212"/>
      <c r="I42" s="46"/>
    </row>
    <row r="43" spans="6:9" x14ac:dyDescent="0.2">
      <c r="F43" s="211"/>
      <c r="G43" s="212"/>
      <c r="H43" s="212"/>
      <c r="I43" s="46"/>
    </row>
    <row r="44" spans="6:9" x14ac:dyDescent="0.2">
      <c r="F44" s="211"/>
      <c r="G44" s="212"/>
      <c r="H44" s="212"/>
      <c r="I44" s="46"/>
    </row>
    <row r="45" spans="6:9" x14ac:dyDescent="0.2">
      <c r="F45" s="211"/>
      <c r="G45" s="212"/>
      <c r="H45" s="212"/>
      <c r="I45" s="46"/>
    </row>
    <row r="46" spans="6:9" x14ac:dyDescent="0.2">
      <c r="F46" s="211"/>
      <c r="G46" s="212"/>
      <c r="H46" s="212"/>
      <c r="I46" s="46"/>
    </row>
    <row r="47" spans="6:9" x14ac:dyDescent="0.2">
      <c r="F47" s="211"/>
      <c r="G47" s="212"/>
      <c r="H47" s="212"/>
      <c r="I47" s="46"/>
    </row>
    <row r="48" spans="6:9" x14ac:dyDescent="0.2">
      <c r="F48" s="211"/>
      <c r="G48" s="212"/>
      <c r="H48" s="212"/>
      <c r="I48" s="46"/>
    </row>
    <row r="49" spans="6:9" x14ac:dyDescent="0.2">
      <c r="F49" s="211"/>
      <c r="G49" s="212"/>
      <c r="H49" s="212"/>
      <c r="I49" s="46"/>
    </row>
    <row r="50" spans="6:9" x14ac:dyDescent="0.2">
      <c r="F50" s="211"/>
      <c r="G50" s="212"/>
      <c r="H50" s="212"/>
      <c r="I50" s="46"/>
    </row>
    <row r="51" spans="6:9" x14ac:dyDescent="0.2">
      <c r="F51" s="211"/>
      <c r="G51" s="212"/>
      <c r="H51" s="212"/>
      <c r="I51" s="46"/>
    </row>
    <row r="52" spans="6:9" x14ac:dyDescent="0.2">
      <c r="F52" s="211"/>
      <c r="G52" s="212"/>
      <c r="H52" s="212"/>
      <c r="I52" s="46"/>
    </row>
    <row r="53" spans="6:9" x14ac:dyDescent="0.2">
      <c r="F53" s="211"/>
      <c r="G53" s="212"/>
      <c r="H53" s="212"/>
      <c r="I53" s="46"/>
    </row>
    <row r="54" spans="6:9" x14ac:dyDescent="0.2">
      <c r="F54" s="211"/>
      <c r="G54" s="212"/>
      <c r="H54" s="212"/>
      <c r="I54" s="46"/>
    </row>
    <row r="55" spans="6:9" x14ac:dyDescent="0.2">
      <c r="F55" s="211"/>
      <c r="G55" s="212"/>
      <c r="H55" s="212"/>
      <c r="I55" s="46"/>
    </row>
    <row r="56" spans="6:9" x14ac:dyDescent="0.2">
      <c r="F56" s="211"/>
      <c r="G56" s="212"/>
      <c r="H56" s="212"/>
      <c r="I56" s="46"/>
    </row>
    <row r="57" spans="6:9" x14ac:dyDescent="0.2">
      <c r="F57" s="211"/>
      <c r="G57" s="212"/>
      <c r="H57" s="212"/>
      <c r="I57" s="46"/>
    </row>
    <row r="58" spans="6:9" x14ac:dyDescent="0.2">
      <c r="F58" s="211"/>
      <c r="G58" s="212"/>
      <c r="H58" s="212"/>
      <c r="I58" s="46"/>
    </row>
    <row r="59" spans="6:9" x14ac:dyDescent="0.2">
      <c r="F59" s="211"/>
      <c r="G59" s="212"/>
      <c r="H59" s="212"/>
      <c r="I59" s="46"/>
    </row>
    <row r="60" spans="6:9" x14ac:dyDescent="0.2">
      <c r="F60" s="211"/>
      <c r="G60" s="212"/>
      <c r="H60" s="212"/>
      <c r="I60" s="46"/>
    </row>
    <row r="61" spans="6:9" x14ac:dyDescent="0.2">
      <c r="F61" s="211"/>
      <c r="G61" s="212"/>
      <c r="H61" s="212"/>
      <c r="I61" s="46"/>
    </row>
    <row r="62" spans="6:9" x14ac:dyDescent="0.2">
      <c r="F62" s="211"/>
      <c r="G62" s="212"/>
      <c r="H62" s="212"/>
      <c r="I62" s="46"/>
    </row>
    <row r="63" spans="6:9" x14ac:dyDescent="0.2">
      <c r="F63" s="211"/>
      <c r="G63" s="212"/>
      <c r="H63" s="212"/>
      <c r="I63" s="46"/>
    </row>
    <row r="64" spans="6:9" x14ac:dyDescent="0.2">
      <c r="F64" s="211"/>
      <c r="G64" s="212"/>
      <c r="H64" s="212"/>
      <c r="I64" s="46"/>
    </row>
    <row r="65" spans="6:9" x14ac:dyDescent="0.2">
      <c r="F65" s="211"/>
      <c r="G65" s="212"/>
      <c r="H65" s="212"/>
      <c r="I65" s="46"/>
    </row>
    <row r="66" spans="6:9" x14ac:dyDescent="0.2">
      <c r="F66" s="211"/>
      <c r="G66" s="212"/>
      <c r="H66" s="212"/>
      <c r="I66" s="46"/>
    </row>
    <row r="67" spans="6:9" x14ac:dyDescent="0.2">
      <c r="F67" s="211"/>
      <c r="G67" s="212"/>
      <c r="H67" s="212"/>
      <c r="I67" s="46"/>
    </row>
    <row r="68" spans="6:9" x14ac:dyDescent="0.2">
      <c r="F68" s="211"/>
      <c r="G68" s="212"/>
      <c r="H68" s="212"/>
      <c r="I68" s="46"/>
    </row>
    <row r="69" spans="6:9" x14ac:dyDescent="0.2">
      <c r="F69" s="211"/>
      <c r="G69" s="212"/>
      <c r="H69" s="212"/>
      <c r="I69" s="46"/>
    </row>
    <row r="70" spans="6:9" x14ac:dyDescent="0.2">
      <c r="F70" s="211"/>
      <c r="G70" s="212"/>
      <c r="H70" s="212"/>
      <c r="I70" s="46"/>
    </row>
    <row r="71" spans="6:9" x14ac:dyDescent="0.2">
      <c r="F71" s="211"/>
      <c r="G71" s="212"/>
      <c r="H71" s="212"/>
      <c r="I71" s="46"/>
    </row>
    <row r="72" spans="6:9" x14ac:dyDescent="0.2">
      <c r="F72" s="211"/>
      <c r="G72" s="212"/>
      <c r="H72" s="212"/>
      <c r="I72" s="46"/>
    </row>
    <row r="73" spans="6:9" x14ac:dyDescent="0.2">
      <c r="F73" s="211"/>
      <c r="G73" s="212"/>
      <c r="H73" s="212"/>
      <c r="I73" s="46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106"/>
  <sheetViews>
    <sheetView showGridLines="0" showZeros="0" topLeftCell="A7" zoomScaleNormal="100" zoomScaleSheetLayoutView="100" workbookViewId="0">
      <selection activeCell="F29" sqref="F29"/>
    </sheetView>
  </sheetViews>
  <sheetFormatPr defaultRowHeight="12.75" x14ac:dyDescent="0.2"/>
  <cols>
    <col min="1" max="1" width="4.42578125" style="213" customWidth="1"/>
    <col min="2" max="2" width="11.5703125" style="213" customWidth="1"/>
    <col min="3" max="3" width="40.42578125" style="213" customWidth="1"/>
    <col min="4" max="4" width="5.5703125" style="213" customWidth="1"/>
    <col min="5" max="5" width="8.5703125" style="223" customWidth="1"/>
    <col min="6" max="6" width="9.85546875" style="213" customWidth="1"/>
    <col min="7" max="7" width="13.85546875" style="213" customWidth="1"/>
    <col min="8" max="8" width="11.7109375" style="213" hidden="1" customWidth="1"/>
    <col min="9" max="9" width="11.5703125" style="213" hidden="1" customWidth="1"/>
    <col min="10" max="10" width="11" style="213" hidden="1" customWidth="1"/>
    <col min="11" max="11" width="10.42578125" style="213" hidden="1" customWidth="1"/>
    <col min="12" max="12" width="75.42578125" style="213" customWidth="1"/>
    <col min="13" max="13" width="45.28515625" style="213" customWidth="1"/>
    <col min="14" max="16384" width="9.140625" style="213"/>
  </cols>
  <sheetData>
    <row r="1" spans="1:80" ht="15.75" x14ac:dyDescent="0.25">
      <c r="A1" s="366" t="s">
        <v>80</v>
      </c>
      <c r="B1" s="366"/>
      <c r="C1" s="366"/>
      <c r="D1" s="366"/>
      <c r="E1" s="366"/>
      <c r="F1" s="366"/>
      <c r="G1" s="366"/>
    </row>
    <row r="2" spans="1:80" ht="14.25" customHeight="1" thickBot="1" x14ac:dyDescent="0.25">
      <c r="B2" s="214"/>
      <c r="C2" s="215"/>
      <c r="D2" s="215"/>
      <c r="E2" s="216"/>
      <c r="F2" s="215"/>
      <c r="G2" s="215"/>
    </row>
    <row r="3" spans="1:80" ht="13.5" thickTop="1" x14ac:dyDescent="0.2">
      <c r="A3" s="353" t="s">
        <v>3</v>
      </c>
      <c r="B3" s="354"/>
      <c r="C3" s="167" t="s">
        <v>100</v>
      </c>
      <c r="D3" s="217"/>
      <c r="E3" s="218" t="s">
        <v>81</v>
      </c>
      <c r="F3" s="219" t="str">
        <f>'SO 00 51-2017 Rek'!H1</f>
        <v>51-2017</v>
      </c>
      <c r="G3" s="220"/>
    </row>
    <row r="4" spans="1:80" ht="13.5" thickBot="1" x14ac:dyDescent="0.25">
      <c r="A4" s="367" t="s">
        <v>71</v>
      </c>
      <c r="B4" s="356"/>
      <c r="C4" s="173" t="s">
        <v>103</v>
      </c>
      <c r="D4" s="221"/>
      <c r="E4" s="368" t="str">
        <f>'SO 00 51-2017 Rek'!G2</f>
        <v>Lokalita Uherský Brod</v>
      </c>
      <c r="F4" s="369"/>
      <c r="G4" s="370"/>
    </row>
    <row r="5" spans="1:80" ht="13.5" thickTop="1" x14ac:dyDescent="0.2">
      <c r="A5" s="222"/>
      <c r="G5" s="224"/>
    </row>
    <row r="6" spans="1:80" ht="27" customHeight="1" x14ac:dyDescent="0.2">
      <c r="A6" s="225" t="s">
        <v>82</v>
      </c>
      <c r="B6" s="226" t="s">
        <v>83</v>
      </c>
      <c r="C6" s="226" t="s">
        <v>84</v>
      </c>
      <c r="D6" s="226" t="s">
        <v>85</v>
      </c>
      <c r="E6" s="227" t="s">
        <v>86</v>
      </c>
      <c r="F6" s="226" t="s">
        <v>87</v>
      </c>
      <c r="G6" s="228" t="s">
        <v>88</v>
      </c>
      <c r="H6" s="229" t="s">
        <v>89</v>
      </c>
      <c r="I6" s="229" t="s">
        <v>90</v>
      </c>
      <c r="J6" s="229" t="s">
        <v>91</v>
      </c>
      <c r="K6" s="229" t="s">
        <v>92</v>
      </c>
    </row>
    <row r="7" spans="1:80" x14ac:dyDescent="0.2">
      <c r="A7" s="230" t="s">
        <v>93</v>
      </c>
      <c r="B7" s="231" t="s">
        <v>105</v>
      </c>
      <c r="C7" s="232" t="s">
        <v>106</v>
      </c>
      <c r="D7" s="233"/>
      <c r="E7" s="234"/>
      <c r="F7" s="234"/>
      <c r="G7" s="235"/>
      <c r="H7" s="236"/>
      <c r="I7" s="237"/>
      <c r="J7" s="238"/>
      <c r="K7" s="239"/>
      <c r="O7" s="240">
        <v>1</v>
      </c>
    </row>
    <row r="8" spans="1:80" x14ac:dyDescent="0.2">
      <c r="A8" s="241">
        <v>1</v>
      </c>
      <c r="B8" s="242" t="s">
        <v>108</v>
      </c>
      <c r="C8" s="243" t="s">
        <v>109</v>
      </c>
      <c r="D8" s="244" t="s">
        <v>110</v>
      </c>
      <c r="E8" s="245">
        <v>1</v>
      </c>
      <c r="F8" s="245"/>
      <c r="G8" s="246">
        <f>E8*F8</f>
        <v>0</v>
      </c>
      <c r="H8" s="247">
        <v>0</v>
      </c>
      <c r="I8" s="248">
        <f>E8*H8</f>
        <v>0</v>
      </c>
      <c r="J8" s="247">
        <v>0</v>
      </c>
      <c r="K8" s="248">
        <f>E8*J8</f>
        <v>0</v>
      </c>
      <c r="O8" s="240">
        <v>2</v>
      </c>
      <c r="AA8" s="213">
        <v>1</v>
      </c>
      <c r="AB8" s="213">
        <v>1</v>
      </c>
      <c r="AC8" s="213">
        <v>1</v>
      </c>
      <c r="AZ8" s="213">
        <v>1</v>
      </c>
      <c r="BA8" s="213">
        <f>IF(AZ8=1,G8,0)</f>
        <v>0</v>
      </c>
      <c r="BB8" s="213">
        <f>IF(AZ8=2,G8,0)</f>
        <v>0</v>
      </c>
      <c r="BC8" s="213">
        <f>IF(AZ8=3,G8,0)</f>
        <v>0</v>
      </c>
      <c r="BD8" s="213">
        <f>IF(AZ8=4,G8,0)</f>
        <v>0</v>
      </c>
      <c r="BE8" s="213">
        <f>IF(AZ8=5,G8,0)</f>
        <v>0</v>
      </c>
      <c r="CA8" s="240">
        <v>1</v>
      </c>
      <c r="CB8" s="240">
        <v>1</v>
      </c>
    </row>
    <row r="9" spans="1:80" ht="22.5" x14ac:dyDescent="0.2">
      <c r="A9" s="249"/>
      <c r="B9" s="250"/>
      <c r="C9" s="362" t="s">
        <v>111</v>
      </c>
      <c r="D9" s="363"/>
      <c r="E9" s="363"/>
      <c r="F9" s="363"/>
      <c r="G9" s="364"/>
      <c r="I9" s="251"/>
      <c r="K9" s="251"/>
      <c r="L9" s="252" t="s">
        <v>111</v>
      </c>
      <c r="O9" s="240">
        <v>3</v>
      </c>
    </row>
    <row r="10" spans="1:80" x14ac:dyDescent="0.2">
      <c r="A10" s="249"/>
      <c r="B10" s="250"/>
      <c r="C10" s="362" t="s">
        <v>112</v>
      </c>
      <c r="D10" s="363"/>
      <c r="E10" s="363"/>
      <c r="F10" s="363"/>
      <c r="G10" s="364"/>
      <c r="I10" s="251"/>
      <c r="K10" s="251"/>
      <c r="L10" s="252" t="s">
        <v>112</v>
      </c>
      <c r="O10" s="240">
        <v>3</v>
      </c>
    </row>
    <row r="11" spans="1:80" x14ac:dyDescent="0.2">
      <c r="A11" s="241">
        <v>2</v>
      </c>
      <c r="B11" s="242" t="s">
        <v>113</v>
      </c>
      <c r="C11" s="243" t="s">
        <v>423</v>
      </c>
      <c r="D11" s="244" t="s">
        <v>110</v>
      </c>
      <c r="E11" s="245">
        <v>1</v>
      </c>
      <c r="F11" s="245"/>
      <c r="G11" s="246">
        <f>E11*F11</f>
        <v>0</v>
      </c>
      <c r="H11" s="247">
        <v>0</v>
      </c>
      <c r="I11" s="248">
        <f>E11*H11</f>
        <v>0</v>
      </c>
      <c r="J11" s="247">
        <v>0</v>
      </c>
      <c r="K11" s="248">
        <f>E11*J11</f>
        <v>0</v>
      </c>
      <c r="O11" s="240">
        <v>2</v>
      </c>
      <c r="AA11" s="213">
        <v>1</v>
      </c>
      <c r="AB11" s="213">
        <v>1</v>
      </c>
      <c r="AC11" s="213">
        <v>1</v>
      </c>
      <c r="AZ11" s="213">
        <v>1</v>
      </c>
      <c r="BA11" s="213">
        <f>IF(AZ11=1,G11,0)</f>
        <v>0</v>
      </c>
      <c r="BB11" s="213">
        <f>IF(AZ11=2,G11,0)</f>
        <v>0</v>
      </c>
      <c r="BC11" s="213">
        <f>IF(AZ11=3,G11,0)</f>
        <v>0</v>
      </c>
      <c r="BD11" s="213">
        <f>IF(AZ11=4,G11,0)</f>
        <v>0</v>
      </c>
      <c r="BE11" s="213">
        <f>IF(AZ11=5,G11,0)</f>
        <v>0</v>
      </c>
      <c r="CA11" s="240">
        <v>1</v>
      </c>
      <c r="CB11" s="240">
        <v>1</v>
      </c>
    </row>
    <row r="12" spans="1:80" ht="22.5" x14ac:dyDescent="0.2">
      <c r="A12" s="249"/>
      <c r="B12" s="250"/>
      <c r="C12" s="362" t="s">
        <v>114</v>
      </c>
      <c r="D12" s="363"/>
      <c r="E12" s="363"/>
      <c r="F12" s="363"/>
      <c r="G12" s="364"/>
      <c r="I12" s="251"/>
      <c r="K12" s="251"/>
      <c r="L12" s="252" t="s">
        <v>114</v>
      </c>
      <c r="O12" s="240">
        <v>3</v>
      </c>
    </row>
    <row r="13" spans="1:80" x14ac:dyDescent="0.2">
      <c r="A13" s="241">
        <v>3</v>
      </c>
      <c r="B13" s="242" t="s">
        <v>115</v>
      </c>
      <c r="C13" s="243" t="s">
        <v>116</v>
      </c>
      <c r="D13" s="244" t="s">
        <v>110</v>
      </c>
      <c r="E13" s="245">
        <v>1</v>
      </c>
      <c r="F13" s="245"/>
      <c r="G13" s="246">
        <f>E13*F13</f>
        <v>0</v>
      </c>
      <c r="H13" s="247">
        <v>0</v>
      </c>
      <c r="I13" s="248">
        <f>E13*H13</f>
        <v>0</v>
      </c>
      <c r="J13" s="247">
        <v>0</v>
      </c>
      <c r="K13" s="248">
        <f>E13*J13</f>
        <v>0</v>
      </c>
      <c r="O13" s="240">
        <v>2</v>
      </c>
      <c r="AA13" s="213">
        <v>1</v>
      </c>
      <c r="AB13" s="213">
        <v>1</v>
      </c>
      <c r="AC13" s="213">
        <v>1</v>
      </c>
      <c r="AZ13" s="213">
        <v>1</v>
      </c>
      <c r="BA13" s="213">
        <f>IF(AZ13=1,G13,0)</f>
        <v>0</v>
      </c>
      <c r="BB13" s="213">
        <f>IF(AZ13=2,G13,0)</f>
        <v>0</v>
      </c>
      <c r="BC13" s="213">
        <f>IF(AZ13=3,G13,0)</f>
        <v>0</v>
      </c>
      <c r="BD13" s="213">
        <f>IF(AZ13=4,G13,0)</f>
        <v>0</v>
      </c>
      <c r="BE13" s="213">
        <f>IF(AZ13=5,G13,0)</f>
        <v>0</v>
      </c>
      <c r="CA13" s="240">
        <v>1</v>
      </c>
      <c r="CB13" s="240">
        <v>1</v>
      </c>
    </row>
    <row r="14" spans="1:80" x14ac:dyDescent="0.2">
      <c r="A14" s="249"/>
      <c r="B14" s="250"/>
      <c r="C14" s="362" t="s">
        <v>117</v>
      </c>
      <c r="D14" s="363"/>
      <c r="E14" s="363"/>
      <c r="F14" s="363"/>
      <c r="G14" s="364"/>
      <c r="I14" s="251"/>
      <c r="K14" s="251"/>
      <c r="L14" s="252" t="s">
        <v>117</v>
      </c>
      <c r="O14" s="240">
        <v>3</v>
      </c>
    </row>
    <row r="15" spans="1:80" x14ac:dyDescent="0.2">
      <c r="A15" s="241">
        <v>4</v>
      </c>
      <c r="B15" s="242" t="s">
        <v>118</v>
      </c>
      <c r="C15" s="243" t="s">
        <v>119</v>
      </c>
      <c r="D15" s="244" t="s">
        <v>110</v>
      </c>
      <c r="E15" s="245">
        <v>1</v>
      </c>
      <c r="F15" s="245"/>
      <c r="G15" s="246">
        <f>E15*F15</f>
        <v>0</v>
      </c>
      <c r="H15" s="247">
        <v>0</v>
      </c>
      <c r="I15" s="248">
        <f>E15*H15</f>
        <v>0</v>
      </c>
      <c r="J15" s="247">
        <v>0</v>
      </c>
      <c r="K15" s="248">
        <f>E15*J15</f>
        <v>0</v>
      </c>
      <c r="O15" s="240">
        <v>2</v>
      </c>
      <c r="AA15" s="213">
        <v>1</v>
      </c>
      <c r="AB15" s="213">
        <v>1</v>
      </c>
      <c r="AC15" s="213">
        <v>1</v>
      </c>
      <c r="AZ15" s="213">
        <v>1</v>
      </c>
      <c r="BA15" s="213">
        <f>IF(AZ15=1,G15,0)</f>
        <v>0</v>
      </c>
      <c r="BB15" s="213">
        <f>IF(AZ15=2,G15,0)</f>
        <v>0</v>
      </c>
      <c r="BC15" s="213">
        <f>IF(AZ15=3,G15,0)</f>
        <v>0</v>
      </c>
      <c r="BD15" s="213">
        <f>IF(AZ15=4,G15,0)</f>
        <v>0</v>
      </c>
      <c r="BE15" s="213">
        <f>IF(AZ15=5,G15,0)</f>
        <v>0</v>
      </c>
      <c r="CA15" s="240">
        <v>1</v>
      </c>
      <c r="CB15" s="240">
        <v>1</v>
      </c>
    </row>
    <row r="16" spans="1:80" x14ac:dyDescent="0.2">
      <c r="A16" s="249"/>
      <c r="B16" s="250"/>
      <c r="C16" s="362" t="s">
        <v>120</v>
      </c>
      <c r="D16" s="363"/>
      <c r="E16" s="363"/>
      <c r="F16" s="363"/>
      <c r="G16" s="364"/>
      <c r="I16" s="251"/>
      <c r="K16" s="251"/>
      <c r="L16" s="252" t="s">
        <v>120</v>
      </c>
      <c r="O16" s="240">
        <v>3</v>
      </c>
    </row>
    <row r="17" spans="1:80" ht="22.5" x14ac:dyDescent="0.2">
      <c r="A17" s="249"/>
      <c r="B17" s="250"/>
      <c r="C17" s="362" t="s">
        <v>121</v>
      </c>
      <c r="D17" s="363"/>
      <c r="E17" s="363"/>
      <c r="F17" s="363"/>
      <c r="G17" s="364"/>
      <c r="I17" s="251"/>
      <c r="K17" s="251"/>
      <c r="L17" s="252" t="s">
        <v>121</v>
      </c>
      <c r="O17" s="240">
        <v>3</v>
      </c>
    </row>
    <row r="18" spans="1:80" ht="22.5" x14ac:dyDescent="0.2">
      <c r="A18" s="241">
        <v>5</v>
      </c>
      <c r="B18" s="242" t="s">
        <v>122</v>
      </c>
      <c r="C18" s="243" t="s">
        <v>123</v>
      </c>
      <c r="D18" s="244" t="s">
        <v>110</v>
      </c>
      <c r="E18" s="245">
        <v>1</v>
      </c>
      <c r="F18" s="245"/>
      <c r="G18" s="246">
        <f>E18*F18</f>
        <v>0</v>
      </c>
      <c r="H18" s="247">
        <v>0</v>
      </c>
      <c r="I18" s="248">
        <f>E18*H18</f>
        <v>0</v>
      </c>
      <c r="J18" s="247">
        <v>0</v>
      </c>
      <c r="K18" s="248">
        <f>E18*J18</f>
        <v>0</v>
      </c>
      <c r="O18" s="240">
        <v>2</v>
      </c>
      <c r="AA18" s="213">
        <v>1</v>
      </c>
      <c r="AB18" s="213">
        <v>1</v>
      </c>
      <c r="AC18" s="213">
        <v>1</v>
      </c>
      <c r="AZ18" s="213">
        <v>1</v>
      </c>
      <c r="BA18" s="213">
        <f>IF(AZ18=1,G18,0)</f>
        <v>0</v>
      </c>
      <c r="BB18" s="213">
        <f>IF(AZ18=2,G18,0)</f>
        <v>0</v>
      </c>
      <c r="BC18" s="213">
        <f>IF(AZ18=3,G18,0)</f>
        <v>0</v>
      </c>
      <c r="BD18" s="213">
        <f>IF(AZ18=4,G18,0)</f>
        <v>0</v>
      </c>
      <c r="BE18" s="213">
        <f>IF(AZ18=5,G18,0)</f>
        <v>0</v>
      </c>
      <c r="CA18" s="240">
        <v>1</v>
      </c>
      <c r="CB18" s="240">
        <v>1</v>
      </c>
    </row>
    <row r="19" spans="1:80" ht="22.5" x14ac:dyDescent="0.2">
      <c r="A19" s="241">
        <v>6</v>
      </c>
      <c r="B19" s="242" t="s">
        <v>124</v>
      </c>
      <c r="C19" s="243" t="s">
        <v>125</v>
      </c>
      <c r="D19" s="244" t="s">
        <v>110</v>
      </c>
      <c r="E19" s="245">
        <v>1</v>
      </c>
      <c r="F19" s="245"/>
      <c r="G19" s="246">
        <f>E19*F19</f>
        <v>0</v>
      </c>
      <c r="H19" s="247">
        <v>0</v>
      </c>
      <c r="I19" s="248">
        <f>E19*H19</f>
        <v>0</v>
      </c>
      <c r="J19" s="247">
        <v>0</v>
      </c>
      <c r="K19" s="248">
        <f>E19*J19</f>
        <v>0</v>
      </c>
      <c r="O19" s="240">
        <v>2</v>
      </c>
      <c r="AA19" s="213">
        <v>1</v>
      </c>
      <c r="AB19" s="213">
        <v>1</v>
      </c>
      <c r="AC19" s="213">
        <v>1</v>
      </c>
      <c r="AZ19" s="213">
        <v>1</v>
      </c>
      <c r="BA19" s="213">
        <f>IF(AZ19=1,G19,0)</f>
        <v>0</v>
      </c>
      <c r="BB19" s="213">
        <f>IF(AZ19=2,G19,0)</f>
        <v>0</v>
      </c>
      <c r="BC19" s="213">
        <f>IF(AZ19=3,G19,0)</f>
        <v>0</v>
      </c>
      <c r="BD19" s="213">
        <f>IF(AZ19=4,G19,0)</f>
        <v>0</v>
      </c>
      <c r="BE19" s="213">
        <f>IF(AZ19=5,G19,0)</f>
        <v>0</v>
      </c>
      <c r="CA19" s="240">
        <v>1</v>
      </c>
      <c r="CB19" s="240">
        <v>1</v>
      </c>
    </row>
    <row r="20" spans="1:80" x14ac:dyDescent="0.2">
      <c r="A20" s="249"/>
      <c r="B20" s="250"/>
      <c r="C20" s="362" t="s">
        <v>126</v>
      </c>
      <c r="D20" s="363"/>
      <c r="E20" s="363"/>
      <c r="F20" s="363"/>
      <c r="G20" s="364"/>
      <c r="I20" s="251"/>
      <c r="K20" s="251"/>
      <c r="L20" s="252" t="s">
        <v>126</v>
      </c>
      <c r="O20" s="240">
        <v>3</v>
      </c>
    </row>
    <row r="21" spans="1:80" x14ac:dyDescent="0.2">
      <c r="A21" s="249"/>
      <c r="B21" s="250"/>
      <c r="C21" s="362" t="s">
        <v>127</v>
      </c>
      <c r="D21" s="363"/>
      <c r="E21" s="363"/>
      <c r="F21" s="363"/>
      <c r="G21" s="364"/>
      <c r="I21" s="251"/>
      <c r="K21" s="251"/>
      <c r="L21" s="252" t="s">
        <v>127</v>
      </c>
      <c r="O21" s="240">
        <v>3</v>
      </c>
    </row>
    <row r="22" spans="1:80" x14ac:dyDescent="0.2">
      <c r="A22" s="241">
        <v>7</v>
      </c>
      <c r="B22" s="296" t="s">
        <v>128</v>
      </c>
      <c r="C22" s="284" t="s">
        <v>424</v>
      </c>
      <c r="D22" s="285" t="s">
        <v>110</v>
      </c>
      <c r="E22" s="286">
        <v>1</v>
      </c>
      <c r="F22" s="297"/>
      <c r="G22" s="287">
        <f>E22*F22</f>
        <v>0</v>
      </c>
      <c r="H22" s="247">
        <v>0</v>
      </c>
      <c r="I22" s="248">
        <f>E22*H22</f>
        <v>0</v>
      </c>
      <c r="J22" s="247">
        <v>0</v>
      </c>
      <c r="K22" s="248">
        <f>E22*J22</f>
        <v>0</v>
      </c>
      <c r="O22" s="240">
        <v>2</v>
      </c>
      <c r="AA22" s="213">
        <v>1</v>
      </c>
      <c r="AB22" s="213">
        <v>1</v>
      </c>
      <c r="AC22" s="213">
        <v>1</v>
      </c>
      <c r="AZ22" s="213">
        <v>1</v>
      </c>
      <c r="BA22" s="213">
        <f>IF(AZ22=1,G22,0)</f>
        <v>0</v>
      </c>
      <c r="BB22" s="213">
        <f>IF(AZ22=2,G22,0)</f>
        <v>0</v>
      </c>
      <c r="BC22" s="213">
        <f>IF(AZ22=3,G22,0)</f>
        <v>0</v>
      </c>
      <c r="BD22" s="213">
        <f>IF(AZ22=4,G22,0)</f>
        <v>0</v>
      </c>
      <c r="BE22" s="213">
        <f>IF(AZ22=5,G22,0)</f>
        <v>0</v>
      </c>
      <c r="CA22" s="240">
        <v>1</v>
      </c>
      <c r="CB22" s="240">
        <v>1</v>
      </c>
    </row>
    <row r="23" spans="1:80" ht="50.25" customHeight="1" x14ac:dyDescent="0.2">
      <c r="A23" s="249"/>
      <c r="B23" s="298"/>
      <c r="C23" s="365" t="s">
        <v>425</v>
      </c>
      <c r="D23" s="365"/>
      <c r="E23" s="365"/>
      <c r="F23" s="365"/>
      <c r="G23" s="365"/>
      <c r="I23" s="251"/>
      <c r="K23" s="251"/>
      <c r="L23" s="252" t="s">
        <v>129</v>
      </c>
      <c r="O23" s="240">
        <v>3</v>
      </c>
    </row>
    <row r="24" spans="1:80" x14ac:dyDescent="0.2">
      <c r="A24" s="259"/>
      <c r="B24" s="260" t="s">
        <v>97</v>
      </c>
      <c r="C24" s="261" t="s">
        <v>107</v>
      </c>
      <c r="D24" s="262"/>
      <c r="E24" s="263"/>
      <c r="F24" s="264"/>
      <c r="G24" s="265">
        <f>SUM(G7:G23)</f>
        <v>0</v>
      </c>
      <c r="H24" s="266"/>
      <c r="I24" s="267">
        <f>SUM(I7:I23)</f>
        <v>0</v>
      </c>
      <c r="J24" s="266"/>
      <c r="K24" s="267">
        <f>SUM(K7:K23)</f>
        <v>0</v>
      </c>
      <c r="O24" s="240">
        <v>4</v>
      </c>
      <c r="BA24" s="268">
        <f>SUM(BA7:BA23)</f>
        <v>0</v>
      </c>
      <c r="BB24" s="268">
        <f>SUM(BB7:BB23)</f>
        <v>0</v>
      </c>
      <c r="BC24" s="268">
        <f>SUM(BC7:BC23)</f>
        <v>0</v>
      </c>
      <c r="BD24" s="268">
        <f>SUM(BD7:BD23)</f>
        <v>0</v>
      </c>
      <c r="BE24" s="268">
        <f>SUM(BE7:BE23)</f>
        <v>0</v>
      </c>
    </row>
    <row r="25" spans="1:80" x14ac:dyDescent="0.2">
      <c r="A25" s="230" t="s">
        <v>93</v>
      </c>
      <c r="B25" s="231" t="s">
        <v>130</v>
      </c>
      <c r="C25" s="232" t="s">
        <v>131</v>
      </c>
      <c r="D25" s="233"/>
      <c r="E25" s="234"/>
      <c r="F25" s="234"/>
      <c r="G25" s="235"/>
      <c r="H25" s="236"/>
      <c r="I25" s="237"/>
      <c r="J25" s="238"/>
      <c r="K25" s="239"/>
      <c r="O25" s="240">
        <v>1</v>
      </c>
    </row>
    <row r="26" spans="1:80" ht="22.5" x14ac:dyDescent="0.2">
      <c r="A26" s="241">
        <v>8</v>
      </c>
      <c r="B26" s="242" t="s">
        <v>133</v>
      </c>
      <c r="C26" s="243" t="s">
        <v>134</v>
      </c>
      <c r="D26" s="244" t="s">
        <v>110</v>
      </c>
      <c r="E26" s="245">
        <v>1</v>
      </c>
      <c r="F26" s="245"/>
      <c r="G26" s="246">
        <f>E26*F26</f>
        <v>0</v>
      </c>
      <c r="H26" s="247">
        <v>0</v>
      </c>
      <c r="I26" s="248">
        <f>E26*H26</f>
        <v>0</v>
      </c>
      <c r="J26" s="247">
        <v>0</v>
      </c>
      <c r="K26" s="248">
        <f>E26*J26</f>
        <v>0</v>
      </c>
      <c r="O26" s="240">
        <v>2</v>
      </c>
      <c r="AA26" s="213">
        <v>1</v>
      </c>
      <c r="AB26" s="213">
        <v>1</v>
      </c>
      <c r="AC26" s="213">
        <v>1</v>
      </c>
      <c r="AZ26" s="213">
        <v>1</v>
      </c>
      <c r="BA26" s="213">
        <f>IF(AZ26=1,G26,0)</f>
        <v>0</v>
      </c>
      <c r="BB26" s="213">
        <f>IF(AZ26=2,G26,0)</f>
        <v>0</v>
      </c>
      <c r="BC26" s="213">
        <f>IF(AZ26=3,G26,0)</f>
        <v>0</v>
      </c>
      <c r="BD26" s="213">
        <f>IF(AZ26=4,G26,0)</f>
        <v>0</v>
      </c>
      <c r="BE26" s="213">
        <f>IF(AZ26=5,G26,0)</f>
        <v>0</v>
      </c>
      <c r="CA26" s="240">
        <v>1</v>
      </c>
      <c r="CB26" s="240">
        <v>1</v>
      </c>
    </row>
    <row r="27" spans="1:80" x14ac:dyDescent="0.2">
      <c r="A27" s="249"/>
      <c r="B27" s="250"/>
      <c r="C27" s="362" t="s">
        <v>135</v>
      </c>
      <c r="D27" s="363"/>
      <c r="E27" s="363"/>
      <c r="F27" s="363"/>
      <c r="G27" s="364"/>
      <c r="I27" s="251"/>
      <c r="K27" s="251"/>
      <c r="L27" s="252" t="s">
        <v>135</v>
      </c>
      <c r="O27" s="240">
        <v>3</v>
      </c>
    </row>
    <row r="28" spans="1:80" x14ac:dyDescent="0.2">
      <c r="A28" s="249"/>
      <c r="B28" s="250"/>
      <c r="C28" s="362" t="s">
        <v>136</v>
      </c>
      <c r="D28" s="363"/>
      <c r="E28" s="363"/>
      <c r="F28" s="363"/>
      <c r="G28" s="364"/>
      <c r="I28" s="251"/>
      <c r="K28" s="251"/>
      <c r="L28" s="252" t="s">
        <v>136</v>
      </c>
      <c r="O28" s="240">
        <v>3</v>
      </c>
    </row>
    <row r="29" spans="1:80" ht="22.5" x14ac:dyDescent="0.2">
      <c r="A29" s="241">
        <v>9</v>
      </c>
      <c r="B29" s="242" t="s">
        <v>137</v>
      </c>
      <c r="C29" s="243" t="s">
        <v>138</v>
      </c>
      <c r="D29" s="244" t="s">
        <v>110</v>
      </c>
      <c r="E29" s="245">
        <v>1</v>
      </c>
      <c r="F29" s="245"/>
      <c r="G29" s="246">
        <f>E29*F29</f>
        <v>0</v>
      </c>
      <c r="H29" s="247">
        <v>0</v>
      </c>
      <c r="I29" s="248">
        <f>E29*H29</f>
        <v>0</v>
      </c>
      <c r="J29" s="247">
        <v>0</v>
      </c>
      <c r="K29" s="248">
        <f>E29*J29</f>
        <v>0</v>
      </c>
      <c r="O29" s="240">
        <v>2</v>
      </c>
      <c r="AA29" s="213">
        <v>1</v>
      </c>
      <c r="AB29" s="213">
        <v>1</v>
      </c>
      <c r="AC29" s="213">
        <v>1</v>
      </c>
      <c r="AZ29" s="213">
        <v>1</v>
      </c>
      <c r="BA29" s="213">
        <f>IF(AZ29=1,G29,0)</f>
        <v>0</v>
      </c>
      <c r="BB29" s="213">
        <f>IF(AZ29=2,G29,0)</f>
        <v>0</v>
      </c>
      <c r="BC29" s="213">
        <f>IF(AZ29=3,G29,0)</f>
        <v>0</v>
      </c>
      <c r="BD29" s="213">
        <f>IF(AZ29=4,G29,0)</f>
        <v>0</v>
      </c>
      <c r="BE29" s="213">
        <f>IF(AZ29=5,G29,0)</f>
        <v>0</v>
      </c>
      <c r="CA29" s="240">
        <v>1</v>
      </c>
      <c r="CB29" s="240">
        <v>1</v>
      </c>
    </row>
    <row r="30" spans="1:80" x14ac:dyDescent="0.2">
      <c r="A30" s="249"/>
      <c r="B30" s="250"/>
      <c r="C30" s="362" t="s">
        <v>139</v>
      </c>
      <c r="D30" s="363"/>
      <c r="E30" s="363"/>
      <c r="F30" s="363"/>
      <c r="G30" s="364"/>
      <c r="I30" s="251"/>
      <c r="K30" s="251"/>
      <c r="L30" s="252" t="s">
        <v>139</v>
      </c>
      <c r="O30" s="240">
        <v>3</v>
      </c>
    </row>
    <row r="31" spans="1:80" x14ac:dyDescent="0.2">
      <c r="A31" s="249"/>
      <c r="B31" s="250"/>
      <c r="C31" s="362" t="s">
        <v>140</v>
      </c>
      <c r="D31" s="363"/>
      <c r="E31" s="363"/>
      <c r="F31" s="363"/>
      <c r="G31" s="364"/>
      <c r="I31" s="251"/>
      <c r="K31" s="251"/>
      <c r="L31" s="252" t="s">
        <v>140</v>
      </c>
      <c r="O31" s="240">
        <v>3</v>
      </c>
    </row>
    <row r="32" spans="1:80" x14ac:dyDescent="0.2">
      <c r="A32" s="249"/>
      <c r="B32" s="250"/>
      <c r="C32" s="362" t="s">
        <v>141</v>
      </c>
      <c r="D32" s="363"/>
      <c r="E32" s="363"/>
      <c r="F32" s="363"/>
      <c r="G32" s="364"/>
      <c r="I32" s="251"/>
      <c r="K32" s="251"/>
      <c r="L32" s="252" t="s">
        <v>141</v>
      </c>
      <c r="O32" s="240">
        <v>3</v>
      </c>
    </row>
    <row r="33" spans="1:57" x14ac:dyDescent="0.2">
      <c r="A33" s="259"/>
      <c r="B33" s="260" t="s">
        <v>97</v>
      </c>
      <c r="C33" s="261" t="s">
        <v>132</v>
      </c>
      <c r="D33" s="262"/>
      <c r="E33" s="263"/>
      <c r="F33" s="264"/>
      <c r="G33" s="265">
        <f>SUM(G25:G32)</f>
        <v>0</v>
      </c>
      <c r="H33" s="266"/>
      <c r="I33" s="267">
        <f>SUM(I25:I32)</f>
        <v>0</v>
      </c>
      <c r="J33" s="266"/>
      <c r="K33" s="267">
        <f>SUM(K25:K32)</f>
        <v>0</v>
      </c>
      <c r="O33" s="240">
        <v>4</v>
      </c>
      <c r="BA33" s="268">
        <f>SUM(BA25:BA32)</f>
        <v>0</v>
      </c>
      <c r="BB33" s="268">
        <f>SUM(BB25:BB32)</f>
        <v>0</v>
      </c>
      <c r="BC33" s="268">
        <f>SUM(BC25:BC32)</f>
        <v>0</v>
      </c>
      <c r="BD33" s="268">
        <f>SUM(BD25:BD32)</f>
        <v>0</v>
      </c>
      <c r="BE33" s="268">
        <f>SUM(BE25:BE32)</f>
        <v>0</v>
      </c>
    </row>
    <row r="34" spans="1:57" x14ac:dyDescent="0.2">
      <c r="E34" s="213"/>
    </row>
    <row r="35" spans="1:57" x14ac:dyDescent="0.2">
      <c r="E35" s="213"/>
    </row>
    <row r="36" spans="1:57" x14ac:dyDescent="0.2">
      <c r="E36" s="213"/>
    </row>
    <row r="37" spans="1:57" x14ac:dyDescent="0.2">
      <c r="E37" s="213"/>
    </row>
    <row r="38" spans="1:57" x14ac:dyDescent="0.2">
      <c r="E38" s="213"/>
    </row>
    <row r="39" spans="1:57" x14ac:dyDescent="0.2">
      <c r="E39" s="213"/>
    </row>
    <row r="40" spans="1:57" x14ac:dyDescent="0.2">
      <c r="E40" s="213"/>
    </row>
    <row r="41" spans="1:57" x14ac:dyDescent="0.2">
      <c r="E41" s="213"/>
    </row>
    <row r="42" spans="1:57" x14ac:dyDescent="0.2">
      <c r="E42" s="213"/>
    </row>
    <row r="43" spans="1:57" x14ac:dyDescent="0.2">
      <c r="E43" s="213"/>
    </row>
    <row r="44" spans="1:57" x14ac:dyDescent="0.2">
      <c r="E44" s="213"/>
    </row>
    <row r="45" spans="1:57" x14ac:dyDescent="0.2">
      <c r="E45" s="213"/>
    </row>
    <row r="46" spans="1:57" x14ac:dyDescent="0.2">
      <c r="E46" s="213"/>
    </row>
    <row r="47" spans="1:57" x14ac:dyDescent="0.2">
      <c r="E47" s="213"/>
    </row>
    <row r="48" spans="1:57" x14ac:dyDescent="0.2">
      <c r="E48" s="213"/>
    </row>
    <row r="49" spans="1:7" x14ac:dyDescent="0.2">
      <c r="E49" s="213"/>
    </row>
    <row r="50" spans="1:7" x14ac:dyDescent="0.2">
      <c r="E50" s="213"/>
    </row>
    <row r="51" spans="1:7" x14ac:dyDescent="0.2">
      <c r="E51" s="213"/>
    </row>
    <row r="52" spans="1:7" x14ac:dyDescent="0.2">
      <c r="E52" s="213"/>
    </row>
    <row r="53" spans="1:7" x14ac:dyDescent="0.2">
      <c r="E53" s="213"/>
    </row>
    <row r="54" spans="1:7" x14ac:dyDescent="0.2">
      <c r="E54" s="213"/>
    </row>
    <row r="55" spans="1:7" x14ac:dyDescent="0.2">
      <c r="E55" s="213"/>
    </row>
    <row r="56" spans="1:7" x14ac:dyDescent="0.2">
      <c r="E56" s="213"/>
    </row>
    <row r="57" spans="1:7" x14ac:dyDescent="0.2">
      <c r="A57" s="258"/>
      <c r="B57" s="258"/>
      <c r="C57" s="258"/>
      <c r="D57" s="258"/>
      <c r="E57" s="258"/>
      <c r="F57" s="258"/>
      <c r="G57" s="258"/>
    </row>
    <row r="58" spans="1:7" x14ac:dyDescent="0.2">
      <c r="A58" s="258"/>
      <c r="B58" s="258"/>
      <c r="C58" s="258"/>
      <c r="D58" s="258"/>
      <c r="E58" s="258"/>
      <c r="F58" s="258"/>
      <c r="G58" s="258"/>
    </row>
    <row r="59" spans="1:7" x14ac:dyDescent="0.2">
      <c r="A59" s="258"/>
      <c r="B59" s="258"/>
      <c r="C59" s="258"/>
      <c r="D59" s="258"/>
      <c r="E59" s="258"/>
      <c r="F59" s="258"/>
      <c r="G59" s="258"/>
    </row>
    <row r="60" spans="1:7" x14ac:dyDescent="0.2">
      <c r="A60" s="258"/>
      <c r="B60" s="258"/>
      <c r="C60" s="258"/>
      <c r="D60" s="258"/>
      <c r="E60" s="258"/>
      <c r="F60" s="258"/>
      <c r="G60" s="258"/>
    </row>
    <row r="61" spans="1:7" x14ac:dyDescent="0.2">
      <c r="E61" s="213"/>
    </row>
    <row r="62" spans="1:7" x14ac:dyDescent="0.2">
      <c r="E62" s="213"/>
    </row>
    <row r="63" spans="1:7" x14ac:dyDescent="0.2">
      <c r="E63" s="213"/>
    </row>
    <row r="64" spans="1:7" x14ac:dyDescent="0.2">
      <c r="E64" s="213"/>
    </row>
    <row r="65" spans="5:5" x14ac:dyDescent="0.2">
      <c r="E65" s="213"/>
    </row>
    <row r="66" spans="5:5" x14ac:dyDescent="0.2">
      <c r="E66" s="213"/>
    </row>
    <row r="67" spans="5:5" x14ac:dyDescent="0.2">
      <c r="E67" s="213"/>
    </row>
    <row r="68" spans="5:5" x14ac:dyDescent="0.2">
      <c r="E68" s="213"/>
    </row>
    <row r="69" spans="5:5" x14ac:dyDescent="0.2">
      <c r="E69" s="213"/>
    </row>
    <row r="70" spans="5:5" x14ac:dyDescent="0.2">
      <c r="E70" s="213"/>
    </row>
    <row r="71" spans="5:5" x14ac:dyDescent="0.2">
      <c r="E71" s="213"/>
    </row>
    <row r="72" spans="5:5" x14ac:dyDescent="0.2">
      <c r="E72" s="213"/>
    </row>
    <row r="73" spans="5:5" x14ac:dyDescent="0.2">
      <c r="E73" s="213"/>
    </row>
    <row r="74" spans="5:5" x14ac:dyDescent="0.2">
      <c r="E74" s="213"/>
    </row>
    <row r="75" spans="5:5" x14ac:dyDescent="0.2">
      <c r="E75" s="213"/>
    </row>
    <row r="76" spans="5:5" x14ac:dyDescent="0.2">
      <c r="E76" s="213"/>
    </row>
    <row r="77" spans="5:5" x14ac:dyDescent="0.2">
      <c r="E77" s="213"/>
    </row>
    <row r="78" spans="5:5" x14ac:dyDescent="0.2">
      <c r="E78" s="213"/>
    </row>
    <row r="79" spans="5:5" x14ac:dyDescent="0.2">
      <c r="E79" s="213"/>
    </row>
    <row r="80" spans="5:5" x14ac:dyDescent="0.2">
      <c r="E80" s="213"/>
    </row>
    <row r="81" spans="1:7" x14ac:dyDescent="0.2">
      <c r="E81" s="213"/>
    </row>
    <row r="82" spans="1:7" x14ac:dyDescent="0.2">
      <c r="E82" s="213"/>
    </row>
    <row r="83" spans="1:7" x14ac:dyDescent="0.2">
      <c r="E83" s="213"/>
    </row>
    <row r="84" spans="1:7" x14ac:dyDescent="0.2">
      <c r="E84" s="213"/>
    </row>
    <row r="85" spans="1:7" x14ac:dyDescent="0.2">
      <c r="E85" s="213"/>
    </row>
    <row r="86" spans="1:7" x14ac:dyDescent="0.2">
      <c r="E86" s="213"/>
    </row>
    <row r="87" spans="1:7" x14ac:dyDescent="0.2">
      <c r="E87" s="213"/>
    </row>
    <row r="88" spans="1:7" x14ac:dyDescent="0.2">
      <c r="E88" s="213"/>
    </row>
    <row r="89" spans="1:7" x14ac:dyDescent="0.2">
      <c r="E89" s="213"/>
    </row>
    <row r="90" spans="1:7" x14ac:dyDescent="0.2">
      <c r="E90" s="213"/>
    </row>
    <row r="91" spans="1:7" x14ac:dyDescent="0.2">
      <c r="E91" s="213"/>
    </row>
    <row r="92" spans="1:7" x14ac:dyDescent="0.2">
      <c r="A92" s="269"/>
      <c r="B92" s="269"/>
    </row>
    <row r="93" spans="1:7" x14ac:dyDescent="0.2">
      <c r="A93" s="258"/>
      <c r="B93" s="258"/>
      <c r="C93" s="270"/>
      <c r="D93" s="270"/>
      <c r="E93" s="271"/>
      <c r="F93" s="270"/>
      <c r="G93" s="272"/>
    </row>
    <row r="94" spans="1:7" x14ac:dyDescent="0.2">
      <c r="A94" s="273"/>
      <c r="B94" s="273"/>
      <c r="C94" s="258"/>
      <c r="D94" s="258"/>
      <c r="E94" s="274"/>
      <c r="F94" s="258"/>
      <c r="G94" s="258"/>
    </row>
    <row r="95" spans="1:7" x14ac:dyDescent="0.2">
      <c r="A95" s="258"/>
      <c r="B95" s="258"/>
      <c r="C95" s="258"/>
      <c r="D95" s="258"/>
      <c r="E95" s="274"/>
      <c r="F95" s="258"/>
      <c r="G95" s="258"/>
    </row>
    <row r="96" spans="1:7" x14ac:dyDescent="0.2">
      <c r="A96" s="258"/>
      <c r="B96" s="258"/>
      <c r="C96" s="258"/>
      <c r="D96" s="258"/>
      <c r="E96" s="274"/>
      <c r="F96" s="258"/>
      <c r="G96" s="258"/>
    </row>
    <row r="97" spans="1:7" x14ac:dyDescent="0.2">
      <c r="A97" s="258"/>
      <c r="B97" s="258"/>
      <c r="C97" s="258"/>
      <c r="D97" s="258"/>
      <c r="E97" s="274"/>
      <c r="F97" s="258"/>
      <c r="G97" s="258"/>
    </row>
    <row r="98" spans="1:7" x14ac:dyDescent="0.2">
      <c r="A98" s="258"/>
      <c r="B98" s="258"/>
      <c r="C98" s="258"/>
      <c r="D98" s="258"/>
      <c r="E98" s="274"/>
      <c r="F98" s="258"/>
      <c r="G98" s="258"/>
    </row>
    <row r="99" spans="1:7" x14ac:dyDescent="0.2">
      <c r="A99" s="258"/>
      <c r="B99" s="258"/>
      <c r="C99" s="258"/>
      <c r="D99" s="258"/>
      <c r="E99" s="274"/>
      <c r="F99" s="258"/>
      <c r="G99" s="258"/>
    </row>
    <row r="100" spans="1:7" x14ac:dyDescent="0.2">
      <c r="A100" s="258"/>
      <c r="B100" s="258"/>
      <c r="C100" s="258"/>
      <c r="D100" s="258"/>
      <c r="E100" s="274"/>
      <c r="F100" s="258"/>
      <c r="G100" s="258"/>
    </row>
    <row r="101" spans="1:7" x14ac:dyDescent="0.2">
      <c r="A101" s="258"/>
      <c r="B101" s="258"/>
      <c r="C101" s="258"/>
      <c r="D101" s="258"/>
      <c r="E101" s="274"/>
      <c r="F101" s="258"/>
      <c r="G101" s="258"/>
    </row>
    <row r="102" spans="1:7" x14ac:dyDescent="0.2">
      <c r="A102" s="258"/>
      <c r="B102" s="258"/>
      <c r="C102" s="258"/>
      <c r="D102" s="258"/>
      <c r="E102" s="274"/>
      <c r="F102" s="258"/>
      <c r="G102" s="258"/>
    </row>
    <row r="103" spans="1:7" x14ac:dyDescent="0.2">
      <c r="A103" s="258"/>
      <c r="B103" s="258"/>
      <c r="C103" s="258"/>
      <c r="D103" s="258"/>
      <c r="E103" s="274"/>
      <c r="F103" s="258"/>
      <c r="G103" s="258"/>
    </row>
    <row r="104" spans="1:7" x14ac:dyDescent="0.2">
      <c r="A104" s="258"/>
      <c r="B104" s="258"/>
      <c r="C104" s="258"/>
      <c r="D104" s="258"/>
      <c r="E104" s="274"/>
      <c r="F104" s="258"/>
      <c r="G104" s="258"/>
    </row>
    <row r="105" spans="1:7" x14ac:dyDescent="0.2">
      <c r="A105" s="258"/>
      <c r="B105" s="258"/>
      <c r="C105" s="258"/>
      <c r="D105" s="258"/>
      <c r="E105" s="274"/>
      <c r="F105" s="258"/>
      <c r="G105" s="258"/>
    </row>
    <row r="106" spans="1:7" x14ac:dyDescent="0.2">
      <c r="A106" s="258"/>
      <c r="B106" s="258"/>
      <c r="C106" s="258"/>
      <c r="D106" s="258"/>
      <c r="E106" s="274"/>
      <c r="F106" s="258"/>
      <c r="G106" s="258"/>
    </row>
  </sheetData>
  <mergeCells count="18">
    <mergeCell ref="C10:G10"/>
    <mergeCell ref="C12:G12"/>
    <mergeCell ref="A1:G1"/>
    <mergeCell ref="A3:B3"/>
    <mergeCell ref="A4:B4"/>
    <mergeCell ref="E4:G4"/>
    <mergeCell ref="C9:G9"/>
    <mergeCell ref="C32:G32"/>
    <mergeCell ref="C14:G14"/>
    <mergeCell ref="C16:G16"/>
    <mergeCell ref="C17:G17"/>
    <mergeCell ref="C20:G20"/>
    <mergeCell ref="C21:G21"/>
    <mergeCell ref="C23:G23"/>
    <mergeCell ref="C27:G27"/>
    <mergeCell ref="C28:G28"/>
    <mergeCell ref="C30:G30"/>
    <mergeCell ref="C31:G3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5"/>
  <dimension ref="A1:BE51"/>
  <sheetViews>
    <sheetView topLeftCell="A13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74" t="s">
        <v>26</v>
      </c>
      <c r="B1" s="75"/>
      <c r="C1" s="75"/>
      <c r="D1" s="75"/>
      <c r="E1" s="75"/>
      <c r="F1" s="75"/>
      <c r="G1" s="75"/>
    </row>
    <row r="2" spans="1:57" ht="12.75" customHeight="1" x14ac:dyDescent="0.2">
      <c r="A2" s="76" t="s">
        <v>27</v>
      </c>
      <c r="B2" s="77"/>
      <c r="C2" s="78" t="s">
        <v>98</v>
      </c>
      <c r="D2" s="78" t="s">
        <v>339</v>
      </c>
      <c r="E2" s="79"/>
      <c r="F2" s="80" t="s">
        <v>28</v>
      </c>
      <c r="G2" s="81"/>
    </row>
    <row r="3" spans="1:57" ht="3" hidden="1" customHeight="1" x14ac:dyDescent="0.2">
      <c r="A3" s="82"/>
      <c r="B3" s="83"/>
      <c r="C3" s="84"/>
      <c r="D3" s="84"/>
      <c r="E3" s="85"/>
      <c r="F3" s="86"/>
      <c r="G3" s="87"/>
    </row>
    <row r="4" spans="1:57" ht="12" customHeight="1" x14ac:dyDescent="0.2">
      <c r="A4" s="88" t="s">
        <v>29</v>
      </c>
      <c r="B4" s="83"/>
      <c r="C4" s="84"/>
      <c r="D4" s="84"/>
      <c r="E4" s="85"/>
      <c r="F4" s="86" t="s">
        <v>30</v>
      </c>
      <c r="G4" s="89"/>
    </row>
    <row r="5" spans="1:57" ht="12.95" customHeight="1" x14ac:dyDescent="0.2">
      <c r="A5" s="90" t="s">
        <v>336</v>
      </c>
      <c r="B5" s="91"/>
      <c r="C5" s="92" t="s">
        <v>337</v>
      </c>
      <c r="D5" s="93"/>
      <c r="E5" s="91"/>
      <c r="F5" s="86" t="s">
        <v>31</v>
      </c>
      <c r="G5" s="87"/>
    </row>
    <row r="6" spans="1:57" ht="12.95" customHeight="1" x14ac:dyDescent="0.2">
      <c r="A6" s="88" t="s">
        <v>32</v>
      </c>
      <c r="B6" s="83"/>
      <c r="C6" s="84"/>
      <c r="D6" s="84"/>
      <c r="E6" s="85"/>
      <c r="F6" s="94" t="s">
        <v>33</v>
      </c>
      <c r="G6" s="95">
        <v>0</v>
      </c>
      <c r="O6" s="96"/>
    </row>
    <row r="7" spans="1:57" ht="12.95" customHeight="1" x14ac:dyDescent="0.2">
      <c r="A7" s="97" t="s">
        <v>98</v>
      </c>
      <c r="B7" s="98"/>
      <c r="C7" s="99" t="s">
        <v>99</v>
      </c>
      <c r="D7" s="100"/>
      <c r="E7" s="100"/>
      <c r="F7" s="101" t="s">
        <v>34</v>
      </c>
      <c r="G7" s="95">
        <f>IF(G6=0,,ROUND((F30+F32)/G6,1))</f>
        <v>0</v>
      </c>
    </row>
    <row r="8" spans="1:57" x14ac:dyDescent="0.2">
      <c r="A8" s="102" t="s">
        <v>35</v>
      </c>
      <c r="B8" s="86"/>
      <c r="C8" s="350" t="s">
        <v>151</v>
      </c>
      <c r="D8" s="350"/>
      <c r="E8" s="351"/>
      <c r="F8" s="103" t="s">
        <v>36</v>
      </c>
      <c r="G8" s="104"/>
      <c r="H8" s="105"/>
      <c r="I8" s="106"/>
    </row>
    <row r="9" spans="1:57" x14ac:dyDescent="0.2">
      <c r="A9" s="102" t="s">
        <v>37</v>
      </c>
      <c r="B9" s="86"/>
      <c r="C9" s="350"/>
      <c r="D9" s="350"/>
      <c r="E9" s="351"/>
      <c r="F9" s="86"/>
      <c r="G9" s="107"/>
      <c r="H9" s="108"/>
    </row>
    <row r="10" spans="1:57" x14ac:dyDescent="0.2">
      <c r="A10" s="102" t="s">
        <v>38</v>
      </c>
      <c r="B10" s="86"/>
      <c r="C10" s="350" t="s">
        <v>150</v>
      </c>
      <c r="D10" s="350"/>
      <c r="E10" s="350"/>
      <c r="F10" s="109"/>
      <c r="G10" s="110"/>
      <c r="H10" s="111"/>
    </row>
    <row r="11" spans="1:57" ht="13.5" customHeight="1" x14ac:dyDescent="0.2">
      <c r="A11" s="102" t="s">
        <v>39</v>
      </c>
      <c r="B11" s="86"/>
      <c r="C11" s="350"/>
      <c r="D11" s="350"/>
      <c r="E11" s="350"/>
      <c r="F11" s="112" t="s">
        <v>40</v>
      </c>
      <c r="G11" s="113"/>
      <c r="H11" s="108"/>
      <c r="BA11" s="114"/>
      <c r="BB11" s="114"/>
      <c r="BC11" s="114"/>
      <c r="BD11" s="114"/>
      <c r="BE11" s="114"/>
    </row>
    <row r="12" spans="1:57" ht="12.75" customHeight="1" x14ac:dyDescent="0.2">
      <c r="A12" s="115" t="s">
        <v>41</v>
      </c>
      <c r="B12" s="83"/>
      <c r="C12" s="352"/>
      <c r="D12" s="352"/>
      <c r="E12" s="352"/>
      <c r="F12" s="116" t="s">
        <v>42</v>
      </c>
      <c r="G12" s="117"/>
      <c r="H12" s="108"/>
    </row>
    <row r="13" spans="1:57" ht="28.5" customHeight="1" thickBot="1" x14ac:dyDescent="0.25">
      <c r="A13" s="118" t="s">
        <v>43</v>
      </c>
      <c r="B13" s="119"/>
      <c r="C13" s="119"/>
      <c r="D13" s="119"/>
      <c r="E13" s="120"/>
      <c r="F13" s="120"/>
      <c r="G13" s="121"/>
      <c r="H13" s="108"/>
    </row>
    <row r="14" spans="1:57" ht="17.25" customHeight="1" thickBot="1" x14ac:dyDescent="0.25">
      <c r="A14" s="122" t="s">
        <v>44</v>
      </c>
      <c r="B14" s="123"/>
      <c r="C14" s="124"/>
      <c r="D14" s="125" t="s">
        <v>45</v>
      </c>
      <c r="E14" s="126"/>
      <c r="F14" s="126"/>
      <c r="G14" s="124"/>
    </row>
    <row r="15" spans="1:57" ht="15.95" customHeight="1" x14ac:dyDescent="0.2">
      <c r="A15" s="127"/>
      <c r="B15" s="128" t="s">
        <v>46</v>
      </c>
      <c r="C15" s="129">
        <f>'SO 04.1 51-2017 Rek'!E26</f>
        <v>0</v>
      </c>
      <c r="D15" s="130" t="str">
        <f>'SO 04.1 51-2017 Rek'!A31</f>
        <v>Ztížené výrobní podmínky</v>
      </c>
      <c r="E15" s="131"/>
      <c r="F15" s="132"/>
      <c r="G15" s="129">
        <f>'SO 04.1 51-2017 Rek'!I31</f>
        <v>0</v>
      </c>
    </row>
    <row r="16" spans="1:57" ht="15.95" customHeight="1" x14ac:dyDescent="0.2">
      <c r="A16" s="127" t="s">
        <v>47</v>
      </c>
      <c r="B16" s="128" t="s">
        <v>48</v>
      </c>
      <c r="C16" s="129">
        <f>'SO 04.1 51-2017 Rek'!F26</f>
        <v>0</v>
      </c>
      <c r="D16" s="82" t="str">
        <f>'SO 04.1 51-2017 Rek'!A32</f>
        <v>Oborová přirážka</v>
      </c>
      <c r="E16" s="133"/>
      <c r="F16" s="134"/>
      <c r="G16" s="129">
        <f>'SO 04.1 51-2017 Rek'!I32</f>
        <v>0</v>
      </c>
    </row>
    <row r="17" spans="1:7" ht="15.95" customHeight="1" x14ac:dyDescent="0.2">
      <c r="A17" s="127" t="s">
        <v>49</v>
      </c>
      <c r="B17" s="128" t="s">
        <v>50</v>
      </c>
      <c r="C17" s="129">
        <f>'SO 04.1 51-2017 Rek'!H26</f>
        <v>0</v>
      </c>
      <c r="D17" s="82" t="str">
        <f>'SO 04.1 51-2017 Rek'!A33</f>
        <v>Přesun stavebních kapacit</v>
      </c>
      <c r="E17" s="133"/>
      <c r="F17" s="134"/>
      <c r="G17" s="129">
        <f>'SO 04.1 51-2017 Rek'!I33</f>
        <v>0</v>
      </c>
    </row>
    <row r="18" spans="1:7" ht="15.95" customHeight="1" x14ac:dyDescent="0.2">
      <c r="A18" s="135" t="s">
        <v>51</v>
      </c>
      <c r="B18" s="136" t="s">
        <v>52</v>
      </c>
      <c r="C18" s="129">
        <f>'SO 04.1 51-2017 Rek'!G26</f>
        <v>0</v>
      </c>
      <c r="D18" s="82" t="str">
        <f>'SO 04.1 51-2017 Rek'!A34</f>
        <v>Mimostaveništní doprava</v>
      </c>
      <c r="E18" s="133"/>
      <c r="F18" s="134"/>
      <c r="G18" s="129">
        <f>'SO 04.1 51-2017 Rek'!I34</f>
        <v>0</v>
      </c>
    </row>
    <row r="19" spans="1:7" ht="15.95" customHeight="1" x14ac:dyDescent="0.2">
      <c r="A19" s="137" t="s">
        <v>53</v>
      </c>
      <c r="B19" s="128"/>
      <c r="C19" s="129">
        <f>SUM(C15:C18)</f>
        <v>0</v>
      </c>
      <c r="D19" s="82" t="str">
        <f>'SO 04.1 51-2017 Rek'!A35</f>
        <v>Zařízení staveniště</v>
      </c>
      <c r="E19" s="133"/>
      <c r="F19" s="134"/>
      <c r="G19" s="129">
        <f>'SO 04.1 51-2017 Rek'!I35</f>
        <v>0</v>
      </c>
    </row>
    <row r="20" spans="1:7" ht="15.95" customHeight="1" x14ac:dyDescent="0.2">
      <c r="A20" s="137"/>
      <c r="B20" s="128"/>
      <c r="C20" s="129"/>
      <c r="D20" s="82" t="str">
        <f>'SO 04.1 51-2017 Rek'!A36</f>
        <v>Provoz investora</v>
      </c>
      <c r="E20" s="133"/>
      <c r="F20" s="134"/>
      <c r="G20" s="129">
        <f>'SO 04.1 51-2017 Rek'!I36</f>
        <v>0</v>
      </c>
    </row>
    <row r="21" spans="1:7" ht="15.95" customHeight="1" x14ac:dyDescent="0.2">
      <c r="A21" s="137" t="s">
        <v>25</v>
      </c>
      <c r="B21" s="128"/>
      <c r="C21" s="129">
        <f>'SO 04.1 51-2017 Rek'!I26</f>
        <v>0</v>
      </c>
      <c r="D21" s="82" t="str">
        <f>'SO 04.1 51-2017 Rek'!A37</f>
        <v>Kompletační činnost (IČD)</v>
      </c>
      <c r="E21" s="133"/>
      <c r="F21" s="134"/>
      <c r="G21" s="129">
        <f>'SO 04.1 51-2017 Rek'!I37</f>
        <v>0</v>
      </c>
    </row>
    <row r="22" spans="1:7" ht="15.95" customHeight="1" x14ac:dyDescent="0.2">
      <c r="A22" s="138" t="s">
        <v>54</v>
      </c>
      <c r="B22" s="108"/>
      <c r="C22" s="129">
        <f>C19+C21</f>
        <v>0</v>
      </c>
      <c r="D22" s="82" t="s">
        <v>55</v>
      </c>
      <c r="E22" s="133"/>
      <c r="F22" s="134"/>
      <c r="G22" s="129">
        <f>G23-SUM(G15:G21)</f>
        <v>0</v>
      </c>
    </row>
    <row r="23" spans="1:7" ht="15.95" customHeight="1" thickBot="1" x14ac:dyDescent="0.25">
      <c r="A23" s="348" t="s">
        <v>56</v>
      </c>
      <c r="B23" s="349"/>
      <c r="C23" s="139">
        <f>C22+G23</f>
        <v>0</v>
      </c>
      <c r="D23" s="140" t="s">
        <v>57</v>
      </c>
      <c r="E23" s="141"/>
      <c r="F23" s="142"/>
      <c r="G23" s="129">
        <f>'SO 04.1 51-2017 Rek'!H39</f>
        <v>0</v>
      </c>
    </row>
    <row r="24" spans="1:7" x14ac:dyDescent="0.2">
      <c r="A24" s="143" t="s">
        <v>58</v>
      </c>
      <c r="B24" s="144"/>
      <c r="C24" s="145"/>
      <c r="D24" s="144" t="s">
        <v>59</v>
      </c>
      <c r="E24" s="144"/>
      <c r="F24" s="146" t="s">
        <v>60</v>
      </c>
      <c r="G24" s="147"/>
    </row>
    <row r="25" spans="1:7" x14ac:dyDescent="0.2">
      <c r="A25" s="138" t="s">
        <v>61</v>
      </c>
      <c r="B25" s="108"/>
      <c r="C25" s="148"/>
      <c r="D25" s="108" t="s">
        <v>61</v>
      </c>
      <c r="F25" s="149" t="s">
        <v>61</v>
      </c>
      <c r="G25" s="150"/>
    </row>
    <row r="26" spans="1:7" ht="37.5" customHeight="1" x14ac:dyDescent="0.2">
      <c r="A26" s="138" t="s">
        <v>62</v>
      </c>
      <c r="B26" s="151"/>
      <c r="C26" s="148"/>
      <c r="D26" s="108" t="s">
        <v>62</v>
      </c>
      <c r="F26" s="149" t="s">
        <v>62</v>
      </c>
      <c r="G26" s="150"/>
    </row>
    <row r="27" spans="1:7" x14ac:dyDescent="0.2">
      <c r="A27" s="138"/>
      <c r="B27" s="152"/>
      <c r="C27" s="148"/>
      <c r="D27" s="108"/>
      <c r="F27" s="149"/>
      <c r="G27" s="150"/>
    </row>
    <row r="28" spans="1:7" x14ac:dyDescent="0.2">
      <c r="A28" s="138" t="s">
        <v>63</v>
      </c>
      <c r="B28" s="108"/>
      <c r="C28" s="148"/>
      <c r="D28" s="149" t="s">
        <v>64</v>
      </c>
      <c r="E28" s="148"/>
      <c r="F28" s="153" t="s">
        <v>64</v>
      </c>
      <c r="G28" s="150"/>
    </row>
    <row r="29" spans="1:7" ht="69" customHeight="1" x14ac:dyDescent="0.2">
      <c r="A29" s="138"/>
      <c r="B29" s="108"/>
      <c r="C29" s="154"/>
      <c r="D29" s="155"/>
      <c r="E29" s="154"/>
      <c r="F29" s="108"/>
      <c r="G29" s="150"/>
    </row>
    <row r="30" spans="1:7" x14ac:dyDescent="0.2">
      <c r="A30" s="156" t="s">
        <v>12</v>
      </c>
      <c r="B30" s="157"/>
      <c r="C30" s="158">
        <v>21</v>
      </c>
      <c r="D30" s="157" t="s">
        <v>65</v>
      </c>
      <c r="E30" s="159"/>
      <c r="F30" s="343">
        <f>C23-F32</f>
        <v>0</v>
      </c>
      <c r="G30" s="344"/>
    </row>
    <row r="31" spans="1:7" x14ac:dyDescent="0.2">
      <c r="A31" s="156" t="s">
        <v>66</v>
      </c>
      <c r="B31" s="157"/>
      <c r="C31" s="158">
        <f>C30</f>
        <v>21</v>
      </c>
      <c r="D31" s="157" t="s">
        <v>67</v>
      </c>
      <c r="E31" s="159"/>
      <c r="F31" s="343">
        <f>ROUND(PRODUCT(F30,C31/100),0)</f>
        <v>0</v>
      </c>
      <c r="G31" s="344"/>
    </row>
    <row r="32" spans="1:7" x14ac:dyDescent="0.2">
      <c r="A32" s="156" t="s">
        <v>12</v>
      </c>
      <c r="B32" s="157"/>
      <c r="C32" s="158">
        <v>0</v>
      </c>
      <c r="D32" s="157" t="s">
        <v>67</v>
      </c>
      <c r="E32" s="159"/>
      <c r="F32" s="343">
        <v>0</v>
      </c>
      <c r="G32" s="344"/>
    </row>
    <row r="33" spans="1:8" x14ac:dyDescent="0.2">
      <c r="A33" s="156" t="s">
        <v>66</v>
      </c>
      <c r="B33" s="160"/>
      <c r="C33" s="161">
        <f>C32</f>
        <v>0</v>
      </c>
      <c r="D33" s="157" t="s">
        <v>67</v>
      </c>
      <c r="E33" s="134"/>
      <c r="F33" s="343">
        <f>ROUND(PRODUCT(F32,C33/100),0)</f>
        <v>0</v>
      </c>
      <c r="G33" s="344"/>
    </row>
    <row r="34" spans="1:8" s="165" customFormat="1" ht="19.5" customHeight="1" thickBot="1" x14ac:dyDescent="0.3">
      <c r="A34" s="162" t="s">
        <v>68</v>
      </c>
      <c r="B34" s="163"/>
      <c r="C34" s="163"/>
      <c r="D34" s="163"/>
      <c r="E34" s="164"/>
      <c r="F34" s="345">
        <f>ROUND(SUM(F30:F33),0)</f>
        <v>0</v>
      </c>
      <c r="G34" s="346"/>
    </row>
    <row r="36" spans="1:8" x14ac:dyDescent="0.2">
      <c r="A36" s="2" t="s">
        <v>69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47"/>
      <c r="C37" s="347"/>
      <c r="D37" s="347"/>
      <c r="E37" s="347"/>
      <c r="F37" s="347"/>
      <c r="G37" s="347"/>
      <c r="H37" s="1" t="s">
        <v>2</v>
      </c>
    </row>
    <row r="38" spans="1:8" ht="12.75" customHeight="1" x14ac:dyDescent="0.2">
      <c r="A38" s="166"/>
      <c r="B38" s="347"/>
      <c r="C38" s="347"/>
      <c r="D38" s="347"/>
      <c r="E38" s="347"/>
      <c r="F38" s="347"/>
      <c r="G38" s="347"/>
      <c r="H38" s="1" t="s">
        <v>2</v>
      </c>
    </row>
    <row r="39" spans="1:8" x14ac:dyDescent="0.2">
      <c r="A39" s="166"/>
      <c r="B39" s="347"/>
      <c r="C39" s="347"/>
      <c r="D39" s="347"/>
      <c r="E39" s="347"/>
      <c r="F39" s="347"/>
      <c r="G39" s="347"/>
      <c r="H39" s="1" t="s">
        <v>2</v>
      </c>
    </row>
    <row r="40" spans="1:8" x14ac:dyDescent="0.2">
      <c r="A40" s="166"/>
      <c r="B40" s="347"/>
      <c r="C40" s="347"/>
      <c r="D40" s="347"/>
      <c r="E40" s="347"/>
      <c r="F40" s="347"/>
      <c r="G40" s="347"/>
      <c r="H40" s="1" t="s">
        <v>2</v>
      </c>
    </row>
    <row r="41" spans="1:8" x14ac:dyDescent="0.2">
      <c r="A41" s="166"/>
      <c r="B41" s="347"/>
      <c r="C41" s="347"/>
      <c r="D41" s="347"/>
      <c r="E41" s="347"/>
      <c r="F41" s="347"/>
      <c r="G41" s="347"/>
      <c r="H41" s="1" t="s">
        <v>2</v>
      </c>
    </row>
    <row r="42" spans="1:8" x14ac:dyDescent="0.2">
      <c r="A42" s="166"/>
      <c r="B42" s="347"/>
      <c r="C42" s="347"/>
      <c r="D42" s="347"/>
      <c r="E42" s="347"/>
      <c r="F42" s="347"/>
      <c r="G42" s="347"/>
      <c r="H42" s="1" t="s">
        <v>2</v>
      </c>
    </row>
    <row r="43" spans="1:8" x14ac:dyDescent="0.2">
      <c r="A43" s="166"/>
      <c r="B43" s="347"/>
      <c r="C43" s="347"/>
      <c r="D43" s="347"/>
      <c r="E43" s="347"/>
      <c r="F43" s="347"/>
      <c r="G43" s="347"/>
      <c r="H43" s="1" t="s">
        <v>2</v>
      </c>
    </row>
    <row r="44" spans="1:8" ht="12.75" customHeight="1" x14ac:dyDescent="0.2">
      <c r="A44" s="166"/>
      <c r="B44" s="347"/>
      <c r="C44" s="347"/>
      <c r="D44" s="347"/>
      <c r="E44" s="347"/>
      <c r="F44" s="347"/>
      <c r="G44" s="347"/>
      <c r="H44" s="1" t="s">
        <v>2</v>
      </c>
    </row>
    <row r="45" spans="1:8" ht="12.75" customHeight="1" x14ac:dyDescent="0.2">
      <c r="A45" s="166"/>
      <c r="B45" s="347"/>
      <c r="C45" s="347"/>
      <c r="D45" s="347"/>
      <c r="E45" s="347"/>
      <c r="F45" s="347"/>
      <c r="G45" s="347"/>
      <c r="H45" s="1" t="s">
        <v>2</v>
      </c>
    </row>
    <row r="46" spans="1:8" x14ac:dyDescent="0.2">
      <c r="B46" s="342"/>
      <c r="C46" s="342"/>
      <c r="D46" s="342"/>
      <c r="E46" s="342"/>
      <c r="F46" s="342"/>
      <c r="G46" s="342"/>
    </row>
    <row r="47" spans="1:8" x14ac:dyDescent="0.2">
      <c r="B47" s="342"/>
      <c r="C47" s="342"/>
      <c r="D47" s="342"/>
      <c r="E47" s="342"/>
      <c r="F47" s="342"/>
      <c r="G47" s="342"/>
    </row>
    <row r="48" spans="1:8" x14ac:dyDescent="0.2">
      <c r="B48" s="342"/>
      <c r="C48" s="342"/>
      <c r="D48" s="342"/>
      <c r="E48" s="342"/>
      <c r="F48" s="342"/>
      <c r="G48" s="342"/>
    </row>
    <row r="49" spans="2:7" x14ac:dyDescent="0.2">
      <c r="B49" s="342"/>
      <c r="C49" s="342"/>
      <c r="D49" s="342"/>
      <c r="E49" s="342"/>
      <c r="F49" s="342"/>
      <c r="G49" s="342"/>
    </row>
    <row r="50" spans="2:7" x14ac:dyDescent="0.2">
      <c r="B50" s="342"/>
      <c r="C50" s="342"/>
      <c r="D50" s="342"/>
      <c r="E50" s="342"/>
      <c r="F50" s="342"/>
      <c r="G50" s="342"/>
    </row>
    <row r="51" spans="2:7" x14ac:dyDescent="0.2">
      <c r="B51" s="342"/>
      <c r="C51" s="342"/>
      <c r="D51" s="342"/>
      <c r="E51" s="342"/>
      <c r="F51" s="342"/>
      <c r="G51" s="342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6"/>
  <dimension ref="A1:BE90"/>
  <sheetViews>
    <sheetView workbookViewId="0">
      <selection activeCell="E20" sqref="E20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53" t="s">
        <v>3</v>
      </c>
      <c r="B1" s="354"/>
      <c r="C1" s="167" t="s">
        <v>100</v>
      </c>
      <c r="D1" s="168"/>
      <c r="E1" s="169"/>
      <c r="F1" s="168"/>
      <c r="G1" s="170" t="s">
        <v>70</v>
      </c>
      <c r="H1" s="171" t="s">
        <v>98</v>
      </c>
      <c r="I1" s="172"/>
    </row>
    <row r="2" spans="1:9" ht="13.5" thickBot="1" x14ac:dyDescent="0.25">
      <c r="A2" s="355" t="s">
        <v>71</v>
      </c>
      <c r="B2" s="356"/>
      <c r="C2" s="173" t="s">
        <v>338</v>
      </c>
      <c r="D2" s="174"/>
      <c r="E2" s="175"/>
      <c r="F2" s="174"/>
      <c r="G2" s="357" t="s">
        <v>339</v>
      </c>
      <c r="H2" s="358"/>
      <c r="I2" s="359"/>
    </row>
    <row r="3" spans="1:9" ht="13.5" thickTop="1" x14ac:dyDescent="0.2">
      <c r="F3" s="108"/>
    </row>
    <row r="4" spans="1:9" ht="19.5" customHeight="1" x14ac:dyDescent="0.25">
      <c r="A4" s="176" t="s">
        <v>72</v>
      </c>
      <c r="B4" s="177"/>
      <c r="C4" s="177"/>
      <c r="D4" s="177"/>
      <c r="E4" s="178"/>
      <c r="F4" s="177"/>
      <c r="G4" s="177"/>
      <c r="H4" s="177"/>
      <c r="I4" s="177"/>
    </row>
    <row r="5" spans="1:9" ht="13.5" thickBot="1" x14ac:dyDescent="0.25"/>
    <row r="6" spans="1:9" s="108" customFormat="1" ht="13.5" thickBot="1" x14ac:dyDescent="0.25">
      <c r="A6" s="179"/>
      <c r="B6" s="180" t="s">
        <v>73</v>
      </c>
      <c r="C6" s="180"/>
      <c r="D6" s="181"/>
      <c r="E6" s="182" t="s">
        <v>21</v>
      </c>
      <c r="F6" s="183" t="s">
        <v>22</v>
      </c>
      <c r="G6" s="183" t="s">
        <v>23</v>
      </c>
      <c r="H6" s="183" t="s">
        <v>24</v>
      </c>
      <c r="I6" s="184" t="s">
        <v>25</v>
      </c>
    </row>
    <row r="7" spans="1:9" s="108" customFormat="1" x14ac:dyDescent="0.2">
      <c r="A7" s="275" t="str">
        <f>'SO 04.1 51-2017 Pol'!B7</f>
        <v>1</v>
      </c>
      <c r="B7" s="62" t="str">
        <f>'SO 04.1 51-2017 Pol'!C7</f>
        <v>Zemní práce</v>
      </c>
      <c r="D7" s="185"/>
      <c r="E7" s="276">
        <f>'SO 04.1 51-2017 Pol'!BA70</f>
        <v>0</v>
      </c>
      <c r="F7" s="277">
        <f>'SO 04.1 51-2017 Pol'!BB70</f>
        <v>0</v>
      </c>
      <c r="G7" s="277">
        <f>'SO 04.1 51-2017 Pol'!BC70</f>
        <v>0</v>
      </c>
      <c r="H7" s="277">
        <f>'SO 04.1 51-2017 Pol'!BD70</f>
        <v>0</v>
      </c>
      <c r="I7" s="278">
        <f>'SO 04.1 51-2017 Pol'!BE70</f>
        <v>0</v>
      </c>
    </row>
    <row r="8" spans="1:9" s="108" customFormat="1" x14ac:dyDescent="0.2">
      <c r="A8" s="275" t="str">
        <f>'SO 04.1 51-2017 Pol'!B71</f>
        <v>11</v>
      </c>
      <c r="B8" s="62" t="str">
        <f>'SO 04.1 51-2017 Pol'!C71</f>
        <v>Přípravné a přidružené práce</v>
      </c>
      <c r="D8" s="185"/>
      <c r="E8" s="276">
        <f>'SO 04.1 51-2017 Pol'!G80</f>
        <v>0</v>
      </c>
      <c r="F8" s="277">
        <f>'SO 04.1 51-2017 Pol'!BB80</f>
        <v>0</v>
      </c>
      <c r="G8" s="277">
        <f>'SO 04.1 51-2017 Pol'!BC80</f>
        <v>0</v>
      </c>
      <c r="H8" s="277">
        <f>'SO 04.1 51-2017 Pol'!BD80</f>
        <v>0</v>
      </c>
      <c r="I8" s="278">
        <f>'SO 04.1 51-2017 Pol'!BE80</f>
        <v>0</v>
      </c>
    </row>
    <row r="9" spans="1:9" s="108" customFormat="1" x14ac:dyDescent="0.2">
      <c r="A9" s="275" t="str">
        <f>'SO 04.1 51-2017 Pol'!B81</f>
        <v>18</v>
      </c>
      <c r="B9" s="62" t="str">
        <f>'SO 04.1 51-2017 Pol'!C81</f>
        <v>Povrchové úpravy terénu</v>
      </c>
      <c r="D9" s="185"/>
      <c r="E9" s="276">
        <f>'SO 04.1 51-2017 Pol'!BA90</f>
        <v>0</v>
      </c>
      <c r="F9" s="277">
        <f>'SO 04.1 51-2017 Pol'!BB90</f>
        <v>0</v>
      </c>
      <c r="G9" s="277">
        <f>'SO 04.1 51-2017 Pol'!BC90</f>
        <v>0</v>
      </c>
      <c r="H9" s="277">
        <f>'SO 04.1 51-2017 Pol'!BD90</f>
        <v>0</v>
      </c>
      <c r="I9" s="278">
        <f>'SO 04.1 51-2017 Pol'!BE90</f>
        <v>0</v>
      </c>
    </row>
    <row r="10" spans="1:9" s="108" customFormat="1" x14ac:dyDescent="0.2">
      <c r="A10" s="275" t="str">
        <f>'SO 04.1 51-2017 Pol'!B91</f>
        <v>21</v>
      </c>
      <c r="B10" s="62" t="str">
        <f>'SO 04.1 51-2017 Pol'!C91</f>
        <v>Úprava podloží a základ.spáry</v>
      </c>
      <c r="D10" s="185"/>
      <c r="E10" s="276">
        <f>'SO 04.1 51-2017 Pol'!BA94</f>
        <v>0</v>
      </c>
      <c r="F10" s="277">
        <f>'SO 04.1 51-2017 Pol'!BB94</f>
        <v>0</v>
      </c>
      <c r="G10" s="277">
        <f>'SO 04.1 51-2017 Pol'!BC94</f>
        <v>0</v>
      </c>
      <c r="H10" s="277">
        <f>'SO 04.1 51-2017 Pol'!BD94</f>
        <v>0</v>
      </c>
      <c r="I10" s="278">
        <f>'SO 04.1 51-2017 Pol'!BE94</f>
        <v>0</v>
      </c>
    </row>
    <row r="11" spans="1:9" s="108" customFormat="1" x14ac:dyDescent="0.2">
      <c r="A11" s="275" t="str">
        <f>'SO 04.1 51-2017 Pol'!B95</f>
        <v>27</v>
      </c>
      <c r="B11" s="62" t="str">
        <f>'SO 04.1 51-2017 Pol'!C95</f>
        <v>Základy</v>
      </c>
      <c r="D11" s="185"/>
      <c r="E11" s="276">
        <f>'SO 04.1 51-2017 Pol'!BA111</f>
        <v>0</v>
      </c>
      <c r="F11" s="277">
        <f>'SO 04.1 51-2017 Pol'!BB111</f>
        <v>0</v>
      </c>
      <c r="G11" s="277">
        <f>'SO 04.1 51-2017 Pol'!BC111</f>
        <v>0</v>
      </c>
      <c r="H11" s="277">
        <f>'SO 04.1 51-2017 Pol'!BD111</f>
        <v>0</v>
      </c>
      <c r="I11" s="278">
        <f>'SO 04.1 51-2017 Pol'!BE111</f>
        <v>0</v>
      </c>
    </row>
    <row r="12" spans="1:9" s="108" customFormat="1" x14ac:dyDescent="0.2">
      <c r="A12" s="275" t="str">
        <f>'SO 04.1 51-2017 Pol'!B112</f>
        <v>33</v>
      </c>
      <c r="B12" s="62" t="str">
        <f>'SO 04.1 51-2017 Pol'!C112</f>
        <v>Sloupy a pilíře,stožáry,stojky</v>
      </c>
      <c r="D12" s="185"/>
      <c r="E12" s="276">
        <f>'SO 04.1 51-2017 Pol'!BA117</f>
        <v>0</v>
      </c>
      <c r="F12" s="277">
        <f>'SO 04.1 51-2017 Pol'!BB117</f>
        <v>0</v>
      </c>
      <c r="G12" s="277">
        <f>'SO 04.1 51-2017 Pol'!BC117</f>
        <v>0</v>
      </c>
      <c r="H12" s="277">
        <f>'SO 04.1 51-2017 Pol'!BD117</f>
        <v>0</v>
      </c>
      <c r="I12" s="278">
        <f>'SO 04.1 51-2017 Pol'!BE117</f>
        <v>0</v>
      </c>
    </row>
    <row r="13" spans="1:9" s="108" customFormat="1" x14ac:dyDescent="0.2">
      <c r="A13" s="275" t="str">
        <f>'SO 04.1 51-2017 Pol'!B118</f>
        <v>45</v>
      </c>
      <c r="B13" s="62" t="str">
        <f>'SO 04.1 51-2017 Pol'!C118</f>
        <v>Podkladní a vedlejší konstrukce</v>
      </c>
      <c r="D13" s="185"/>
      <c r="E13" s="276">
        <f>'SO 04.1 51-2017 Pol'!BA122</f>
        <v>0</v>
      </c>
      <c r="F13" s="277">
        <f>'SO 04.1 51-2017 Pol'!BB122</f>
        <v>0</v>
      </c>
      <c r="G13" s="277">
        <f>'SO 04.1 51-2017 Pol'!BC122</f>
        <v>0</v>
      </c>
      <c r="H13" s="277">
        <f>'SO 04.1 51-2017 Pol'!BD122</f>
        <v>0</v>
      </c>
      <c r="I13" s="278">
        <f>'SO 04.1 51-2017 Pol'!BE122</f>
        <v>0</v>
      </c>
    </row>
    <row r="14" spans="1:9" s="108" customFormat="1" x14ac:dyDescent="0.2">
      <c r="A14" s="275" t="str">
        <f>'SO 04.1 51-2017 Pol'!B123</f>
        <v>56</v>
      </c>
      <c r="B14" s="62" t="str">
        <f>'SO 04.1 51-2017 Pol'!C123</f>
        <v>Podkladní vrstvy komunikací a zpevněných ploch</v>
      </c>
      <c r="D14" s="185"/>
      <c r="E14" s="276">
        <f>'SO 04.1 51-2017 Pol'!BA128</f>
        <v>0</v>
      </c>
      <c r="F14" s="277">
        <f>'SO 04.1 51-2017 Pol'!BB128</f>
        <v>0</v>
      </c>
      <c r="G14" s="277">
        <f>'SO 04.1 51-2017 Pol'!BC128</f>
        <v>0</v>
      </c>
      <c r="H14" s="277">
        <f>'SO 04.1 51-2017 Pol'!BD128</f>
        <v>0</v>
      </c>
      <c r="I14" s="278">
        <f>'SO 04.1 51-2017 Pol'!BE128</f>
        <v>0</v>
      </c>
    </row>
    <row r="15" spans="1:9" s="108" customFormat="1" x14ac:dyDescent="0.2">
      <c r="A15" s="275" t="str">
        <f>'SO 04.1 51-2017 Pol'!B129</f>
        <v>57</v>
      </c>
      <c r="B15" s="62" t="str">
        <f>'SO 04.1 51-2017 Pol'!C129</f>
        <v>Kryty štěrkových a živičných komunikací</v>
      </c>
      <c r="D15" s="185"/>
      <c r="E15" s="276">
        <f>'SO 04.1 51-2017 Pol'!BA132</f>
        <v>0</v>
      </c>
      <c r="F15" s="277">
        <f>'SO 04.1 51-2017 Pol'!BB132</f>
        <v>0</v>
      </c>
      <c r="G15" s="277">
        <f>'SO 04.1 51-2017 Pol'!BC132</f>
        <v>0</v>
      </c>
      <c r="H15" s="277">
        <f>'SO 04.1 51-2017 Pol'!BD132</f>
        <v>0</v>
      </c>
      <c r="I15" s="278">
        <f>'SO 04.1 51-2017 Pol'!BE132</f>
        <v>0</v>
      </c>
    </row>
    <row r="16" spans="1:9" s="108" customFormat="1" x14ac:dyDescent="0.2">
      <c r="A16" s="275" t="str">
        <f>'SO 04.1 51-2017 Pol'!B133</f>
        <v>59</v>
      </c>
      <c r="B16" s="62" t="str">
        <f>'SO 04.1 51-2017 Pol'!C133</f>
        <v>Dlažby a předlažby komunikací</v>
      </c>
      <c r="D16" s="185"/>
      <c r="E16" s="276">
        <f>'SO 04.1 51-2017 Pol'!BA148</f>
        <v>0</v>
      </c>
      <c r="F16" s="277">
        <f>'SO 04.1 51-2017 Pol'!BB148</f>
        <v>0</v>
      </c>
      <c r="G16" s="277">
        <f>'SO 04.1 51-2017 Pol'!BC148</f>
        <v>0</v>
      </c>
      <c r="H16" s="277">
        <f>'SO 04.1 51-2017 Pol'!BD148</f>
        <v>0</v>
      </c>
      <c r="I16" s="278">
        <f>'SO 04.1 51-2017 Pol'!BE148</f>
        <v>0</v>
      </c>
    </row>
    <row r="17" spans="1:57" s="108" customFormat="1" x14ac:dyDescent="0.2">
      <c r="A17" s="275" t="str">
        <f>'SO 04.1 51-2017 Pol'!B149</f>
        <v>63</v>
      </c>
      <c r="B17" s="62" t="str">
        <f>'SO 04.1 51-2017 Pol'!C149</f>
        <v>Podlahy a podlahové konstrukce</v>
      </c>
      <c r="D17" s="185"/>
      <c r="E17" s="276">
        <f>'SO 04.1 51-2017 Pol'!BA157</f>
        <v>0</v>
      </c>
      <c r="F17" s="277">
        <f>'SO 04.1 51-2017 Pol'!BB157</f>
        <v>0</v>
      </c>
      <c r="G17" s="277">
        <f>'SO 04.1 51-2017 Pol'!BC157</f>
        <v>0</v>
      </c>
      <c r="H17" s="277">
        <f>'SO 04.1 51-2017 Pol'!BD157</f>
        <v>0</v>
      </c>
      <c r="I17" s="278">
        <f>'SO 04.1 51-2017 Pol'!BE157</f>
        <v>0</v>
      </c>
    </row>
    <row r="18" spans="1:57" s="108" customFormat="1" x14ac:dyDescent="0.2">
      <c r="A18" s="275" t="str">
        <f>'SO 04.1 51-2017 Pol'!B158</f>
        <v>89</v>
      </c>
      <c r="B18" s="62" t="str">
        <f>'SO 04.1 51-2017 Pol'!C158</f>
        <v>Ostatní konstrukce na trubním vedení</v>
      </c>
      <c r="D18" s="185"/>
      <c r="E18" s="276">
        <f>'SO 04.1 51-2017 Pol'!BA160</f>
        <v>0</v>
      </c>
      <c r="F18" s="277">
        <f>'SO 04.1 51-2017 Pol'!BB160</f>
        <v>0</v>
      </c>
      <c r="G18" s="277">
        <f>'SO 04.1 51-2017 Pol'!BC160</f>
        <v>0</v>
      </c>
      <c r="H18" s="277">
        <f>'SO 04.1 51-2017 Pol'!BD160</f>
        <v>0</v>
      </c>
      <c r="I18" s="278">
        <f>'SO 04.1 51-2017 Pol'!BE160</f>
        <v>0</v>
      </c>
    </row>
    <row r="19" spans="1:57" s="108" customFormat="1" x14ac:dyDescent="0.2">
      <c r="A19" s="275" t="str">
        <f>'SO 04.1 51-2017 Pol'!B161</f>
        <v>91</v>
      </c>
      <c r="B19" s="62" t="str">
        <f>'SO 04.1 51-2017 Pol'!C161</f>
        <v>Doplňující práce na komunikaci</v>
      </c>
      <c r="D19" s="185"/>
      <c r="E19" s="276">
        <f>'SO 04.1 51-2017 Pol'!G169</f>
        <v>0</v>
      </c>
      <c r="F19" s="277">
        <f>'SO 04.1 51-2017 Pol'!BB169</f>
        <v>0</v>
      </c>
      <c r="G19" s="277">
        <f>'SO 04.1 51-2017 Pol'!BC169</f>
        <v>0</v>
      </c>
      <c r="H19" s="277">
        <f>'SO 04.1 51-2017 Pol'!BD169</f>
        <v>0</v>
      </c>
      <c r="I19" s="278">
        <f>'SO 04.1 51-2017 Pol'!BE169</f>
        <v>0</v>
      </c>
    </row>
    <row r="20" spans="1:57" s="108" customFormat="1" x14ac:dyDescent="0.2">
      <c r="A20" s="275" t="str">
        <f>'SO 04.1 51-2017 Pol'!B170</f>
        <v>94</v>
      </c>
      <c r="B20" s="62" t="str">
        <f>'SO 04.1 51-2017 Pol'!C170</f>
        <v>Lešení a stavební výtahy</v>
      </c>
      <c r="D20" s="185"/>
      <c r="E20" s="276">
        <f>'SO 04.1 51-2017 Pol'!BA173</f>
        <v>0</v>
      </c>
      <c r="F20" s="277">
        <f>'SO 04.1 51-2017 Pol'!BB173</f>
        <v>0</v>
      </c>
      <c r="G20" s="277">
        <f>'SO 04.1 51-2017 Pol'!BC173</f>
        <v>0</v>
      </c>
      <c r="H20" s="277">
        <f>'SO 04.1 51-2017 Pol'!BD173</f>
        <v>0</v>
      </c>
      <c r="I20" s="278">
        <f>'SO 04.1 51-2017 Pol'!BE173</f>
        <v>0</v>
      </c>
    </row>
    <row r="21" spans="1:57" s="108" customFormat="1" x14ac:dyDescent="0.2">
      <c r="A21" s="275" t="str">
        <f>'SO 04.1 51-2017 Pol'!B174</f>
        <v>99</v>
      </c>
      <c r="B21" s="62" t="str">
        <f>'SO 04.1 51-2017 Pol'!C174</f>
        <v>Staveništní přesun hmot</v>
      </c>
      <c r="D21" s="185"/>
      <c r="E21" s="276">
        <f>'SO 04.1 51-2017 Pol'!BA176</f>
        <v>0</v>
      </c>
      <c r="F21" s="277">
        <f>'SO 04.1 51-2017 Pol'!BB176</f>
        <v>0</v>
      </c>
      <c r="G21" s="277">
        <f>'SO 04.1 51-2017 Pol'!BC176</f>
        <v>0</v>
      </c>
      <c r="H21" s="277">
        <f>'SO 04.1 51-2017 Pol'!BD176</f>
        <v>0</v>
      </c>
      <c r="I21" s="278">
        <f>'SO 04.1 51-2017 Pol'!BE176</f>
        <v>0</v>
      </c>
    </row>
    <row r="22" spans="1:57" s="108" customFormat="1" x14ac:dyDescent="0.2">
      <c r="A22" s="275" t="str">
        <f>'SO 04.1 51-2017 Pol'!B177</f>
        <v>711</v>
      </c>
      <c r="B22" s="62" t="str">
        <f>'SO 04.1 51-2017 Pol'!C177</f>
        <v>Izolace proti vodě</v>
      </c>
      <c r="D22" s="185"/>
      <c r="E22" s="276">
        <f>'SO 04.1 51-2017 Pol'!BA181</f>
        <v>0</v>
      </c>
      <c r="F22" s="277">
        <f>'SO 04.1 51-2017 Pol'!BB181</f>
        <v>0</v>
      </c>
      <c r="G22" s="277">
        <f>'SO 04.1 51-2017 Pol'!BC181</f>
        <v>0</v>
      </c>
      <c r="H22" s="277">
        <f>'SO 04.1 51-2017 Pol'!BD181</f>
        <v>0</v>
      </c>
      <c r="I22" s="278">
        <f>'SO 04.1 51-2017 Pol'!BE181</f>
        <v>0</v>
      </c>
    </row>
    <row r="23" spans="1:57" s="108" customFormat="1" x14ac:dyDescent="0.2">
      <c r="A23" s="275" t="str">
        <f>'SO 04.1 51-2017 Pol'!B182</f>
        <v>792</v>
      </c>
      <c r="B23" s="62" t="str">
        <f>'SO 04.1 51-2017 Pol'!C182</f>
        <v>Mobiliář</v>
      </c>
      <c r="D23" s="185"/>
      <c r="E23" s="276">
        <f>'SO 04.1 51-2017 Pol'!BA185</f>
        <v>0</v>
      </c>
      <c r="F23" s="277">
        <f>'SO 04.1 51-2017 Pol'!BB185</f>
        <v>0</v>
      </c>
      <c r="G23" s="277">
        <f>'SO 04.1 51-2017 Pol'!BC185</f>
        <v>0</v>
      </c>
      <c r="H23" s="277">
        <f>'SO 04.1 51-2017 Pol'!BD185</f>
        <v>0</v>
      </c>
      <c r="I23" s="278">
        <f>'SO 04.1 51-2017 Pol'!BE185</f>
        <v>0</v>
      </c>
    </row>
    <row r="24" spans="1:57" s="108" customFormat="1" x14ac:dyDescent="0.2">
      <c r="A24" s="275" t="str">
        <f>'SO 04.1 51-2017 Pol'!B186</f>
        <v>M21</v>
      </c>
      <c r="B24" s="62" t="str">
        <f>'SO 04.1 51-2017 Pol'!C186</f>
        <v>Elektromontáže</v>
      </c>
      <c r="D24" s="185"/>
      <c r="E24" s="276">
        <f>'SO 04.1 51-2017 Pol'!BA189</f>
        <v>0</v>
      </c>
      <c r="F24" s="277">
        <f>'SO 04.1 51-2017 Pol'!BB189</f>
        <v>0</v>
      </c>
      <c r="G24" s="277">
        <f>'SO 04.1 51-2017 Pol'!BC189</f>
        <v>0</v>
      </c>
      <c r="H24" s="277">
        <f>'SO 04.1 51-2017 Pol'!BD189</f>
        <v>0</v>
      </c>
      <c r="I24" s="278">
        <f>'SO 04.1 51-2017 Pol'!BE189</f>
        <v>0</v>
      </c>
    </row>
    <row r="25" spans="1:57" s="108" customFormat="1" ht="13.5" thickBot="1" x14ac:dyDescent="0.25">
      <c r="A25" s="275" t="str">
        <f>'SO 04.1 51-2017 Pol'!B190</f>
        <v>D96</v>
      </c>
      <c r="B25" s="62" t="str">
        <f>'SO 04.1 51-2017 Pol'!C190</f>
        <v>Přesuny suti a vybouraných hmot</v>
      </c>
      <c r="D25" s="185"/>
      <c r="E25" s="276">
        <f>'SO 04.1 51-2017 Pol'!BA193</f>
        <v>0</v>
      </c>
      <c r="F25" s="277">
        <f>'SO 04.1 51-2017 Pol'!BB193</f>
        <v>0</v>
      </c>
      <c r="G25" s="277">
        <f>'SO 04.1 51-2017 Pol'!BC193</f>
        <v>0</v>
      </c>
      <c r="H25" s="277">
        <f>'SO 04.1 51-2017 Pol'!BD193</f>
        <v>0</v>
      </c>
      <c r="I25" s="278">
        <f>'SO 04.1 51-2017 Pol'!BE193</f>
        <v>0</v>
      </c>
    </row>
    <row r="26" spans="1:57" s="14" customFormat="1" ht="13.5" thickBot="1" x14ac:dyDescent="0.25">
      <c r="A26" s="186"/>
      <c r="B26" s="187" t="s">
        <v>74</v>
      </c>
      <c r="C26" s="187"/>
      <c r="D26" s="188"/>
      <c r="E26" s="189">
        <f>SUM(E7:E25)</f>
        <v>0</v>
      </c>
      <c r="F26" s="190">
        <f>SUM(F7:F25)</f>
        <v>0</v>
      </c>
      <c r="G26" s="190">
        <f>SUM(G7:G25)</f>
        <v>0</v>
      </c>
      <c r="H26" s="190">
        <f>SUM(H7:H25)</f>
        <v>0</v>
      </c>
      <c r="I26" s="191">
        <f>SUM(I7:I25)</f>
        <v>0</v>
      </c>
    </row>
    <row r="27" spans="1:57" x14ac:dyDescent="0.2">
      <c r="A27" s="108"/>
      <c r="B27" s="108"/>
      <c r="C27" s="108"/>
      <c r="D27" s="108"/>
      <c r="E27" s="108"/>
      <c r="F27" s="108"/>
      <c r="G27" s="108"/>
      <c r="H27" s="108"/>
      <c r="I27" s="108"/>
    </row>
    <row r="28" spans="1:57" ht="19.5" customHeight="1" x14ac:dyDescent="0.25">
      <c r="A28" s="177" t="s">
        <v>75</v>
      </c>
      <c r="B28" s="177"/>
      <c r="C28" s="177"/>
      <c r="D28" s="177"/>
      <c r="E28" s="177"/>
      <c r="F28" s="177"/>
      <c r="G28" s="192"/>
      <c r="H28" s="177"/>
      <c r="I28" s="177"/>
      <c r="BA28" s="114"/>
      <c r="BB28" s="114"/>
      <c r="BC28" s="114"/>
      <c r="BD28" s="114"/>
      <c r="BE28" s="114"/>
    </row>
    <row r="29" spans="1:57" ht="13.5" thickBot="1" x14ac:dyDescent="0.25"/>
    <row r="30" spans="1:57" x14ac:dyDescent="0.2">
      <c r="A30" s="143" t="s">
        <v>76</v>
      </c>
      <c r="B30" s="144"/>
      <c r="C30" s="144"/>
      <c r="D30" s="193"/>
      <c r="E30" s="194" t="s">
        <v>77</v>
      </c>
      <c r="F30" s="195" t="s">
        <v>13</v>
      </c>
      <c r="G30" s="196" t="s">
        <v>78</v>
      </c>
      <c r="H30" s="197"/>
      <c r="I30" s="198" t="s">
        <v>77</v>
      </c>
    </row>
    <row r="31" spans="1:57" x14ac:dyDescent="0.2">
      <c r="A31" s="137" t="s">
        <v>142</v>
      </c>
      <c r="B31" s="128"/>
      <c r="C31" s="128"/>
      <c r="D31" s="199"/>
      <c r="E31" s="200">
        <v>0</v>
      </c>
      <c r="F31" s="201">
        <v>0</v>
      </c>
      <c r="G31" s="202">
        <v>470613.17065100803</v>
      </c>
      <c r="H31" s="203"/>
      <c r="I31" s="204">
        <f t="shared" ref="I31:I38" si="0">E31+F31*G31/100</f>
        <v>0</v>
      </c>
      <c r="BA31" s="1">
        <v>0</v>
      </c>
    </row>
    <row r="32" spans="1:57" x14ac:dyDescent="0.2">
      <c r="A32" s="137" t="s">
        <v>143</v>
      </c>
      <c r="B32" s="128"/>
      <c r="C32" s="128"/>
      <c r="D32" s="199"/>
      <c r="E32" s="200">
        <v>0</v>
      </c>
      <c r="F32" s="201">
        <v>0</v>
      </c>
      <c r="G32" s="202">
        <v>470613.17065100803</v>
      </c>
      <c r="H32" s="203"/>
      <c r="I32" s="204">
        <f t="shared" si="0"/>
        <v>0</v>
      </c>
      <c r="BA32" s="1">
        <v>0</v>
      </c>
    </row>
    <row r="33" spans="1:53" x14ac:dyDescent="0.2">
      <c r="A33" s="137" t="s">
        <v>144</v>
      </c>
      <c r="B33" s="128"/>
      <c r="C33" s="128"/>
      <c r="D33" s="199"/>
      <c r="E33" s="200">
        <v>0</v>
      </c>
      <c r="F33" s="201">
        <v>0</v>
      </c>
      <c r="G33" s="202">
        <v>470613.17065100803</v>
      </c>
      <c r="H33" s="203"/>
      <c r="I33" s="204">
        <f t="shared" si="0"/>
        <v>0</v>
      </c>
      <c r="BA33" s="1">
        <v>0</v>
      </c>
    </row>
    <row r="34" spans="1:53" x14ac:dyDescent="0.2">
      <c r="A34" s="137" t="s">
        <v>145</v>
      </c>
      <c r="B34" s="128"/>
      <c r="C34" s="128"/>
      <c r="D34" s="199"/>
      <c r="E34" s="200">
        <v>0</v>
      </c>
      <c r="F34" s="201">
        <v>0</v>
      </c>
      <c r="G34" s="202">
        <v>470613.17065100803</v>
      </c>
      <c r="H34" s="203"/>
      <c r="I34" s="204">
        <f t="shared" si="0"/>
        <v>0</v>
      </c>
      <c r="BA34" s="1">
        <v>0</v>
      </c>
    </row>
    <row r="35" spans="1:53" x14ac:dyDescent="0.2">
      <c r="A35" s="137" t="s">
        <v>146</v>
      </c>
      <c r="B35" s="128"/>
      <c r="C35" s="128"/>
      <c r="D35" s="199"/>
      <c r="E35" s="200">
        <v>0</v>
      </c>
      <c r="F35" s="201">
        <v>0</v>
      </c>
      <c r="G35" s="202">
        <v>476852.17065100803</v>
      </c>
      <c r="H35" s="203"/>
      <c r="I35" s="204">
        <f t="shared" si="0"/>
        <v>0</v>
      </c>
      <c r="BA35" s="1">
        <v>1</v>
      </c>
    </row>
    <row r="36" spans="1:53" x14ac:dyDescent="0.2">
      <c r="A36" s="137" t="s">
        <v>147</v>
      </c>
      <c r="B36" s="128"/>
      <c r="C36" s="128"/>
      <c r="D36" s="199"/>
      <c r="E36" s="200">
        <v>0</v>
      </c>
      <c r="F36" s="201">
        <v>0</v>
      </c>
      <c r="G36" s="202">
        <v>476852.17065100803</v>
      </c>
      <c r="H36" s="203"/>
      <c r="I36" s="204">
        <f t="shared" si="0"/>
        <v>0</v>
      </c>
      <c r="BA36" s="1">
        <v>1</v>
      </c>
    </row>
    <row r="37" spans="1:53" x14ac:dyDescent="0.2">
      <c r="A37" s="137" t="s">
        <v>148</v>
      </c>
      <c r="B37" s="128"/>
      <c r="C37" s="128"/>
      <c r="D37" s="199"/>
      <c r="E37" s="200">
        <v>0</v>
      </c>
      <c r="F37" s="201">
        <v>0</v>
      </c>
      <c r="G37" s="202">
        <v>476852.17065100803</v>
      </c>
      <c r="H37" s="203"/>
      <c r="I37" s="204">
        <f t="shared" si="0"/>
        <v>0</v>
      </c>
      <c r="BA37" s="1">
        <v>2</v>
      </c>
    </row>
    <row r="38" spans="1:53" x14ac:dyDescent="0.2">
      <c r="A38" s="137" t="s">
        <v>149</v>
      </c>
      <c r="B38" s="128"/>
      <c r="C38" s="128"/>
      <c r="D38" s="199"/>
      <c r="E38" s="200">
        <v>0</v>
      </c>
      <c r="F38" s="201">
        <v>0</v>
      </c>
      <c r="G38" s="202">
        <v>476852.17065100803</v>
      </c>
      <c r="H38" s="203"/>
      <c r="I38" s="204">
        <f t="shared" si="0"/>
        <v>0</v>
      </c>
      <c r="BA38" s="1">
        <v>2</v>
      </c>
    </row>
    <row r="39" spans="1:53" ht="13.5" thickBot="1" x14ac:dyDescent="0.25">
      <c r="A39" s="205"/>
      <c r="B39" s="206" t="s">
        <v>79</v>
      </c>
      <c r="C39" s="207"/>
      <c r="D39" s="208"/>
      <c r="E39" s="209"/>
      <c r="F39" s="210"/>
      <c r="G39" s="210"/>
      <c r="H39" s="360">
        <f>SUM(I31:I38)</f>
        <v>0</v>
      </c>
      <c r="I39" s="361"/>
    </row>
    <row r="41" spans="1:53" x14ac:dyDescent="0.2">
      <c r="B41" s="14"/>
      <c r="F41" s="211"/>
      <c r="G41" s="212"/>
      <c r="H41" s="212"/>
      <c r="I41" s="46"/>
    </row>
    <row r="42" spans="1:53" x14ac:dyDescent="0.2">
      <c r="F42" s="211"/>
      <c r="G42" s="212"/>
      <c r="H42" s="212"/>
      <c r="I42" s="46"/>
    </row>
    <row r="43" spans="1:53" x14ac:dyDescent="0.2">
      <c r="F43" s="211"/>
      <c r="G43" s="212"/>
      <c r="H43" s="212"/>
      <c r="I43" s="46"/>
    </row>
    <row r="44" spans="1:53" x14ac:dyDescent="0.2">
      <c r="F44" s="211"/>
      <c r="G44" s="212"/>
      <c r="H44" s="212"/>
      <c r="I44" s="46"/>
    </row>
    <row r="45" spans="1:53" x14ac:dyDescent="0.2">
      <c r="F45" s="211"/>
      <c r="G45" s="212"/>
      <c r="H45" s="212"/>
      <c r="I45" s="46"/>
    </row>
    <row r="46" spans="1:53" x14ac:dyDescent="0.2">
      <c r="F46" s="211"/>
      <c r="G46" s="212"/>
      <c r="H46" s="212"/>
      <c r="I46" s="46"/>
    </row>
    <row r="47" spans="1:53" x14ac:dyDescent="0.2">
      <c r="F47" s="211"/>
      <c r="G47" s="212"/>
      <c r="H47" s="212"/>
      <c r="I47" s="46"/>
    </row>
    <row r="48" spans="1:53" x14ac:dyDescent="0.2">
      <c r="F48" s="211"/>
      <c r="G48" s="212"/>
      <c r="H48" s="212"/>
      <c r="I48" s="46"/>
    </row>
    <row r="49" spans="6:9" x14ac:dyDescent="0.2">
      <c r="F49" s="211"/>
      <c r="G49" s="212"/>
      <c r="H49" s="212"/>
      <c r="I49" s="46"/>
    </row>
    <row r="50" spans="6:9" x14ac:dyDescent="0.2">
      <c r="F50" s="211"/>
      <c r="G50" s="212"/>
      <c r="H50" s="212"/>
      <c r="I50" s="46"/>
    </row>
    <row r="51" spans="6:9" x14ac:dyDescent="0.2">
      <c r="F51" s="211"/>
      <c r="G51" s="212"/>
      <c r="H51" s="212"/>
      <c r="I51" s="46"/>
    </row>
    <row r="52" spans="6:9" x14ac:dyDescent="0.2">
      <c r="F52" s="211"/>
      <c r="G52" s="212"/>
      <c r="H52" s="212"/>
      <c r="I52" s="46"/>
    </row>
    <row r="53" spans="6:9" x14ac:dyDescent="0.2">
      <c r="F53" s="211"/>
      <c r="G53" s="212"/>
      <c r="H53" s="212"/>
      <c r="I53" s="46"/>
    </row>
    <row r="54" spans="6:9" x14ac:dyDescent="0.2">
      <c r="F54" s="211"/>
      <c r="G54" s="212"/>
      <c r="H54" s="212"/>
      <c r="I54" s="46"/>
    </row>
    <row r="55" spans="6:9" x14ac:dyDescent="0.2">
      <c r="F55" s="211"/>
      <c r="G55" s="212"/>
      <c r="H55" s="212"/>
      <c r="I55" s="46"/>
    </row>
    <row r="56" spans="6:9" x14ac:dyDescent="0.2">
      <c r="F56" s="211"/>
      <c r="G56" s="212"/>
      <c r="H56" s="212"/>
      <c r="I56" s="46"/>
    </row>
    <row r="57" spans="6:9" x14ac:dyDescent="0.2">
      <c r="F57" s="211"/>
      <c r="G57" s="212"/>
      <c r="H57" s="212"/>
      <c r="I57" s="46"/>
    </row>
    <row r="58" spans="6:9" x14ac:dyDescent="0.2">
      <c r="F58" s="211"/>
      <c r="G58" s="212"/>
      <c r="H58" s="212"/>
      <c r="I58" s="46"/>
    </row>
    <row r="59" spans="6:9" x14ac:dyDescent="0.2">
      <c r="F59" s="211"/>
      <c r="G59" s="212"/>
      <c r="H59" s="212"/>
      <c r="I59" s="46"/>
    </row>
    <row r="60" spans="6:9" x14ac:dyDescent="0.2">
      <c r="F60" s="211"/>
      <c r="G60" s="212"/>
      <c r="H60" s="212"/>
      <c r="I60" s="46"/>
    </row>
    <row r="61" spans="6:9" x14ac:dyDescent="0.2">
      <c r="F61" s="211"/>
      <c r="G61" s="212"/>
      <c r="H61" s="212"/>
      <c r="I61" s="46"/>
    </row>
    <row r="62" spans="6:9" x14ac:dyDescent="0.2">
      <c r="F62" s="211"/>
      <c r="G62" s="212"/>
      <c r="H62" s="212"/>
      <c r="I62" s="46"/>
    </row>
    <row r="63" spans="6:9" x14ac:dyDescent="0.2">
      <c r="F63" s="211"/>
      <c r="G63" s="212"/>
      <c r="H63" s="212"/>
      <c r="I63" s="46"/>
    </row>
    <row r="64" spans="6:9" x14ac:dyDescent="0.2">
      <c r="F64" s="211"/>
      <c r="G64" s="212"/>
      <c r="H64" s="212"/>
      <c r="I64" s="46"/>
    </row>
    <row r="65" spans="6:9" x14ac:dyDescent="0.2">
      <c r="F65" s="211"/>
      <c r="G65" s="212"/>
      <c r="H65" s="212"/>
      <c r="I65" s="46"/>
    </row>
    <row r="66" spans="6:9" x14ac:dyDescent="0.2">
      <c r="F66" s="211"/>
      <c r="G66" s="212"/>
      <c r="H66" s="212"/>
      <c r="I66" s="46"/>
    </row>
    <row r="67" spans="6:9" x14ac:dyDescent="0.2">
      <c r="F67" s="211"/>
      <c r="G67" s="212"/>
      <c r="H67" s="212"/>
      <c r="I67" s="46"/>
    </row>
    <row r="68" spans="6:9" x14ac:dyDescent="0.2">
      <c r="F68" s="211"/>
      <c r="G68" s="212"/>
      <c r="H68" s="212"/>
      <c r="I68" s="46"/>
    </row>
    <row r="69" spans="6:9" x14ac:dyDescent="0.2">
      <c r="F69" s="211"/>
      <c r="G69" s="212"/>
      <c r="H69" s="212"/>
      <c r="I69" s="46"/>
    </row>
    <row r="70" spans="6:9" x14ac:dyDescent="0.2">
      <c r="F70" s="211"/>
      <c r="G70" s="212"/>
      <c r="H70" s="212"/>
      <c r="I70" s="46"/>
    </row>
    <row r="71" spans="6:9" x14ac:dyDescent="0.2">
      <c r="F71" s="211"/>
      <c r="G71" s="212"/>
      <c r="H71" s="212"/>
      <c r="I71" s="46"/>
    </row>
    <row r="72" spans="6:9" x14ac:dyDescent="0.2">
      <c r="F72" s="211"/>
      <c r="G72" s="212"/>
      <c r="H72" s="212"/>
      <c r="I72" s="46"/>
    </row>
    <row r="73" spans="6:9" x14ac:dyDescent="0.2">
      <c r="F73" s="211"/>
      <c r="G73" s="212"/>
      <c r="H73" s="212"/>
      <c r="I73" s="46"/>
    </row>
    <row r="74" spans="6:9" x14ac:dyDescent="0.2">
      <c r="F74" s="211"/>
      <c r="G74" s="212"/>
      <c r="H74" s="212"/>
      <c r="I74" s="46"/>
    </row>
    <row r="75" spans="6:9" x14ac:dyDescent="0.2">
      <c r="F75" s="211"/>
      <c r="G75" s="212"/>
      <c r="H75" s="212"/>
      <c r="I75" s="46"/>
    </row>
    <row r="76" spans="6:9" x14ac:dyDescent="0.2">
      <c r="F76" s="211"/>
      <c r="G76" s="212"/>
      <c r="H76" s="212"/>
      <c r="I76" s="46"/>
    </row>
    <row r="77" spans="6:9" x14ac:dyDescent="0.2">
      <c r="F77" s="211"/>
      <c r="G77" s="212"/>
      <c r="H77" s="212"/>
      <c r="I77" s="46"/>
    </row>
    <row r="78" spans="6:9" x14ac:dyDescent="0.2">
      <c r="F78" s="211"/>
      <c r="G78" s="212"/>
      <c r="H78" s="212"/>
      <c r="I78" s="46"/>
    </row>
    <row r="79" spans="6:9" x14ac:dyDescent="0.2">
      <c r="F79" s="211"/>
      <c r="G79" s="212"/>
      <c r="H79" s="212"/>
      <c r="I79" s="46"/>
    </row>
    <row r="80" spans="6:9" x14ac:dyDescent="0.2">
      <c r="F80" s="211"/>
      <c r="G80" s="212"/>
      <c r="H80" s="212"/>
      <c r="I80" s="46"/>
    </row>
    <row r="81" spans="6:9" x14ac:dyDescent="0.2">
      <c r="F81" s="211"/>
      <c r="G81" s="212"/>
      <c r="H81" s="212"/>
      <c r="I81" s="46"/>
    </row>
    <row r="82" spans="6:9" x14ac:dyDescent="0.2">
      <c r="F82" s="211"/>
      <c r="G82" s="212"/>
      <c r="H82" s="212"/>
      <c r="I82" s="46"/>
    </row>
    <row r="83" spans="6:9" x14ac:dyDescent="0.2">
      <c r="F83" s="211"/>
      <c r="G83" s="212"/>
      <c r="H83" s="212"/>
      <c r="I83" s="46"/>
    </row>
    <row r="84" spans="6:9" x14ac:dyDescent="0.2">
      <c r="F84" s="211"/>
      <c r="G84" s="212"/>
      <c r="H84" s="212"/>
      <c r="I84" s="46"/>
    </row>
    <row r="85" spans="6:9" x14ac:dyDescent="0.2">
      <c r="F85" s="211"/>
      <c r="G85" s="212"/>
      <c r="H85" s="212"/>
      <c r="I85" s="46"/>
    </row>
    <row r="86" spans="6:9" x14ac:dyDescent="0.2">
      <c r="F86" s="211"/>
      <c r="G86" s="212"/>
      <c r="H86" s="212"/>
      <c r="I86" s="46"/>
    </row>
    <row r="87" spans="6:9" x14ac:dyDescent="0.2">
      <c r="F87" s="211"/>
      <c r="G87" s="212"/>
      <c r="H87" s="212"/>
      <c r="I87" s="46"/>
    </row>
    <row r="88" spans="6:9" x14ac:dyDescent="0.2">
      <c r="F88" s="211"/>
      <c r="G88" s="212"/>
      <c r="H88" s="212"/>
      <c r="I88" s="46"/>
    </row>
    <row r="89" spans="6:9" x14ac:dyDescent="0.2">
      <c r="F89" s="211"/>
      <c r="G89" s="212"/>
      <c r="H89" s="212"/>
      <c r="I89" s="46"/>
    </row>
    <row r="90" spans="6:9" x14ac:dyDescent="0.2">
      <c r="F90" s="211"/>
      <c r="G90" s="212"/>
      <c r="H90" s="212"/>
      <c r="I90" s="46"/>
    </row>
  </sheetData>
  <mergeCells count="4">
    <mergeCell ref="A1:B1"/>
    <mergeCell ref="A2:B2"/>
    <mergeCell ref="G2:I2"/>
    <mergeCell ref="H39:I3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CB266"/>
  <sheetViews>
    <sheetView showGridLines="0" showZeros="0" tabSelected="1" topLeftCell="A110" zoomScaleNormal="100" zoomScaleSheetLayoutView="100" workbookViewId="0">
      <selection activeCell="F76" sqref="F76"/>
    </sheetView>
  </sheetViews>
  <sheetFormatPr defaultRowHeight="12.75" x14ac:dyDescent="0.2"/>
  <cols>
    <col min="1" max="1" width="4.42578125" style="326" customWidth="1"/>
    <col min="2" max="2" width="11.5703125" style="213" customWidth="1"/>
    <col min="3" max="3" width="40.42578125" style="213" customWidth="1"/>
    <col min="4" max="4" width="5.5703125" style="213" customWidth="1"/>
    <col min="5" max="5" width="8.5703125" style="303" customWidth="1"/>
    <col min="6" max="6" width="9.85546875" style="213" customWidth="1"/>
    <col min="7" max="7" width="13.85546875" style="213" customWidth="1"/>
    <col min="8" max="8" width="11.7109375" style="213" hidden="1" customWidth="1"/>
    <col min="9" max="9" width="11.5703125" style="213" hidden="1" customWidth="1"/>
    <col min="10" max="10" width="11" style="213" hidden="1" customWidth="1"/>
    <col min="11" max="11" width="10.42578125" style="213" hidden="1" customWidth="1"/>
    <col min="12" max="12" width="36" style="213" customWidth="1"/>
    <col min="13" max="13" width="27" style="213" customWidth="1"/>
    <col min="14" max="16384" width="9.140625" style="213"/>
  </cols>
  <sheetData>
    <row r="1" spans="1:80" ht="15.75" x14ac:dyDescent="0.25">
      <c r="A1" s="366" t="s">
        <v>80</v>
      </c>
      <c r="B1" s="366"/>
      <c r="C1" s="366"/>
      <c r="D1" s="366"/>
      <c r="E1" s="366"/>
      <c r="F1" s="366"/>
      <c r="G1" s="366"/>
    </row>
    <row r="2" spans="1:80" ht="14.25" customHeight="1" thickBot="1" x14ac:dyDescent="0.25">
      <c r="B2" s="214"/>
      <c r="C2" s="215"/>
      <c r="D2" s="215"/>
      <c r="E2" s="301"/>
      <c r="F2" s="215"/>
      <c r="G2" s="215"/>
    </row>
    <row r="3" spans="1:80" ht="13.5" thickTop="1" x14ac:dyDescent="0.2">
      <c r="A3" s="353" t="s">
        <v>3</v>
      </c>
      <c r="B3" s="354"/>
      <c r="C3" s="167" t="s">
        <v>100</v>
      </c>
      <c r="D3" s="217"/>
      <c r="E3" s="302" t="s">
        <v>81</v>
      </c>
      <c r="F3" s="219" t="str">
        <f>'SO 04.1 51-2017 Rek'!H1</f>
        <v>51-2017</v>
      </c>
      <c r="G3" s="220"/>
    </row>
    <row r="4" spans="1:80" ht="13.5" thickBot="1" x14ac:dyDescent="0.25">
      <c r="A4" s="367" t="s">
        <v>71</v>
      </c>
      <c r="B4" s="356"/>
      <c r="C4" s="173" t="s">
        <v>338</v>
      </c>
      <c r="D4" s="221"/>
      <c r="E4" s="368" t="str">
        <f>'SO 04.1 51-2017 Rek'!G2</f>
        <v>Lokalita Uherský Brod- východ</v>
      </c>
      <c r="F4" s="369"/>
      <c r="G4" s="370"/>
    </row>
    <row r="5" spans="1:80" ht="13.5" thickTop="1" x14ac:dyDescent="0.2">
      <c r="A5" s="327"/>
      <c r="G5" s="224"/>
    </row>
    <row r="6" spans="1:80" ht="27" customHeight="1" x14ac:dyDescent="0.2">
      <c r="A6" s="328" t="s">
        <v>82</v>
      </c>
      <c r="B6" s="226" t="s">
        <v>83</v>
      </c>
      <c r="C6" s="226" t="s">
        <v>84</v>
      </c>
      <c r="D6" s="226" t="s">
        <v>85</v>
      </c>
      <c r="E6" s="304" t="s">
        <v>86</v>
      </c>
      <c r="F6" s="226" t="s">
        <v>87</v>
      </c>
      <c r="G6" s="228" t="s">
        <v>88</v>
      </c>
      <c r="H6" s="229" t="s">
        <v>89</v>
      </c>
      <c r="I6" s="229" t="s">
        <v>90</v>
      </c>
      <c r="J6" s="229" t="s">
        <v>91</v>
      </c>
      <c r="K6" s="229" t="s">
        <v>92</v>
      </c>
    </row>
    <row r="7" spans="1:80" x14ac:dyDescent="0.2">
      <c r="A7" s="321" t="s">
        <v>93</v>
      </c>
      <c r="B7" s="231" t="s">
        <v>94</v>
      </c>
      <c r="C7" s="232" t="s">
        <v>95</v>
      </c>
      <c r="D7" s="233"/>
      <c r="E7" s="305"/>
      <c r="F7" s="234"/>
      <c r="G7" s="235"/>
      <c r="H7" s="236"/>
      <c r="I7" s="237"/>
      <c r="J7" s="238"/>
      <c r="K7" s="239"/>
      <c r="O7" s="240">
        <v>1</v>
      </c>
    </row>
    <row r="8" spans="1:80" x14ac:dyDescent="0.2">
      <c r="A8" s="322">
        <v>1</v>
      </c>
      <c r="B8" s="242" t="s">
        <v>154</v>
      </c>
      <c r="C8" s="243" t="s">
        <v>155</v>
      </c>
      <c r="D8" s="244" t="s">
        <v>152</v>
      </c>
      <c r="E8" s="245">
        <v>7.7</v>
      </c>
      <c r="F8" s="245"/>
      <c r="G8" s="246">
        <f>E8*F8</f>
        <v>0</v>
      </c>
      <c r="H8" s="247">
        <v>0</v>
      </c>
      <c r="I8" s="248">
        <f>E8*H8</f>
        <v>0</v>
      </c>
      <c r="J8" s="247">
        <v>0</v>
      </c>
      <c r="K8" s="248">
        <f>E8*J8</f>
        <v>0</v>
      </c>
      <c r="O8" s="240">
        <v>2</v>
      </c>
      <c r="AA8" s="213">
        <v>1</v>
      </c>
      <c r="AB8" s="213">
        <v>1</v>
      </c>
      <c r="AC8" s="213">
        <v>1</v>
      </c>
      <c r="AZ8" s="213">
        <v>1</v>
      </c>
      <c r="BA8" s="213">
        <f>IF(AZ8=1,G8,0)</f>
        <v>0</v>
      </c>
      <c r="BB8" s="213">
        <f>IF(AZ8=2,G8,0)</f>
        <v>0</v>
      </c>
      <c r="BC8" s="213">
        <f>IF(AZ8=3,G8,0)</f>
        <v>0</v>
      </c>
      <c r="BD8" s="213">
        <f>IF(AZ8=4,G8,0)</f>
        <v>0</v>
      </c>
      <c r="BE8" s="213">
        <f>IF(AZ8=5,G8,0)</f>
        <v>0</v>
      </c>
      <c r="CA8" s="240">
        <v>1</v>
      </c>
      <c r="CB8" s="240">
        <v>1</v>
      </c>
    </row>
    <row r="9" spans="1:80" x14ac:dyDescent="0.2">
      <c r="A9" s="323"/>
      <c r="B9" s="253"/>
      <c r="C9" s="371" t="s">
        <v>340</v>
      </c>
      <c r="D9" s="372"/>
      <c r="E9" s="254">
        <v>5.7</v>
      </c>
      <c r="F9" s="255"/>
      <c r="G9" s="256"/>
      <c r="H9" s="257"/>
      <c r="I9" s="251"/>
      <c r="J9" s="258"/>
      <c r="K9" s="251"/>
      <c r="M9" s="252" t="s">
        <v>340</v>
      </c>
      <c r="O9" s="240"/>
    </row>
    <row r="10" spans="1:80" x14ac:dyDescent="0.2">
      <c r="A10" s="323"/>
      <c r="B10" s="253"/>
      <c r="C10" s="371" t="s">
        <v>407</v>
      </c>
      <c r="D10" s="372"/>
      <c r="E10" s="254">
        <v>2</v>
      </c>
      <c r="F10" s="255"/>
      <c r="G10" s="256"/>
      <c r="H10" s="257"/>
      <c r="I10" s="251"/>
      <c r="J10" s="258"/>
      <c r="K10" s="251"/>
      <c r="M10" s="252" t="s">
        <v>341</v>
      </c>
      <c r="O10" s="240"/>
    </row>
    <row r="11" spans="1:80" x14ac:dyDescent="0.2">
      <c r="A11" s="322">
        <v>2</v>
      </c>
      <c r="B11" s="242" t="s">
        <v>156</v>
      </c>
      <c r="C11" s="243" t="s">
        <v>157</v>
      </c>
      <c r="D11" s="244" t="s">
        <v>152</v>
      </c>
      <c r="E11" s="245">
        <v>3.75</v>
      </c>
      <c r="F11" s="245"/>
      <c r="G11" s="246">
        <f>E11*F11</f>
        <v>0</v>
      </c>
      <c r="H11" s="247">
        <v>0</v>
      </c>
      <c r="I11" s="248">
        <f>E11*H11</f>
        <v>0</v>
      </c>
      <c r="J11" s="247">
        <v>0</v>
      </c>
      <c r="K11" s="248">
        <f>E11*J11</f>
        <v>0</v>
      </c>
      <c r="O11" s="240">
        <v>2</v>
      </c>
      <c r="AA11" s="213">
        <v>1</v>
      </c>
      <c r="AB11" s="213">
        <v>1</v>
      </c>
      <c r="AC11" s="213">
        <v>1</v>
      </c>
      <c r="AZ11" s="213">
        <v>1</v>
      </c>
      <c r="BA11" s="213">
        <f>IF(AZ11=1,G11,0)</f>
        <v>0</v>
      </c>
      <c r="BB11" s="213">
        <f>IF(AZ11=2,G11,0)</f>
        <v>0</v>
      </c>
      <c r="BC11" s="213">
        <f>IF(AZ11=3,G11,0)</f>
        <v>0</v>
      </c>
      <c r="BD11" s="213">
        <f>IF(AZ11=4,G11,0)</f>
        <v>0</v>
      </c>
      <c r="BE11" s="213">
        <f>IF(AZ11=5,G11,0)</f>
        <v>0</v>
      </c>
      <c r="CA11" s="240">
        <v>1</v>
      </c>
      <c r="CB11" s="240">
        <v>1</v>
      </c>
    </row>
    <row r="12" spans="1:80" x14ac:dyDescent="0.2">
      <c r="A12" s="323"/>
      <c r="B12" s="253"/>
      <c r="C12" s="371" t="s">
        <v>408</v>
      </c>
      <c r="D12" s="372"/>
      <c r="E12" s="254">
        <v>3.75</v>
      </c>
      <c r="F12" s="255"/>
      <c r="G12" s="256"/>
      <c r="H12" s="257"/>
      <c r="I12" s="251"/>
      <c r="J12" s="258"/>
      <c r="K12" s="251"/>
      <c r="M12" s="252" t="s">
        <v>342</v>
      </c>
      <c r="O12" s="240"/>
    </row>
    <row r="13" spans="1:80" ht="22.5" x14ac:dyDescent="0.2">
      <c r="A13" s="322">
        <v>3</v>
      </c>
      <c r="B13" s="242" t="s">
        <v>158</v>
      </c>
      <c r="C13" s="243" t="s">
        <v>159</v>
      </c>
      <c r="D13" s="244" t="s">
        <v>152</v>
      </c>
      <c r="E13" s="245">
        <v>0.25</v>
      </c>
      <c r="F13" s="245"/>
      <c r="G13" s="246">
        <f>E13*F13</f>
        <v>0</v>
      </c>
      <c r="H13" s="247">
        <v>0</v>
      </c>
      <c r="I13" s="248">
        <f>E13*H13</f>
        <v>0</v>
      </c>
      <c r="J13" s="247">
        <v>0</v>
      </c>
      <c r="K13" s="248">
        <f>E13*J13</f>
        <v>0</v>
      </c>
      <c r="O13" s="240">
        <v>2</v>
      </c>
      <c r="AA13" s="213">
        <v>1</v>
      </c>
      <c r="AB13" s="213">
        <v>1</v>
      </c>
      <c r="AC13" s="213">
        <v>1</v>
      </c>
      <c r="AZ13" s="213">
        <v>1</v>
      </c>
      <c r="BA13" s="213">
        <f>IF(AZ13=1,G13,0)</f>
        <v>0</v>
      </c>
      <c r="BB13" s="213">
        <f>IF(AZ13=2,G13,0)</f>
        <v>0</v>
      </c>
      <c r="BC13" s="213">
        <f>IF(AZ13=3,G13,0)</f>
        <v>0</v>
      </c>
      <c r="BD13" s="213">
        <f>IF(AZ13=4,G13,0)</f>
        <v>0</v>
      </c>
      <c r="BE13" s="213">
        <f>IF(AZ13=5,G13,0)</f>
        <v>0</v>
      </c>
      <c r="CA13" s="240">
        <v>1</v>
      </c>
      <c r="CB13" s="240">
        <v>1</v>
      </c>
    </row>
    <row r="14" spans="1:80" x14ac:dyDescent="0.2">
      <c r="A14" s="322">
        <v>4</v>
      </c>
      <c r="B14" s="242" t="s">
        <v>160</v>
      </c>
      <c r="C14" s="243" t="s">
        <v>161</v>
      </c>
      <c r="D14" s="244" t="s">
        <v>152</v>
      </c>
      <c r="E14" s="245">
        <v>22.95</v>
      </c>
      <c r="F14" s="245"/>
      <c r="G14" s="246">
        <f>E14*F14</f>
        <v>0</v>
      </c>
      <c r="H14" s="247">
        <v>0</v>
      </c>
      <c r="I14" s="248">
        <f>E14*H14</f>
        <v>0</v>
      </c>
      <c r="J14" s="247">
        <v>0</v>
      </c>
      <c r="K14" s="248">
        <f>E14*J14</f>
        <v>0</v>
      </c>
      <c r="O14" s="240">
        <v>2</v>
      </c>
      <c r="AA14" s="213">
        <v>1</v>
      </c>
      <c r="AB14" s="213">
        <v>1</v>
      </c>
      <c r="AC14" s="213">
        <v>1</v>
      </c>
      <c r="AZ14" s="213">
        <v>1</v>
      </c>
      <c r="BA14" s="213">
        <f>IF(AZ14=1,G14,0)</f>
        <v>0</v>
      </c>
      <c r="BB14" s="213">
        <f>IF(AZ14=2,G14,0)</f>
        <v>0</v>
      </c>
      <c r="BC14" s="213">
        <f>IF(AZ14=3,G14,0)</f>
        <v>0</v>
      </c>
      <c r="BD14" s="213">
        <f>IF(AZ14=4,G14,0)</f>
        <v>0</v>
      </c>
      <c r="BE14" s="213">
        <f>IF(AZ14=5,G14,0)</f>
        <v>0</v>
      </c>
      <c r="CA14" s="240">
        <v>1</v>
      </c>
      <c r="CB14" s="240">
        <v>1</v>
      </c>
    </row>
    <row r="15" spans="1:80" x14ac:dyDescent="0.2">
      <c r="A15" s="323"/>
      <c r="B15" s="250"/>
      <c r="C15" s="362" t="s">
        <v>162</v>
      </c>
      <c r="D15" s="363"/>
      <c r="E15" s="363"/>
      <c r="F15" s="363"/>
      <c r="G15" s="364"/>
      <c r="I15" s="251"/>
      <c r="K15" s="251"/>
      <c r="L15" s="252" t="s">
        <v>162</v>
      </c>
      <c r="O15" s="240">
        <v>3</v>
      </c>
    </row>
    <row r="16" spans="1:80" x14ac:dyDescent="0.2">
      <c r="A16" s="323"/>
      <c r="B16" s="250"/>
      <c r="C16" s="362" t="s">
        <v>163</v>
      </c>
      <c r="D16" s="363"/>
      <c r="E16" s="363"/>
      <c r="F16" s="363"/>
      <c r="G16" s="364"/>
      <c r="I16" s="251"/>
      <c r="K16" s="251"/>
      <c r="L16" s="252" t="s">
        <v>163</v>
      </c>
      <c r="O16" s="240">
        <v>3</v>
      </c>
    </row>
    <row r="17" spans="1:80" x14ac:dyDescent="0.2">
      <c r="A17" s="323"/>
      <c r="B17" s="253"/>
      <c r="C17" s="373" t="s">
        <v>164</v>
      </c>
      <c r="D17" s="372"/>
      <c r="E17" s="279">
        <v>0</v>
      </c>
      <c r="F17" s="255"/>
      <c r="G17" s="256"/>
      <c r="H17" s="257"/>
      <c r="I17" s="251"/>
      <c r="J17" s="258"/>
      <c r="K17" s="251"/>
      <c r="M17" s="252" t="s">
        <v>164</v>
      </c>
      <c r="O17" s="240"/>
    </row>
    <row r="18" spans="1:80" x14ac:dyDescent="0.2">
      <c r="A18" s="323"/>
      <c r="B18" s="253"/>
      <c r="C18" s="373" t="s">
        <v>343</v>
      </c>
      <c r="D18" s="372"/>
      <c r="E18" s="279">
        <v>39.045000000000002</v>
      </c>
      <c r="F18" s="255"/>
      <c r="G18" s="256"/>
      <c r="H18" s="257"/>
      <c r="I18" s="251"/>
      <c r="J18" s="258"/>
      <c r="K18" s="251"/>
      <c r="M18" s="252" t="s">
        <v>343</v>
      </c>
      <c r="O18" s="240"/>
    </row>
    <row r="19" spans="1:80" x14ac:dyDescent="0.2">
      <c r="A19" s="323"/>
      <c r="B19" s="253"/>
      <c r="C19" s="373" t="s">
        <v>409</v>
      </c>
      <c r="D19" s="372"/>
      <c r="E19" s="279">
        <v>6.85</v>
      </c>
      <c r="F19" s="255"/>
      <c r="G19" s="256"/>
      <c r="H19" s="257"/>
      <c r="I19" s="251"/>
      <c r="J19" s="258"/>
      <c r="K19" s="251"/>
      <c r="M19" s="252" t="s">
        <v>344</v>
      </c>
      <c r="O19" s="240"/>
    </row>
    <row r="20" spans="1:80" x14ac:dyDescent="0.2">
      <c r="A20" s="323"/>
      <c r="B20" s="253"/>
      <c r="C20" s="373" t="s">
        <v>165</v>
      </c>
      <c r="D20" s="372"/>
      <c r="E20" s="279">
        <v>45.9</v>
      </c>
      <c r="F20" s="255"/>
      <c r="G20" s="256"/>
      <c r="H20" s="257"/>
      <c r="I20" s="251"/>
      <c r="J20" s="258"/>
      <c r="K20" s="251"/>
      <c r="M20" s="252" t="s">
        <v>165</v>
      </c>
      <c r="O20" s="240"/>
    </row>
    <row r="21" spans="1:80" x14ac:dyDescent="0.2">
      <c r="A21" s="323"/>
      <c r="B21" s="253"/>
      <c r="C21" s="371" t="s">
        <v>410</v>
      </c>
      <c r="D21" s="372"/>
      <c r="E21" s="254">
        <v>22.95</v>
      </c>
      <c r="F21" s="255"/>
      <c r="G21" s="256"/>
      <c r="H21" s="257"/>
      <c r="I21" s="251"/>
      <c r="J21" s="258"/>
      <c r="K21" s="251"/>
      <c r="M21" s="252" t="s">
        <v>345</v>
      </c>
      <c r="O21" s="240"/>
    </row>
    <row r="22" spans="1:80" x14ac:dyDescent="0.2">
      <c r="A22" s="322">
        <v>5</v>
      </c>
      <c r="B22" s="242" t="s">
        <v>166</v>
      </c>
      <c r="C22" s="243" t="s">
        <v>167</v>
      </c>
      <c r="D22" s="244" t="s">
        <v>152</v>
      </c>
      <c r="E22" s="245">
        <v>22.95</v>
      </c>
      <c r="F22" s="245"/>
      <c r="G22" s="246">
        <f>E22*F22</f>
        <v>0</v>
      </c>
      <c r="H22" s="247">
        <v>0</v>
      </c>
      <c r="I22" s="248">
        <f>E22*H22</f>
        <v>0</v>
      </c>
      <c r="J22" s="247">
        <v>0</v>
      </c>
      <c r="K22" s="248">
        <f>E22*J22</f>
        <v>0</v>
      </c>
      <c r="O22" s="240">
        <v>2</v>
      </c>
      <c r="AA22" s="213">
        <v>1</v>
      </c>
      <c r="AB22" s="213">
        <v>1</v>
      </c>
      <c r="AC22" s="213">
        <v>1</v>
      </c>
      <c r="AZ22" s="213">
        <v>1</v>
      </c>
      <c r="BA22" s="213">
        <f>IF(AZ22=1,G22,0)</f>
        <v>0</v>
      </c>
      <c r="BB22" s="213">
        <f>IF(AZ22=2,G22,0)</f>
        <v>0</v>
      </c>
      <c r="BC22" s="213">
        <f>IF(AZ22=3,G22,0)</f>
        <v>0</v>
      </c>
      <c r="BD22" s="213">
        <f>IF(AZ22=4,G22,0)</f>
        <v>0</v>
      </c>
      <c r="BE22" s="213">
        <f>IF(AZ22=5,G22,0)</f>
        <v>0</v>
      </c>
      <c r="CA22" s="240">
        <v>1</v>
      </c>
      <c r="CB22" s="240">
        <v>1</v>
      </c>
    </row>
    <row r="23" spans="1:80" x14ac:dyDescent="0.2">
      <c r="A23" s="323"/>
      <c r="B23" s="253"/>
      <c r="C23" s="373" t="s">
        <v>164</v>
      </c>
      <c r="D23" s="372"/>
      <c r="E23" s="279">
        <v>0</v>
      </c>
      <c r="F23" s="255"/>
      <c r="G23" s="256"/>
      <c r="H23" s="257"/>
      <c r="I23" s="251"/>
      <c r="J23" s="258"/>
      <c r="K23" s="251"/>
      <c r="M23" s="252" t="s">
        <v>164</v>
      </c>
      <c r="O23" s="240"/>
    </row>
    <row r="24" spans="1:80" x14ac:dyDescent="0.2">
      <c r="A24" s="323"/>
      <c r="B24" s="253"/>
      <c r="C24" s="373" t="s">
        <v>343</v>
      </c>
      <c r="D24" s="372"/>
      <c r="E24" s="279">
        <v>39.045000000000002</v>
      </c>
      <c r="F24" s="255"/>
      <c r="G24" s="256"/>
      <c r="H24" s="257"/>
      <c r="I24" s="251"/>
      <c r="J24" s="258"/>
      <c r="K24" s="251"/>
      <c r="M24" s="252" t="s">
        <v>343</v>
      </c>
      <c r="O24" s="240"/>
    </row>
    <row r="25" spans="1:80" x14ac:dyDescent="0.2">
      <c r="A25" s="323"/>
      <c r="B25" s="253"/>
      <c r="C25" s="373" t="s">
        <v>409</v>
      </c>
      <c r="D25" s="372"/>
      <c r="E25" s="279">
        <v>6.85</v>
      </c>
      <c r="F25" s="255"/>
      <c r="G25" s="256"/>
      <c r="H25" s="257"/>
      <c r="I25" s="251"/>
      <c r="J25" s="258"/>
      <c r="K25" s="251"/>
      <c r="M25" s="252" t="s">
        <v>344</v>
      </c>
      <c r="O25" s="240"/>
    </row>
    <row r="26" spans="1:80" x14ac:dyDescent="0.2">
      <c r="A26" s="323"/>
      <c r="B26" s="253"/>
      <c r="C26" s="373" t="s">
        <v>165</v>
      </c>
      <c r="D26" s="372"/>
      <c r="E26" s="279">
        <v>45.9</v>
      </c>
      <c r="F26" s="255"/>
      <c r="G26" s="256"/>
      <c r="H26" s="257"/>
      <c r="I26" s="251"/>
      <c r="J26" s="258"/>
      <c r="K26" s="251"/>
      <c r="M26" s="252" t="s">
        <v>165</v>
      </c>
      <c r="O26" s="240"/>
    </row>
    <row r="27" spans="1:80" x14ac:dyDescent="0.2">
      <c r="A27" s="323"/>
      <c r="B27" s="253"/>
      <c r="C27" s="371" t="s">
        <v>411</v>
      </c>
      <c r="D27" s="372"/>
      <c r="E27" s="254">
        <v>22.95</v>
      </c>
      <c r="F27" s="255"/>
      <c r="G27" s="256"/>
      <c r="H27" s="257"/>
      <c r="I27" s="251"/>
      <c r="J27" s="258"/>
      <c r="K27" s="251"/>
      <c r="M27" s="252" t="s">
        <v>345</v>
      </c>
      <c r="O27" s="240"/>
    </row>
    <row r="28" spans="1:80" x14ac:dyDescent="0.2">
      <c r="A28" s="322">
        <v>6</v>
      </c>
      <c r="B28" s="242" t="s">
        <v>329</v>
      </c>
      <c r="C28" s="243" t="s">
        <v>330</v>
      </c>
      <c r="D28" s="244" t="s">
        <v>152</v>
      </c>
      <c r="E28" s="245">
        <v>1.5</v>
      </c>
      <c r="F28" s="245"/>
      <c r="G28" s="246">
        <f>E28*F28</f>
        <v>0</v>
      </c>
      <c r="H28" s="247">
        <v>0</v>
      </c>
      <c r="I28" s="248">
        <f>E28*H28</f>
        <v>0</v>
      </c>
      <c r="J28" s="247">
        <v>0</v>
      </c>
      <c r="K28" s="248">
        <f>E28*J28</f>
        <v>0</v>
      </c>
      <c r="O28" s="240">
        <v>2</v>
      </c>
      <c r="AA28" s="213">
        <v>1</v>
      </c>
      <c r="AB28" s="213">
        <v>1</v>
      </c>
      <c r="AC28" s="213">
        <v>1</v>
      </c>
      <c r="AZ28" s="213">
        <v>1</v>
      </c>
      <c r="BA28" s="213">
        <f>IF(AZ28=1,G28,0)</f>
        <v>0</v>
      </c>
      <c r="BB28" s="213">
        <f>IF(AZ28=2,G28,0)</f>
        <v>0</v>
      </c>
      <c r="BC28" s="213">
        <f>IF(AZ28=3,G28,0)</f>
        <v>0</v>
      </c>
      <c r="BD28" s="213">
        <f>IF(AZ28=4,G28,0)</f>
        <v>0</v>
      </c>
      <c r="BE28" s="213">
        <f>IF(AZ28=5,G28,0)</f>
        <v>0</v>
      </c>
      <c r="CA28" s="240">
        <v>1</v>
      </c>
      <c r="CB28" s="240">
        <v>1</v>
      </c>
    </row>
    <row r="29" spans="1:80" x14ac:dyDescent="0.2">
      <c r="A29" s="323"/>
      <c r="B29" s="253"/>
      <c r="C29" s="371" t="s">
        <v>412</v>
      </c>
      <c r="D29" s="372"/>
      <c r="E29" s="254">
        <v>1.5</v>
      </c>
      <c r="F29" s="255"/>
      <c r="G29" s="256"/>
      <c r="H29" s="257"/>
      <c r="I29" s="251"/>
      <c r="J29" s="258"/>
      <c r="K29" s="251"/>
      <c r="M29" s="252" t="s">
        <v>346</v>
      </c>
      <c r="O29" s="240"/>
    </row>
    <row r="30" spans="1:80" x14ac:dyDescent="0.2">
      <c r="A30" s="322">
        <v>7</v>
      </c>
      <c r="B30" s="242" t="s">
        <v>347</v>
      </c>
      <c r="C30" s="243" t="s">
        <v>348</v>
      </c>
      <c r="D30" s="244" t="s">
        <v>152</v>
      </c>
      <c r="E30" s="245">
        <v>1.5</v>
      </c>
      <c r="F30" s="245"/>
      <c r="G30" s="246">
        <f>E30*F30</f>
        <v>0</v>
      </c>
      <c r="H30" s="247">
        <v>0</v>
      </c>
      <c r="I30" s="248">
        <f>E30*H30</f>
        <v>0</v>
      </c>
      <c r="J30" s="247">
        <v>0</v>
      </c>
      <c r="K30" s="248">
        <f>E30*J30</f>
        <v>0</v>
      </c>
      <c r="O30" s="240">
        <v>2</v>
      </c>
      <c r="AA30" s="213">
        <v>1</v>
      </c>
      <c r="AB30" s="213">
        <v>1</v>
      </c>
      <c r="AC30" s="213">
        <v>1</v>
      </c>
      <c r="AZ30" s="213">
        <v>1</v>
      </c>
      <c r="BA30" s="213">
        <f>IF(AZ30=1,G30,0)</f>
        <v>0</v>
      </c>
      <c r="BB30" s="213">
        <f>IF(AZ30=2,G30,0)</f>
        <v>0</v>
      </c>
      <c r="BC30" s="213">
        <f>IF(AZ30=3,G30,0)</f>
        <v>0</v>
      </c>
      <c r="BD30" s="213">
        <f>IF(AZ30=4,G30,0)</f>
        <v>0</v>
      </c>
      <c r="BE30" s="213">
        <f>IF(AZ30=5,G30,0)</f>
        <v>0</v>
      </c>
      <c r="CA30" s="240">
        <v>1</v>
      </c>
      <c r="CB30" s="240">
        <v>1</v>
      </c>
    </row>
    <row r="31" spans="1:80" x14ac:dyDescent="0.2">
      <c r="A31" s="322">
        <v>8</v>
      </c>
      <c r="B31" s="242" t="s">
        <v>168</v>
      </c>
      <c r="C31" s="288" t="s">
        <v>169</v>
      </c>
      <c r="D31" s="289" t="s">
        <v>152</v>
      </c>
      <c r="E31" s="290">
        <v>0.75</v>
      </c>
      <c r="F31" s="290"/>
      <c r="G31" s="291">
        <f>E31*F31</f>
        <v>0</v>
      </c>
      <c r="H31" s="247">
        <v>0</v>
      </c>
      <c r="I31" s="248">
        <f>E31*H31</f>
        <v>0</v>
      </c>
      <c r="J31" s="247">
        <v>0</v>
      </c>
      <c r="K31" s="248">
        <f>E31*J31</f>
        <v>0</v>
      </c>
      <c r="O31" s="240">
        <v>2</v>
      </c>
      <c r="AA31" s="213">
        <v>1</v>
      </c>
      <c r="AB31" s="213">
        <v>1</v>
      </c>
      <c r="AC31" s="213">
        <v>1</v>
      </c>
      <c r="AZ31" s="213">
        <v>1</v>
      </c>
      <c r="BA31" s="213">
        <f>IF(AZ31=1,G31,0)</f>
        <v>0</v>
      </c>
      <c r="BB31" s="213">
        <f>IF(AZ31=2,G31,0)</f>
        <v>0</v>
      </c>
      <c r="BC31" s="213">
        <f>IF(AZ31=3,G31,0)</f>
        <v>0</v>
      </c>
      <c r="BD31" s="213">
        <f>IF(AZ31=4,G31,0)</f>
        <v>0</v>
      </c>
      <c r="BE31" s="213">
        <f>IF(AZ31=5,G31,0)</f>
        <v>0</v>
      </c>
      <c r="CA31" s="240">
        <v>1</v>
      </c>
      <c r="CB31" s="240">
        <v>1</v>
      </c>
    </row>
    <row r="32" spans="1:80" x14ac:dyDescent="0.2">
      <c r="A32" s="323"/>
      <c r="B32" s="253"/>
      <c r="C32" s="378" t="s">
        <v>413</v>
      </c>
      <c r="D32" s="379"/>
      <c r="E32" s="292">
        <v>0.75</v>
      </c>
      <c r="F32" s="293"/>
      <c r="G32" s="294"/>
      <c r="H32" s="257"/>
      <c r="I32" s="251"/>
      <c r="J32" s="258"/>
      <c r="K32" s="251"/>
      <c r="M32" s="252" t="s">
        <v>349</v>
      </c>
      <c r="O32" s="240"/>
    </row>
    <row r="33" spans="1:80" x14ac:dyDescent="0.2">
      <c r="A33" s="322">
        <v>9</v>
      </c>
      <c r="B33" s="242" t="s">
        <v>170</v>
      </c>
      <c r="C33" s="288" t="s">
        <v>171</v>
      </c>
      <c r="D33" s="289" t="s">
        <v>152</v>
      </c>
      <c r="E33" s="290">
        <v>0.75</v>
      </c>
      <c r="F33" s="290"/>
      <c r="G33" s="291">
        <f>E33*F33</f>
        <v>0</v>
      </c>
      <c r="H33" s="247">
        <v>0</v>
      </c>
      <c r="I33" s="248">
        <f>E33*H33</f>
        <v>0</v>
      </c>
      <c r="J33" s="247">
        <v>0</v>
      </c>
      <c r="K33" s="248">
        <f>E33*J33</f>
        <v>0</v>
      </c>
      <c r="O33" s="240">
        <v>2</v>
      </c>
      <c r="AA33" s="213">
        <v>1</v>
      </c>
      <c r="AB33" s="213">
        <v>1</v>
      </c>
      <c r="AC33" s="213">
        <v>1</v>
      </c>
      <c r="AZ33" s="213">
        <v>1</v>
      </c>
      <c r="BA33" s="213">
        <f>IF(AZ33=1,G33,0)</f>
        <v>0</v>
      </c>
      <c r="BB33" s="213">
        <f>IF(AZ33=2,G33,0)</f>
        <v>0</v>
      </c>
      <c r="BC33" s="213">
        <f>IF(AZ33=3,G33,0)</f>
        <v>0</v>
      </c>
      <c r="BD33" s="213">
        <f>IF(AZ33=4,G33,0)</f>
        <v>0</v>
      </c>
      <c r="BE33" s="213">
        <f>IF(AZ33=5,G33,0)</f>
        <v>0</v>
      </c>
      <c r="CA33" s="240">
        <v>1</v>
      </c>
      <c r="CB33" s="240">
        <v>1</v>
      </c>
    </row>
    <row r="34" spans="1:80" x14ac:dyDescent="0.2">
      <c r="A34" s="323"/>
      <c r="B34" s="253"/>
      <c r="C34" s="378" t="s">
        <v>413</v>
      </c>
      <c r="D34" s="379"/>
      <c r="E34" s="292">
        <v>0.75</v>
      </c>
      <c r="F34" s="293"/>
      <c r="G34" s="294"/>
      <c r="H34" s="257"/>
      <c r="I34" s="251"/>
      <c r="J34" s="258"/>
      <c r="K34" s="251"/>
      <c r="M34" s="252" t="s">
        <v>349</v>
      </c>
      <c r="O34" s="240"/>
    </row>
    <row r="35" spans="1:80" x14ac:dyDescent="0.2">
      <c r="A35" s="322">
        <v>10</v>
      </c>
      <c r="B35" s="242" t="s">
        <v>172</v>
      </c>
      <c r="C35" s="288" t="s">
        <v>173</v>
      </c>
      <c r="D35" s="289" t="s">
        <v>174</v>
      </c>
      <c r="E35" s="290">
        <v>56.048999999999999</v>
      </c>
      <c r="F35" s="290"/>
      <c r="G35" s="291">
        <f>E35*F35</f>
        <v>0</v>
      </c>
      <c r="H35" s="247">
        <v>6.9999999999999999E-4</v>
      </c>
      <c r="I35" s="248">
        <f>E35*H35</f>
        <v>3.92343E-2</v>
      </c>
      <c r="J35" s="247">
        <v>0</v>
      </c>
      <c r="K35" s="248">
        <f>E35*J35</f>
        <v>0</v>
      </c>
      <c r="O35" s="240">
        <v>2</v>
      </c>
      <c r="AA35" s="213">
        <v>1</v>
      </c>
      <c r="AB35" s="213">
        <v>1</v>
      </c>
      <c r="AC35" s="213">
        <v>1</v>
      </c>
      <c r="AZ35" s="213">
        <v>1</v>
      </c>
      <c r="BA35" s="213">
        <f>IF(AZ35=1,G35,0)</f>
        <v>0</v>
      </c>
      <c r="BB35" s="213">
        <f>IF(AZ35=2,G35,0)</f>
        <v>0</v>
      </c>
      <c r="BC35" s="213">
        <f>IF(AZ35=3,G35,0)</f>
        <v>0</v>
      </c>
      <c r="BD35" s="213">
        <f>IF(AZ35=4,G35,0)</f>
        <v>0</v>
      </c>
      <c r="BE35" s="213">
        <f>IF(AZ35=5,G35,0)</f>
        <v>0</v>
      </c>
      <c r="CA35" s="240">
        <v>1</v>
      </c>
      <c r="CB35" s="240">
        <v>1</v>
      </c>
    </row>
    <row r="36" spans="1:80" x14ac:dyDescent="0.2">
      <c r="A36" s="323"/>
      <c r="B36" s="253"/>
      <c r="C36" s="378" t="s">
        <v>350</v>
      </c>
      <c r="D36" s="379"/>
      <c r="E36" s="292">
        <v>40.348999999999997</v>
      </c>
      <c r="F36" s="293"/>
      <c r="G36" s="294"/>
      <c r="H36" s="257"/>
      <c r="I36" s="251"/>
      <c r="J36" s="258"/>
      <c r="K36" s="251"/>
      <c r="M36" s="252" t="s">
        <v>350</v>
      </c>
      <c r="O36" s="240"/>
    </row>
    <row r="37" spans="1:80" x14ac:dyDescent="0.2">
      <c r="A37" s="323"/>
      <c r="B37" s="253"/>
      <c r="C37" s="378" t="s">
        <v>351</v>
      </c>
      <c r="D37" s="379"/>
      <c r="E37" s="292">
        <v>15.7</v>
      </c>
      <c r="F37" s="293"/>
      <c r="G37" s="294"/>
      <c r="H37" s="257"/>
      <c r="I37" s="251"/>
      <c r="J37" s="258"/>
      <c r="K37" s="251"/>
      <c r="M37" s="252" t="s">
        <v>351</v>
      </c>
      <c r="O37" s="240"/>
    </row>
    <row r="38" spans="1:80" x14ac:dyDescent="0.2">
      <c r="A38" s="322">
        <v>11</v>
      </c>
      <c r="B38" s="242" t="s">
        <v>175</v>
      </c>
      <c r="C38" s="288" t="s">
        <v>176</v>
      </c>
      <c r="D38" s="289" t="s">
        <v>174</v>
      </c>
      <c r="E38" s="290">
        <v>56.048999999999999</v>
      </c>
      <c r="F38" s="290"/>
      <c r="G38" s="291">
        <f>E38*F38</f>
        <v>0</v>
      </c>
      <c r="H38" s="247">
        <v>0</v>
      </c>
      <c r="I38" s="248">
        <f>E38*H38</f>
        <v>0</v>
      </c>
      <c r="J38" s="247">
        <v>0</v>
      </c>
      <c r="K38" s="248">
        <f>E38*J38</f>
        <v>0</v>
      </c>
      <c r="O38" s="240">
        <v>2</v>
      </c>
      <c r="AA38" s="213">
        <v>1</v>
      </c>
      <c r="AB38" s="213">
        <v>1</v>
      </c>
      <c r="AC38" s="213">
        <v>1</v>
      </c>
      <c r="AZ38" s="213">
        <v>1</v>
      </c>
      <c r="BA38" s="213">
        <f>IF(AZ38=1,G38,0)</f>
        <v>0</v>
      </c>
      <c r="BB38" s="213">
        <f>IF(AZ38=2,G38,0)</f>
        <v>0</v>
      </c>
      <c r="BC38" s="213">
        <f>IF(AZ38=3,G38,0)</f>
        <v>0</v>
      </c>
      <c r="BD38" s="213">
        <f>IF(AZ38=4,G38,0)</f>
        <v>0</v>
      </c>
      <c r="BE38" s="213">
        <f>IF(AZ38=5,G38,0)</f>
        <v>0</v>
      </c>
      <c r="CA38" s="240">
        <v>1</v>
      </c>
      <c r="CB38" s="240">
        <v>1</v>
      </c>
    </row>
    <row r="39" spans="1:80" x14ac:dyDescent="0.2">
      <c r="A39" s="322">
        <v>12</v>
      </c>
      <c r="B39" s="242" t="s">
        <v>177</v>
      </c>
      <c r="C39" s="243" t="s">
        <v>178</v>
      </c>
      <c r="D39" s="244" t="s">
        <v>152</v>
      </c>
      <c r="E39" s="245">
        <v>48.9</v>
      </c>
      <c r="F39" s="245"/>
      <c r="G39" s="246">
        <f>E39*F39</f>
        <v>0</v>
      </c>
      <c r="H39" s="247">
        <v>0</v>
      </c>
      <c r="I39" s="248">
        <f>E39*H39</f>
        <v>0</v>
      </c>
      <c r="J39" s="247">
        <v>0</v>
      </c>
      <c r="K39" s="248">
        <f>E39*J39</f>
        <v>0</v>
      </c>
      <c r="O39" s="240">
        <v>2</v>
      </c>
      <c r="AA39" s="213">
        <v>1</v>
      </c>
      <c r="AB39" s="213">
        <v>1</v>
      </c>
      <c r="AC39" s="213">
        <v>1</v>
      </c>
      <c r="AZ39" s="213">
        <v>1</v>
      </c>
      <c r="BA39" s="213">
        <f>IF(AZ39=1,G39,0)</f>
        <v>0</v>
      </c>
      <c r="BB39" s="213">
        <f>IF(AZ39=2,G39,0)</f>
        <v>0</v>
      </c>
      <c r="BC39" s="213">
        <f>IF(AZ39=3,G39,0)</f>
        <v>0</v>
      </c>
      <c r="BD39" s="213">
        <f>IF(AZ39=4,G39,0)</f>
        <v>0</v>
      </c>
      <c r="BE39" s="213">
        <f>IF(AZ39=5,G39,0)</f>
        <v>0</v>
      </c>
      <c r="CA39" s="240">
        <v>1</v>
      </c>
      <c r="CB39" s="240">
        <v>1</v>
      </c>
    </row>
    <row r="40" spans="1:80" x14ac:dyDescent="0.2">
      <c r="A40" s="323"/>
      <c r="B40" s="253"/>
      <c r="C40" s="371" t="s">
        <v>343</v>
      </c>
      <c r="D40" s="372"/>
      <c r="E40" s="254">
        <v>45.9</v>
      </c>
      <c r="F40" s="255"/>
      <c r="G40" s="256"/>
      <c r="H40" s="257"/>
      <c r="I40" s="251"/>
      <c r="J40" s="258"/>
      <c r="K40" s="251"/>
      <c r="M40" s="252" t="s">
        <v>343</v>
      </c>
      <c r="O40" s="240"/>
    </row>
    <row r="41" spans="1:80" x14ac:dyDescent="0.2">
      <c r="A41" s="323"/>
      <c r="B41" s="253"/>
      <c r="C41" s="371" t="s">
        <v>414</v>
      </c>
      <c r="D41" s="372"/>
      <c r="E41" s="254">
        <v>3</v>
      </c>
      <c r="F41" s="255"/>
      <c r="G41" s="256"/>
      <c r="H41" s="257"/>
      <c r="I41" s="251"/>
      <c r="J41" s="258"/>
      <c r="K41" s="251"/>
      <c r="M41" s="252" t="s">
        <v>352</v>
      </c>
      <c r="O41" s="240"/>
    </row>
    <row r="42" spans="1:80" ht="22.5" x14ac:dyDescent="0.2">
      <c r="A42" s="322">
        <v>13</v>
      </c>
      <c r="B42" s="242" t="s">
        <v>179</v>
      </c>
      <c r="C42" s="243" t="s">
        <v>415</v>
      </c>
      <c r="D42" s="244" t="s">
        <v>152</v>
      </c>
      <c r="E42" s="245">
        <v>53.6</v>
      </c>
      <c r="F42" s="245"/>
      <c r="G42" s="246">
        <f>E42*F42</f>
        <v>0</v>
      </c>
      <c r="H42" s="247">
        <v>0</v>
      </c>
      <c r="I42" s="248">
        <f>E42*H42</f>
        <v>0</v>
      </c>
      <c r="J42" s="247">
        <v>0</v>
      </c>
      <c r="K42" s="248">
        <f>E42*J42</f>
        <v>0</v>
      </c>
      <c r="O42" s="240">
        <v>2</v>
      </c>
      <c r="AA42" s="213">
        <v>1</v>
      </c>
      <c r="AB42" s="213">
        <v>1</v>
      </c>
      <c r="AC42" s="213">
        <v>1</v>
      </c>
      <c r="AZ42" s="213">
        <v>1</v>
      </c>
      <c r="BA42" s="213">
        <f>IF(AZ42=1,G42,0)</f>
        <v>0</v>
      </c>
      <c r="BB42" s="213">
        <f>IF(AZ42=2,G42,0)</f>
        <v>0</v>
      </c>
      <c r="BC42" s="213">
        <f>IF(AZ42=3,G42,0)</f>
        <v>0</v>
      </c>
      <c r="BD42" s="213">
        <f>IF(AZ42=4,G42,0)</f>
        <v>0</v>
      </c>
      <c r="BE42" s="213">
        <f>IF(AZ42=5,G42,0)</f>
        <v>0</v>
      </c>
      <c r="CA42" s="240">
        <v>1</v>
      </c>
      <c r="CB42" s="240">
        <v>1</v>
      </c>
    </row>
    <row r="43" spans="1:80" x14ac:dyDescent="0.2">
      <c r="A43" s="323"/>
      <c r="B43" s="253"/>
      <c r="C43" s="371" t="s">
        <v>353</v>
      </c>
      <c r="D43" s="372"/>
      <c r="E43" s="254">
        <v>5.7</v>
      </c>
      <c r="F43" s="255"/>
      <c r="G43" s="256"/>
      <c r="H43" s="257"/>
      <c r="I43" s="251"/>
      <c r="J43" s="258"/>
      <c r="K43" s="251"/>
      <c r="M43" s="252" t="s">
        <v>353</v>
      </c>
      <c r="O43" s="240"/>
    </row>
    <row r="44" spans="1:80" x14ac:dyDescent="0.2">
      <c r="A44" s="323"/>
      <c r="B44" s="253"/>
      <c r="C44" s="371" t="s">
        <v>407</v>
      </c>
      <c r="D44" s="372"/>
      <c r="E44" s="254">
        <v>2</v>
      </c>
      <c r="F44" s="255"/>
      <c r="G44" s="256"/>
      <c r="H44" s="257"/>
      <c r="I44" s="251"/>
      <c r="J44" s="258"/>
      <c r="K44" s="251"/>
      <c r="M44" s="252" t="s">
        <v>341</v>
      </c>
      <c r="O44" s="240"/>
    </row>
    <row r="45" spans="1:80" x14ac:dyDescent="0.2">
      <c r="A45" s="323"/>
      <c r="B45" s="253"/>
      <c r="C45" s="371" t="s">
        <v>354</v>
      </c>
      <c r="D45" s="372"/>
      <c r="E45" s="254">
        <v>45.9</v>
      </c>
      <c r="F45" s="255"/>
      <c r="G45" s="256"/>
      <c r="H45" s="257"/>
      <c r="I45" s="251"/>
      <c r="J45" s="258"/>
      <c r="K45" s="251"/>
      <c r="M45" s="252" t="s">
        <v>354</v>
      </c>
      <c r="O45" s="240"/>
    </row>
    <row r="46" spans="1:80" x14ac:dyDescent="0.2">
      <c r="A46" s="323"/>
      <c r="B46" s="253"/>
      <c r="C46" s="371" t="s">
        <v>416</v>
      </c>
      <c r="D46" s="372"/>
      <c r="E46" s="254">
        <v>3</v>
      </c>
      <c r="F46" s="255"/>
      <c r="G46" s="256"/>
      <c r="H46" s="257"/>
      <c r="I46" s="251"/>
      <c r="J46" s="258"/>
      <c r="K46" s="251"/>
      <c r="M46" s="252" t="s">
        <v>355</v>
      </c>
      <c r="O46" s="240"/>
    </row>
    <row r="47" spans="1:80" x14ac:dyDescent="0.2">
      <c r="A47" s="323"/>
      <c r="B47" s="253"/>
      <c r="C47" s="371" t="s">
        <v>417</v>
      </c>
      <c r="D47" s="372"/>
      <c r="E47" s="254">
        <v>-3</v>
      </c>
      <c r="F47" s="255"/>
      <c r="G47" s="256"/>
      <c r="H47" s="257"/>
      <c r="I47" s="251"/>
      <c r="J47" s="258"/>
      <c r="K47" s="251"/>
      <c r="M47" s="252" t="s">
        <v>356</v>
      </c>
      <c r="O47" s="240"/>
    </row>
    <row r="48" spans="1:80" x14ac:dyDescent="0.2">
      <c r="A48" s="322">
        <v>14</v>
      </c>
      <c r="B48" s="242" t="s">
        <v>180</v>
      </c>
      <c r="C48" s="243" t="s">
        <v>181</v>
      </c>
      <c r="D48" s="244" t="s">
        <v>152</v>
      </c>
      <c r="E48" s="245">
        <v>53.6</v>
      </c>
      <c r="F48" s="245"/>
      <c r="G48" s="246">
        <f>E48*F48</f>
        <v>0</v>
      </c>
      <c r="H48" s="247">
        <v>0</v>
      </c>
      <c r="I48" s="248">
        <f>E48*H48</f>
        <v>0</v>
      </c>
      <c r="J48" s="247">
        <v>0</v>
      </c>
      <c r="K48" s="248">
        <f>E48*J48</f>
        <v>0</v>
      </c>
      <c r="O48" s="240">
        <v>2</v>
      </c>
      <c r="AA48" s="213">
        <v>1</v>
      </c>
      <c r="AB48" s="213">
        <v>1</v>
      </c>
      <c r="AC48" s="213">
        <v>1</v>
      </c>
      <c r="AZ48" s="213">
        <v>1</v>
      </c>
      <c r="BA48" s="213">
        <f>IF(AZ48=1,G48,0)</f>
        <v>0</v>
      </c>
      <c r="BB48" s="213">
        <f>IF(AZ48=2,G48,0)</f>
        <v>0</v>
      </c>
      <c r="BC48" s="213">
        <f>IF(AZ48=3,G48,0)</f>
        <v>0</v>
      </c>
      <c r="BD48" s="213">
        <f>IF(AZ48=4,G48,0)</f>
        <v>0</v>
      </c>
      <c r="BE48" s="213">
        <f>IF(AZ48=5,G48,0)</f>
        <v>0</v>
      </c>
      <c r="CA48" s="240">
        <v>1</v>
      </c>
      <c r="CB48" s="240">
        <v>1</v>
      </c>
    </row>
    <row r="49" spans="1:80" x14ac:dyDescent="0.2">
      <c r="A49" s="322">
        <v>15</v>
      </c>
      <c r="B49" s="242" t="s">
        <v>182</v>
      </c>
      <c r="C49" s="243" t="s">
        <v>183</v>
      </c>
      <c r="D49" s="244" t="s">
        <v>152</v>
      </c>
      <c r="E49" s="245">
        <v>53.6</v>
      </c>
      <c r="F49" s="245"/>
      <c r="G49" s="246">
        <f>E49*F49</f>
        <v>0</v>
      </c>
      <c r="H49" s="247">
        <v>0</v>
      </c>
      <c r="I49" s="248">
        <f>E49*H49</f>
        <v>0</v>
      </c>
      <c r="J49" s="247">
        <v>0</v>
      </c>
      <c r="K49" s="248">
        <f>E49*J49</f>
        <v>0</v>
      </c>
      <c r="O49" s="240">
        <v>2</v>
      </c>
      <c r="AA49" s="213">
        <v>1</v>
      </c>
      <c r="AB49" s="213">
        <v>1</v>
      </c>
      <c r="AC49" s="213">
        <v>1</v>
      </c>
      <c r="AZ49" s="213">
        <v>1</v>
      </c>
      <c r="BA49" s="213">
        <f>IF(AZ49=1,G49,0)</f>
        <v>0</v>
      </c>
      <c r="BB49" s="213">
        <f>IF(AZ49=2,G49,0)</f>
        <v>0</v>
      </c>
      <c r="BC49" s="213">
        <f>IF(AZ49=3,G49,0)</f>
        <v>0</v>
      </c>
      <c r="BD49" s="213">
        <f>IF(AZ49=4,G49,0)</f>
        <v>0</v>
      </c>
      <c r="BE49" s="213">
        <f>IF(AZ49=5,G49,0)</f>
        <v>0</v>
      </c>
      <c r="CA49" s="240">
        <v>1</v>
      </c>
      <c r="CB49" s="240">
        <v>1</v>
      </c>
    </row>
    <row r="50" spans="1:80" x14ac:dyDescent="0.2">
      <c r="A50" s="322">
        <v>16</v>
      </c>
      <c r="B50" s="242" t="s">
        <v>266</v>
      </c>
      <c r="C50" s="243" t="s">
        <v>267</v>
      </c>
      <c r="D50" s="244" t="s">
        <v>152</v>
      </c>
      <c r="E50" s="245">
        <v>3</v>
      </c>
      <c r="F50" s="245"/>
      <c r="G50" s="246">
        <f>E50*F50</f>
        <v>0</v>
      </c>
      <c r="H50" s="247">
        <v>0</v>
      </c>
      <c r="I50" s="248">
        <f>E50*H50</f>
        <v>0</v>
      </c>
      <c r="J50" s="247">
        <v>0</v>
      </c>
      <c r="K50" s="248">
        <f>E50*J50</f>
        <v>0</v>
      </c>
      <c r="O50" s="240">
        <v>2</v>
      </c>
      <c r="AA50" s="213">
        <v>1</v>
      </c>
      <c r="AB50" s="213">
        <v>1</v>
      </c>
      <c r="AC50" s="213">
        <v>1</v>
      </c>
      <c r="AZ50" s="213">
        <v>1</v>
      </c>
      <c r="BA50" s="213">
        <f>IF(AZ50=1,G50,0)</f>
        <v>0</v>
      </c>
      <c r="BB50" s="213">
        <f>IF(AZ50=2,G50,0)</f>
        <v>0</v>
      </c>
      <c r="BC50" s="213">
        <f>IF(AZ50=3,G50,0)</f>
        <v>0</v>
      </c>
      <c r="BD50" s="213">
        <f>IF(AZ50=4,G50,0)</f>
        <v>0</v>
      </c>
      <c r="BE50" s="213">
        <f>IF(AZ50=5,G50,0)</f>
        <v>0</v>
      </c>
      <c r="CA50" s="240">
        <v>1</v>
      </c>
      <c r="CB50" s="240">
        <v>1</v>
      </c>
    </row>
    <row r="51" spans="1:80" x14ac:dyDescent="0.2">
      <c r="A51" s="323"/>
      <c r="B51" s="253"/>
      <c r="C51" s="371" t="s">
        <v>416</v>
      </c>
      <c r="D51" s="372"/>
      <c r="E51" s="254">
        <v>3</v>
      </c>
      <c r="F51" s="255"/>
      <c r="G51" s="256"/>
      <c r="H51" s="257"/>
      <c r="I51" s="251"/>
      <c r="J51" s="258"/>
      <c r="K51" s="251"/>
      <c r="M51" s="252" t="s">
        <v>355</v>
      </c>
      <c r="O51" s="240"/>
    </row>
    <row r="52" spans="1:80" ht="22.5" x14ac:dyDescent="0.2">
      <c r="A52" s="322">
        <v>17</v>
      </c>
      <c r="B52" s="242" t="s">
        <v>307</v>
      </c>
      <c r="C52" s="243" t="s">
        <v>357</v>
      </c>
      <c r="D52" s="244" t="s">
        <v>152</v>
      </c>
      <c r="E52" s="245">
        <v>2.52</v>
      </c>
      <c r="F52" s="245"/>
      <c r="G52" s="246">
        <f>E52*F52</f>
        <v>0</v>
      </c>
      <c r="H52" s="247">
        <v>0</v>
      </c>
      <c r="I52" s="248">
        <f>E52*H52</f>
        <v>0</v>
      </c>
      <c r="J52" s="247">
        <v>0</v>
      </c>
      <c r="K52" s="248">
        <f>E52*J52</f>
        <v>0</v>
      </c>
      <c r="O52" s="240">
        <v>2</v>
      </c>
      <c r="AA52" s="213">
        <v>1</v>
      </c>
      <c r="AB52" s="213">
        <v>1</v>
      </c>
      <c r="AC52" s="213">
        <v>1</v>
      </c>
      <c r="AZ52" s="213">
        <v>1</v>
      </c>
      <c r="BA52" s="213">
        <f>IF(AZ52=1,G52,0)</f>
        <v>0</v>
      </c>
      <c r="BB52" s="213">
        <f>IF(AZ52=2,G52,0)</f>
        <v>0</v>
      </c>
      <c r="BC52" s="213">
        <f>IF(AZ52=3,G52,0)</f>
        <v>0</v>
      </c>
      <c r="BD52" s="213">
        <f>IF(AZ52=4,G52,0)</f>
        <v>0</v>
      </c>
      <c r="BE52" s="213">
        <f>IF(AZ52=5,G52,0)</f>
        <v>0</v>
      </c>
      <c r="CA52" s="240">
        <v>1</v>
      </c>
      <c r="CB52" s="240">
        <v>1</v>
      </c>
    </row>
    <row r="53" spans="1:80" x14ac:dyDescent="0.2">
      <c r="A53" s="323"/>
      <c r="B53" s="253"/>
      <c r="C53" s="371" t="s">
        <v>358</v>
      </c>
      <c r="D53" s="372"/>
      <c r="E53" s="254">
        <v>2.52</v>
      </c>
      <c r="F53" s="255"/>
      <c r="G53" s="256"/>
      <c r="H53" s="257"/>
      <c r="I53" s="251"/>
      <c r="J53" s="258"/>
      <c r="K53" s="251"/>
      <c r="M53" s="252" t="s">
        <v>358</v>
      </c>
      <c r="O53" s="240"/>
    </row>
    <row r="54" spans="1:80" ht="33.75" x14ac:dyDescent="0.2">
      <c r="A54" s="322">
        <v>18</v>
      </c>
      <c r="B54" s="242" t="s">
        <v>184</v>
      </c>
      <c r="C54" s="243" t="s">
        <v>418</v>
      </c>
      <c r="D54" s="244" t="s">
        <v>152</v>
      </c>
      <c r="E54" s="245">
        <v>15.869</v>
      </c>
      <c r="F54" s="245"/>
      <c r="G54" s="246">
        <f>E54*F54</f>
        <v>0</v>
      </c>
      <c r="H54" s="247">
        <v>1.837</v>
      </c>
      <c r="I54" s="248">
        <f>E54*H54</f>
        <v>29.151353</v>
      </c>
      <c r="J54" s="247">
        <v>0</v>
      </c>
      <c r="K54" s="248">
        <f>E54*J54</f>
        <v>0</v>
      </c>
      <c r="O54" s="240">
        <v>2</v>
      </c>
      <c r="AA54" s="213">
        <v>1</v>
      </c>
      <c r="AB54" s="213">
        <v>1</v>
      </c>
      <c r="AC54" s="213">
        <v>1</v>
      </c>
      <c r="AZ54" s="213">
        <v>1</v>
      </c>
      <c r="BA54" s="213">
        <f>IF(AZ54=1,G54,0)</f>
        <v>0</v>
      </c>
      <c r="BB54" s="213">
        <f>IF(AZ54=2,G54,0)</f>
        <v>0</v>
      </c>
      <c r="BC54" s="213">
        <f>IF(AZ54=3,G54,0)</f>
        <v>0</v>
      </c>
      <c r="BD54" s="213">
        <f>IF(AZ54=4,G54,0)</f>
        <v>0</v>
      </c>
      <c r="BE54" s="213">
        <f>IF(AZ54=5,G54,0)</f>
        <v>0</v>
      </c>
      <c r="CA54" s="240">
        <v>1</v>
      </c>
      <c r="CB54" s="240">
        <v>1</v>
      </c>
    </row>
    <row r="55" spans="1:80" x14ac:dyDescent="0.2">
      <c r="A55" s="323"/>
      <c r="B55" s="253"/>
      <c r="C55" s="371" t="s">
        <v>359</v>
      </c>
      <c r="D55" s="372"/>
      <c r="E55" s="254">
        <v>39.045000000000002</v>
      </c>
      <c r="F55" s="255"/>
      <c r="G55" s="256"/>
      <c r="H55" s="257"/>
      <c r="I55" s="251"/>
      <c r="J55" s="258"/>
      <c r="K55" s="251"/>
      <c r="M55" s="252" t="s">
        <v>359</v>
      </c>
      <c r="O55" s="240"/>
    </row>
    <row r="56" spans="1:80" x14ac:dyDescent="0.2">
      <c r="A56" s="323"/>
      <c r="B56" s="253"/>
      <c r="C56" s="371" t="s">
        <v>325</v>
      </c>
      <c r="D56" s="372"/>
      <c r="E56" s="254">
        <v>0</v>
      </c>
      <c r="F56" s="255"/>
      <c r="G56" s="256"/>
      <c r="H56" s="257"/>
      <c r="I56" s="251"/>
      <c r="J56" s="258"/>
      <c r="K56" s="251"/>
      <c r="M56" s="252" t="s">
        <v>325</v>
      </c>
      <c r="O56" s="240"/>
    </row>
    <row r="57" spans="1:80" x14ac:dyDescent="0.2">
      <c r="A57" s="323"/>
      <c r="B57" s="253"/>
      <c r="C57" s="371" t="s">
        <v>326</v>
      </c>
      <c r="D57" s="372"/>
      <c r="E57" s="254">
        <v>-9.0967000000000002</v>
      </c>
      <c r="F57" s="255"/>
      <c r="G57" s="256"/>
      <c r="H57" s="257"/>
      <c r="I57" s="251"/>
      <c r="J57" s="258"/>
      <c r="K57" s="251"/>
      <c r="M57" s="252" t="s">
        <v>326</v>
      </c>
      <c r="O57" s="240"/>
    </row>
    <row r="58" spans="1:80" x14ac:dyDescent="0.2">
      <c r="A58" s="323"/>
      <c r="B58" s="253"/>
      <c r="C58" s="371" t="s">
        <v>304</v>
      </c>
      <c r="D58" s="372"/>
      <c r="E58" s="254">
        <v>-1.8898999999999999</v>
      </c>
      <c r="F58" s="255"/>
      <c r="G58" s="256"/>
      <c r="H58" s="257"/>
      <c r="I58" s="251"/>
      <c r="J58" s="258"/>
      <c r="K58" s="251"/>
      <c r="M58" s="252" t="s">
        <v>304</v>
      </c>
      <c r="O58" s="240"/>
    </row>
    <row r="59" spans="1:80" x14ac:dyDescent="0.2">
      <c r="A59" s="323"/>
      <c r="B59" s="253"/>
      <c r="C59" s="371" t="s">
        <v>360</v>
      </c>
      <c r="D59" s="372"/>
      <c r="E59" s="254">
        <v>-2.85</v>
      </c>
      <c r="F59" s="255"/>
      <c r="G59" s="256"/>
      <c r="H59" s="257"/>
      <c r="I59" s="251"/>
      <c r="J59" s="258"/>
      <c r="K59" s="251"/>
      <c r="M59" s="252" t="s">
        <v>360</v>
      </c>
      <c r="O59" s="240"/>
    </row>
    <row r="60" spans="1:80" x14ac:dyDescent="0.2">
      <c r="A60" s="323"/>
      <c r="B60" s="253"/>
      <c r="C60" s="371" t="s">
        <v>361</v>
      </c>
      <c r="D60" s="372"/>
      <c r="E60" s="254">
        <v>-2.85</v>
      </c>
      <c r="F60" s="255"/>
      <c r="G60" s="256"/>
      <c r="H60" s="257"/>
      <c r="I60" s="251"/>
      <c r="J60" s="258"/>
      <c r="K60" s="251"/>
      <c r="M60" s="252" t="s">
        <v>361</v>
      </c>
      <c r="O60" s="240"/>
    </row>
    <row r="61" spans="1:80" x14ac:dyDescent="0.2">
      <c r="A61" s="323"/>
      <c r="B61" s="253"/>
      <c r="C61" s="371" t="s">
        <v>362</v>
      </c>
      <c r="D61" s="372"/>
      <c r="E61" s="254">
        <v>-2.85</v>
      </c>
      <c r="F61" s="255"/>
      <c r="G61" s="256"/>
      <c r="H61" s="257"/>
      <c r="I61" s="251"/>
      <c r="J61" s="258"/>
      <c r="K61" s="251"/>
      <c r="M61" s="252" t="s">
        <v>362</v>
      </c>
      <c r="O61" s="240"/>
    </row>
    <row r="62" spans="1:80" ht="22.5" x14ac:dyDescent="0.2">
      <c r="A62" s="323"/>
      <c r="B62" s="253"/>
      <c r="C62" s="371" t="s">
        <v>363</v>
      </c>
      <c r="D62" s="372"/>
      <c r="E62" s="254">
        <v>-2.5514999999999999</v>
      </c>
      <c r="F62" s="255"/>
      <c r="G62" s="256"/>
      <c r="H62" s="257"/>
      <c r="I62" s="251"/>
      <c r="J62" s="258"/>
      <c r="K62" s="251"/>
      <c r="M62" s="252" t="s">
        <v>363</v>
      </c>
      <c r="O62" s="240"/>
    </row>
    <row r="63" spans="1:80" x14ac:dyDescent="0.2">
      <c r="A63" s="323"/>
      <c r="B63" s="253"/>
      <c r="C63" s="376" t="s">
        <v>364</v>
      </c>
      <c r="D63" s="377"/>
      <c r="E63" s="254">
        <v>-1.0880000000000001</v>
      </c>
      <c r="F63" s="255"/>
      <c r="G63" s="256"/>
      <c r="H63" s="257"/>
      <c r="I63" s="251"/>
      <c r="J63" s="258"/>
      <c r="K63" s="251"/>
      <c r="M63" s="252" t="s">
        <v>364</v>
      </c>
      <c r="O63" s="240"/>
    </row>
    <row r="64" spans="1:80" x14ac:dyDescent="0.2">
      <c r="A64" s="322">
        <v>19</v>
      </c>
      <c r="B64" s="242" t="s">
        <v>308</v>
      </c>
      <c r="C64" s="243" t="s">
        <v>309</v>
      </c>
      <c r="D64" s="244" t="s">
        <v>152</v>
      </c>
      <c r="E64" s="245">
        <v>7.36</v>
      </c>
      <c r="F64" s="245"/>
      <c r="G64" s="246">
        <f>E64*F64</f>
        <v>0</v>
      </c>
      <c r="H64" s="247">
        <v>0</v>
      </c>
      <c r="I64" s="248">
        <f>E64*H64</f>
        <v>0</v>
      </c>
      <c r="J64" s="247">
        <v>0</v>
      </c>
      <c r="K64" s="248">
        <f>E64*J64</f>
        <v>0</v>
      </c>
      <c r="O64" s="240">
        <v>2</v>
      </c>
      <c r="AA64" s="213">
        <v>1</v>
      </c>
      <c r="AB64" s="213">
        <v>1</v>
      </c>
      <c r="AC64" s="213">
        <v>1</v>
      </c>
      <c r="AZ64" s="213">
        <v>1</v>
      </c>
      <c r="BA64" s="213">
        <f>IF(AZ64=1,G64,0)</f>
        <v>0</v>
      </c>
      <c r="BB64" s="213">
        <f>IF(AZ64=2,G64,0)</f>
        <v>0</v>
      </c>
      <c r="BC64" s="213">
        <f>IF(AZ64=3,G64,0)</f>
        <v>0</v>
      </c>
      <c r="BD64" s="213">
        <f>IF(AZ64=4,G64,0)</f>
        <v>0</v>
      </c>
      <c r="BE64" s="213">
        <f>IF(AZ64=5,G64,0)</f>
        <v>0</v>
      </c>
      <c r="CA64" s="240">
        <v>1</v>
      </c>
      <c r="CB64" s="240">
        <v>1</v>
      </c>
    </row>
    <row r="65" spans="1:80" x14ac:dyDescent="0.2">
      <c r="A65" s="323"/>
      <c r="B65" s="253"/>
      <c r="C65" s="373" t="s">
        <v>164</v>
      </c>
      <c r="D65" s="372"/>
      <c r="E65" s="279">
        <v>0</v>
      </c>
      <c r="F65" s="255"/>
      <c r="G65" s="256"/>
      <c r="H65" s="257"/>
      <c r="I65" s="251"/>
      <c r="J65" s="258"/>
      <c r="K65" s="251"/>
      <c r="M65" s="252" t="s">
        <v>164</v>
      </c>
      <c r="O65" s="240"/>
    </row>
    <row r="66" spans="1:80" x14ac:dyDescent="0.2">
      <c r="A66" s="323"/>
      <c r="B66" s="253"/>
      <c r="C66" s="373" t="s">
        <v>306</v>
      </c>
      <c r="D66" s="372"/>
      <c r="E66" s="279">
        <v>5.6</v>
      </c>
      <c r="F66" s="255"/>
      <c r="G66" s="256"/>
      <c r="H66" s="257"/>
      <c r="I66" s="251"/>
      <c r="J66" s="258"/>
      <c r="K66" s="251"/>
      <c r="M66" s="252" t="s">
        <v>306</v>
      </c>
      <c r="O66" s="240"/>
    </row>
    <row r="67" spans="1:80" x14ac:dyDescent="0.2">
      <c r="A67" s="323"/>
      <c r="B67" s="253"/>
      <c r="C67" s="373" t="s">
        <v>327</v>
      </c>
      <c r="D67" s="372"/>
      <c r="E67" s="279">
        <v>12.8</v>
      </c>
      <c r="F67" s="255"/>
      <c r="G67" s="256"/>
      <c r="H67" s="257"/>
      <c r="I67" s="251"/>
      <c r="J67" s="258"/>
      <c r="K67" s="251"/>
      <c r="M67" s="252" t="s">
        <v>327</v>
      </c>
      <c r="O67" s="240"/>
    </row>
    <row r="68" spans="1:80" x14ac:dyDescent="0.2">
      <c r="A68" s="323"/>
      <c r="B68" s="253"/>
      <c r="C68" s="373" t="s">
        <v>165</v>
      </c>
      <c r="D68" s="372"/>
      <c r="E68" s="279">
        <v>18.399999999999999</v>
      </c>
      <c r="F68" s="255"/>
      <c r="G68" s="256"/>
      <c r="H68" s="257"/>
      <c r="I68" s="251"/>
      <c r="J68" s="258"/>
      <c r="K68" s="251"/>
      <c r="M68" s="252" t="s">
        <v>165</v>
      </c>
      <c r="O68" s="240"/>
    </row>
    <row r="69" spans="1:80" x14ac:dyDescent="0.2">
      <c r="A69" s="323"/>
      <c r="B69" s="253"/>
      <c r="C69" s="371" t="s">
        <v>328</v>
      </c>
      <c r="D69" s="372"/>
      <c r="E69" s="254">
        <v>7.36</v>
      </c>
      <c r="F69" s="255"/>
      <c r="G69" s="256"/>
      <c r="H69" s="257"/>
      <c r="I69" s="251"/>
      <c r="J69" s="258"/>
      <c r="K69" s="251"/>
      <c r="M69" s="252" t="s">
        <v>328</v>
      </c>
      <c r="O69" s="240"/>
    </row>
    <row r="70" spans="1:80" x14ac:dyDescent="0.2">
      <c r="A70" s="324"/>
      <c r="B70" s="260" t="s">
        <v>97</v>
      </c>
      <c r="C70" s="261" t="s">
        <v>153</v>
      </c>
      <c r="D70" s="262"/>
      <c r="E70" s="263"/>
      <c r="F70" s="264"/>
      <c r="G70" s="265">
        <f>SUM(G7:G69)</f>
        <v>0</v>
      </c>
      <c r="H70" s="266"/>
      <c r="I70" s="267">
        <f>SUM(I7:I69)</f>
        <v>29.190587300000001</v>
      </c>
      <c r="J70" s="266"/>
      <c r="K70" s="267">
        <f>SUM(K7:K69)</f>
        <v>0</v>
      </c>
      <c r="O70" s="240">
        <v>4</v>
      </c>
      <c r="BA70" s="268">
        <f>SUM(BA7:BA69)</f>
        <v>0</v>
      </c>
      <c r="BB70" s="268">
        <f>SUM(BB7:BB69)</f>
        <v>0</v>
      </c>
      <c r="BC70" s="268">
        <f>SUM(BC7:BC69)</f>
        <v>0</v>
      </c>
      <c r="BD70" s="268">
        <f>SUM(BD7:BD69)</f>
        <v>0</v>
      </c>
      <c r="BE70" s="268">
        <f>SUM(BE7:BE69)</f>
        <v>0</v>
      </c>
    </row>
    <row r="71" spans="1:80" x14ac:dyDescent="0.2">
      <c r="A71" s="321" t="s">
        <v>93</v>
      </c>
      <c r="B71" s="231" t="s">
        <v>185</v>
      </c>
      <c r="C71" s="232" t="s">
        <v>186</v>
      </c>
      <c r="D71" s="233"/>
      <c r="E71" s="305"/>
      <c r="F71" s="234"/>
      <c r="G71" s="235"/>
      <c r="H71" s="236"/>
      <c r="I71" s="237"/>
      <c r="J71" s="238"/>
      <c r="K71" s="239"/>
      <c r="O71" s="240">
        <v>1</v>
      </c>
    </row>
    <row r="72" spans="1:80" x14ac:dyDescent="0.2">
      <c r="A72" s="322">
        <v>20</v>
      </c>
      <c r="B72" s="242" t="s">
        <v>268</v>
      </c>
      <c r="C72" s="243" t="s">
        <v>400</v>
      </c>
      <c r="D72" s="244" t="s">
        <v>174</v>
      </c>
      <c r="E72" s="245">
        <v>10</v>
      </c>
      <c r="F72" s="245"/>
      <c r="G72" s="246">
        <f>E72*F72</f>
        <v>0</v>
      </c>
      <c r="H72" s="247">
        <v>0</v>
      </c>
      <c r="I72" s="248">
        <f>E72*H72</f>
        <v>0</v>
      </c>
      <c r="J72" s="247">
        <v>-0.13800000000000001</v>
      </c>
      <c r="K72" s="248">
        <f>E72*J72</f>
        <v>-1.3800000000000001</v>
      </c>
      <c r="O72" s="240">
        <v>2</v>
      </c>
      <c r="AA72" s="213">
        <v>1</v>
      </c>
      <c r="AB72" s="213">
        <v>1</v>
      </c>
      <c r="AC72" s="213">
        <v>1</v>
      </c>
      <c r="AZ72" s="213">
        <v>1</v>
      </c>
      <c r="BA72" s="213">
        <f>IF(AZ72=1,G72,0)</f>
        <v>0</v>
      </c>
      <c r="BB72" s="213">
        <f>IF(AZ72=2,G72,0)</f>
        <v>0</v>
      </c>
      <c r="BC72" s="213">
        <f>IF(AZ72=3,G72,0)</f>
        <v>0</v>
      </c>
      <c r="BD72" s="213">
        <f>IF(AZ72=4,G72,0)</f>
        <v>0</v>
      </c>
      <c r="BE72" s="213">
        <f>IF(AZ72=5,G72,0)</f>
        <v>0</v>
      </c>
      <c r="CA72" s="240">
        <v>1</v>
      </c>
      <c r="CB72" s="240">
        <v>1</v>
      </c>
    </row>
    <row r="73" spans="1:80" ht="22.5" x14ac:dyDescent="0.2">
      <c r="A73" s="322">
        <v>21</v>
      </c>
      <c r="B73" s="280" t="s">
        <v>401</v>
      </c>
      <c r="C73" s="281" t="s">
        <v>426</v>
      </c>
      <c r="D73" s="282" t="s">
        <v>174</v>
      </c>
      <c r="E73" s="295">
        <v>40.5</v>
      </c>
      <c r="F73" s="245"/>
      <c r="G73" s="246">
        <f t="shared" ref="G73:G79" si="0">E73*F73</f>
        <v>0</v>
      </c>
      <c r="H73" s="247">
        <v>0</v>
      </c>
      <c r="I73" s="248">
        <f>E73*H73</f>
        <v>0</v>
      </c>
      <c r="J73" s="247">
        <v>-0.33</v>
      </c>
      <c r="K73" s="248">
        <f>E73*J73</f>
        <v>-13.365</v>
      </c>
      <c r="O73" s="240">
        <v>2</v>
      </c>
      <c r="AA73" s="213">
        <v>1</v>
      </c>
      <c r="AB73" s="213">
        <v>1</v>
      </c>
      <c r="AC73" s="213">
        <v>1</v>
      </c>
      <c r="AZ73" s="213">
        <v>1</v>
      </c>
      <c r="BA73" s="213">
        <f>IF(AZ73=1,G73,0)</f>
        <v>0</v>
      </c>
      <c r="BB73" s="213">
        <f>IF(AZ73=2,G73,0)</f>
        <v>0</v>
      </c>
      <c r="BC73" s="213">
        <f>IF(AZ73=3,G73,0)</f>
        <v>0</v>
      </c>
      <c r="BD73" s="213">
        <f>IF(AZ73=4,G73,0)</f>
        <v>0</v>
      </c>
      <c r="BE73" s="213">
        <f>IF(AZ73=5,G73,0)</f>
        <v>0</v>
      </c>
      <c r="CA73" s="240">
        <v>1</v>
      </c>
      <c r="CB73" s="240">
        <v>1</v>
      </c>
    </row>
    <row r="74" spans="1:80" x14ac:dyDescent="0.2">
      <c r="A74" s="322">
        <v>22</v>
      </c>
      <c r="B74" s="242" t="s">
        <v>331</v>
      </c>
      <c r="C74" s="243" t="s">
        <v>332</v>
      </c>
      <c r="D74" s="244" t="s">
        <v>174</v>
      </c>
      <c r="E74" s="290">
        <v>50.5</v>
      </c>
      <c r="F74" s="245"/>
      <c r="G74" s="246">
        <f t="shared" si="0"/>
        <v>0</v>
      </c>
      <c r="H74" s="247">
        <v>0</v>
      </c>
      <c r="I74" s="248">
        <f>E74*H74</f>
        <v>0</v>
      </c>
      <c r="J74" s="247">
        <v>-0.22</v>
      </c>
      <c r="K74" s="248">
        <f>E74*J74</f>
        <v>-11.11</v>
      </c>
      <c r="O74" s="240">
        <v>2</v>
      </c>
      <c r="AA74" s="213">
        <v>1</v>
      </c>
      <c r="AB74" s="213">
        <v>1</v>
      </c>
      <c r="AC74" s="213">
        <v>1</v>
      </c>
      <c r="AZ74" s="213">
        <v>1</v>
      </c>
      <c r="BA74" s="213">
        <f>IF(AZ74=1,G74,0)</f>
        <v>0</v>
      </c>
      <c r="BB74" s="213">
        <f>IF(AZ74=2,G74,0)</f>
        <v>0</v>
      </c>
      <c r="BC74" s="213">
        <f>IF(AZ74=3,G74,0)</f>
        <v>0</v>
      </c>
      <c r="BD74" s="213">
        <f>IF(AZ74=4,G74,0)</f>
        <v>0</v>
      </c>
      <c r="BE74" s="213">
        <f>IF(AZ74=5,G74,0)</f>
        <v>0</v>
      </c>
      <c r="CA74" s="240">
        <v>1</v>
      </c>
      <c r="CB74" s="240">
        <v>1</v>
      </c>
    </row>
    <row r="75" spans="1:80" x14ac:dyDescent="0.2">
      <c r="A75" s="322">
        <v>23</v>
      </c>
      <c r="B75" s="242" t="s">
        <v>269</v>
      </c>
      <c r="C75" s="243" t="s">
        <v>270</v>
      </c>
      <c r="D75" s="244" t="s">
        <v>188</v>
      </c>
      <c r="E75" s="290">
        <v>38.5</v>
      </c>
      <c r="F75" s="245"/>
      <c r="G75" s="246">
        <f t="shared" si="0"/>
        <v>0</v>
      </c>
      <c r="H75" s="247">
        <v>0</v>
      </c>
      <c r="I75" s="248">
        <f>E75*H75</f>
        <v>0</v>
      </c>
      <c r="J75" s="247">
        <v>0</v>
      </c>
      <c r="K75" s="248">
        <f>E75*J75</f>
        <v>0</v>
      </c>
      <c r="L75" s="299"/>
      <c r="O75" s="240">
        <v>2</v>
      </c>
      <c r="AA75" s="213">
        <v>1</v>
      </c>
      <c r="AB75" s="213">
        <v>1</v>
      </c>
      <c r="AC75" s="213">
        <v>1</v>
      </c>
      <c r="AZ75" s="213">
        <v>1</v>
      </c>
      <c r="BA75" s="213">
        <f>IF(AZ75=1,G75,0)</f>
        <v>0</v>
      </c>
      <c r="BB75" s="213">
        <f>IF(AZ75=2,G75,0)</f>
        <v>0</v>
      </c>
      <c r="BC75" s="213">
        <f>IF(AZ75=3,G75,0)</f>
        <v>0</v>
      </c>
      <c r="BD75" s="213">
        <f>IF(AZ75=4,G75,0)</f>
        <v>0</v>
      </c>
      <c r="BE75" s="213">
        <f>IF(AZ75=5,G75,0)</f>
        <v>0</v>
      </c>
      <c r="CA75" s="240">
        <v>1</v>
      </c>
      <c r="CB75" s="240">
        <v>1</v>
      </c>
    </row>
    <row r="76" spans="1:80" ht="22.5" x14ac:dyDescent="0.2">
      <c r="A76" s="329">
        <v>24</v>
      </c>
      <c r="B76" s="280" t="s">
        <v>427</v>
      </c>
      <c r="C76" s="281" t="s">
        <v>428</v>
      </c>
      <c r="D76" s="282" t="s">
        <v>188</v>
      </c>
      <c r="E76" s="300">
        <v>14</v>
      </c>
      <c r="F76" s="310"/>
      <c r="G76" s="300">
        <f>ROUND(E76*F76,2)</f>
        <v>0</v>
      </c>
      <c r="H76" s="247"/>
      <c r="I76" s="248"/>
      <c r="J76" s="247"/>
      <c r="K76" s="248"/>
      <c r="L76" s="299"/>
      <c r="O76" s="240"/>
      <c r="CA76" s="240"/>
      <c r="CB76" s="240"/>
    </row>
    <row r="77" spans="1:80" ht="22.5" x14ac:dyDescent="0.2">
      <c r="A77" s="325">
        <v>25</v>
      </c>
      <c r="B77" s="283" t="s">
        <v>402</v>
      </c>
      <c r="C77" s="284" t="s">
        <v>403</v>
      </c>
      <c r="D77" s="285" t="s">
        <v>174</v>
      </c>
      <c r="E77" s="306">
        <v>36.96</v>
      </c>
      <c r="F77" s="286"/>
      <c r="G77" s="246">
        <f t="shared" si="0"/>
        <v>0</v>
      </c>
      <c r="H77" s="247"/>
      <c r="I77" s="248"/>
      <c r="J77" s="247"/>
      <c r="K77" s="248"/>
      <c r="O77" s="240"/>
      <c r="CA77" s="240"/>
      <c r="CB77" s="240"/>
    </row>
    <row r="78" spans="1:80" x14ac:dyDescent="0.2">
      <c r="A78" s="325">
        <v>26</v>
      </c>
      <c r="B78" s="283" t="s">
        <v>402</v>
      </c>
      <c r="C78" s="284" t="s">
        <v>404</v>
      </c>
      <c r="D78" s="285" t="s">
        <v>96</v>
      </c>
      <c r="E78" s="306">
        <v>14</v>
      </c>
      <c r="F78" s="286"/>
      <c r="G78" s="246">
        <f t="shared" si="0"/>
        <v>0</v>
      </c>
      <c r="H78" s="247"/>
      <c r="I78" s="248"/>
      <c r="J78" s="247"/>
      <c r="K78" s="248"/>
      <c r="O78" s="240"/>
      <c r="CA78" s="240"/>
      <c r="CB78" s="240"/>
    </row>
    <row r="79" spans="1:80" ht="22.5" x14ac:dyDescent="0.2">
      <c r="A79" s="325">
        <v>27</v>
      </c>
      <c r="B79" s="283" t="s">
        <v>405</v>
      </c>
      <c r="C79" s="284" t="s">
        <v>406</v>
      </c>
      <c r="D79" s="285" t="s">
        <v>96</v>
      </c>
      <c r="E79" s="306">
        <v>14</v>
      </c>
      <c r="F79" s="286"/>
      <c r="G79" s="246">
        <f t="shared" si="0"/>
        <v>0</v>
      </c>
      <c r="H79" s="247">
        <v>0</v>
      </c>
      <c r="I79" s="248">
        <f>E79*H79</f>
        <v>0</v>
      </c>
      <c r="J79" s="247">
        <v>0</v>
      </c>
      <c r="K79" s="248">
        <f>E79*J79</f>
        <v>0</v>
      </c>
      <c r="O79" s="240">
        <v>2</v>
      </c>
      <c r="AA79" s="213">
        <v>1</v>
      </c>
      <c r="AB79" s="213">
        <v>1</v>
      </c>
      <c r="AC79" s="213">
        <v>1</v>
      </c>
      <c r="AZ79" s="213">
        <v>1</v>
      </c>
      <c r="BA79" s="213">
        <f>IF(AZ79=1,G79,0)</f>
        <v>0</v>
      </c>
      <c r="BB79" s="213">
        <f>IF(AZ79=2,G79,0)</f>
        <v>0</v>
      </c>
      <c r="BC79" s="213">
        <f>IF(AZ79=3,G79,0)</f>
        <v>0</v>
      </c>
      <c r="BD79" s="213">
        <f>IF(AZ79=4,G79,0)</f>
        <v>0</v>
      </c>
      <c r="BE79" s="213">
        <f>IF(AZ79=5,G79,0)</f>
        <v>0</v>
      </c>
      <c r="CA79" s="240">
        <v>1</v>
      </c>
      <c r="CB79" s="240">
        <v>1</v>
      </c>
    </row>
    <row r="80" spans="1:80" x14ac:dyDescent="0.2">
      <c r="A80" s="324"/>
      <c r="B80" s="260" t="s">
        <v>97</v>
      </c>
      <c r="C80" s="261" t="s">
        <v>187</v>
      </c>
      <c r="D80" s="262"/>
      <c r="E80" s="263"/>
      <c r="F80" s="264"/>
      <c r="G80" s="265">
        <f>SUM(G71:G79)</f>
        <v>0</v>
      </c>
      <c r="H80" s="266"/>
      <c r="I80" s="267">
        <f>SUM(I71:I79)</f>
        <v>0</v>
      </c>
      <c r="J80" s="266"/>
      <c r="K80" s="267">
        <f>SUM(K71:K79)</f>
        <v>-25.855</v>
      </c>
      <c r="O80" s="240">
        <v>4</v>
      </c>
      <c r="BA80" s="268">
        <f>SUM(BA71:BA79)</f>
        <v>0</v>
      </c>
      <c r="BB80" s="268">
        <f>SUM(BB71:BB79)</f>
        <v>0</v>
      </c>
      <c r="BC80" s="268">
        <f>SUM(BC71:BC79)</f>
        <v>0</v>
      </c>
      <c r="BD80" s="268">
        <f>SUM(BD71:BD79)</f>
        <v>0</v>
      </c>
      <c r="BE80" s="268">
        <f>SUM(BE71:BE79)</f>
        <v>0</v>
      </c>
    </row>
    <row r="81" spans="1:80" x14ac:dyDescent="0.2">
      <c r="A81" s="321" t="s">
        <v>93</v>
      </c>
      <c r="B81" s="231" t="s">
        <v>189</v>
      </c>
      <c r="C81" s="232" t="s">
        <v>190</v>
      </c>
      <c r="D81" s="233"/>
      <c r="E81" s="305"/>
      <c r="F81" s="234"/>
      <c r="G81" s="235"/>
      <c r="H81" s="236"/>
      <c r="I81" s="237"/>
      <c r="J81" s="238"/>
      <c r="K81" s="239"/>
      <c r="O81" s="240">
        <v>1</v>
      </c>
    </row>
    <row r="82" spans="1:80" x14ac:dyDescent="0.2">
      <c r="A82" s="322">
        <v>28</v>
      </c>
      <c r="B82" s="242" t="s">
        <v>365</v>
      </c>
      <c r="C82" s="243" t="s">
        <v>366</v>
      </c>
      <c r="D82" s="244" t="s">
        <v>174</v>
      </c>
      <c r="E82" s="245">
        <v>18.04</v>
      </c>
      <c r="F82" s="245"/>
      <c r="G82" s="246">
        <f>E82*F82</f>
        <v>0</v>
      </c>
      <c r="H82" s="247">
        <v>0</v>
      </c>
      <c r="I82" s="248">
        <f>E82*H82</f>
        <v>0</v>
      </c>
      <c r="J82" s="247">
        <v>0</v>
      </c>
      <c r="K82" s="248">
        <f>E82*J82</f>
        <v>0</v>
      </c>
      <c r="O82" s="240">
        <v>2</v>
      </c>
      <c r="AA82" s="213">
        <v>1</v>
      </c>
      <c r="AB82" s="213">
        <v>1</v>
      </c>
      <c r="AC82" s="213">
        <v>1</v>
      </c>
      <c r="AZ82" s="213">
        <v>1</v>
      </c>
      <c r="BA82" s="213">
        <f>IF(AZ82=1,G82,0)</f>
        <v>0</v>
      </c>
      <c r="BB82" s="213">
        <f>IF(AZ82=2,G82,0)</f>
        <v>0</v>
      </c>
      <c r="BC82" s="213">
        <f>IF(AZ82=3,G82,0)</f>
        <v>0</v>
      </c>
      <c r="BD82" s="213">
        <f>IF(AZ82=4,G82,0)</f>
        <v>0</v>
      </c>
      <c r="BE82" s="213">
        <f>IF(AZ82=5,G82,0)</f>
        <v>0</v>
      </c>
      <c r="CA82" s="240">
        <v>1</v>
      </c>
      <c r="CB82" s="240">
        <v>1</v>
      </c>
    </row>
    <row r="83" spans="1:80" x14ac:dyDescent="0.2">
      <c r="A83" s="323"/>
      <c r="B83" s="253"/>
      <c r="C83" s="371" t="s">
        <v>367</v>
      </c>
      <c r="D83" s="372"/>
      <c r="E83" s="254">
        <v>18.04</v>
      </c>
      <c r="F83" s="255"/>
      <c r="G83" s="256"/>
      <c r="H83" s="257"/>
      <c r="I83" s="251"/>
      <c r="J83" s="258"/>
      <c r="K83" s="251"/>
      <c r="M83" s="252" t="s">
        <v>367</v>
      </c>
      <c r="O83" s="240"/>
    </row>
    <row r="84" spans="1:80" x14ac:dyDescent="0.2">
      <c r="A84" s="322">
        <v>29</v>
      </c>
      <c r="B84" s="242" t="s">
        <v>192</v>
      </c>
      <c r="C84" s="243" t="s">
        <v>193</v>
      </c>
      <c r="D84" s="244" t="s">
        <v>174</v>
      </c>
      <c r="E84" s="245">
        <v>35</v>
      </c>
      <c r="F84" s="245"/>
      <c r="G84" s="246">
        <f>E84*F84</f>
        <v>0</v>
      </c>
      <c r="H84" s="247">
        <v>0</v>
      </c>
      <c r="I84" s="248">
        <f>E84*H84</f>
        <v>0</v>
      </c>
      <c r="J84" s="247">
        <v>0</v>
      </c>
      <c r="K84" s="248">
        <f>E84*J84</f>
        <v>0</v>
      </c>
      <c r="O84" s="240">
        <v>2</v>
      </c>
      <c r="AA84" s="213">
        <v>1</v>
      </c>
      <c r="AB84" s="213">
        <v>1</v>
      </c>
      <c r="AC84" s="213">
        <v>1</v>
      </c>
      <c r="AZ84" s="213">
        <v>1</v>
      </c>
      <c r="BA84" s="213">
        <f>IF(AZ84=1,G84,0)</f>
        <v>0</v>
      </c>
      <c r="BB84" s="213">
        <f>IF(AZ84=2,G84,0)</f>
        <v>0</v>
      </c>
      <c r="BC84" s="213">
        <f>IF(AZ84=3,G84,0)</f>
        <v>0</v>
      </c>
      <c r="BD84" s="213">
        <f>IF(AZ84=4,G84,0)</f>
        <v>0</v>
      </c>
      <c r="BE84" s="213">
        <f>IF(AZ84=5,G84,0)</f>
        <v>0</v>
      </c>
      <c r="CA84" s="240">
        <v>1</v>
      </c>
      <c r="CB84" s="240">
        <v>1</v>
      </c>
    </row>
    <row r="85" spans="1:80" x14ac:dyDescent="0.2">
      <c r="A85" s="323"/>
      <c r="B85" s="253"/>
      <c r="C85" s="371" t="s">
        <v>368</v>
      </c>
      <c r="D85" s="372"/>
      <c r="E85" s="254">
        <v>35</v>
      </c>
      <c r="F85" s="255"/>
      <c r="G85" s="256"/>
      <c r="H85" s="257"/>
      <c r="I85" s="251"/>
      <c r="J85" s="258"/>
      <c r="K85" s="251"/>
      <c r="M85" s="252" t="s">
        <v>368</v>
      </c>
      <c r="O85" s="240"/>
    </row>
    <row r="86" spans="1:80" x14ac:dyDescent="0.2">
      <c r="A86" s="322">
        <v>30</v>
      </c>
      <c r="B86" s="242" t="s">
        <v>369</v>
      </c>
      <c r="C86" s="243" t="s">
        <v>370</v>
      </c>
      <c r="D86" s="244" t="s">
        <v>174</v>
      </c>
      <c r="E86" s="245">
        <v>18.04</v>
      </c>
      <c r="F86" s="245"/>
      <c r="G86" s="246">
        <f>E86*F86</f>
        <v>0</v>
      </c>
      <c r="H86" s="247">
        <v>0</v>
      </c>
      <c r="I86" s="248">
        <f>E86*H86</f>
        <v>0</v>
      </c>
      <c r="J86" s="247">
        <v>0</v>
      </c>
      <c r="K86" s="248">
        <f>E86*J86</f>
        <v>0</v>
      </c>
      <c r="O86" s="240">
        <v>2</v>
      </c>
      <c r="AA86" s="213">
        <v>1</v>
      </c>
      <c r="AB86" s="213">
        <v>1</v>
      </c>
      <c r="AC86" s="213">
        <v>1</v>
      </c>
      <c r="AZ86" s="213">
        <v>1</v>
      </c>
      <c r="BA86" s="213">
        <f>IF(AZ86=1,G86,0)</f>
        <v>0</v>
      </c>
      <c r="BB86" s="213">
        <f>IF(AZ86=2,G86,0)</f>
        <v>0</v>
      </c>
      <c r="BC86" s="213">
        <f>IF(AZ86=3,G86,0)</f>
        <v>0</v>
      </c>
      <c r="BD86" s="213">
        <f>IF(AZ86=4,G86,0)</f>
        <v>0</v>
      </c>
      <c r="BE86" s="213">
        <f>IF(AZ86=5,G86,0)</f>
        <v>0</v>
      </c>
      <c r="CA86" s="240">
        <v>1</v>
      </c>
      <c r="CB86" s="240">
        <v>1</v>
      </c>
    </row>
    <row r="87" spans="1:80" x14ac:dyDescent="0.2">
      <c r="A87" s="323"/>
      <c r="B87" s="253"/>
      <c r="C87" s="371" t="s">
        <v>367</v>
      </c>
      <c r="D87" s="372"/>
      <c r="E87" s="254">
        <v>18.04</v>
      </c>
      <c r="F87" s="255"/>
      <c r="G87" s="256"/>
      <c r="H87" s="257"/>
      <c r="I87" s="251"/>
      <c r="J87" s="258"/>
      <c r="K87" s="251"/>
      <c r="M87" s="252" t="s">
        <v>367</v>
      </c>
      <c r="O87" s="240"/>
    </row>
    <row r="88" spans="1:80" x14ac:dyDescent="0.2">
      <c r="A88" s="322">
        <v>31</v>
      </c>
      <c r="B88" s="242" t="s">
        <v>195</v>
      </c>
      <c r="C88" s="243" t="s">
        <v>196</v>
      </c>
      <c r="D88" s="244" t="s">
        <v>197</v>
      </c>
      <c r="E88" s="245">
        <v>0.54120000000000001</v>
      </c>
      <c r="F88" s="245"/>
      <c r="G88" s="246">
        <f>E88*F88</f>
        <v>0</v>
      </c>
      <c r="H88" s="247">
        <v>1E-3</v>
      </c>
      <c r="I88" s="248">
        <f>E88*H88</f>
        <v>5.4120000000000004E-4</v>
      </c>
      <c r="J88" s="247"/>
      <c r="K88" s="248">
        <f>E88*J88</f>
        <v>0</v>
      </c>
      <c r="M88" s="299"/>
      <c r="O88" s="240">
        <v>2</v>
      </c>
      <c r="AA88" s="213">
        <v>3</v>
      </c>
      <c r="AB88" s="213">
        <v>1</v>
      </c>
      <c r="AC88" s="213">
        <v>572400</v>
      </c>
      <c r="AZ88" s="213">
        <v>1</v>
      </c>
      <c r="BA88" s="213">
        <f>IF(AZ88=1,G88,0)</f>
        <v>0</v>
      </c>
      <c r="BB88" s="213">
        <f>IF(AZ88=2,G88,0)</f>
        <v>0</v>
      </c>
      <c r="BC88" s="213">
        <f>IF(AZ88=3,G88,0)</f>
        <v>0</v>
      </c>
      <c r="BD88" s="213">
        <f>IF(AZ88=4,G88,0)</f>
        <v>0</v>
      </c>
      <c r="BE88" s="213">
        <f>IF(AZ88=5,G88,0)</f>
        <v>0</v>
      </c>
      <c r="CA88" s="240">
        <v>3</v>
      </c>
      <c r="CB88" s="240">
        <v>1</v>
      </c>
    </row>
    <row r="89" spans="1:80" x14ac:dyDescent="0.2">
      <c r="A89" s="323"/>
      <c r="B89" s="253"/>
      <c r="C89" s="371" t="s">
        <v>371</v>
      </c>
      <c r="D89" s="372"/>
      <c r="E89" s="254">
        <v>0.54120000000000001</v>
      </c>
      <c r="F89" s="255"/>
      <c r="G89" s="256"/>
      <c r="H89" s="257"/>
      <c r="I89" s="251"/>
      <c r="J89" s="258"/>
      <c r="K89" s="251"/>
      <c r="M89" s="252" t="s">
        <v>371</v>
      </c>
      <c r="O89" s="240"/>
    </row>
    <row r="90" spans="1:80" x14ac:dyDescent="0.2">
      <c r="A90" s="324"/>
      <c r="B90" s="260" t="s">
        <v>97</v>
      </c>
      <c r="C90" s="261" t="s">
        <v>191</v>
      </c>
      <c r="D90" s="262"/>
      <c r="E90" s="263"/>
      <c r="F90" s="264"/>
      <c r="G90" s="265">
        <f>SUM(G81:G89)</f>
        <v>0</v>
      </c>
      <c r="H90" s="266"/>
      <c r="I90" s="267">
        <f>SUM(I81:I89)</f>
        <v>5.4120000000000004E-4</v>
      </c>
      <c r="J90" s="266"/>
      <c r="K90" s="267">
        <f>SUM(K81:K89)</f>
        <v>0</v>
      </c>
      <c r="O90" s="240">
        <v>4</v>
      </c>
      <c r="BA90" s="268">
        <f>SUM(BA81:BA89)</f>
        <v>0</v>
      </c>
      <c r="BB90" s="268">
        <f>SUM(BB81:BB89)</f>
        <v>0</v>
      </c>
      <c r="BC90" s="268">
        <f>SUM(BC81:BC89)</f>
        <v>0</v>
      </c>
      <c r="BD90" s="268">
        <f>SUM(BD81:BD89)</f>
        <v>0</v>
      </c>
      <c r="BE90" s="268">
        <f>SUM(BE81:BE89)</f>
        <v>0</v>
      </c>
    </row>
    <row r="91" spans="1:80" x14ac:dyDescent="0.2">
      <c r="A91" s="321" t="s">
        <v>93</v>
      </c>
      <c r="B91" s="231" t="s">
        <v>198</v>
      </c>
      <c r="C91" s="232" t="s">
        <v>199</v>
      </c>
      <c r="D91" s="233"/>
      <c r="E91" s="305"/>
      <c r="F91" s="234"/>
      <c r="G91" s="235"/>
      <c r="H91" s="236"/>
      <c r="I91" s="237"/>
      <c r="J91" s="238"/>
      <c r="K91" s="239"/>
      <c r="O91" s="240">
        <v>1</v>
      </c>
    </row>
    <row r="92" spans="1:80" ht="22.5" x14ac:dyDescent="0.2">
      <c r="A92" s="322">
        <v>32</v>
      </c>
      <c r="B92" s="242" t="s">
        <v>201</v>
      </c>
      <c r="C92" s="243" t="s">
        <v>202</v>
      </c>
      <c r="D92" s="244" t="s">
        <v>174</v>
      </c>
      <c r="E92" s="245">
        <v>24.74</v>
      </c>
      <c r="F92" s="245"/>
      <c r="G92" s="246">
        <f>E92*F92</f>
        <v>0</v>
      </c>
      <c r="H92" s="247">
        <v>0</v>
      </c>
      <c r="I92" s="248">
        <f>E92*H92</f>
        <v>0</v>
      </c>
      <c r="J92" s="247">
        <v>0</v>
      </c>
      <c r="K92" s="248">
        <f>E92*J92</f>
        <v>0</v>
      </c>
      <c r="O92" s="240">
        <v>2</v>
      </c>
      <c r="AA92" s="213">
        <v>1</v>
      </c>
      <c r="AB92" s="213">
        <v>1</v>
      </c>
      <c r="AC92" s="213">
        <v>1</v>
      </c>
      <c r="AZ92" s="213">
        <v>1</v>
      </c>
      <c r="BA92" s="213">
        <f>IF(AZ92=1,G92,0)</f>
        <v>0</v>
      </c>
      <c r="BB92" s="213">
        <f>IF(AZ92=2,G92,0)</f>
        <v>0</v>
      </c>
      <c r="BC92" s="213">
        <f>IF(AZ92=3,G92,0)</f>
        <v>0</v>
      </c>
      <c r="BD92" s="213">
        <f>IF(AZ92=4,G92,0)</f>
        <v>0</v>
      </c>
      <c r="BE92" s="213">
        <f>IF(AZ92=5,G92,0)</f>
        <v>0</v>
      </c>
      <c r="CA92" s="240">
        <v>1</v>
      </c>
      <c r="CB92" s="240">
        <v>1</v>
      </c>
    </row>
    <row r="93" spans="1:80" x14ac:dyDescent="0.2">
      <c r="A93" s="323"/>
      <c r="B93" s="253"/>
      <c r="C93" s="374" t="s">
        <v>372</v>
      </c>
      <c r="D93" s="375"/>
      <c r="E93" s="254">
        <v>24.734999999999999</v>
      </c>
      <c r="F93" s="255"/>
      <c r="G93" s="256"/>
      <c r="H93" s="257"/>
      <c r="I93" s="251"/>
      <c r="J93" s="258"/>
      <c r="K93" s="251"/>
      <c r="M93" s="252" t="s">
        <v>372</v>
      </c>
      <c r="O93" s="240"/>
    </row>
    <row r="94" spans="1:80" x14ac:dyDescent="0.2">
      <c r="A94" s="324"/>
      <c r="B94" s="260" t="s">
        <v>97</v>
      </c>
      <c r="C94" s="261" t="s">
        <v>200</v>
      </c>
      <c r="D94" s="262"/>
      <c r="E94" s="263"/>
      <c r="F94" s="264"/>
      <c r="G94" s="265">
        <f>SUM(G91:G93)</f>
        <v>0</v>
      </c>
      <c r="H94" s="266"/>
      <c r="I94" s="267">
        <f>SUM(I91:I93)</f>
        <v>0</v>
      </c>
      <c r="J94" s="266"/>
      <c r="K94" s="267">
        <f>SUM(K91:K93)</f>
        <v>0</v>
      </c>
      <c r="O94" s="240">
        <v>4</v>
      </c>
      <c r="BA94" s="268">
        <f>SUM(BA91:BA93)</f>
        <v>0</v>
      </c>
      <c r="BB94" s="268">
        <f>SUM(BB91:BB93)</f>
        <v>0</v>
      </c>
      <c r="BC94" s="268">
        <f>SUM(BC91:BC93)</f>
        <v>0</v>
      </c>
      <c r="BD94" s="268">
        <f>SUM(BD91:BD93)</f>
        <v>0</v>
      </c>
      <c r="BE94" s="268">
        <f>SUM(BE91:BE93)</f>
        <v>0</v>
      </c>
    </row>
    <row r="95" spans="1:80" x14ac:dyDescent="0.2">
      <c r="A95" s="321" t="s">
        <v>93</v>
      </c>
      <c r="B95" s="231" t="s">
        <v>203</v>
      </c>
      <c r="C95" s="232" t="s">
        <v>204</v>
      </c>
      <c r="D95" s="233"/>
      <c r="E95" s="305"/>
      <c r="F95" s="234"/>
      <c r="G95" s="235"/>
      <c r="H95" s="236"/>
      <c r="I95" s="237"/>
      <c r="J95" s="238"/>
      <c r="K95" s="239"/>
      <c r="O95" s="240">
        <v>1</v>
      </c>
    </row>
    <row r="96" spans="1:80" x14ac:dyDescent="0.2">
      <c r="A96" s="322">
        <v>33</v>
      </c>
      <c r="B96" s="242" t="s">
        <v>206</v>
      </c>
      <c r="C96" s="243" t="s">
        <v>207</v>
      </c>
      <c r="D96" s="244" t="s">
        <v>152</v>
      </c>
      <c r="E96" s="245">
        <v>2.4735</v>
      </c>
      <c r="F96" s="245"/>
      <c r="G96" s="246">
        <f>E96*F96</f>
        <v>0</v>
      </c>
      <c r="H96" s="247">
        <v>2.16</v>
      </c>
      <c r="I96" s="248">
        <f>E96*H96</f>
        <v>5.3427600000000002</v>
      </c>
      <c r="J96" s="247">
        <v>0</v>
      </c>
      <c r="K96" s="248">
        <f>E96*J96</f>
        <v>0</v>
      </c>
      <c r="O96" s="240">
        <v>2</v>
      </c>
      <c r="AA96" s="213">
        <v>1</v>
      </c>
      <c r="AB96" s="213">
        <v>1</v>
      </c>
      <c r="AC96" s="213">
        <v>1</v>
      </c>
      <c r="AZ96" s="213">
        <v>1</v>
      </c>
      <c r="BA96" s="213">
        <f>IF(AZ96=1,G96,0)</f>
        <v>0</v>
      </c>
      <c r="BB96" s="213">
        <f>IF(AZ96=2,G96,0)</f>
        <v>0</v>
      </c>
      <c r="BC96" s="213">
        <f>IF(AZ96=3,G96,0)</f>
        <v>0</v>
      </c>
      <c r="BD96" s="213">
        <f>IF(AZ96=4,G96,0)</f>
        <v>0</v>
      </c>
      <c r="BE96" s="213">
        <f>IF(AZ96=5,G96,0)</f>
        <v>0</v>
      </c>
      <c r="CA96" s="240">
        <v>1</v>
      </c>
      <c r="CB96" s="240">
        <v>1</v>
      </c>
    </row>
    <row r="97" spans="1:80" x14ac:dyDescent="0.2">
      <c r="A97" s="323"/>
      <c r="B97" s="253"/>
      <c r="C97" s="371" t="s">
        <v>373</v>
      </c>
      <c r="D97" s="372"/>
      <c r="E97" s="254">
        <v>2.4735</v>
      </c>
      <c r="F97" s="255"/>
      <c r="G97" s="256"/>
      <c r="H97" s="257"/>
      <c r="I97" s="251"/>
      <c r="J97" s="258"/>
      <c r="K97" s="251"/>
      <c r="M97" s="252" t="s">
        <v>373</v>
      </c>
      <c r="O97" s="240"/>
    </row>
    <row r="98" spans="1:80" x14ac:dyDescent="0.2">
      <c r="A98" s="322">
        <v>34</v>
      </c>
      <c r="B98" s="242" t="s">
        <v>208</v>
      </c>
      <c r="C98" s="243" t="s">
        <v>288</v>
      </c>
      <c r="D98" s="244" t="s">
        <v>152</v>
      </c>
      <c r="E98" s="245">
        <v>3.8734999999999999</v>
      </c>
      <c r="F98" s="245"/>
      <c r="G98" s="246">
        <f>E98*F98</f>
        <v>0</v>
      </c>
      <c r="H98" s="247">
        <v>2.5249999999999999</v>
      </c>
      <c r="I98" s="248">
        <f>E98*H98</f>
        <v>9.7805874999999993</v>
      </c>
      <c r="J98" s="247">
        <v>0</v>
      </c>
      <c r="K98" s="248">
        <f>E98*J98</f>
        <v>0</v>
      </c>
      <c r="O98" s="240">
        <v>2</v>
      </c>
      <c r="AA98" s="213">
        <v>1</v>
      </c>
      <c r="AB98" s="213">
        <v>1</v>
      </c>
      <c r="AC98" s="213">
        <v>1</v>
      </c>
      <c r="AZ98" s="213">
        <v>1</v>
      </c>
      <c r="BA98" s="213">
        <f>IF(AZ98=1,G98,0)</f>
        <v>0</v>
      </c>
      <c r="BB98" s="213">
        <f>IF(AZ98=2,G98,0)</f>
        <v>0</v>
      </c>
      <c r="BC98" s="213">
        <f>IF(AZ98=3,G98,0)</f>
        <v>0</v>
      </c>
      <c r="BD98" s="213">
        <f>IF(AZ98=4,G98,0)</f>
        <v>0</v>
      </c>
      <c r="BE98" s="213">
        <f>IF(AZ98=5,G98,0)</f>
        <v>0</v>
      </c>
      <c r="CA98" s="240">
        <v>1</v>
      </c>
      <c r="CB98" s="240">
        <v>1</v>
      </c>
    </row>
    <row r="99" spans="1:80" x14ac:dyDescent="0.2">
      <c r="A99" s="323"/>
      <c r="B99" s="253"/>
      <c r="C99" s="371" t="s">
        <v>373</v>
      </c>
      <c r="D99" s="372"/>
      <c r="E99" s="254">
        <v>2.4735</v>
      </c>
      <c r="F99" s="255"/>
      <c r="G99" s="256"/>
      <c r="H99" s="257"/>
      <c r="I99" s="251"/>
      <c r="J99" s="258"/>
      <c r="K99" s="251"/>
      <c r="M99" s="252" t="s">
        <v>373</v>
      </c>
      <c r="O99" s="240"/>
    </row>
    <row r="100" spans="1:80" x14ac:dyDescent="0.2">
      <c r="A100" s="323"/>
      <c r="B100" s="253"/>
      <c r="C100" s="371" t="s">
        <v>374</v>
      </c>
      <c r="D100" s="372"/>
      <c r="E100" s="254">
        <v>1.4</v>
      </c>
      <c r="F100" s="255"/>
      <c r="G100" s="256"/>
      <c r="H100" s="257"/>
      <c r="I100" s="251"/>
      <c r="J100" s="258"/>
      <c r="K100" s="251"/>
      <c r="M100" s="252" t="s">
        <v>374</v>
      </c>
      <c r="O100" s="240"/>
    </row>
    <row r="101" spans="1:80" ht="22.5" x14ac:dyDescent="0.2">
      <c r="A101" s="322">
        <v>35</v>
      </c>
      <c r="B101" s="242" t="s">
        <v>209</v>
      </c>
      <c r="C101" s="243" t="s">
        <v>210</v>
      </c>
      <c r="D101" s="244" t="s">
        <v>211</v>
      </c>
      <c r="E101" s="245">
        <v>0.1956</v>
      </c>
      <c r="F101" s="245"/>
      <c r="G101" s="246">
        <f>E101*F101</f>
        <v>0</v>
      </c>
      <c r="H101" s="247">
        <v>1.04548</v>
      </c>
      <c r="I101" s="248">
        <f>E101*H101</f>
        <v>0.20449588799999999</v>
      </c>
      <c r="J101" s="247">
        <v>0</v>
      </c>
      <c r="K101" s="248">
        <f>E101*J101</f>
        <v>0</v>
      </c>
      <c r="O101" s="240">
        <v>2</v>
      </c>
      <c r="AA101" s="213">
        <v>1</v>
      </c>
      <c r="AB101" s="213">
        <v>1</v>
      </c>
      <c r="AC101" s="213">
        <v>1</v>
      </c>
      <c r="AZ101" s="213">
        <v>1</v>
      </c>
      <c r="BA101" s="213">
        <f>IF(AZ101=1,G101,0)</f>
        <v>0</v>
      </c>
      <c r="BB101" s="213">
        <f>IF(AZ101=2,G101,0)</f>
        <v>0</v>
      </c>
      <c r="BC101" s="213">
        <f>IF(AZ101=3,G101,0)</f>
        <v>0</v>
      </c>
      <c r="BD101" s="213">
        <f>IF(AZ101=4,G101,0)</f>
        <v>0</v>
      </c>
      <c r="BE101" s="213">
        <f>IF(AZ101=5,G101,0)</f>
        <v>0</v>
      </c>
      <c r="CA101" s="240">
        <v>1</v>
      </c>
      <c r="CB101" s="240">
        <v>1</v>
      </c>
    </row>
    <row r="102" spans="1:80" x14ac:dyDescent="0.2">
      <c r="A102" s="323"/>
      <c r="B102" s="250"/>
      <c r="C102" s="362" t="s">
        <v>212</v>
      </c>
      <c r="D102" s="363"/>
      <c r="E102" s="363"/>
      <c r="F102" s="363"/>
      <c r="G102" s="364"/>
      <c r="I102" s="251"/>
      <c r="K102" s="251"/>
      <c r="L102" s="252" t="s">
        <v>212</v>
      </c>
      <c r="O102" s="240">
        <v>3</v>
      </c>
    </row>
    <row r="103" spans="1:80" ht="22.5" x14ac:dyDescent="0.2">
      <c r="A103" s="323"/>
      <c r="B103" s="253"/>
      <c r="C103" s="371" t="s">
        <v>375</v>
      </c>
      <c r="D103" s="372"/>
      <c r="E103" s="254">
        <v>0.15970000000000001</v>
      </c>
      <c r="F103" s="255"/>
      <c r="G103" s="256"/>
      <c r="H103" s="257"/>
      <c r="I103" s="251"/>
      <c r="J103" s="258"/>
      <c r="K103" s="251"/>
      <c r="M103" s="252" t="s">
        <v>375</v>
      </c>
      <c r="O103" s="240"/>
    </row>
    <row r="104" spans="1:80" x14ac:dyDescent="0.2">
      <c r="A104" s="323"/>
      <c r="B104" s="253"/>
      <c r="C104" s="371" t="s">
        <v>376</v>
      </c>
      <c r="D104" s="372"/>
      <c r="E104" s="254">
        <v>3.5799999999999998E-2</v>
      </c>
      <c r="F104" s="255"/>
      <c r="G104" s="256"/>
      <c r="H104" s="257"/>
      <c r="I104" s="251"/>
      <c r="J104" s="258"/>
      <c r="K104" s="251"/>
      <c r="M104" s="252" t="s">
        <v>376</v>
      </c>
      <c r="O104" s="240"/>
    </row>
    <row r="105" spans="1:80" ht="22.5" x14ac:dyDescent="0.2">
      <c r="A105" s="322">
        <v>36</v>
      </c>
      <c r="B105" s="242" t="s">
        <v>271</v>
      </c>
      <c r="C105" s="243" t="s">
        <v>272</v>
      </c>
      <c r="D105" s="244" t="s">
        <v>174</v>
      </c>
      <c r="E105" s="245">
        <v>5.44</v>
      </c>
      <c r="F105" s="245"/>
      <c r="G105" s="246">
        <f>E105*F105</f>
        <v>0</v>
      </c>
      <c r="H105" s="247">
        <v>0.52</v>
      </c>
      <c r="I105" s="248">
        <f>E105*H105</f>
        <v>2.8288000000000002</v>
      </c>
      <c r="J105" s="247">
        <v>0</v>
      </c>
      <c r="K105" s="248">
        <f>E105*J105</f>
        <v>0</v>
      </c>
      <c r="O105" s="240">
        <v>2</v>
      </c>
      <c r="AA105" s="213">
        <v>1</v>
      </c>
      <c r="AB105" s="213">
        <v>1</v>
      </c>
      <c r="AC105" s="213">
        <v>1</v>
      </c>
      <c r="AZ105" s="213">
        <v>1</v>
      </c>
      <c r="BA105" s="213">
        <f>IF(AZ105=1,G105,0)</f>
        <v>0</v>
      </c>
      <c r="BB105" s="213">
        <f>IF(AZ105=2,G105,0)</f>
        <v>0</v>
      </c>
      <c r="BC105" s="213">
        <f>IF(AZ105=3,G105,0)</f>
        <v>0</v>
      </c>
      <c r="BD105" s="213">
        <f>IF(AZ105=4,G105,0)</f>
        <v>0</v>
      </c>
      <c r="BE105" s="213">
        <f>IF(AZ105=5,G105,0)</f>
        <v>0</v>
      </c>
      <c r="CA105" s="240">
        <v>1</v>
      </c>
      <c r="CB105" s="240">
        <v>1</v>
      </c>
    </row>
    <row r="106" spans="1:80" x14ac:dyDescent="0.2">
      <c r="A106" s="323"/>
      <c r="B106" s="253"/>
      <c r="C106" s="371" t="s">
        <v>377</v>
      </c>
      <c r="D106" s="372"/>
      <c r="E106" s="254">
        <v>5.44</v>
      </c>
      <c r="F106" s="255"/>
      <c r="G106" s="256"/>
      <c r="H106" s="257"/>
      <c r="I106" s="251"/>
      <c r="J106" s="258"/>
      <c r="K106" s="251"/>
      <c r="M106" s="252" t="s">
        <v>377</v>
      </c>
      <c r="O106" s="240"/>
    </row>
    <row r="107" spans="1:80" x14ac:dyDescent="0.2">
      <c r="A107" s="322">
        <v>37</v>
      </c>
      <c r="B107" s="242" t="s">
        <v>273</v>
      </c>
      <c r="C107" s="243" t="s">
        <v>274</v>
      </c>
      <c r="D107" s="244" t="s">
        <v>211</v>
      </c>
      <c r="E107" s="245">
        <v>3.9199999999999999E-2</v>
      </c>
      <c r="F107" s="245"/>
      <c r="G107" s="246">
        <f>E107*F107</f>
        <v>0</v>
      </c>
      <c r="H107" s="247">
        <v>1.0502800000000001</v>
      </c>
      <c r="I107" s="248">
        <f>E107*H107</f>
        <v>4.1170976000000005E-2</v>
      </c>
      <c r="J107" s="247">
        <v>0</v>
      </c>
      <c r="K107" s="248">
        <f>E107*J107</f>
        <v>0</v>
      </c>
      <c r="O107" s="240">
        <v>2</v>
      </c>
      <c r="AA107" s="213">
        <v>1</v>
      </c>
      <c r="AB107" s="213">
        <v>1</v>
      </c>
      <c r="AC107" s="213">
        <v>1</v>
      </c>
      <c r="AZ107" s="213">
        <v>1</v>
      </c>
      <c r="BA107" s="213">
        <f>IF(AZ107=1,G107,0)</f>
        <v>0</v>
      </c>
      <c r="BB107" s="213">
        <f>IF(AZ107=2,G107,0)</f>
        <v>0</v>
      </c>
      <c r="BC107" s="213">
        <f>IF(AZ107=3,G107,0)</f>
        <v>0</v>
      </c>
      <c r="BD107" s="213">
        <f>IF(AZ107=4,G107,0)</f>
        <v>0</v>
      </c>
      <c r="BE107" s="213">
        <f>IF(AZ107=5,G107,0)</f>
        <v>0</v>
      </c>
      <c r="CA107" s="240">
        <v>1</v>
      </c>
      <c r="CB107" s="240">
        <v>1</v>
      </c>
    </row>
    <row r="108" spans="1:80" x14ac:dyDescent="0.2">
      <c r="A108" s="323"/>
      <c r="B108" s="253"/>
      <c r="C108" s="371" t="s">
        <v>378</v>
      </c>
      <c r="D108" s="372"/>
      <c r="E108" s="254">
        <v>3.9199999999999999E-2</v>
      </c>
      <c r="F108" s="255"/>
      <c r="G108" s="256"/>
      <c r="H108" s="257"/>
      <c r="I108" s="251"/>
      <c r="J108" s="258"/>
      <c r="K108" s="251"/>
      <c r="M108" s="252" t="s">
        <v>378</v>
      </c>
      <c r="O108" s="240"/>
    </row>
    <row r="109" spans="1:80" x14ac:dyDescent="0.2">
      <c r="A109" s="322">
        <v>38</v>
      </c>
      <c r="B109" s="242" t="s">
        <v>213</v>
      </c>
      <c r="C109" s="243" t="s">
        <v>214</v>
      </c>
      <c r="D109" s="244" t="s">
        <v>211</v>
      </c>
      <c r="E109" s="245">
        <v>1.12E-2</v>
      </c>
      <c r="F109" s="245"/>
      <c r="G109" s="246">
        <f>E109*F109</f>
        <v>0</v>
      </c>
      <c r="H109" s="247">
        <v>1</v>
      </c>
      <c r="I109" s="248">
        <f>E109*H109</f>
        <v>1.12E-2</v>
      </c>
      <c r="J109" s="247"/>
      <c r="K109" s="248">
        <f>E109*J109</f>
        <v>0</v>
      </c>
      <c r="O109" s="240">
        <v>2</v>
      </c>
      <c r="AA109" s="213">
        <v>3</v>
      </c>
      <c r="AB109" s="213">
        <v>1</v>
      </c>
      <c r="AC109" s="213">
        <v>13285295</v>
      </c>
      <c r="AZ109" s="213">
        <v>1</v>
      </c>
      <c r="BA109" s="213">
        <f>IF(AZ109=1,G109,0)</f>
        <v>0</v>
      </c>
      <c r="BB109" s="213">
        <f>IF(AZ109=2,G109,0)</f>
        <v>0</v>
      </c>
      <c r="BC109" s="213">
        <f>IF(AZ109=3,G109,0)</f>
        <v>0</v>
      </c>
      <c r="BD109" s="213">
        <f>IF(AZ109=4,G109,0)</f>
        <v>0</v>
      </c>
      <c r="BE109" s="213">
        <f>IF(AZ109=5,G109,0)</f>
        <v>0</v>
      </c>
      <c r="CA109" s="240">
        <v>3</v>
      </c>
      <c r="CB109" s="240">
        <v>1</v>
      </c>
    </row>
    <row r="110" spans="1:80" x14ac:dyDescent="0.2">
      <c r="A110" s="323"/>
      <c r="B110" s="253"/>
      <c r="C110" s="371" t="s">
        <v>310</v>
      </c>
      <c r="D110" s="372"/>
      <c r="E110" s="254">
        <v>1.12E-2</v>
      </c>
      <c r="F110" s="255"/>
      <c r="G110" s="256"/>
      <c r="H110" s="257"/>
      <c r="I110" s="251"/>
      <c r="J110" s="258"/>
      <c r="K110" s="251"/>
      <c r="M110" s="252" t="s">
        <v>310</v>
      </c>
      <c r="O110" s="240"/>
    </row>
    <row r="111" spans="1:80" x14ac:dyDescent="0.2">
      <c r="A111" s="324"/>
      <c r="B111" s="260" t="s">
        <v>97</v>
      </c>
      <c r="C111" s="261" t="s">
        <v>205</v>
      </c>
      <c r="D111" s="262"/>
      <c r="E111" s="263"/>
      <c r="F111" s="264"/>
      <c r="G111" s="265">
        <f>SUM(G95:G110)</f>
        <v>0</v>
      </c>
      <c r="H111" s="266"/>
      <c r="I111" s="267">
        <f>SUM(I95:I110)</f>
        <v>18.209014363999998</v>
      </c>
      <c r="J111" s="266"/>
      <c r="K111" s="267">
        <f>SUM(K95:K110)</f>
        <v>0</v>
      </c>
      <c r="O111" s="240">
        <v>4</v>
      </c>
      <c r="BA111" s="268">
        <f>SUM(BA95:BA110)</f>
        <v>0</v>
      </c>
      <c r="BB111" s="268">
        <f>SUM(BB95:BB110)</f>
        <v>0</v>
      </c>
      <c r="BC111" s="268">
        <f>SUM(BC95:BC110)</f>
        <v>0</v>
      </c>
      <c r="BD111" s="268">
        <f>SUM(BD95:BD110)</f>
        <v>0</v>
      </c>
      <c r="BE111" s="268">
        <f>SUM(BE95:BE110)</f>
        <v>0</v>
      </c>
    </row>
    <row r="112" spans="1:80" x14ac:dyDescent="0.2">
      <c r="A112" s="321" t="s">
        <v>93</v>
      </c>
      <c r="B112" s="231" t="s">
        <v>311</v>
      </c>
      <c r="C112" s="232" t="s">
        <v>312</v>
      </c>
      <c r="D112" s="233"/>
      <c r="E112" s="305"/>
      <c r="F112" s="234"/>
      <c r="G112" s="235"/>
      <c r="H112" s="236"/>
      <c r="I112" s="237"/>
      <c r="J112" s="238"/>
      <c r="K112" s="239"/>
      <c r="O112" s="240">
        <v>1</v>
      </c>
    </row>
    <row r="113" spans="1:80" ht="22.5" x14ac:dyDescent="0.2">
      <c r="A113" s="322">
        <v>39</v>
      </c>
      <c r="B113" s="242" t="s">
        <v>314</v>
      </c>
      <c r="C113" s="243" t="s">
        <v>315</v>
      </c>
      <c r="D113" s="244" t="s">
        <v>188</v>
      </c>
      <c r="E113" s="245">
        <v>12.32</v>
      </c>
      <c r="F113" s="245"/>
      <c r="G113" s="246">
        <f>E113*F113</f>
        <v>0</v>
      </c>
      <c r="H113" s="247">
        <v>0.315</v>
      </c>
      <c r="I113" s="248">
        <f>E113*H113</f>
        <v>3.8808000000000002</v>
      </c>
      <c r="J113" s="247">
        <v>0</v>
      </c>
      <c r="K113" s="248">
        <f>E113*J113</f>
        <v>0</v>
      </c>
      <c r="O113" s="240">
        <v>2</v>
      </c>
      <c r="AA113" s="213">
        <v>1</v>
      </c>
      <c r="AB113" s="213">
        <v>0</v>
      </c>
      <c r="AC113" s="213">
        <v>0</v>
      </c>
      <c r="AZ113" s="213">
        <v>1</v>
      </c>
      <c r="BA113" s="213">
        <f>IF(AZ113=1,G113,0)</f>
        <v>0</v>
      </c>
      <c r="BB113" s="213">
        <f>IF(AZ113=2,G113,0)</f>
        <v>0</v>
      </c>
      <c r="BC113" s="213">
        <f>IF(AZ113=3,G113,0)</f>
        <v>0</v>
      </c>
      <c r="BD113" s="213">
        <f>IF(AZ113=4,G113,0)</f>
        <v>0</v>
      </c>
      <c r="BE113" s="213">
        <f>IF(AZ113=5,G113,0)</f>
        <v>0</v>
      </c>
      <c r="CA113" s="240">
        <v>1</v>
      </c>
      <c r="CB113" s="240">
        <v>0</v>
      </c>
    </row>
    <row r="114" spans="1:80" x14ac:dyDescent="0.2">
      <c r="A114" s="323"/>
      <c r="B114" s="253"/>
      <c r="C114" s="371" t="s">
        <v>379</v>
      </c>
      <c r="D114" s="372"/>
      <c r="E114" s="254">
        <v>12.32</v>
      </c>
      <c r="F114" s="255"/>
      <c r="G114" s="256"/>
      <c r="H114" s="257"/>
      <c r="I114" s="251"/>
      <c r="J114" s="258"/>
      <c r="K114" s="251"/>
      <c r="M114" s="252" t="s">
        <v>379</v>
      </c>
      <c r="O114" s="240"/>
    </row>
    <row r="115" spans="1:80" x14ac:dyDescent="0.2">
      <c r="A115" s="322">
        <v>40</v>
      </c>
      <c r="B115" s="242" t="s">
        <v>316</v>
      </c>
      <c r="C115" s="243" t="s">
        <v>317</v>
      </c>
      <c r="D115" s="244" t="s">
        <v>194</v>
      </c>
      <c r="E115" s="245">
        <v>77.77</v>
      </c>
      <c r="F115" s="245"/>
      <c r="G115" s="246">
        <f>E115*F115</f>
        <v>0</v>
      </c>
      <c r="H115" s="247">
        <v>0.05</v>
      </c>
      <c r="I115" s="248">
        <f>E115*H115</f>
        <v>3.8885000000000001</v>
      </c>
      <c r="J115" s="247"/>
      <c r="K115" s="248">
        <f>E115*J115</f>
        <v>0</v>
      </c>
      <c r="O115" s="240">
        <v>2</v>
      </c>
      <c r="AA115" s="213">
        <v>3</v>
      </c>
      <c r="AB115" s="213">
        <v>1</v>
      </c>
      <c r="AC115" s="213">
        <v>59228410</v>
      </c>
      <c r="AZ115" s="213">
        <v>1</v>
      </c>
      <c r="BA115" s="213">
        <f>IF(AZ115=1,G115,0)</f>
        <v>0</v>
      </c>
      <c r="BB115" s="213">
        <f>IF(AZ115=2,G115,0)</f>
        <v>0</v>
      </c>
      <c r="BC115" s="213">
        <f>IF(AZ115=3,G115,0)</f>
        <v>0</v>
      </c>
      <c r="BD115" s="213">
        <f>IF(AZ115=4,G115,0)</f>
        <v>0</v>
      </c>
      <c r="BE115" s="213">
        <f>IF(AZ115=5,G115,0)</f>
        <v>0</v>
      </c>
      <c r="CA115" s="240">
        <v>3</v>
      </c>
      <c r="CB115" s="240">
        <v>1</v>
      </c>
    </row>
    <row r="116" spans="1:80" x14ac:dyDescent="0.2">
      <c r="A116" s="323"/>
      <c r="B116" s="253"/>
      <c r="C116" s="371" t="s">
        <v>380</v>
      </c>
      <c r="D116" s="372"/>
      <c r="E116" s="254">
        <v>77.77</v>
      </c>
      <c r="F116" s="255"/>
      <c r="G116" s="256"/>
      <c r="H116" s="257"/>
      <c r="I116" s="251"/>
      <c r="J116" s="258"/>
      <c r="K116" s="251"/>
      <c r="M116" s="252" t="s">
        <v>380</v>
      </c>
      <c r="O116" s="240"/>
    </row>
    <row r="117" spans="1:80" x14ac:dyDescent="0.2">
      <c r="A117" s="324"/>
      <c r="B117" s="260" t="s">
        <v>97</v>
      </c>
      <c r="C117" s="261" t="s">
        <v>313</v>
      </c>
      <c r="D117" s="262"/>
      <c r="E117" s="263"/>
      <c r="F117" s="264"/>
      <c r="G117" s="265">
        <f>SUM(G112:G116)</f>
        <v>0</v>
      </c>
      <c r="H117" s="266"/>
      <c r="I117" s="267">
        <f>SUM(I112:I116)</f>
        <v>7.7693000000000003</v>
      </c>
      <c r="J117" s="266"/>
      <c r="K117" s="267">
        <f>SUM(K112:K116)</f>
        <v>0</v>
      </c>
      <c r="O117" s="240">
        <v>4</v>
      </c>
      <c r="BA117" s="268">
        <f>SUM(BA112:BA116)</f>
        <v>0</v>
      </c>
      <c r="BB117" s="268">
        <f>SUM(BB112:BB116)</f>
        <v>0</v>
      </c>
      <c r="BC117" s="268">
        <f>SUM(BC112:BC116)</f>
        <v>0</v>
      </c>
      <c r="BD117" s="268">
        <f>SUM(BD112:BD116)</f>
        <v>0</v>
      </c>
      <c r="BE117" s="268">
        <f>SUM(BE112:BE116)</f>
        <v>0</v>
      </c>
    </row>
    <row r="118" spans="1:80" x14ac:dyDescent="0.2">
      <c r="A118" s="321" t="s">
        <v>93</v>
      </c>
      <c r="B118" s="231" t="s">
        <v>275</v>
      </c>
      <c r="C118" s="232" t="s">
        <v>276</v>
      </c>
      <c r="D118" s="233"/>
      <c r="E118" s="305"/>
      <c r="F118" s="234"/>
      <c r="G118" s="235"/>
      <c r="H118" s="236"/>
      <c r="I118" s="237"/>
      <c r="J118" s="238"/>
      <c r="K118" s="239"/>
      <c r="O118" s="240">
        <v>1</v>
      </c>
    </row>
    <row r="119" spans="1:80" x14ac:dyDescent="0.2">
      <c r="A119" s="322">
        <v>41</v>
      </c>
      <c r="B119" s="242" t="s">
        <v>278</v>
      </c>
      <c r="C119" s="243" t="s">
        <v>279</v>
      </c>
      <c r="D119" s="244" t="s">
        <v>152</v>
      </c>
      <c r="E119" s="245">
        <v>1.6</v>
      </c>
      <c r="F119" s="245"/>
      <c r="G119" s="246">
        <f>E119*F119</f>
        <v>0</v>
      </c>
      <c r="H119" s="247">
        <v>1.8907700000000001</v>
      </c>
      <c r="I119" s="248">
        <f>E119*H119</f>
        <v>3.0252320000000004</v>
      </c>
      <c r="J119" s="247">
        <v>0</v>
      </c>
      <c r="K119" s="248">
        <f>E119*J119</f>
        <v>0</v>
      </c>
      <c r="O119" s="240">
        <v>2</v>
      </c>
      <c r="AA119" s="213">
        <v>1</v>
      </c>
      <c r="AB119" s="213">
        <v>1</v>
      </c>
      <c r="AC119" s="213">
        <v>1</v>
      </c>
      <c r="AZ119" s="213">
        <v>1</v>
      </c>
      <c r="BA119" s="213">
        <f>IF(AZ119=1,G119,0)</f>
        <v>0</v>
      </c>
      <c r="BB119" s="213">
        <f>IF(AZ119=2,G119,0)</f>
        <v>0</v>
      </c>
      <c r="BC119" s="213">
        <f>IF(AZ119=3,G119,0)</f>
        <v>0</v>
      </c>
      <c r="BD119" s="213">
        <f>IF(AZ119=4,G119,0)</f>
        <v>0</v>
      </c>
      <c r="BE119" s="213">
        <f>IF(AZ119=5,G119,0)</f>
        <v>0</v>
      </c>
      <c r="CA119" s="240">
        <v>1</v>
      </c>
      <c r="CB119" s="240">
        <v>1</v>
      </c>
    </row>
    <row r="120" spans="1:80" x14ac:dyDescent="0.2">
      <c r="A120" s="323"/>
      <c r="B120" s="253"/>
      <c r="C120" s="371" t="s">
        <v>381</v>
      </c>
      <c r="D120" s="372"/>
      <c r="E120" s="254">
        <v>0.6</v>
      </c>
      <c r="F120" s="255"/>
      <c r="G120" s="256"/>
      <c r="H120" s="257"/>
      <c r="I120" s="251"/>
      <c r="J120" s="258"/>
      <c r="K120" s="251"/>
      <c r="M120" s="252" t="s">
        <v>381</v>
      </c>
      <c r="O120" s="240"/>
    </row>
    <row r="121" spans="1:80" x14ac:dyDescent="0.2">
      <c r="A121" s="323"/>
      <c r="B121" s="253"/>
      <c r="C121" s="371" t="s">
        <v>382</v>
      </c>
      <c r="D121" s="372"/>
      <c r="E121" s="254">
        <v>1</v>
      </c>
      <c r="F121" s="255"/>
      <c r="G121" s="256"/>
      <c r="H121" s="257"/>
      <c r="I121" s="251"/>
      <c r="J121" s="258"/>
      <c r="K121" s="251"/>
      <c r="M121" s="252" t="s">
        <v>382</v>
      </c>
      <c r="O121" s="240"/>
    </row>
    <row r="122" spans="1:80" x14ac:dyDescent="0.2">
      <c r="A122" s="324"/>
      <c r="B122" s="260" t="s">
        <v>97</v>
      </c>
      <c r="C122" s="261" t="s">
        <v>277</v>
      </c>
      <c r="D122" s="262"/>
      <c r="E122" s="263"/>
      <c r="F122" s="264"/>
      <c r="G122" s="265">
        <f>SUM(G118:G121)</f>
        <v>0</v>
      </c>
      <c r="H122" s="266"/>
      <c r="I122" s="267">
        <f>SUM(I118:I121)</f>
        <v>3.0252320000000004</v>
      </c>
      <c r="J122" s="266"/>
      <c r="K122" s="267">
        <f>SUM(K118:K121)</f>
        <v>0</v>
      </c>
      <c r="O122" s="240">
        <v>4</v>
      </c>
      <c r="BA122" s="268">
        <f>SUM(BA118:BA121)</f>
        <v>0</v>
      </c>
      <c r="BB122" s="268">
        <f>SUM(BB118:BB121)</f>
        <v>0</v>
      </c>
      <c r="BC122" s="268">
        <f>SUM(BC118:BC121)</f>
        <v>0</v>
      </c>
      <c r="BD122" s="268">
        <f>SUM(BD118:BD121)</f>
        <v>0</v>
      </c>
      <c r="BE122" s="268">
        <f>SUM(BE118:BE121)</f>
        <v>0</v>
      </c>
    </row>
    <row r="123" spans="1:80" x14ac:dyDescent="0.2">
      <c r="A123" s="321" t="s">
        <v>93</v>
      </c>
      <c r="B123" s="231" t="s">
        <v>215</v>
      </c>
      <c r="C123" s="232" t="s">
        <v>216</v>
      </c>
      <c r="D123" s="233"/>
      <c r="E123" s="305"/>
      <c r="F123" s="234"/>
      <c r="G123" s="235"/>
      <c r="H123" s="236"/>
      <c r="I123" s="237"/>
      <c r="J123" s="238"/>
      <c r="K123" s="239"/>
      <c r="O123" s="240">
        <v>1</v>
      </c>
    </row>
    <row r="124" spans="1:80" ht="33.75" x14ac:dyDescent="0.2">
      <c r="A124" s="322">
        <v>42</v>
      </c>
      <c r="B124" s="242" t="s">
        <v>289</v>
      </c>
      <c r="C124" s="243" t="s">
        <v>419</v>
      </c>
      <c r="D124" s="244" t="s">
        <v>174</v>
      </c>
      <c r="E124" s="245">
        <v>14.4672</v>
      </c>
      <c r="F124" s="245"/>
      <c r="G124" s="246">
        <f>E124*F124</f>
        <v>0</v>
      </c>
      <c r="H124" s="247">
        <v>0.33074999999999999</v>
      </c>
      <c r="I124" s="248">
        <f>E124*H124</f>
        <v>4.7850263999999996</v>
      </c>
      <c r="J124" s="247">
        <v>0</v>
      </c>
      <c r="K124" s="248">
        <f>E124*J124</f>
        <v>0</v>
      </c>
      <c r="O124" s="240">
        <v>2</v>
      </c>
      <c r="AA124" s="213">
        <v>1</v>
      </c>
      <c r="AB124" s="213">
        <v>1</v>
      </c>
      <c r="AC124" s="213">
        <v>1</v>
      </c>
      <c r="AZ124" s="213">
        <v>1</v>
      </c>
      <c r="BA124" s="213">
        <f>IF(AZ124=1,G124,0)</f>
        <v>0</v>
      </c>
      <c r="BB124" s="213">
        <f>IF(AZ124=2,G124,0)</f>
        <v>0</v>
      </c>
      <c r="BC124" s="213">
        <f>IF(AZ124=3,G124,0)</f>
        <v>0</v>
      </c>
      <c r="BD124" s="213">
        <f>IF(AZ124=4,G124,0)</f>
        <v>0</v>
      </c>
      <c r="BE124" s="213">
        <f>IF(AZ124=5,G124,0)</f>
        <v>0</v>
      </c>
      <c r="CA124" s="240">
        <v>1</v>
      </c>
      <c r="CB124" s="240">
        <v>1</v>
      </c>
    </row>
    <row r="125" spans="1:80" x14ac:dyDescent="0.2">
      <c r="A125" s="323"/>
      <c r="B125" s="253"/>
      <c r="C125" s="371" t="s">
        <v>383</v>
      </c>
      <c r="D125" s="372"/>
      <c r="E125" s="254">
        <v>24.734999999999999</v>
      </c>
      <c r="F125" s="255"/>
      <c r="G125" s="256"/>
      <c r="H125" s="257"/>
      <c r="I125" s="251"/>
      <c r="J125" s="258"/>
      <c r="K125" s="251"/>
      <c r="M125" s="252" t="s">
        <v>383</v>
      </c>
      <c r="O125" s="240"/>
    </row>
    <row r="126" spans="1:80" x14ac:dyDescent="0.2">
      <c r="A126" s="323"/>
      <c r="B126" s="253"/>
      <c r="C126" s="371" t="s">
        <v>290</v>
      </c>
      <c r="D126" s="372"/>
      <c r="E126" s="254">
        <v>-8.5015000000000001</v>
      </c>
      <c r="F126" s="255"/>
      <c r="G126" s="256"/>
      <c r="H126" s="257"/>
      <c r="I126" s="251"/>
      <c r="J126" s="258"/>
      <c r="K126" s="251"/>
      <c r="M126" s="252" t="s">
        <v>290</v>
      </c>
      <c r="O126" s="240"/>
    </row>
    <row r="127" spans="1:80" x14ac:dyDescent="0.2">
      <c r="A127" s="323"/>
      <c r="B127" s="253"/>
      <c r="C127" s="371" t="s">
        <v>218</v>
      </c>
      <c r="D127" s="372"/>
      <c r="E127" s="254">
        <v>-1.7663</v>
      </c>
      <c r="F127" s="255"/>
      <c r="G127" s="256"/>
      <c r="H127" s="257"/>
      <c r="I127" s="251"/>
      <c r="J127" s="258"/>
      <c r="K127" s="251"/>
      <c r="M127" s="252" t="s">
        <v>218</v>
      </c>
      <c r="O127" s="240"/>
    </row>
    <row r="128" spans="1:80" x14ac:dyDescent="0.2">
      <c r="A128" s="324"/>
      <c r="B128" s="260" t="s">
        <v>97</v>
      </c>
      <c r="C128" s="261" t="s">
        <v>217</v>
      </c>
      <c r="D128" s="262"/>
      <c r="E128" s="263"/>
      <c r="F128" s="264"/>
      <c r="G128" s="265">
        <f>SUM(G123:G127)</f>
        <v>0</v>
      </c>
      <c r="H128" s="266"/>
      <c r="I128" s="267">
        <f>SUM(I123:I127)</f>
        <v>4.7850263999999996</v>
      </c>
      <c r="J128" s="266"/>
      <c r="K128" s="267">
        <f>SUM(K123:K127)</f>
        <v>0</v>
      </c>
      <c r="O128" s="240">
        <v>4</v>
      </c>
      <c r="BA128" s="268">
        <f>SUM(BA123:BA127)</f>
        <v>0</v>
      </c>
      <c r="BB128" s="268">
        <f>SUM(BB123:BB127)</f>
        <v>0</v>
      </c>
      <c r="BC128" s="268">
        <f>SUM(BC123:BC127)</f>
        <v>0</v>
      </c>
      <c r="BD128" s="268">
        <f>SUM(BD123:BD127)</f>
        <v>0</v>
      </c>
      <c r="BE128" s="268">
        <f>SUM(BE123:BE127)</f>
        <v>0</v>
      </c>
    </row>
    <row r="129" spans="1:80" x14ac:dyDescent="0.2">
      <c r="A129" s="321" t="s">
        <v>93</v>
      </c>
      <c r="B129" s="231" t="s">
        <v>280</v>
      </c>
      <c r="C129" s="232" t="s">
        <v>281</v>
      </c>
      <c r="D129" s="233"/>
      <c r="E129" s="305"/>
      <c r="F129" s="234"/>
      <c r="G129" s="235"/>
      <c r="H129" s="236"/>
      <c r="I129" s="237"/>
      <c r="J129" s="238"/>
      <c r="K129" s="239"/>
      <c r="O129" s="240">
        <v>1</v>
      </c>
    </row>
    <row r="130" spans="1:80" x14ac:dyDescent="0.2">
      <c r="A130" s="322">
        <v>43</v>
      </c>
      <c r="B130" s="242" t="s">
        <v>283</v>
      </c>
      <c r="C130" s="243" t="s">
        <v>284</v>
      </c>
      <c r="D130" s="244" t="s">
        <v>174</v>
      </c>
      <c r="E130" s="245">
        <v>1.5</v>
      </c>
      <c r="F130" s="245"/>
      <c r="G130" s="246">
        <f>E130*F130</f>
        <v>0</v>
      </c>
      <c r="H130" s="247">
        <v>7.596E-2</v>
      </c>
      <c r="I130" s="248">
        <f>E130*H130</f>
        <v>0.11394</v>
      </c>
      <c r="J130" s="247">
        <v>0</v>
      </c>
      <c r="K130" s="248">
        <f>E130*J130</f>
        <v>0</v>
      </c>
      <c r="O130" s="240">
        <v>2</v>
      </c>
      <c r="AA130" s="213">
        <v>1</v>
      </c>
      <c r="AB130" s="213">
        <v>1</v>
      </c>
      <c r="AC130" s="213">
        <v>1</v>
      </c>
      <c r="AZ130" s="213">
        <v>1</v>
      </c>
      <c r="BA130" s="213">
        <f>IF(AZ130=1,G130,0)</f>
        <v>0</v>
      </c>
      <c r="BB130" s="213">
        <f>IF(AZ130=2,G130,0)</f>
        <v>0</v>
      </c>
      <c r="BC130" s="213">
        <f>IF(AZ130=3,G130,0)</f>
        <v>0</v>
      </c>
      <c r="BD130" s="213">
        <f>IF(AZ130=4,G130,0)</f>
        <v>0</v>
      </c>
      <c r="BE130" s="213">
        <f>IF(AZ130=5,G130,0)</f>
        <v>0</v>
      </c>
      <c r="CA130" s="240">
        <v>1</v>
      </c>
      <c r="CB130" s="240">
        <v>1</v>
      </c>
    </row>
    <row r="131" spans="1:80" x14ac:dyDescent="0.2">
      <c r="A131" s="323"/>
      <c r="B131" s="253"/>
      <c r="C131" s="371" t="s">
        <v>384</v>
      </c>
      <c r="D131" s="372"/>
      <c r="E131" s="254">
        <v>1.5</v>
      </c>
      <c r="F131" s="255"/>
      <c r="G131" s="256"/>
      <c r="H131" s="257"/>
      <c r="I131" s="251"/>
      <c r="J131" s="258"/>
      <c r="K131" s="251"/>
      <c r="M131" s="252" t="s">
        <v>384</v>
      </c>
      <c r="O131" s="240"/>
    </row>
    <row r="132" spans="1:80" x14ac:dyDescent="0.2">
      <c r="A132" s="324"/>
      <c r="B132" s="260" t="s">
        <v>97</v>
      </c>
      <c r="C132" s="261" t="s">
        <v>282</v>
      </c>
      <c r="D132" s="262"/>
      <c r="E132" s="263"/>
      <c r="F132" s="264"/>
      <c r="G132" s="265">
        <f>SUM(G129:G131)</f>
        <v>0</v>
      </c>
      <c r="H132" s="266"/>
      <c r="I132" s="267">
        <f>SUM(I129:I131)</f>
        <v>0.11394</v>
      </c>
      <c r="J132" s="266"/>
      <c r="K132" s="267">
        <f>SUM(K129:K131)</f>
        <v>0</v>
      </c>
      <c r="O132" s="240">
        <v>4</v>
      </c>
      <c r="BA132" s="268">
        <f>SUM(BA129:BA131)</f>
        <v>0</v>
      </c>
      <c r="BB132" s="268">
        <f>SUM(BB129:BB131)</f>
        <v>0</v>
      </c>
      <c r="BC132" s="268">
        <f>SUM(BC129:BC131)</f>
        <v>0</v>
      </c>
      <c r="BD132" s="268">
        <f>SUM(BD129:BD131)</f>
        <v>0</v>
      </c>
      <c r="BE132" s="268">
        <f>SUM(BE129:BE131)</f>
        <v>0</v>
      </c>
    </row>
    <row r="133" spans="1:80" x14ac:dyDescent="0.2">
      <c r="A133" s="321" t="s">
        <v>93</v>
      </c>
      <c r="B133" s="231" t="s">
        <v>219</v>
      </c>
      <c r="C133" s="232" t="s">
        <v>220</v>
      </c>
      <c r="D133" s="233"/>
      <c r="E133" s="305"/>
      <c r="F133" s="234"/>
      <c r="G133" s="235"/>
      <c r="H133" s="236"/>
      <c r="I133" s="237"/>
      <c r="J133" s="238"/>
      <c r="K133" s="239"/>
      <c r="O133" s="240">
        <v>1</v>
      </c>
    </row>
    <row r="134" spans="1:80" x14ac:dyDescent="0.2">
      <c r="A134" s="322">
        <v>44</v>
      </c>
      <c r="B134" s="242" t="s">
        <v>222</v>
      </c>
      <c r="C134" s="243" t="s">
        <v>223</v>
      </c>
      <c r="D134" s="244" t="s">
        <v>174</v>
      </c>
      <c r="E134" s="245">
        <v>28.467199999999998</v>
      </c>
      <c r="F134" s="245"/>
      <c r="G134" s="246">
        <f>E134*F134</f>
        <v>0</v>
      </c>
      <c r="H134" s="247">
        <v>7.3899999999999993E-2</v>
      </c>
      <c r="I134" s="248">
        <f>E134*H134</f>
        <v>2.1037260799999995</v>
      </c>
      <c r="J134" s="247">
        <v>0</v>
      </c>
      <c r="K134" s="248">
        <f>E134*J134</f>
        <v>0</v>
      </c>
      <c r="O134" s="240">
        <v>2</v>
      </c>
      <c r="AA134" s="213">
        <v>1</v>
      </c>
      <c r="AB134" s="213">
        <v>1</v>
      </c>
      <c r="AC134" s="213">
        <v>1</v>
      </c>
      <c r="AZ134" s="213">
        <v>1</v>
      </c>
      <c r="BA134" s="213">
        <f>IF(AZ134=1,G134,0)</f>
        <v>0</v>
      </c>
      <c r="BB134" s="213">
        <f>IF(AZ134=2,G134,0)</f>
        <v>0</v>
      </c>
      <c r="BC134" s="213">
        <f>IF(AZ134=3,G134,0)</f>
        <v>0</v>
      </c>
      <c r="BD134" s="213">
        <f>IF(AZ134=4,G134,0)</f>
        <v>0</v>
      </c>
      <c r="BE134" s="213">
        <f>IF(AZ134=5,G134,0)</f>
        <v>0</v>
      </c>
      <c r="CA134" s="240">
        <v>1</v>
      </c>
      <c r="CB134" s="240">
        <v>1</v>
      </c>
    </row>
    <row r="135" spans="1:80" x14ac:dyDescent="0.2">
      <c r="A135" s="323"/>
      <c r="B135" s="253"/>
      <c r="C135" s="371" t="s">
        <v>385</v>
      </c>
      <c r="D135" s="372"/>
      <c r="E135" s="254">
        <v>38.734999999999999</v>
      </c>
      <c r="F135" s="255"/>
      <c r="G135" s="256"/>
      <c r="H135" s="257"/>
      <c r="I135" s="251"/>
      <c r="J135" s="258"/>
      <c r="K135" s="251"/>
      <c r="M135" s="252" t="s">
        <v>385</v>
      </c>
      <c r="O135" s="240"/>
    </row>
    <row r="136" spans="1:80" x14ac:dyDescent="0.2">
      <c r="A136" s="323"/>
      <c r="B136" s="253"/>
      <c r="C136" s="371" t="s">
        <v>290</v>
      </c>
      <c r="D136" s="372"/>
      <c r="E136" s="254">
        <v>-8.5015000000000001</v>
      </c>
      <c r="F136" s="255"/>
      <c r="G136" s="256"/>
      <c r="H136" s="257"/>
      <c r="I136" s="251"/>
      <c r="J136" s="258"/>
      <c r="K136" s="251"/>
      <c r="M136" s="252" t="s">
        <v>290</v>
      </c>
      <c r="O136" s="240"/>
    </row>
    <row r="137" spans="1:80" x14ac:dyDescent="0.2">
      <c r="A137" s="323"/>
      <c r="B137" s="253"/>
      <c r="C137" s="371" t="s">
        <v>218</v>
      </c>
      <c r="D137" s="372"/>
      <c r="E137" s="254">
        <v>-1.7663</v>
      </c>
      <c r="F137" s="255"/>
      <c r="G137" s="256"/>
      <c r="H137" s="257"/>
      <c r="I137" s="251"/>
      <c r="J137" s="258"/>
      <c r="K137" s="251"/>
      <c r="M137" s="252" t="s">
        <v>218</v>
      </c>
      <c r="O137" s="240"/>
    </row>
    <row r="138" spans="1:80" x14ac:dyDescent="0.2">
      <c r="A138" s="322">
        <v>45</v>
      </c>
      <c r="B138" s="242" t="s">
        <v>224</v>
      </c>
      <c r="C138" s="243" t="s">
        <v>225</v>
      </c>
      <c r="D138" s="244" t="s">
        <v>188</v>
      </c>
      <c r="E138" s="245">
        <v>15.6</v>
      </c>
      <c r="F138" s="245"/>
      <c r="G138" s="246">
        <f>E138*F138</f>
        <v>0</v>
      </c>
      <c r="H138" s="247">
        <v>2.2399999999999998E-3</v>
      </c>
      <c r="I138" s="248">
        <f>E138*H138</f>
        <v>3.4943999999999996E-2</v>
      </c>
      <c r="J138" s="247">
        <v>0</v>
      </c>
      <c r="K138" s="248">
        <f>E138*J138</f>
        <v>0</v>
      </c>
      <c r="O138" s="240">
        <v>2</v>
      </c>
      <c r="AA138" s="213">
        <v>1</v>
      </c>
      <c r="AB138" s="213">
        <v>1</v>
      </c>
      <c r="AC138" s="213">
        <v>1</v>
      </c>
      <c r="AZ138" s="213">
        <v>1</v>
      </c>
      <c r="BA138" s="213">
        <f>IF(AZ138=1,G138,0)</f>
        <v>0</v>
      </c>
      <c r="BB138" s="213">
        <f>IF(AZ138=2,G138,0)</f>
        <v>0</v>
      </c>
      <c r="BC138" s="213">
        <f>IF(AZ138=3,G138,0)</f>
        <v>0</v>
      </c>
      <c r="BD138" s="213">
        <f>IF(AZ138=4,G138,0)</f>
        <v>0</v>
      </c>
      <c r="BE138" s="213">
        <f>IF(AZ138=5,G138,0)</f>
        <v>0</v>
      </c>
      <c r="CA138" s="240">
        <v>1</v>
      </c>
      <c r="CB138" s="240">
        <v>1</v>
      </c>
    </row>
    <row r="139" spans="1:80" x14ac:dyDescent="0.2">
      <c r="A139" s="323"/>
      <c r="B139" s="253"/>
      <c r="C139" s="371" t="s">
        <v>386</v>
      </c>
      <c r="D139" s="372"/>
      <c r="E139" s="254">
        <v>15.6</v>
      </c>
      <c r="F139" s="255"/>
      <c r="G139" s="256"/>
      <c r="H139" s="257"/>
      <c r="I139" s="251"/>
      <c r="J139" s="258"/>
      <c r="K139" s="251"/>
      <c r="M139" s="252" t="s">
        <v>386</v>
      </c>
      <c r="O139" s="240"/>
    </row>
    <row r="140" spans="1:80" x14ac:dyDescent="0.2">
      <c r="A140" s="322">
        <v>46</v>
      </c>
      <c r="B140" s="242" t="s">
        <v>285</v>
      </c>
      <c r="C140" s="243" t="s">
        <v>291</v>
      </c>
      <c r="D140" s="244" t="s">
        <v>174</v>
      </c>
      <c r="E140" s="245">
        <v>30</v>
      </c>
      <c r="F140" s="245"/>
      <c r="G140" s="246">
        <f>E140*F140</f>
        <v>0</v>
      </c>
      <c r="H140" s="247">
        <v>0.129</v>
      </c>
      <c r="I140" s="248">
        <f>E140*H140</f>
        <v>3.87</v>
      </c>
      <c r="J140" s="247"/>
      <c r="K140" s="248">
        <f>E140*J140</f>
        <v>0</v>
      </c>
      <c r="O140" s="240">
        <v>2</v>
      </c>
      <c r="AA140" s="213">
        <v>3</v>
      </c>
      <c r="AB140" s="213">
        <v>1</v>
      </c>
      <c r="AC140" s="213">
        <v>592451124</v>
      </c>
      <c r="AZ140" s="213">
        <v>1</v>
      </c>
      <c r="BA140" s="213">
        <f>IF(AZ140=1,G140,0)</f>
        <v>0</v>
      </c>
      <c r="BB140" s="213">
        <f>IF(AZ140=2,G140,0)</f>
        <v>0</v>
      </c>
      <c r="BC140" s="213">
        <f>IF(AZ140=3,G140,0)</f>
        <v>0</v>
      </c>
      <c r="BD140" s="213">
        <f>IF(AZ140=4,G140,0)</f>
        <v>0</v>
      </c>
      <c r="BE140" s="213">
        <f>IF(AZ140=5,G140,0)</f>
        <v>0</v>
      </c>
      <c r="CA140" s="240">
        <v>3</v>
      </c>
      <c r="CB140" s="240">
        <v>1</v>
      </c>
    </row>
    <row r="141" spans="1:80" x14ac:dyDescent="0.2">
      <c r="A141" s="323"/>
      <c r="B141" s="253"/>
      <c r="C141" s="373" t="s">
        <v>164</v>
      </c>
      <c r="D141" s="372"/>
      <c r="E141" s="279">
        <v>0</v>
      </c>
      <c r="F141" s="255"/>
      <c r="G141" s="256"/>
      <c r="H141" s="257"/>
      <c r="I141" s="251"/>
      <c r="J141" s="258"/>
      <c r="K141" s="251"/>
      <c r="M141" s="252" t="s">
        <v>164</v>
      </c>
      <c r="O141" s="240"/>
    </row>
    <row r="142" spans="1:80" x14ac:dyDescent="0.2">
      <c r="A142" s="323"/>
      <c r="B142" s="253"/>
      <c r="C142" s="373" t="s">
        <v>385</v>
      </c>
      <c r="D142" s="372"/>
      <c r="E142" s="279">
        <v>38.734999999999999</v>
      </c>
      <c r="F142" s="255"/>
      <c r="G142" s="256"/>
      <c r="H142" s="257"/>
      <c r="I142" s="251"/>
      <c r="J142" s="258"/>
      <c r="K142" s="251"/>
      <c r="M142" s="252" t="s">
        <v>385</v>
      </c>
      <c r="O142" s="240"/>
    </row>
    <row r="143" spans="1:80" x14ac:dyDescent="0.2">
      <c r="A143" s="323"/>
      <c r="B143" s="253"/>
      <c r="C143" s="373" t="s">
        <v>290</v>
      </c>
      <c r="D143" s="372"/>
      <c r="E143" s="279">
        <v>-8.5015000000000001</v>
      </c>
      <c r="F143" s="255"/>
      <c r="G143" s="256"/>
      <c r="H143" s="257"/>
      <c r="I143" s="251"/>
      <c r="J143" s="258"/>
      <c r="K143" s="251"/>
      <c r="M143" s="252" t="s">
        <v>290</v>
      </c>
      <c r="O143" s="240"/>
    </row>
    <row r="144" spans="1:80" x14ac:dyDescent="0.2">
      <c r="A144" s="323"/>
      <c r="B144" s="253"/>
      <c r="C144" s="373" t="s">
        <v>218</v>
      </c>
      <c r="D144" s="372"/>
      <c r="E144" s="279">
        <v>-1.7663</v>
      </c>
      <c r="F144" s="255"/>
      <c r="G144" s="256"/>
      <c r="H144" s="257"/>
      <c r="I144" s="251"/>
      <c r="J144" s="258"/>
      <c r="K144" s="251"/>
      <c r="M144" s="252" t="s">
        <v>218</v>
      </c>
      <c r="O144" s="240"/>
    </row>
    <row r="145" spans="1:80" x14ac:dyDescent="0.2">
      <c r="A145" s="323"/>
      <c r="B145" s="253"/>
      <c r="C145" s="373" t="s">
        <v>165</v>
      </c>
      <c r="D145" s="372"/>
      <c r="E145" s="279">
        <v>28.467199999999998</v>
      </c>
      <c r="F145" s="255"/>
      <c r="G145" s="256"/>
      <c r="H145" s="257"/>
      <c r="I145" s="251"/>
      <c r="J145" s="258"/>
      <c r="K145" s="251"/>
      <c r="M145" s="252" t="s">
        <v>165</v>
      </c>
      <c r="O145" s="240"/>
    </row>
    <row r="146" spans="1:80" x14ac:dyDescent="0.2">
      <c r="A146" s="323"/>
      <c r="B146" s="253"/>
      <c r="C146" s="371" t="s">
        <v>387</v>
      </c>
      <c r="D146" s="372"/>
      <c r="E146" s="254">
        <v>29.8874</v>
      </c>
      <c r="F146" s="255"/>
      <c r="G146" s="256"/>
      <c r="H146" s="257"/>
      <c r="I146" s="251"/>
      <c r="J146" s="258"/>
      <c r="K146" s="251"/>
      <c r="M146" s="252" t="s">
        <v>387</v>
      </c>
      <c r="O146" s="240"/>
    </row>
    <row r="147" spans="1:80" x14ac:dyDescent="0.2">
      <c r="A147" s="323"/>
      <c r="B147" s="253"/>
      <c r="C147" s="371" t="s">
        <v>388</v>
      </c>
      <c r="D147" s="372"/>
      <c r="E147" s="254">
        <v>0.11260000000000001</v>
      </c>
      <c r="F147" s="255"/>
      <c r="G147" s="256"/>
      <c r="H147" s="257"/>
      <c r="I147" s="251"/>
      <c r="J147" s="258"/>
      <c r="K147" s="251"/>
      <c r="M147" s="252" t="s">
        <v>388</v>
      </c>
      <c r="O147" s="240"/>
    </row>
    <row r="148" spans="1:80" x14ac:dyDescent="0.2">
      <c r="A148" s="324"/>
      <c r="B148" s="260" t="s">
        <v>97</v>
      </c>
      <c r="C148" s="261" t="s">
        <v>221</v>
      </c>
      <c r="D148" s="262"/>
      <c r="E148" s="263"/>
      <c r="F148" s="264"/>
      <c r="G148" s="265">
        <f>SUM(G133:G147)</f>
        <v>0</v>
      </c>
      <c r="H148" s="266"/>
      <c r="I148" s="267">
        <f>SUM(I133:I147)</f>
        <v>6.0086700799999999</v>
      </c>
      <c r="J148" s="266"/>
      <c r="K148" s="267">
        <f>SUM(K133:K147)</f>
        <v>0</v>
      </c>
      <c r="O148" s="240">
        <v>4</v>
      </c>
      <c r="BA148" s="268">
        <f>SUM(BA133:BA147)</f>
        <v>0</v>
      </c>
      <c r="BB148" s="268">
        <f>SUM(BB133:BB147)</f>
        <v>0</v>
      </c>
      <c r="BC148" s="268">
        <f>SUM(BC133:BC147)</f>
        <v>0</v>
      </c>
      <c r="BD148" s="268">
        <f>SUM(BD133:BD147)</f>
        <v>0</v>
      </c>
      <c r="BE148" s="268">
        <f>SUM(BE133:BE147)</f>
        <v>0</v>
      </c>
    </row>
    <row r="149" spans="1:80" x14ac:dyDescent="0.2">
      <c r="A149" s="321" t="s">
        <v>93</v>
      </c>
      <c r="B149" s="231" t="s">
        <v>226</v>
      </c>
      <c r="C149" s="232" t="s">
        <v>227</v>
      </c>
      <c r="D149" s="233"/>
      <c r="E149" s="305"/>
      <c r="F149" s="234"/>
      <c r="G149" s="235"/>
      <c r="H149" s="236"/>
      <c r="I149" s="237"/>
      <c r="J149" s="238"/>
      <c r="K149" s="239"/>
      <c r="O149" s="240">
        <v>1</v>
      </c>
    </row>
    <row r="150" spans="1:80" x14ac:dyDescent="0.2">
      <c r="A150" s="322">
        <v>47</v>
      </c>
      <c r="B150" s="242" t="s">
        <v>229</v>
      </c>
      <c r="C150" s="243" t="s">
        <v>230</v>
      </c>
      <c r="D150" s="244" t="s">
        <v>152</v>
      </c>
      <c r="E150" s="245">
        <v>2.4700000000000002</v>
      </c>
      <c r="F150" s="245"/>
      <c r="G150" s="246">
        <f>E150*F150</f>
        <v>0</v>
      </c>
      <c r="H150" s="247">
        <v>2.5249999999999999</v>
      </c>
      <c r="I150" s="248">
        <f>E150*H150</f>
        <v>6.2367500000000007</v>
      </c>
      <c r="J150" s="247">
        <v>0</v>
      </c>
      <c r="K150" s="248">
        <f>E150*J150</f>
        <v>0</v>
      </c>
      <c r="O150" s="240">
        <v>2</v>
      </c>
      <c r="AA150" s="213">
        <v>1</v>
      </c>
      <c r="AB150" s="213">
        <v>1</v>
      </c>
      <c r="AC150" s="213">
        <v>1</v>
      </c>
      <c r="AZ150" s="213">
        <v>1</v>
      </c>
      <c r="BA150" s="213">
        <f>IF(AZ150=1,G150,0)</f>
        <v>0</v>
      </c>
      <c r="BB150" s="213">
        <f>IF(AZ150=2,G150,0)</f>
        <v>0</v>
      </c>
      <c r="BC150" s="213">
        <f>IF(AZ150=3,G150,0)</f>
        <v>0</v>
      </c>
      <c r="BD150" s="213">
        <f>IF(AZ150=4,G150,0)</f>
        <v>0</v>
      </c>
      <c r="BE150" s="213">
        <f>IF(AZ150=5,G150,0)</f>
        <v>0</v>
      </c>
      <c r="CA150" s="240">
        <v>1</v>
      </c>
      <c r="CB150" s="240">
        <v>1</v>
      </c>
    </row>
    <row r="151" spans="1:80" x14ac:dyDescent="0.2">
      <c r="A151" s="323"/>
      <c r="B151" s="250"/>
      <c r="C151" s="362" t="s">
        <v>231</v>
      </c>
      <c r="D151" s="363"/>
      <c r="E151" s="363"/>
      <c r="F151" s="363"/>
      <c r="G151" s="364"/>
      <c r="I151" s="251"/>
      <c r="K151" s="251"/>
      <c r="L151" s="252" t="s">
        <v>231</v>
      </c>
      <c r="O151" s="240">
        <v>3</v>
      </c>
    </row>
    <row r="152" spans="1:80" ht="33.75" x14ac:dyDescent="0.2">
      <c r="A152" s="323"/>
      <c r="B152" s="253"/>
      <c r="C152" s="371" t="s">
        <v>373</v>
      </c>
      <c r="D152" s="372"/>
      <c r="E152" s="254">
        <v>2.4700000000000002</v>
      </c>
      <c r="F152" s="255"/>
      <c r="G152" s="256"/>
      <c r="H152" s="257"/>
      <c r="I152" s="251"/>
      <c r="J152" s="258"/>
      <c r="K152" s="251"/>
      <c r="M152" s="252" t="s">
        <v>389</v>
      </c>
      <c r="O152" s="240"/>
    </row>
    <row r="153" spans="1:80" x14ac:dyDescent="0.2">
      <c r="A153" s="322">
        <v>48</v>
      </c>
      <c r="B153" s="242" t="s">
        <v>232</v>
      </c>
      <c r="C153" s="243" t="s">
        <v>233</v>
      </c>
      <c r="D153" s="244" t="s">
        <v>174</v>
      </c>
      <c r="E153" s="245">
        <v>24.74</v>
      </c>
      <c r="F153" s="245"/>
      <c r="G153" s="246">
        <f>E153*F153</f>
        <v>0</v>
      </c>
      <c r="H153" s="247">
        <v>2.2000000000000001E-4</v>
      </c>
      <c r="I153" s="248">
        <f>E153*H153</f>
        <v>5.4428000000000002E-3</v>
      </c>
      <c r="J153" s="247">
        <v>0</v>
      </c>
      <c r="K153" s="248">
        <f>E153*J153</f>
        <v>0</v>
      </c>
      <c r="O153" s="240">
        <v>2</v>
      </c>
      <c r="AA153" s="213">
        <v>1</v>
      </c>
      <c r="AB153" s="213">
        <v>1</v>
      </c>
      <c r="AC153" s="213">
        <v>1</v>
      </c>
      <c r="AZ153" s="213">
        <v>1</v>
      </c>
      <c r="BA153" s="213">
        <f>IF(AZ153=1,G153,0)</f>
        <v>0</v>
      </c>
      <c r="BB153" s="213">
        <f>IF(AZ153=2,G153,0)</f>
        <v>0</v>
      </c>
      <c r="BC153" s="213">
        <f>IF(AZ153=3,G153,0)</f>
        <v>0</v>
      </c>
      <c r="BD153" s="213">
        <f>IF(AZ153=4,G153,0)</f>
        <v>0</v>
      </c>
      <c r="BE153" s="213">
        <f>IF(AZ153=5,G153,0)</f>
        <v>0</v>
      </c>
      <c r="CA153" s="240">
        <v>1</v>
      </c>
      <c r="CB153" s="240">
        <v>1</v>
      </c>
    </row>
    <row r="154" spans="1:80" x14ac:dyDescent="0.2">
      <c r="A154" s="323"/>
      <c r="B154" s="253"/>
      <c r="C154" s="371" t="s">
        <v>420</v>
      </c>
      <c r="D154" s="372"/>
      <c r="E154" s="254">
        <v>24.74</v>
      </c>
      <c r="F154" s="255"/>
      <c r="G154" s="256"/>
      <c r="H154" s="257"/>
      <c r="I154" s="251"/>
      <c r="J154" s="258"/>
      <c r="K154" s="251"/>
      <c r="M154" s="252" t="s">
        <v>390</v>
      </c>
      <c r="O154" s="240"/>
    </row>
    <row r="155" spans="1:80" x14ac:dyDescent="0.2">
      <c r="A155" s="322">
        <v>49</v>
      </c>
      <c r="B155" s="242" t="s">
        <v>234</v>
      </c>
      <c r="C155" s="243" t="s">
        <v>235</v>
      </c>
      <c r="D155" s="244" t="s">
        <v>152</v>
      </c>
      <c r="E155" s="245">
        <v>2.4700000000000002</v>
      </c>
      <c r="F155" s="245"/>
      <c r="G155" s="246">
        <f>E155*F155</f>
        <v>0</v>
      </c>
      <c r="H155" s="247">
        <v>0</v>
      </c>
      <c r="I155" s="248">
        <f>E155*H155</f>
        <v>0</v>
      </c>
      <c r="J155" s="247">
        <v>0</v>
      </c>
      <c r="K155" s="248">
        <f>E155*J155</f>
        <v>0</v>
      </c>
      <c r="O155" s="240">
        <v>2</v>
      </c>
      <c r="AA155" s="213">
        <v>1</v>
      </c>
      <c r="AB155" s="213">
        <v>1</v>
      </c>
      <c r="AC155" s="213">
        <v>1</v>
      </c>
      <c r="AZ155" s="213">
        <v>1</v>
      </c>
      <c r="BA155" s="213">
        <f>IF(AZ155=1,G155,0)</f>
        <v>0</v>
      </c>
      <c r="BB155" s="213">
        <f>IF(AZ155=2,G155,0)</f>
        <v>0</v>
      </c>
      <c r="BC155" s="213">
        <f>IF(AZ155=3,G155,0)</f>
        <v>0</v>
      </c>
      <c r="BD155" s="213">
        <f>IF(AZ155=4,G155,0)</f>
        <v>0</v>
      </c>
      <c r="BE155" s="213">
        <f>IF(AZ155=5,G155,0)</f>
        <v>0</v>
      </c>
      <c r="CA155" s="240">
        <v>1</v>
      </c>
      <c r="CB155" s="240">
        <v>1</v>
      </c>
    </row>
    <row r="156" spans="1:80" x14ac:dyDescent="0.2">
      <c r="A156" s="323"/>
      <c r="B156" s="253"/>
      <c r="C156" s="371" t="s">
        <v>391</v>
      </c>
      <c r="D156" s="372"/>
      <c r="E156" s="254">
        <v>2.4735</v>
      </c>
      <c r="F156" s="255"/>
      <c r="G156" s="256"/>
      <c r="H156" s="257"/>
      <c r="I156" s="251"/>
      <c r="J156" s="258"/>
      <c r="K156" s="251"/>
      <c r="M156" s="252" t="s">
        <v>391</v>
      </c>
      <c r="O156" s="240"/>
    </row>
    <row r="157" spans="1:80" x14ac:dyDescent="0.2">
      <c r="A157" s="324"/>
      <c r="B157" s="260" t="s">
        <v>97</v>
      </c>
      <c r="C157" s="261" t="s">
        <v>228</v>
      </c>
      <c r="D157" s="262"/>
      <c r="E157" s="263"/>
      <c r="F157" s="264"/>
      <c r="G157" s="265">
        <f>SUM(G149:G156)</f>
        <v>0</v>
      </c>
      <c r="H157" s="266"/>
      <c r="I157" s="267">
        <f>SUM(I149:I156)</f>
        <v>6.2421928000000007</v>
      </c>
      <c r="J157" s="266"/>
      <c r="K157" s="267">
        <f>SUM(K149:K156)</f>
        <v>0</v>
      </c>
      <c r="O157" s="240">
        <v>4</v>
      </c>
      <c r="BA157" s="268">
        <f>SUM(BA149:BA156)</f>
        <v>0</v>
      </c>
      <c r="BB157" s="268">
        <f>SUM(BB149:BB156)</f>
        <v>0</v>
      </c>
      <c r="BC157" s="268">
        <f>SUM(BC149:BC156)</f>
        <v>0</v>
      </c>
      <c r="BD157" s="268">
        <f>SUM(BD149:BD156)</f>
        <v>0</v>
      </c>
      <c r="BE157" s="268">
        <f>SUM(BE149:BE156)</f>
        <v>0</v>
      </c>
    </row>
    <row r="158" spans="1:80" x14ac:dyDescent="0.2">
      <c r="A158" s="321" t="s">
        <v>93</v>
      </c>
      <c r="B158" s="231" t="s">
        <v>236</v>
      </c>
      <c r="C158" s="232" t="s">
        <v>237</v>
      </c>
      <c r="D158" s="233"/>
      <c r="E158" s="305"/>
      <c r="F158" s="234"/>
      <c r="G158" s="235"/>
      <c r="H158" s="236"/>
      <c r="I158" s="237"/>
      <c r="J158" s="238"/>
      <c r="K158" s="239"/>
      <c r="O158" s="240">
        <v>1</v>
      </c>
    </row>
    <row r="159" spans="1:80" x14ac:dyDescent="0.2">
      <c r="A159" s="322">
        <v>50</v>
      </c>
      <c r="B159" s="242" t="s">
        <v>239</v>
      </c>
      <c r="C159" s="243" t="s">
        <v>240</v>
      </c>
      <c r="D159" s="244" t="s">
        <v>188</v>
      </c>
      <c r="E159" s="245">
        <v>15</v>
      </c>
      <c r="F159" s="245"/>
      <c r="G159" s="246">
        <f>E159*F159</f>
        <v>0</v>
      </c>
      <c r="H159" s="247">
        <v>0</v>
      </c>
      <c r="I159" s="248">
        <f>E159*H159</f>
        <v>0</v>
      </c>
      <c r="J159" s="247">
        <v>0</v>
      </c>
      <c r="K159" s="248">
        <f>E159*J159</f>
        <v>0</v>
      </c>
      <c r="O159" s="240">
        <v>2</v>
      </c>
      <c r="AA159" s="213">
        <v>1</v>
      </c>
      <c r="AB159" s="213">
        <v>1</v>
      </c>
      <c r="AC159" s="213">
        <v>1</v>
      </c>
      <c r="AZ159" s="213">
        <v>1</v>
      </c>
      <c r="BA159" s="213">
        <f>IF(AZ159=1,G159,0)</f>
        <v>0</v>
      </c>
      <c r="BB159" s="213">
        <f>IF(AZ159=2,G159,0)</f>
        <v>0</v>
      </c>
      <c r="BC159" s="213">
        <f>IF(AZ159=3,G159,0)</f>
        <v>0</v>
      </c>
      <c r="BD159" s="213">
        <f>IF(AZ159=4,G159,0)</f>
        <v>0</v>
      </c>
      <c r="BE159" s="213">
        <f>IF(AZ159=5,G159,0)</f>
        <v>0</v>
      </c>
      <c r="CA159" s="240">
        <v>1</v>
      </c>
      <c r="CB159" s="240">
        <v>1</v>
      </c>
    </row>
    <row r="160" spans="1:80" x14ac:dyDescent="0.2">
      <c r="A160" s="324"/>
      <c r="B160" s="260" t="s">
        <v>97</v>
      </c>
      <c r="C160" s="261" t="s">
        <v>238</v>
      </c>
      <c r="D160" s="262"/>
      <c r="E160" s="263"/>
      <c r="F160" s="264"/>
      <c r="G160" s="265">
        <f>SUM(G158:G159)</f>
        <v>0</v>
      </c>
      <c r="H160" s="266"/>
      <c r="I160" s="267">
        <f>SUM(I158:I159)</f>
        <v>0</v>
      </c>
      <c r="J160" s="266"/>
      <c r="K160" s="267">
        <f>SUM(K158:K159)</f>
        <v>0</v>
      </c>
      <c r="O160" s="240">
        <v>4</v>
      </c>
      <c r="BA160" s="268">
        <f>SUM(BA158:BA159)</f>
        <v>0</v>
      </c>
      <c r="BB160" s="268">
        <f>SUM(BB158:BB159)</f>
        <v>0</v>
      </c>
      <c r="BC160" s="268">
        <f>SUM(BC158:BC159)</f>
        <v>0</v>
      </c>
      <c r="BD160" s="268">
        <f>SUM(BD158:BD159)</f>
        <v>0</v>
      </c>
      <c r="BE160" s="268">
        <f>SUM(BE158:BE159)</f>
        <v>0</v>
      </c>
    </row>
    <row r="161" spans="1:80" x14ac:dyDescent="0.2">
      <c r="A161" s="321" t="s">
        <v>93</v>
      </c>
      <c r="B161" s="231" t="s">
        <v>241</v>
      </c>
      <c r="C161" s="232" t="s">
        <v>242</v>
      </c>
      <c r="D161" s="233"/>
      <c r="E161" s="305"/>
      <c r="F161" s="234"/>
      <c r="G161" s="235"/>
      <c r="H161" s="236"/>
      <c r="I161" s="237"/>
      <c r="J161" s="238"/>
      <c r="K161" s="239"/>
      <c r="O161" s="240">
        <v>1</v>
      </c>
    </row>
    <row r="162" spans="1:80" x14ac:dyDescent="0.2">
      <c r="A162" s="322">
        <v>51</v>
      </c>
      <c r="B162" s="242" t="s">
        <v>244</v>
      </c>
      <c r="C162" s="243" t="s">
        <v>335</v>
      </c>
      <c r="D162" s="244" t="s">
        <v>188</v>
      </c>
      <c r="E162" s="245">
        <v>13</v>
      </c>
      <c r="F162" s="245"/>
      <c r="G162" s="246">
        <f>E162*F162</f>
        <v>0</v>
      </c>
      <c r="H162" s="247">
        <v>0.185</v>
      </c>
      <c r="I162" s="248">
        <f>E162*H162</f>
        <v>2.4049999999999998</v>
      </c>
      <c r="J162" s="247">
        <v>0</v>
      </c>
      <c r="K162" s="248">
        <f>E162*J162</f>
        <v>0</v>
      </c>
      <c r="O162" s="240">
        <v>2</v>
      </c>
      <c r="AA162" s="213">
        <v>1</v>
      </c>
      <c r="AB162" s="213">
        <v>1</v>
      </c>
      <c r="AC162" s="213">
        <v>1</v>
      </c>
      <c r="AZ162" s="213">
        <v>1</v>
      </c>
      <c r="BA162" s="213">
        <f>IF(AZ162=1,G162,0)</f>
        <v>0</v>
      </c>
      <c r="BB162" s="213">
        <f>IF(AZ162=2,G162,0)</f>
        <v>0</v>
      </c>
      <c r="BC162" s="213">
        <f>IF(AZ162=3,G162,0)</f>
        <v>0</v>
      </c>
      <c r="BD162" s="213">
        <f>IF(AZ162=4,G162,0)</f>
        <v>0</v>
      </c>
      <c r="BE162" s="213">
        <f>IF(AZ162=5,G162,0)</f>
        <v>0</v>
      </c>
      <c r="CA162" s="240">
        <v>1</v>
      </c>
      <c r="CB162" s="240">
        <v>1</v>
      </c>
    </row>
    <row r="163" spans="1:80" x14ac:dyDescent="0.2">
      <c r="A163" s="323"/>
      <c r="B163" s="253"/>
      <c r="C163" s="371" t="s">
        <v>392</v>
      </c>
      <c r="D163" s="372"/>
      <c r="E163" s="254">
        <v>13</v>
      </c>
      <c r="F163" s="255"/>
      <c r="G163" s="256"/>
      <c r="H163" s="257"/>
      <c r="I163" s="251"/>
      <c r="J163" s="258"/>
      <c r="K163" s="251"/>
      <c r="M163" s="252" t="s">
        <v>392</v>
      </c>
      <c r="O163" s="240"/>
    </row>
    <row r="164" spans="1:80" s="318" customFormat="1" ht="33.75" x14ac:dyDescent="0.2">
      <c r="A164" s="330">
        <v>52</v>
      </c>
      <c r="B164" s="311" t="s">
        <v>430</v>
      </c>
      <c r="C164" s="312" t="s">
        <v>429</v>
      </c>
      <c r="D164" s="313" t="s">
        <v>188</v>
      </c>
      <c r="E164" s="314">
        <v>14</v>
      </c>
      <c r="F164" s="310"/>
      <c r="G164" s="295">
        <f>ROUND(E164*F164,2)</f>
        <v>0</v>
      </c>
      <c r="H164" s="315"/>
      <c r="I164" s="316"/>
      <c r="J164" s="317"/>
      <c r="K164" s="316"/>
      <c r="M164" s="319"/>
      <c r="O164" s="320"/>
    </row>
    <row r="165" spans="1:80" x14ac:dyDescent="0.2">
      <c r="A165" s="322">
        <v>53</v>
      </c>
      <c r="B165" s="242" t="s">
        <v>286</v>
      </c>
      <c r="C165" s="243" t="s">
        <v>287</v>
      </c>
      <c r="D165" s="244" t="s">
        <v>188</v>
      </c>
      <c r="E165" s="245">
        <v>10</v>
      </c>
      <c r="F165" s="245"/>
      <c r="G165" s="246">
        <f>E165*F165</f>
        <v>0</v>
      </c>
      <c r="H165" s="247">
        <v>0</v>
      </c>
      <c r="I165" s="248">
        <f>E165*H165</f>
        <v>0</v>
      </c>
      <c r="J165" s="247">
        <v>0</v>
      </c>
      <c r="K165" s="248">
        <f>E165*J165</f>
        <v>0</v>
      </c>
      <c r="O165" s="240">
        <v>2</v>
      </c>
      <c r="AA165" s="213">
        <v>1</v>
      </c>
      <c r="AB165" s="213">
        <v>1</v>
      </c>
      <c r="AC165" s="213">
        <v>1</v>
      </c>
      <c r="AZ165" s="213">
        <v>1</v>
      </c>
      <c r="BA165" s="213">
        <f>IF(AZ165=1,G165,0)</f>
        <v>0</v>
      </c>
      <c r="BB165" s="213">
        <f>IF(AZ165=2,G165,0)</f>
        <v>0</v>
      </c>
      <c r="BC165" s="213">
        <f>IF(AZ165=3,G165,0)</f>
        <v>0</v>
      </c>
      <c r="BD165" s="213">
        <f>IF(AZ165=4,G165,0)</f>
        <v>0</v>
      </c>
      <c r="BE165" s="213">
        <f>IF(AZ165=5,G165,0)</f>
        <v>0</v>
      </c>
      <c r="CA165" s="240">
        <v>1</v>
      </c>
      <c r="CB165" s="240">
        <v>1</v>
      </c>
    </row>
    <row r="166" spans="1:80" x14ac:dyDescent="0.2">
      <c r="A166" s="322">
        <v>54</v>
      </c>
      <c r="B166" s="242" t="s">
        <v>333</v>
      </c>
      <c r="C166" s="243" t="s">
        <v>334</v>
      </c>
      <c r="D166" s="244" t="s">
        <v>194</v>
      </c>
      <c r="E166" s="245">
        <v>3</v>
      </c>
      <c r="F166" s="245"/>
      <c r="G166" s="246">
        <f>E166*F166</f>
        <v>0</v>
      </c>
      <c r="H166" s="247">
        <v>9.8900000000000002E-2</v>
      </c>
      <c r="I166" s="248">
        <f>E166*H166</f>
        <v>0.29670000000000002</v>
      </c>
      <c r="J166" s="247"/>
      <c r="K166" s="248">
        <f>E166*J166</f>
        <v>0</v>
      </c>
      <c r="O166" s="240">
        <v>2</v>
      </c>
      <c r="AA166" s="213">
        <v>3</v>
      </c>
      <c r="AB166" s="213">
        <v>1</v>
      </c>
      <c r="AC166" s="213">
        <v>592171500</v>
      </c>
      <c r="AZ166" s="213">
        <v>1</v>
      </c>
      <c r="BA166" s="213">
        <f>IF(AZ166=1,G166,0)</f>
        <v>0</v>
      </c>
      <c r="BB166" s="213">
        <f>IF(AZ166=2,G166,0)</f>
        <v>0</v>
      </c>
      <c r="BC166" s="213">
        <f>IF(AZ166=3,G166,0)</f>
        <v>0</v>
      </c>
      <c r="BD166" s="213">
        <f>IF(AZ166=4,G166,0)</f>
        <v>0</v>
      </c>
      <c r="BE166" s="213">
        <f>IF(AZ166=5,G166,0)</f>
        <v>0</v>
      </c>
      <c r="CA166" s="240">
        <v>3</v>
      </c>
      <c r="CB166" s="240">
        <v>1</v>
      </c>
    </row>
    <row r="167" spans="1:80" x14ac:dyDescent="0.2">
      <c r="A167" s="322">
        <v>55</v>
      </c>
      <c r="B167" s="242" t="s">
        <v>292</v>
      </c>
      <c r="C167" s="243" t="s">
        <v>293</v>
      </c>
      <c r="D167" s="244" t="s">
        <v>194</v>
      </c>
      <c r="E167" s="245">
        <v>8</v>
      </c>
      <c r="F167" s="245"/>
      <c r="G167" s="246">
        <f>E167*F167</f>
        <v>0</v>
      </c>
      <c r="H167" s="247">
        <v>5.1999999999999998E-2</v>
      </c>
      <c r="I167" s="248">
        <f>E167*H167</f>
        <v>0.41599999999999998</v>
      </c>
      <c r="J167" s="247"/>
      <c r="K167" s="248">
        <f>E167*J167</f>
        <v>0</v>
      </c>
      <c r="O167" s="240">
        <v>2</v>
      </c>
      <c r="AA167" s="213">
        <v>3</v>
      </c>
      <c r="AB167" s="213">
        <v>10</v>
      </c>
      <c r="AC167" s="213">
        <v>59217490</v>
      </c>
      <c r="AZ167" s="213">
        <v>1</v>
      </c>
      <c r="BA167" s="213">
        <f>IF(AZ167=1,G167,0)</f>
        <v>0</v>
      </c>
      <c r="BB167" s="213">
        <f>IF(AZ167=2,G167,0)</f>
        <v>0</v>
      </c>
      <c r="BC167" s="213">
        <f>IF(AZ167=3,G167,0)</f>
        <v>0</v>
      </c>
      <c r="BD167" s="213">
        <f>IF(AZ167=4,G167,0)</f>
        <v>0</v>
      </c>
      <c r="BE167" s="213">
        <f>IF(AZ167=5,G167,0)</f>
        <v>0</v>
      </c>
      <c r="CA167" s="240">
        <v>3</v>
      </c>
      <c r="CB167" s="240">
        <v>10</v>
      </c>
    </row>
    <row r="168" spans="1:80" x14ac:dyDescent="0.2">
      <c r="A168" s="322">
        <v>56</v>
      </c>
      <c r="B168" s="242" t="s">
        <v>294</v>
      </c>
      <c r="C168" s="243" t="s">
        <v>295</v>
      </c>
      <c r="D168" s="244" t="s">
        <v>194</v>
      </c>
      <c r="E168" s="245">
        <v>2</v>
      </c>
      <c r="F168" s="245"/>
      <c r="G168" s="246">
        <f>E168*F168</f>
        <v>0</v>
      </c>
      <c r="H168" s="247">
        <v>6.9000000000000006E-2</v>
      </c>
      <c r="I168" s="248">
        <f>E168*H168</f>
        <v>0.13800000000000001</v>
      </c>
      <c r="J168" s="247"/>
      <c r="K168" s="248">
        <f>E168*J168</f>
        <v>0</v>
      </c>
      <c r="O168" s="240">
        <v>2</v>
      </c>
      <c r="AA168" s="213">
        <v>3</v>
      </c>
      <c r="AB168" s="213">
        <v>1</v>
      </c>
      <c r="AC168" s="213">
        <v>59217491</v>
      </c>
      <c r="AZ168" s="213">
        <v>1</v>
      </c>
      <c r="BA168" s="213">
        <f>IF(AZ168=1,G168,0)</f>
        <v>0</v>
      </c>
      <c r="BB168" s="213">
        <f>IF(AZ168=2,G168,0)</f>
        <v>0</v>
      </c>
      <c r="BC168" s="213">
        <f>IF(AZ168=3,G168,0)</f>
        <v>0</v>
      </c>
      <c r="BD168" s="213">
        <f>IF(AZ168=4,G168,0)</f>
        <v>0</v>
      </c>
      <c r="BE168" s="213">
        <f>IF(AZ168=5,G168,0)</f>
        <v>0</v>
      </c>
      <c r="CA168" s="240">
        <v>3</v>
      </c>
      <c r="CB168" s="240">
        <v>1</v>
      </c>
    </row>
    <row r="169" spans="1:80" x14ac:dyDescent="0.2">
      <c r="A169" s="324"/>
      <c r="B169" s="260" t="s">
        <v>97</v>
      </c>
      <c r="C169" s="261" t="s">
        <v>243</v>
      </c>
      <c r="D169" s="262"/>
      <c r="E169" s="263"/>
      <c r="F169" s="264"/>
      <c r="G169" s="265">
        <f>SUM(G161:G168)</f>
        <v>0</v>
      </c>
      <c r="H169" s="266"/>
      <c r="I169" s="267">
        <f>SUM(I161:I168)</f>
        <v>3.2556999999999996</v>
      </c>
      <c r="J169" s="266"/>
      <c r="K169" s="267">
        <f>SUM(K161:K168)</f>
        <v>0</v>
      </c>
      <c r="O169" s="240">
        <v>4</v>
      </c>
      <c r="BA169" s="268">
        <f>SUM(BA161:BA168)</f>
        <v>0</v>
      </c>
      <c r="BB169" s="268">
        <f>SUM(BB161:BB168)</f>
        <v>0</v>
      </c>
      <c r="BC169" s="268">
        <f>SUM(BC161:BC168)</f>
        <v>0</v>
      </c>
      <c r="BD169" s="268">
        <f>SUM(BD161:BD168)</f>
        <v>0</v>
      </c>
      <c r="BE169" s="268">
        <f>SUM(BE161:BE168)</f>
        <v>0</v>
      </c>
    </row>
    <row r="170" spans="1:80" x14ac:dyDescent="0.2">
      <c r="A170" s="321" t="s">
        <v>93</v>
      </c>
      <c r="B170" s="231" t="s">
        <v>245</v>
      </c>
      <c r="C170" s="232" t="s">
        <v>246</v>
      </c>
      <c r="D170" s="233"/>
      <c r="E170" s="305"/>
      <c r="F170" s="234"/>
      <c r="G170" s="235"/>
      <c r="H170" s="236"/>
      <c r="I170" s="237"/>
      <c r="J170" s="238"/>
      <c r="K170" s="239"/>
      <c r="O170" s="240">
        <v>1</v>
      </c>
    </row>
    <row r="171" spans="1:80" x14ac:dyDescent="0.2">
      <c r="A171" s="322">
        <v>57</v>
      </c>
      <c r="B171" s="242" t="s">
        <v>248</v>
      </c>
      <c r="C171" s="243" t="s">
        <v>249</v>
      </c>
      <c r="D171" s="244" t="s">
        <v>421</v>
      </c>
      <c r="E171" s="245">
        <v>1</v>
      </c>
      <c r="F171" s="245"/>
      <c r="G171" s="246">
        <f>E171*F171</f>
        <v>0</v>
      </c>
      <c r="H171" s="247"/>
      <c r="I171" s="248">
        <f>E171*H171</f>
        <v>0</v>
      </c>
      <c r="J171" s="247"/>
      <c r="K171" s="248">
        <f>E171*J171</f>
        <v>0</v>
      </c>
      <c r="O171" s="240">
        <v>2</v>
      </c>
      <c r="AA171" s="213">
        <v>6</v>
      </c>
      <c r="AB171" s="213">
        <v>1</v>
      </c>
      <c r="AC171" s="213">
        <v>171156610600</v>
      </c>
      <c r="AZ171" s="213">
        <v>1</v>
      </c>
      <c r="BA171" s="213">
        <f>IF(AZ171=1,G171,0)</f>
        <v>0</v>
      </c>
      <c r="BB171" s="213">
        <f>IF(AZ171=2,G171,0)</f>
        <v>0</v>
      </c>
      <c r="BC171" s="213">
        <f>IF(AZ171=3,G171,0)</f>
        <v>0</v>
      </c>
      <c r="BD171" s="213">
        <f>IF(AZ171=4,G171,0)</f>
        <v>0</v>
      </c>
      <c r="BE171" s="213">
        <f>IF(AZ171=5,G171,0)</f>
        <v>0</v>
      </c>
      <c r="CA171" s="240">
        <v>6</v>
      </c>
      <c r="CB171" s="240">
        <v>1</v>
      </c>
    </row>
    <row r="172" spans="1:80" x14ac:dyDescent="0.2">
      <c r="A172" s="323"/>
      <c r="B172" s="250"/>
      <c r="C172" s="362"/>
      <c r="D172" s="363"/>
      <c r="E172" s="363"/>
      <c r="F172" s="363"/>
      <c r="G172" s="364"/>
      <c r="I172" s="251"/>
      <c r="K172" s="251"/>
      <c r="L172" s="252"/>
      <c r="O172" s="240">
        <v>3</v>
      </c>
    </row>
    <row r="173" spans="1:80" x14ac:dyDescent="0.2">
      <c r="A173" s="324"/>
      <c r="B173" s="260" t="s">
        <v>97</v>
      </c>
      <c r="C173" s="261" t="s">
        <v>247</v>
      </c>
      <c r="D173" s="262"/>
      <c r="E173" s="263"/>
      <c r="F173" s="264"/>
      <c r="G173" s="265">
        <f>SUM(G170:G172)</f>
        <v>0</v>
      </c>
      <c r="H173" s="266"/>
      <c r="I173" s="267">
        <f>SUM(I170:I172)</f>
        <v>0</v>
      </c>
      <c r="J173" s="266"/>
      <c r="K173" s="267">
        <f>SUM(K170:K172)</f>
        <v>0</v>
      </c>
      <c r="O173" s="240">
        <v>4</v>
      </c>
      <c r="BA173" s="268">
        <f>SUM(BA170:BA172)</f>
        <v>0</v>
      </c>
      <c r="BB173" s="268">
        <f>SUM(BB170:BB172)</f>
        <v>0</v>
      </c>
      <c r="BC173" s="268">
        <f>SUM(BC170:BC172)</f>
        <v>0</v>
      </c>
      <c r="BD173" s="268">
        <f>SUM(BD170:BD172)</f>
        <v>0</v>
      </c>
      <c r="BE173" s="268">
        <f>SUM(BE170:BE172)</f>
        <v>0</v>
      </c>
    </row>
    <row r="174" spans="1:80" x14ac:dyDescent="0.2">
      <c r="A174" s="321" t="s">
        <v>93</v>
      </c>
      <c r="B174" s="231" t="s">
        <v>250</v>
      </c>
      <c r="C174" s="232" t="s">
        <v>251</v>
      </c>
      <c r="D174" s="233"/>
      <c r="E174" s="305"/>
      <c r="F174" s="234"/>
      <c r="G174" s="235"/>
      <c r="H174" s="236"/>
      <c r="I174" s="237"/>
      <c r="J174" s="238"/>
      <c r="K174" s="239"/>
      <c r="O174" s="240">
        <v>1</v>
      </c>
    </row>
    <row r="175" spans="1:80" x14ac:dyDescent="0.2">
      <c r="A175" s="322">
        <v>58</v>
      </c>
      <c r="B175" s="242" t="s">
        <v>253</v>
      </c>
      <c r="C175" s="243" t="s">
        <v>254</v>
      </c>
      <c r="D175" s="244" t="s">
        <v>211</v>
      </c>
      <c r="E175" s="245">
        <v>97.96</v>
      </c>
      <c r="F175" s="245"/>
      <c r="G175" s="246">
        <f>E175*F175</f>
        <v>0</v>
      </c>
      <c r="H175" s="247">
        <v>0</v>
      </c>
      <c r="I175" s="248">
        <f>E175*H175</f>
        <v>0</v>
      </c>
      <c r="J175" s="247"/>
      <c r="K175" s="248">
        <f>E175*J175</f>
        <v>0</v>
      </c>
      <c r="O175" s="240">
        <v>2</v>
      </c>
      <c r="AA175" s="213">
        <v>7</v>
      </c>
      <c r="AB175" s="213">
        <v>1</v>
      </c>
      <c r="AC175" s="213">
        <v>2</v>
      </c>
      <c r="AZ175" s="213">
        <v>1</v>
      </c>
      <c r="BA175" s="213">
        <f>IF(AZ175=1,G175,0)</f>
        <v>0</v>
      </c>
      <c r="BB175" s="213">
        <f>IF(AZ175=2,G175,0)</f>
        <v>0</v>
      </c>
      <c r="BC175" s="213">
        <f>IF(AZ175=3,G175,0)</f>
        <v>0</v>
      </c>
      <c r="BD175" s="213">
        <f>IF(AZ175=4,G175,0)</f>
        <v>0</v>
      </c>
      <c r="BE175" s="213">
        <f>IF(AZ175=5,G175,0)</f>
        <v>0</v>
      </c>
      <c r="CA175" s="240">
        <v>7</v>
      </c>
      <c r="CB175" s="240">
        <v>1</v>
      </c>
    </row>
    <row r="176" spans="1:80" x14ac:dyDescent="0.2">
      <c r="A176" s="324"/>
      <c r="B176" s="260" t="s">
        <v>97</v>
      </c>
      <c r="C176" s="261" t="s">
        <v>252</v>
      </c>
      <c r="D176" s="262"/>
      <c r="E176" s="263"/>
      <c r="F176" s="264"/>
      <c r="G176" s="265">
        <f>SUM(G174:G175)</f>
        <v>0</v>
      </c>
      <c r="H176" s="266"/>
      <c r="I176" s="267">
        <f>SUM(I174:I175)</f>
        <v>0</v>
      </c>
      <c r="J176" s="266"/>
      <c r="K176" s="267">
        <f>SUM(K174:K175)</f>
        <v>0</v>
      </c>
      <c r="O176" s="240">
        <v>4</v>
      </c>
      <c r="BA176" s="268">
        <f>SUM(BA174:BA175)</f>
        <v>0</v>
      </c>
      <c r="BB176" s="268">
        <f>SUM(BB174:BB175)</f>
        <v>0</v>
      </c>
      <c r="BC176" s="268">
        <f>SUM(BC174:BC175)</f>
        <v>0</v>
      </c>
      <c r="BD176" s="268">
        <f>SUM(BD174:BD175)</f>
        <v>0</v>
      </c>
      <c r="BE176" s="268">
        <f>SUM(BE174:BE175)</f>
        <v>0</v>
      </c>
    </row>
    <row r="177" spans="1:80" x14ac:dyDescent="0.2">
      <c r="A177" s="321" t="s">
        <v>93</v>
      </c>
      <c r="B177" s="231" t="s">
        <v>318</v>
      </c>
      <c r="C177" s="232" t="s">
        <v>319</v>
      </c>
      <c r="D177" s="233"/>
      <c r="E177" s="305"/>
      <c r="F177" s="234"/>
      <c r="G177" s="235"/>
      <c r="H177" s="236"/>
      <c r="I177" s="237"/>
      <c r="J177" s="238"/>
      <c r="K177" s="239"/>
      <c r="O177" s="240">
        <v>1</v>
      </c>
    </row>
    <row r="178" spans="1:80" x14ac:dyDescent="0.2">
      <c r="A178" s="322">
        <v>59</v>
      </c>
      <c r="B178" s="242" t="s">
        <v>321</v>
      </c>
      <c r="C178" s="243" t="s">
        <v>322</v>
      </c>
      <c r="D178" s="244" t="s">
        <v>174</v>
      </c>
      <c r="E178" s="245">
        <v>17.7408</v>
      </c>
      <c r="F178" s="245"/>
      <c r="G178" s="246">
        <f>E178*F178</f>
        <v>0</v>
      </c>
      <c r="H178" s="247">
        <v>8.0000000000000007E-5</v>
      </c>
      <c r="I178" s="248">
        <f>E178*H178</f>
        <v>1.4192640000000002E-3</v>
      </c>
      <c r="J178" s="247">
        <v>0</v>
      </c>
      <c r="K178" s="248">
        <f>E178*J178</f>
        <v>0</v>
      </c>
      <c r="O178" s="240">
        <v>2</v>
      </c>
      <c r="AA178" s="213">
        <v>1</v>
      </c>
      <c r="AB178" s="213">
        <v>7</v>
      </c>
      <c r="AC178" s="213">
        <v>7</v>
      </c>
      <c r="AZ178" s="213">
        <v>2</v>
      </c>
      <c r="BA178" s="213">
        <f>IF(AZ178=1,G178,0)</f>
        <v>0</v>
      </c>
      <c r="BB178" s="213">
        <f>IF(AZ178=2,G178,0)</f>
        <v>0</v>
      </c>
      <c r="BC178" s="213">
        <f>IF(AZ178=3,G178,0)</f>
        <v>0</v>
      </c>
      <c r="BD178" s="213">
        <f>IF(AZ178=4,G178,0)</f>
        <v>0</v>
      </c>
      <c r="BE178" s="213">
        <f>IF(AZ178=5,G178,0)</f>
        <v>0</v>
      </c>
      <c r="CA178" s="240">
        <v>1</v>
      </c>
      <c r="CB178" s="240">
        <v>7</v>
      </c>
    </row>
    <row r="179" spans="1:80" x14ac:dyDescent="0.2">
      <c r="A179" s="323"/>
      <c r="B179" s="253"/>
      <c r="C179" s="371" t="s">
        <v>393</v>
      </c>
      <c r="D179" s="372"/>
      <c r="E179" s="254">
        <v>17.7408</v>
      </c>
      <c r="F179" s="255"/>
      <c r="G179" s="256"/>
      <c r="H179" s="257"/>
      <c r="I179" s="251"/>
      <c r="J179" s="258"/>
      <c r="K179" s="251"/>
      <c r="M179" s="252" t="s">
        <v>393</v>
      </c>
      <c r="O179" s="240"/>
    </row>
    <row r="180" spans="1:80" x14ac:dyDescent="0.2">
      <c r="A180" s="322">
        <v>60</v>
      </c>
      <c r="B180" s="242" t="s">
        <v>323</v>
      </c>
      <c r="C180" s="243" t="s">
        <v>324</v>
      </c>
      <c r="D180" s="244" t="s">
        <v>13</v>
      </c>
      <c r="E180" s="245">
        <v>35.747712</v>
      </c>
      <c r="F180" s="245"/>
      <c r="G180" s="246">
        <f>E180*F180</f>
        <v>0</v>
      </c>
      <c r="H180" s="247">
        <v>0</v>
      </c>
      <c r="I180" s="248">
        <f>E180*H180</f>
        <v>0</v>
      </c>
      <c r="J180" s="247"/>
      <c r="K180" s="248">
        <f>E180*J180</f>
        <v>0</v>
      </c>
      <c r="O180" s="240">
        <v>2</v>
      </c>
      <c r="AA180" s="213">
        <v>7</v>
      </c>
      <c r="AB180" s="213">
        <v>1002</v>
      </c>
      <c r="AC180" s="213">
        <v>5</v>
      </c>
      <c r="AZ180" s="213">
        <v>2</v>
      </c>
      <c r="BA180" s="213">
        <f>IF(AZ180=1,G180,0)</f>
        <v>0</v>
      </c>
      <c r="BB180" s="213">
        <f>IF(AZ180=2,G180,0)</f>
        <v>0</v>
      </c>
      <c r="BC180" s="213">
        <f>IF(AZ180=3,G180,0)</f>
        <v>0</v>
      </c>
      <c r="BD180" s="213">
        <f>IF(AZ180=4,G180,0)</f>
        <v>0</v>
      </c>
      <c r="BE180" s="213">
        <f>IF(AZ180=5,G180,0)</f>
        <v>0</v>
      </c>
      <c r="CA180" s="240">
        <v>7</v>
      </c>
      <c r="CB180" s="240">
        <v>1002</v>
      </c>
    </row>
    <row r="181" spans="1:80" x14ac:dyDescent="0.2">
      <c r="A181" s="324"/>
      <c r="B181" s="260" t="s">
        <v>97</v>
      </c>
      <c r="C181" s="261" t="s">
        <v>320</v>
      </c>
      <c r="D181" s="262"/>
      <c r="E181" s="263"/>
      <c r="F181" s="264"/>
      <c r="G181" s="265">
        <f>SUM(G177:G180)</f>
        <v>0</v>
      </c>
      <c r="H181" s="266"/>
      <c r="I181" s="267">
        <f>SUM(I177:I180)</f>
        <v>1.4192640000000002E-3</v>
      </c>
      <c r="J181" s="266"/>
      <c r="K181" s="267">
        <f>SUM(K177:K180)</f>
        <v>0</v>
      </c>
      <c r="O181" s="240">
        <v>4</v>
      </c>
      <c r="BA181" s="268">
        <f>SUM(BA177:BA180)</f>
        <v>0</v>
      </c>
      <c r="BB181" s="268">
        <f>SUM(BB177:BB180)</f>
        <v>0</v>
      </c>
      <c r="BC181" s="268">
        <f>SUM(BC177:BC180)</f>
        <v>0</v>
      </c>
      <c r="BD181" s="268">
        <f>SUM(BD177:BD180)</f>
        <v>0</v>
      </c>
      <c r="BE181" s="268">
        <f>SUM(BE177:BE180)</f>
        <v>0</v>
      </c>
    </row>
    <row r="182" spans="1:80" x14ac:dyDescent="0.2">
      <c r="A182" s="321" t="s">
        <v>93</v>
      </c>
      <c r="B182" s="231" t="s">
        <v>255</v>
      </c>
      <c r="C182" s="232" t="s">
        <v>256</v>
      </c>
      <c r="D182" s="233"/>
      <c r="E182" s="305"/>
      <c r="F182" s="234"/>
      <c r="G182" s="235"/>
      <c r="H182" s="236"/>
      <c r="I182" s="237"/>
      <c r="J182" s="238"/>
      <c r="K182" s="239"/>
      <c r="O182" s="240">
        <v>1</v>
      </c>
    </row>
    <row r="183" spans="1:80" x14ac:dyDescent="0.2">
      <c r="A183" s="322">
        <v>61</v>
      </c>
      <c r="B183" s="242" t="s">
        <v>258</v>
      </c>
      <c r="C183" s="243" t="s">
        <v>296</v>
      </c>
      <c r="D183" s="244" t="s">
        <v>96</v>
      </c>
      <c r="E183" s="245">
        <v>3</v>
      </c>
      <c r="F183" s="245"/>
      <c r="G183" s="246">
        <f>E183*F183</f>
        <v>0</v>
      </c>
      <c r="H183" s="247">
        <v>2.0000000000000001E-4</v>
      </c>
      <c r="I183" s="248">
        <f>E183*H183</f>
        <v>6.0000000000000006E-4</v>
      </c>
      <c r="J183" s="247">
        <v>0</v>
      </c>
      <c r="K183" s="248">
        <f>E183*J183</f>
        <v>0</v>
      </c>
      <c r="O183" s="240">
        <v>2</v>
      </c>
      <c r="AA183" s="213">
        <v>1</v>
      </c>
      <c r="AB183" s="213">
        <v>7</v>
      </c>
      <c r="AC183" s="213">
        <v>7</v>
      </c>
      <c r="AZ183" s="213">
        <v>2</v>
      </c>
      <c r="BA183" s="213">
        <f>IF(AZ183=1,G183,0)</f>
        <v>0</v>
      </c>
      <c r="BB183" s="213">
        <f>IF(AZ183=2,G183,0)</f>
        <v>0</v>
      </c>
      <c r="BC183" s="213">
        <f>IF(AZ183=3,G183,0)</f>
        <v>0</v>
      </c>
      <c r="BD183" s="213">
        <f>IF(AZ183=4,G183,0)</f>
        <v>0</v>
      </c>
      <c r="BE183" s="213">
        <f>IF(AZ183=5,G183,0)</f>
        <v>0</v>
      </c>
      <c r="CA183" s="240">
        <v>1</v>
      </c>
      <c r="CB183" s="240">
        <v>7</v>
      </c>
    </row>
    <row r="184" spans="1:80" x14ac:dyDescent="0.2">
      <c r="A184" s="322">
        <v>62</v>
      </c>
      <c r="B184" s="242" t="s">
        <v>259</v>
      </c>
      <c r="C184" s="243" t="s">
        <v>297</v>
      </c>
      <c r="D184" s="244" t="s">
        <v>96</v>
      </c>
      <c r="E184" s="245">
        <v>1</v>
      </c>
      <c r="F184" s="245"/>
      <c r="G184" s="246">
        <f>E184*F184</f>
        <v>0</v>
      </c>
      <c r="H184" s="247">
        <v>2.0000000000000001E-4</v>
      </c>
      <c r="I184" s="248">
        <f>E184*H184</f>
        <v>2.0000000000000001E-4</v>
      </c>
      <c r="J184" s="247">
        <v>0</v>
      </c>
      <c r="K184" s="248">
        <f>E184*J184</f>
        <v>0</v>
      </c>
      <c r="O184" s="240">
        <v>2</v>
      </c>
      <c r="AA184" s="213">
        <v>1</v>
      </c>
      <c r="AB184" s="213">
        <v>7</v>
      </c>
      <c r="AC184" s="213">
        <v>7</v>
      </c>
      <c r="AZ184" s="213">
        <v>2</v>
      </c>
      <c r="BA184" s="213">
        <f>IF(AZ184=1,G184,0)</f>
        <v>0</v>
      </c>
      <c r="BB184" s="213">
        <f>IF(AZ184=2,G184,0)</f>
        <v>0</v>
      </c>
      <c r="BC184" s="213">
        <f>IF(AZ184=3,G184,0)</f>
        <v>0</v>
      </c>
      <c r="BD184" s="213">
        <f>IF(AZ184=4,G184,0)</f>
        <v>0</v>
      </c>
      <c r="BE184" s="213">
        <f>IF(AZ184=5,G184,0)</f>
        <v>0</v>
      </c>
      <c r="CA184" s="240">
        <v>1</v>
      </c>
      <c r="CB184" s="240">
        <v>7</v>
      </c>
    </row>
    <row r="185" spans="1:80" x14ac:dyDescent="0.2">
      <c r="A185" s="324"/>
      <c r="B185" s="260" t="s">
        <v>97</v>
      </c>
      <c r="C185" s="261" t="s">
        <v>257</v>
      </c>
      <c r="D185" s="262"/>
      <c r="E185" s="263"/>
      <c r="F185" s="264"/>
      <c r="G185" s="265">
        <f>SUM(G182:G184)</f>
        <v>0</v>
      </c>
      <c r="H185" s="266"/>
      <c r="I185" s="267">
        <f>SUM(I182:I184)</f>
        <v>8.0000000000000004E-4</v>
      </c>
      <c r="J185" s="266"/>
      <c r="K185" s="267">
        <f>SUM(K182:K184)</f>
        <v>0</v>
      </c>
      <c r="O185" s="240">
        <v>4</v>
      </c>
      <c r="BA185" s="268">
        <f>SUM(BA182:BA184)</f>
        <v>0</v>
      </c>
      <c r="BB185" s="268">
        <f>SUM(BB182:BB184)</f>
        <v>0</v>
      </c>
      <c r="BC185" s="268">
        <f>SUM(BC182:BC184)</f>
        <v>0</v>
      </c>
      <c r="BD185" s="268">
        <f>SUM(BD182:BD184)</f>
        <v>0</v>
      </c>
      <c r="BE185" s="268">
        <f>SUM(BE182:BE184)</f>
        <v>0</v>
      </c>
    </row>
    <row r="186" spans="1:80" x14ac:dyDescent="0.2">
      <c r="A186" s="321" t="s">
        <v>93</v>
      </c>
      <c r="B186" s="231" t="s">
        <v>298</v>
      </c>
      <c r="C186" s="232" t="s">
        <v>299</v>
      </c>
      <c r="D186" s="233"/>
      <c r="E186" s="305"/>
      <c r="F186" s="234"/>
      <c r="G186" s="235"/>
      <c r="H186" s="236"/>
      <c r="I186" s="237"/>
      <c r="J186" s="238"/>
      <c r="K186" s="239"/>
      <c r="O186" s="240">
        <v>1</v>
      </c>
    </row>
    <row r="187" spans="1:80" x14ac:dyDescent="0.2">
      <c r="A187" s="322">
        <v>63</v>
      </c>
      <c r="B187" s="242" t="s">
        <v>301</v>
      </c>
      <c r="C187" s="243" t="s">
        <v>302</v>
      </c>
      <c r="D187" s="244" t="s">
        <v>303</v>
      </c>
      <c r="E187" s="245">
        <v>1</v>
      </c>
      <c r="F187" s="245"/>
      <c r="G187" s="246">
        <f>E187*F187</f>
        <v>0</v>
      </c>
      <c r="H187" s="247">
        <v>0</v>
      </c>
      <c r="I187" s="248">
        <f>E187*H187</f>
        <v>0</v>
      </c>
      <c r="J187" s="247">
        <v>0</v>
      </c>
      <c r="K187" s="248">
        <f>E187*J187</f>
        <v>0</v>
      </c>
      <c r="O187" s="240">
        <v>2</v>
      </c>
      <c r="AA187" s="213">
        <v>1</v>
      </c>
      <c r="AB187" s="213">
        <v>9</v>
      </c>
      <c r="AC187" s="213">
        <v>9</v>
      </c>
      <c r="AZ187" s="213">
        <v>4</v>
      </c>
      <c r="BA187" s="213">
        <f>IF(AZ187=1,G187,0)</f>
        <v>0</v>
      </c>
      <c r="BB187" s="213">
        <f>IF(AZ187=2,G187,0)</f>
        <v>0</v>
      </c>
      <c r="BC187" s="213">
        <f>IF(AZ187=3,G187,0)</f>
        <v>0</v>
      </c>
      <c r="BD187" s="213">
        <f>IF(AZ187=4,G187,0)</f>
        <v>0</v>
      </c>
      <c r="BE187" s="213">
        <f>IF(AZ187=5,G187,0)</f>
        <v>0</v>
      </c>
      <c r="CA187" s="240">
        <v>1</v>
      </c>
      <c r="CB187" s="240">
        <v>9</v>
      </c>
    </row>
    <row r="188" spans="1:80" ht="22.5" x14ac:dyDescent="0.2">
      <c r="A188" s="323"/>
      <c r="B188" s="250"/>
      <c r="C188" s="362" t="s">
        <v>422</v>
      </c>
      <c r="D188" s="363"/>
      <c r="E188" s="363"/>
      <c r="F188" s="363"/>
      <c r="G188" s="364"/>
      <c r="I188" s="251"/>
      <c r="K188" s="251"/>
      <c r="L188" s="252" t="s">
        <v>394</v>
      </c>
      <c r="O188" s="240">
        <v>3</v>
      </c>
    </row>
    <row r="189" spans="1:80" x14ac:dyDescent="0.2">
      <c r="A189" s="324"/>
      <c r="B189" s="260" t="s">
        <v>97</v>
      </c>
      <c r="C189" s="261" t="s">
        <v>300</v>
      </c>
      <c r="D189" s="262"/>
      <c r="E189" s="263"/>
      <c r="F189" s="264"/>
      <c r="G189" s="265">
        <f>SUM(G186:G188)</f>
        <v>0</v>
      </c>
      <c r="H189" s="266"/>
      <c r="I189" s="267">
        <f>SUM(I186:I188)</f>
        <v>0</v>
      </c>
      <c r="J189" s="266"/>
      <c r="K189" s="267">
        <f>SUM(K186:K188)</f>
        <v>0</v>
      </c>
      <c r="O189" s="240">
        <v>4</v>
      </c>
      <c r="BA189" s="268">
        <f>SUM(BA186:BA188)</f>
        <v>0</v>
      </c>
      <c r="BB189" s="268">
        <f>SUM(BB186:BB188)</f>
        <v>0</v>
      </c>
      <c r="BC189" s="268">
        <f>SUM(BC186:BC188)</f>
        <v>0</v>
      </c>
      <c r="BD189" s="268">
        <f>SUM(BD186:BD188)</f>
        <v>0</v>
      </c>
      <c r="BE189" s="268">
        <f>SUM(BE186:BE188)</f>
        <v>0</v>
      </c>
    </row>
    <row r="190" spans="1:80" x14ac:dyDescent="0.2">
      <c r="A190" s="321" t="s">
        <v>93</v>
      </c>
      <c r="B190" s="231" t="s">
        <v>260</v>
      </c>
      <c r="C190" s="232" t="s">
        <v>261</v>
      </c>
      <c r="D190" s="233"/>
      <c r="E190" s="305"/>
      <c r="F190" s="234"/>
      <c r="G190" s="235"/>
      <c r="H190" s="236"/>
      <c r="I190" s="237"/>
      <c r="J190" s="238"/>
      <c r="K190" s="239"/>
      <c r="O190" s="240">
        <v>1</v>
      </c>
    </row>
    <row r="191" spans="1:80" x14ac:dyDescent="0.2">
      <c r="A191" s="322">
        <v>64</v>
      </c>
      <c r="B191" s="242" t="s">
        <v>263</v>
      </c>
      <c r="C191" s="243" t="s">
        <v>305</v>
      </c>
      <c r="D191" s="244" t="s">
        <v>211</v>
      </c>
      <c r="E191" s="245">
        <v>24.75</v>
      </c>
      <c r="F191" s="245"/>
      <c r="G191" s="246">
        <f>E191*F191</f>
        <v>0</v>
      </c>
      <c r="H191" s="247">
        <v>0</v>
      </c>
      <c r="I191" s="248">
        <f>E191*H191</f>
        <v>0</v>
      </c>
      <c r="J191" s="247"/>
      <c r="K191" s="248">
        <f>E191*J191</f>
        <v>0</v>
      </c>
      <c r="O191" s="240">
        <v>2</v>
      </c>
      <c r="AA191" s="213">
        <v>8</v>
      </c>
      <c r="AB191" s="213">
        <v>0</v>
      </c>
      <c r="AC191" s="213">
        <v>3</v>
      </c>
      <c r="AZ191" s="213">
        <v>1</v>
      </c>
      <c r="BA191" s="213">
        <f>IF(AZ191=1,G191,0)</f>
        <v>0</v>
      </c>
      <c r="BB191" s="213">
        <f>IF(AZ191=2,G191,0)</f>
        <v>0</v>
      </c>
      <c r="BC191" s="213">
        <f>IF(AZ191=3,G191,0)</f>
        <v>0</v>
      </c>
      <c r="BD191" s="213">
        <f>IF(AZ191=4,G191,0)</f>
        <v>0</v>
      </c>
      <c r="BE191" s="213">
        <f>IF(AZ191=5,G191,0)</f>
        <v>0</v>
      </c>
      <c r="CA191" s="240">
        <v>8</v>
      </c>
      <c r="CB191" s="240">
        <v>0</v>
      </c>
    </row>
    <row r="192" spans="1:80" x14ac:dyDescent="0.2">
      <c r="A192" s="322">
        <v>65</v>
      </c>
      <c r="B192" s="242" t="s">
        <v>264</v>
      </c>
      <c r="C192" s="243" t="s">
        <v>265</v>
      </c>
      <c r="D192" s="244" t="s">
        <v>211</v>
      </c>
      <c r="E192" s="245">
        <v>24.75</v>
      </c>
      <c r="F192" s="245"/>
      <c r="G192" s="246">
        <f>E192*F192</f>
        <v>0</v>
      </c>
      <c r="H192" s="247">
        <v>0</v>
      </c>
      <c r="I192" s="248">
        <f>E192*H192</f>
        <v>0</v>
      </c>
      <c r="J192" s="247"/>
      <c r="K192" s="248">
        <f>E192*J192</f>
        <v>0</v>
      </c>
      <c r="O192" s="240">
        <v>2</v>
      </c>
      <c r="AA192" s="213">
        <v>8</v>
      </c>
      <c r="AB192" s="213">
        <v>0</v>
      </c>
      <c r="AC192" s="213">
        <v>3</v>
      </c>
      <c r="AZ192" s="213">
        <v>1</v>
      </c>
      <c r="BA192" s="213">
        <f>IF(AZ192=1,G192,0)</f>
        <v>0</v>
      </c>
      <c r="BB192" s="213">
        <f>IF(AZ192=2,G192,0)</f>
        <v>0</v>
      </c>
      <c r="BC192" s="213">
        <f>IF(AZ192=3,G192,0)</f>
        <v>0</v>
      </c>
      <c r="BD192" s="213">
        <f>IF(AZ192=4,G192,0)</f>
        <v>0</v>
      </c>
      <c r="BE192" s="213">
        <f>IF(AZ192=5,G192,0)</f>
        <v>0</v>
      </c>
      <c r="CA192" s="240">
        <v>8</v>
      </c>
      <c r="CB192" s="240">
        <v>0</v>
      </c>
    </row>
    <row r="193" spans="1:57" x14ac:dyDescent="0.2">
      <c r="A193" s="324"/>
      <c r="B193" s="260" t="s">
        <v>97</v>
      </c>
      <c r="C193" s="261" t="s">
        <v>262</v>
      </c>
      <c r="D193" s="262"/>
      <c r="E193" s="263"/>
      <c r="F193" s="264"/>
      <c r="G193" s="265">
        <f>SUM(G190:G192)</f>
        <v>0</v>
      </c>
      <c r="H193" s="266"/>
      <c r="I193" s="267">
        <f>SUM(I190:I192)</f>
        <v>0</v>
      </c>
      <c r="J193" s="266"/>
      <c r="K193" s="267">
        <f>SUM(K190:K192)</f>
        <v>0</v>
      </c>
      <c r="O193" s="240">
        <v>4</v>
      </c>
      <c r="BA193" s="268">
        <f>SUM(BA190:BA192)</f>
        <v>0</v>
      </c>
      <c r="BB193" s="268">
        <f>SUM(BB190:BB192)</f>
        <v>0</v>
      </c>
      <c r="BC193" s="268">
        <f>SUM(BC190:BC192)</f>
        <v>0</v>
      </c>
      <c r="BD193" s="268">
        <f>SUM(BD190:BD192)</f>
        <v>0</v>
      </c>
      <c r="BE193" s="268">
        <f>SUM(BE190:BE192)</f>
        <v>0</v>
      </c>
    </row>
    <row r="194" spans="1:57" x14ac:dyDescent="0.2">
      <c r="E194" s="299"/>
    </row>
    <row r="195" spans="1:57" x14ac:dyDescent="0.2">
      <c r="E195" s="299"/>
    </row>
    <row r="196" spans="1:57" x14ac:dyDescent="0.2">
      <c r="E196" s="299"/>
    </row>
    <row r="197" spans="1:57" x14ac:dyDescent="0.2">
      <c r="E197" s="299"/>
    </row>
    <row r="198" spans="1:57" x14ac:dyDescent="0.2">
      <c r="E198" s="299"/>
    </row>
    <row r="199" spans="1:57" x14ac:dyDescent="0.2">
      <c r="E199" s="299"/>
    </row>
    <row r="200" spans="1:57" x14ac:dyDescent="0.2">
      <c r="E200" s="299"/>
    </row>
    <row r="201" spans="1:57" x14ac:dyDescent="0.2">
      <c r="E201" s="299"/>
    </row>
    <row r="202" spans="1:57" x14ac:dyDescent="0.2">
      <c r="E202" s="299"/>
    </row>
    <row r="203" spans="1:57" x14ac:dyDescent="0.2">
      <c r="E203" s="299"/>
    </row>
    <row r="204" spans="1:57" x14ac:dyDescent="0.2">
      <c r="E204" s="299"/>
    </row>
    <row r="205" spans="1:57" x14ac:dyDescent="0.2">
      <c r="E205" s="299"/>
    </row>
    <row r="206" spans="1:57" x14ac:dyDescent="0.2">
      <c r="E206" s="299"/>
    </row>
    <row r="207" spans="1:57" x14ac:dyDescent="0.2">
      <c r="E207" s="299"/>
    </row>
    <row r="208" spans="1:57" x14ac:dyDescent="0.2">
      <c r="E208" s="299"/>
    </row>
    <row r="209" spans="1:7" x14ac:dyDescent="0.2">
      <c r="E209" s="299"/>
    </row>
    <row r="210" spans="1:7" x14ac:dyDescent="0.2">
      <c r="E210" s="299"/>
    </row>
    <row r="211" spans="1:7" x14ac:dyDescent="0.2">
      <c r="E211" s="299"/>
    </row>
    <row r="212" spans="1:7" x14ac:dyDescent="0.2">
      <c r="E212" s="299"/>
    </row>
    <row r="213" spans="1:7" x14ac:dyDescent="0.2">
      <c r="E213" s="299"/>
    </row>
    <row r="214" spans="1:7" x14ac:dyDescent="0.2">
      <c r="E214" s="299"/>
    </row>
    <row r="215" spans="1:7" x14ac:dyDescent="0.2">
      <c r="E215" s="299"/>
    </row>
    <row r="216" spans="1:7" x14ac:dyDescent="0.2">
      <c r="E216" s="299"/>
    </row>
    <row r="217" spans="1:7" x14ac:dyDescent="0.2">
      <c r="A217" s="331"/>
      <c r="B217" s="258"/>
      <c r="C217" s="258"/>
      <c r="D217" s="258"/>
      <c r="E217" s="307"/>
      <c r="F217" s="258"/>
      <c r="G217" s="258"/>
    </row>
    <row r="218" spans="1:7" x14ac:dyDescent="0.2">
      <c r="A218" s="331"/>
      <c r="B218" s="258"/>
      <c r="C218" s="258"/>
      <c r="D218" s="258"/>
      <c r="E218" s="307"/>
      <c r="F218" s="258"/>
      <c r="G218" s="258"/>
    </row>
    <row r="219" spans="1:7" x14ac:dyDescent="0.2">
      <c r="A219" s="331"/>
      <c r="B219" s="258"/>
      <c r="C219" s="258"/>
      <c r="D219" s="258"/>
      <c r="E219" s="307"/>
      <c r="F219" s="258"/>
      <c r="G219" s="258"/>
    </row>
    <row r="220" spans="1:7" x14ac:dyDescent="0.2">
      <c r="A220" s="331"/>
      <c r="B220" s="258"/>
      <c r="C220" s="258"/>
      <c r="D220" s="258"/>
      <c r="E220" s="307"/>
      <c r="F220" s="258"/>
      <c r="G220" s="258"/>
    </row>
    <row r="221" spans="1:7" x14ac:dyDescent="0.2">
      <c r="E221" s="299"/>
    </row>
    <row r="222" spans="1:7" x14ac:dyDescent="0.2">
      <c r="E222" s="299"/>
    </row>
    <row r="223" spans="1:7" x14ac:dyDescent="0.2">
      <c r="E223" s="299"/>
    </row>
    <row r="224" spans="1:7" x14ac:dyDescent="0.2">
      <c r="E224" s="299"/>
    </row>
    <row r="225" spans="5:5" x14ac:dyDescent="0.2">
      <c r="E225" s="299"/>
    </row>
    <row r="226" spans="5:5" x14ac:dyDescent="0.2">
      <c r="E226" s="299"/>
    </row>
    <row r="227" spans="5:5" x14ac:dyDescent="0.2">
      <c r="E227" s="299"/>
    </row>
    <row r="228" spans="5:5" x14ac:dyDescent="0.2">
      <c r="E228" s="299"/>
    </row>
    <row r="229" spans="5:5" x14ac:dyDescent="0.2">
      <c r="E229" s="299"/>
    </row>
    <row r="230" spans="5:5" x14ac:dyDescent="0.2">
      <c r="E230" s="299"/>
    </row>
    <row r="231" spans="5:5" x14ac:dyDescent="0.2">
      <c r="E231" s="299"/>
    </row>
    <row r="232" spans="5:5" x14ac:dyDescent="0.2">
      <c r="E232" s="299"/>
    </row>
    <row r="233" spans="5:5" x14ac:dyDescent="0.2">
      <c r="E233" s="299"/>
    </row>
    <row r="234" spans="5:5" x14ac:dyDescent="0.2">
      <c r="E234" s="299"/>
    </row>
    <row r="235" spans="5:5" x14ac:dyDescent="0.2">
      <c r="E235" s="299"/>
    </row>
    <row r="236" spans="5:5" x14ac:dyDescent="0.2">
      <c r="E236" s="299"/>
    </row>
    <row r="237" spans="5:5" x14ac:dyDescent="0.2">
      <c r="E237" s="299"/>
    </row>
    <row r="238" spans="5:5" x14ac:dyDescent="0.2">
      <c r="E238" s="299"/>
    </row>
    <row r="239" spans="5:5" x14ac:dyDescent="0.2">
      <c r="E239" s="299"/>
    </row>
    <row r="240" spans="5:5" x14ac:dyDescent="0.2">
      <c r="E240" s="299"/>
    </row>
    <row r="241" spans="1:7" x14ac:dyDescent="0.2">
      <c r="E241" s="299"/>
    </row>
    <row r="242" spans="1:7" x14ac:dyDescent="0.2">
      <c r="E242" s="299"/>
    </row>
    <row r="243" spans="1:7" x14ac:dyDescent="0.2">
      <c r="E243" s="299"/>
    </row>
    <row r="244" spans="1:7" x14ac:dyDescent="0.2">
      <c r="E244" s="299"/>
    </row>
    <row r="245" spans="1:7" x14ac:dyDescent="0.2">
      <c r="E245" s="299"/>
    </row>
    <row r="246" spans="1:7" x14ac:dyDescent="0.2">
      <c r="E246" s="299"/>
    </row>
    <row r="247" spans="1:7" x14ac:dyDescent="0.2">
      <c r="E247" s="299"/>
    </row>
    <row r="248" spans="1:7" x14ac:dyDescent="0.2">
      <c r="E248" s="299"/>
    </row>
    <row r="249" spans="1:7" x14ac:dyDescent="0.2">
      <c r="E249" s="299"/>
    </row>
    <row r="250" spans="1:7" x14ac:dyDescent="0.2">
      <c r="E250" s="299"/>
    </row>
    <row r="251" spans="1:7" x14ac:dyDescent="0.2">
      <c r="E251" s="299"/>
    </row>
    <row r="252" spans="1:7" x14ac:dyDescent="0.2">
      <c r="A252" s="332"/>
      <c r="B252" s="269"/>
    </row>
    <row r="253" spans="1:7" x14ac:dyDescent="0.2">
      <c r="A253" s="331"/>
      <c r="B253" s="258"/>
      <c r="C253" s="270"/>
      <c r="D253" s="270"/>
      <c r="E253" s="308"/>
      <c r="F253" s="270"/>
      <c r="G253" s="272"/>
    </row>
    <row r="254" spans="1:7" x14ac:dyDescent="0.2">
      <c r="A254" s="333"/>
      <c r="B254" s="273"/>
      <c r="C254" s="258"/>
      <c r="D254" s="258"/>
      <c r="E254" s="309"/>
      <c r="F254" s="258"/>
      <c r="G254" s="258"/>
    </row>
    <row r="255" spans="1:7" x14ac:dyDescent="0.2">
      <c r="A255" s="331"/>
      <c r="B255" s="258"/>
      <c r="C255" s="258"/>
      <c r="D255" s="258"/>
      <c r="E255" s="309"/>
      <c r="F255" s="258"/>
      <c r="G255" s="258"/>
    </row>
    <row r="256" spans="1:7" x14ac:dyDescent="0.2">
      <c r="A256" s="331"/>
      <c r="B256" s="258"/>
      <c r="C256" s="258"/>
      <c r="D256" s="258"/>
      <c r="E256" s="309"/>
      <c r="F256" s="258"/>
      <c r="G256" s="258"/>
    </row>
    <row r="257" spans="1:7" x14ac:dyDescent="0.2">
      <c r="A257" s="331"/>
      <c r="B257" s="258"/>
      <c r="C257" s="258"/>
      <c r="D257" s="258"/>
      <c r="E257" s="309"/>
      <c r="F257" s="258"/>
      <c r="G257" s="258"/>
    </row>
    <row r="258" spans="1:7" x14ac:dyDescent="0.2">
      <c r="A258" s="331"/>
      <c r="B258" s="258"/>
      <c r="C258" s="258"/>
      <c r="D258" s="258"/>
      <c r="E258" s="309"/>
      <c r="F258" s="258"/>
      <c r="G258" s="258"/>
    </row>
    <row r="259" spans="1:7" x14ac:dyDescent="0.2">
      <c r="A259" s="331"/>
      <c r="B259" s="258"/>
      <c r="C259" s="258"/>
      <c r="D259" s="258"/>
      <c r="E259" s="309"/>
      <c r="F259" s="258"/>
      <c r="G259" s="258"/>
    </row>
    <row r="260" spans="1:7" x14ac:dyDescent="0.2">
      <c r="A260" s="331"/>
      <c r="B260" s="258"/>
      <c r="C260" s="258"/>
      <c r="D260" s="258"/>
      <c r="E260" s="309"/>
      <c r="F260" s="258"/>
      <c r="G260" s="258"/>
    </row>
    <row r="261" spans="1:7" x14ac:dyDescent="0.2">
      <c r="A261" s="331"/>
      <c r="B261" s="258"/>
      <c r="C261" s="258"/>
      <c r="D261" s="258"/>
      <c r="E261" s="309"/>
      <c r="F261" s="258"/>
      <c r="G261" s="258"/>
    </row>
    <row r="262" spans="1:7" x14ac:dyDescent="0.2">
      <c r="A262" s="331"/>
      <c r="B262" s="258"/>
      <c r="C262" s="258"/>
      <c r="D262" s="258"/>
      <c r="E262" s="309"/>
      <c r="F262" s="258"/>
      <c r="G262" s="258"/>
    </row>
    <row r="263" spans="1:7" x14ac:dyDescent="0.2">
      <c r="A263" s="331"/>
      <c r="B263" s="258"/>
      <c r="C263" s="258"/>
      <c r="D263" s="258"/>
      <c r="E263" s="309"/>
      <c r="F263" s="258"/>
      <c r="G263" s="258"/>
    </row>
    <row r="264" spans="1:7" x14ac:dyDescent="0.2">
      <c r="A264" s="331"/>
      <c r="B264" s="258"/>
      <c r="C264" s="258"/>
      <c r="D264" s="258"/>
      <c r="E264" s="309"/>
      <c r="F264" s="258"/>
      <c r="G264" s="258"/>
    </row>
    <row r="265" spans="1:7" x14ac:dyDescent="0.2">
      <c r="A265" s="331"/>
      <c r="B265" s="258"/>
      <c r="C265" s="258"/>
      <c r="D265" s="258"/>
      <c r="E265" s="309"/>
      <c r="F265" s="258"/>
      <c r="G265" s="258"/>
    </row>
    <row r="266" spans="1:7" x14ac:dyDescent="0.2">
      <c r="A266" s="331"/>
      <c r="B266" s="258"/>
      <c r="C266" s="258"/>
      <c r="D266" s="258"/>
      <c r="E266" s="309"/>
      <c r="F266" s="258"/>
      <c r="G266" s="258"/>
    </row>
  </sheetData>
  <mergeCells count="88">
    <mergeCell ref="C10:D10"/>
    <mergeCell ref="C12:D12"/>
    <mergeCell ref="C15:G15"/>
    <mergeCell ref="A1:G1"/>
    <mergeCell ref="A3:B3"/>
    <mergeCell ref="A4:B4"/>
    <mergeCell ref="E4:G4"/>
    <mergeCell ref="C9:D9"/>
    <mergeCell ref="C29:D29"/>
    <mergeCell ref="C16:G16"/>
    <mergeCell ref="C17:D17"/>
    <mergeCell ref="C18:D18"/>
    <mergeCell ref="C19:D19"/>
    <mergeCell ref="C20:D20"/>
    <mergeCell ref="C21:D21"/>
    <mergeCell ref="C23:D23"/>
    <mergeCell ref="C24:D24"/>
    <mergeCell ref="C25:D25"/>
    <mergeCell ref="C26:D26"/>
    <mergeCell ref="C27:D27"/>
    <mergeCell ref="C46:D46"/>
    <mergeCell ref="C32:D32"/>
    <mergeCell ref="C34:D34"/>
    <mergeCell ref="C36:D36"/>
    <mergeCell ref="C37:D37"/>
    <mergeCell ref="C40:D40"/>
    <mergeCell ref="C41:D41"/>
    <mergeCell ref="C43:D43"/>
    <mergeCell ref="C44:D44"/>
    <mergeCell ref="C45:D45"/>
    <mergeCell ref="C63:D63"/>
    <mergeCell ref="C47:D47"/>
    <mergeCell ref="C51:D51"/>
    <mergeCell ref="C53:D53"/>
    <mergeCell ref="C55:D55"/>
    <mergeCell ref="C56:D56"/>
    <mergeCell ref="C57:D57"/>
    <mergeCell ref="C58:D58"/>
    <mergeCell ref="C59:D59"/>
    <mergeCell ref="C60:D60"/>
    <mergeCell ref="C61:D61"/>
    <mergeCell ref="C62:D62"/>
    <mergeCell ref="C65:D65"/>
    <mergeCell ref="C66:D66"/>
    <mergeCell ref="C67:D67"/>
    <mergeCell ref="C68:D68"/>
    <mergeCell ref="C69:D69"/>
    <mergeCell ref="C102:G102"/>
    <mergeCell ref="C83:D83"/>
    <mergeCell ref="C85:D85"/>
    <mergeCell ref="C87:D87"/>
    <mergeCell ref="C89:D89"/>
    <mergeCell ref="C93:D93"/>
    <mergeCell ref="C97:D97"/>
    <mergeCell ref="C99:D99"/>
    <mergeCell ref="C100:D100"/>
    <mergeCell ref="C114:D114"/>
    <mergeCell ref="C116:D116"/>
    <mergeCell ref="C103:D103"/>
    <mergeCell ref="C104:D104"/>
    <mergeCell ref="C106:D106"/>
    <mergeCell ref="C108:D108"/>
    <mergeCell ref="C110:D110"/>
    <mergeCell ref="C139:D139"/>
    <mergeCell ref="C120:D120"/>
    <mergeCell ref="C121:D121"/>
    <mergeCell ref="C125:D125"/>
    <mergeCell ref="C126:D126"/>
    <mergeCell ref="C127:D127"/>
    <mergeCell ref="C131:D131"/>
    <mergeCell ref="C135:D135"/>
    <mergeCell ref="C136:D136"/>
    <mergeCell ref="C137:D137"/>
    <mergeCell ref="C141:D141"/>
    <mergeCell ref="C142:D142"/>
    <mergeCell ref="C143:D143"/>
    <mergeCell ref="C144:D144"/>
    <mergeCell ref="C145:D145"/>
    <mergeCell ref="C146:D146"/>
    <mergeCell ref="C147:D147"/>
    <mergeCell ref="C151:G151"/>
    <mergeCell ref="C152:D152"/>
    <mergeCell ref="C154:D154"/>
    <mergeCell ref="C156:D156"/>
    <mergeCell ref="C179:D179"/>
    <mergeCell ref="C188:G188"/>
    <mergeCell ref="C172:G172"/>
    <mergeCell ref="C163:D16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31</vt:i4>
      </vt:variant>
    </vt:vector>
  </HeadingPairs>
  <TitlesOfParts>
    <vt:vector size="38" baseType="lpstr">
      <vt:lpstr>Stavba</vt:lpstr>
      <vt:lpstr>SO 00 51-2017 KL</vt:lpstr>
      <vt:lpstr>SO 00 51-2017 Rek</vt:lpstr>
      <vt:lpstr>SO 00 51-2017 Pol</vt:lpstr>
      <vt:lpstr>SO 04.1 51-2017 KL</vt:lpstr>
      <vt:lpstr>SO 04.1 51-2017 Rek</vt:lpstr>
      <vt:lpstr>SO 04.1 51-2017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00 51-2017 Pol'!Názvy_tisku</vt:lpstr>
      <vt:lpstr>'SO 00 51-2017 Rek'!Názvy_tisku</vt:lpstr>
      <vt:lpstr>'SO 04.1 51-2017 Pol'!Názvy_tisku</vt:lpstr>
      <vt:lpstr>'SO 04.1 51-2017 Rek'!Názvy_tisku</vt:lpstr>
      <vt:lpstr>Stavba!Objednatel</vt:lpstr>
      <vt:lpstr>Stavba!Objekt</vt:lpstr>
      <vt:lpstr>'SO 00 51-2017 KL'!Oblast_tisku</vt:lpstr>
      <vt:lpstr>'SO 00 51-2017 Pol'!Oblast_tisku</vt:lpstr>
      <vt:lpstr>'SO 00 51-2017 Rek'!Oblast_tisku</vt:lpstr>
      <vt:lpstr>'SO 04.1 51-2017 KL'!Oblast_tisku</vt:lpstr>
      <vt:lpstr>'SO 04.1 51-2017 Pol'!Oblast_tisku</vt:lpstr>
      <vt:lpstr>'SO 04.1 51-2017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Stavba!StavbaCelkem</vt:lpstr>
      <vt:lpstr>Stavba!Zhotovitel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</dc:creator>
  <cp:lastModifiedBy>Libor Obadal</cp:lastModifiedBy>
  <dcterms:created xsi:type="dcterms:W3CDTF">2017-12-01T16:44:21Z</dcterms:created>
  <dcterms:modified xsi:type="dcterms:W3CDTF">2024-01-24T07:52:03Z</dcterms:modified>
</cp:coreProperties>
</file>