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Práce\PROS\Zakázky\2022\57 MK Za Potokem Bystřice\PD MK ZA POTOKEM\F. POLOŽKOVÝ ROZPOČET\"/>
    </mc:Choice>
  </mc:AlternateContent>
  <xr:revisionPtr revIDLastSave="0" documentId="8_{4617EA09-5F8C-4E4D-A276-E34B1087BEFE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 101 1 Pol" sheetId="12" r:id="rId4"/>
    <sheet name="SO 101 2 Pol" sheetId="13" r:id="rId5"/>
    <sheet name="SO 401 1 Pol" sheetId="14" r:id="rId6"/>
    <sheet name="SO VRN 1 Pol" sheetId="15" r:id="rId7"/>
  </sheets>
  <externalReferences>
    <externalReference r:id="rId8"/>
  </externalReferences>
  <definedNames>
    <definedName name="CelkemDPHVypocet" localSheetId="1">Stavba!$H$47</definedName>
    <definedName name="CenaCelkem">Stavba!$G$29</definedName>
    <definedName name="CenaCelkemBezDPH">Stavba!$G$28</definedName>
    <definedName name="CenaCelkemVypocet" localSheetId="1">Stavba!$I$47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 101 1 Pol'!$1:$7</definedName>
    <definedName name="_xlnm.Print_Titles" localSheetId="4">'SO 101 2 Pol'!$1:$7</definedName>
    <definedName name="_xlnm.Print_Titles" localSheetId="5">'SO 401 1 Pol'!$1:$7</definedName>
    <definedName name="_xlnm.Print_Titles" localSheetId="6">'SO VRN 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 101 1 Pol'!$A$1:$Y$379</definedName>
    <definedName name="_xlnm.Print_Area" localSheetId="4">'SO 101 2 Pol'!$A$1:$Y$237</definedName>
    <definedName name="_xlnm.Print_Area" localSheetId="5">'SO 401 1 Pol'!$A$1:$Y$62</definedName>
    <definedName name="_xlnm.Print_Area" localSheetId="6">'SO VRN 1 Pol'!$A$1:$Y$38</definedName>
    <definedName name="_xlnm.Print_Area" localSheetId="1">Stavba!$A$1:$J$68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Stavba!$F$47</definedName>
    <definedName name="ZakladDPHZakl">Stavba!$G$25</definedName>
    <definedName name="ZakladDPHZaklVypocet" localSheetId="1">Stavba!$G$47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67" i="1" l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28" i="15"/>
  <c r="G8" i="15"/>
  <c r="O8" i="15"/>
  <c r="G9" i="15"/>
  <c r="M9" i="15" s="1"/>
  <c r="M8" i="15" s="1"/>
  <c r="I9" i="15"/>
  <c r="I8" i="15" s="1"/>
  <c r="K9" i="15"/>
  <c r="K8" i="15" s="1"/>
  <c r="O9" i="15"/>
  <c r="Q9" i="15"/>
  <c r="Q8" i="15" s="1"/>
  <c r="V9" i="15"/>
  <c r="V8" i="15" s="1"/>
  <c r="G10" i="15"/>
  <c r="I10" i="15"/>
  <c r="K10" i="15"/>
  <c r="M10" i="15"/>
  <c r="O10" i="15"/>
  <c r="Q10" i="15"/>
  <c r="V10" i="15"/>
  <c r="G11" i="15"/>
  <c r="I11" i="15"/>
  <c r="K11" i="15"/>
  <c r="M11" i="15"/>
  <c r="O11" i="15"/>
  <c r="Q11" i="15"/>
  <c r="V11" i="15"/>
  <c r="G13" i="15"/>
  <c r="M13" i="15" s="1"/>
  <c r="I13" i="15"/>
  <c r="I12" i="15" s="1"/>
  <c r="K13" i="15"/>
  <c r="K12" i="15" s="1"/>
  <c r="O13" i="15"/>
  <c r="Q13" i="15"/>
  <c r="Q12" i="15" s="1"/>
  <c r="V13" i="15"/>
  <c r="V12" i="15" s="1"/>
  <c r="G15" i="15"/>
  <c r="I15" i="15"/>
  <c r="K15" i="15"/>
  <c r="M15" i="15"/>
  <c r="O15" i="15"/>
  <c r="Q15" i="15"/>
  <c r="V15" i="15"/>
  <c r="G16" i="15"/>
  <c r="I16" i="15"/>
  <c r="K16" i="15"/>
  <c r="M16" i="15"/>
  <c r="O16" i="15"/>
  <c r="Q16" i="15"/>
  <c r="V16" i="15"/>
  <c r="G17" i="15"/>
  <c r="G12" i="15" s="1"/>
  <c r="I17" i="15"/>
  <c r="K17" i="15"/>
  <c r="O17" i="15"/>
  <c r="O12" i="15" s="1"/>
  <c r="Q17" i="15"/>
  <c r="V17" i="15"/>
  <c r="G24" i="15"/>
  <c r="I24" i="15"/>
  <c r="K24" i="15"/>
  <c r="M24" i="15"/>
  <c r="O24" i="15"/>
  <c r="Q24" i="15"/>
  <c r="V24" i="15"/>
  <c r="G25" i="15"/>
  <c r="M25" i="15" s="1"/>
  <c r="I25" i="15"/>
  <c r="K25" i="15"/>
  <c r="O25" i="15"/>
  <c r="Q25" i="15"/>
  <c r="V25" i="15"/>
  <c r="G26" i="15"/>
  <c r="I26" i="15"/>
  <c r="K26" i="15"/>
  <c r="M26" i="15"/>
  <c r="O26" i="15"/>
  <c r="Q26" i="15"/>
  <c r="V26" i="15"/>
  <c r="AE28" i="15"/>
  <c r="G52" i="14"/>
  <c r="G9" i="14"/>
  <c r="G8" i="14" s="1"/>
  <c r="I9" i="14"/>
  <c r="I8" i="14" s="1"/>
  <c r="K9" i="14"/>
  <c r="K8" i="14" s="1"/>
  <c r="O9" i="14"/>
  <c r="O8" i="14" s="1"/>
  <c r="Q9" i="14"/>
  <c r="Q8" i="14" s="1"/>
  <c r="V9" i="14"/>
  <c r="V8" i="14" s="1"/>
  <c r="G10" i="14"/>
  <c r="I10" i="14"/>
  <c r="K10" i="14"/>
  <c r="M10" i="14"/>
  <c r="O10" i="14"/>
  <c r="Q10" i="14"/>
  <c r="V10" i="14"/>
  <c r="G11" i="14"/>
  <c r="I11" i="14"/>
  <c r="K11" i="14"/>
  <c r="M11" i="14"/>
  <c r="O11" i="14"/>
  <c r="Q11" i="14"/>
  <c r="V11" i="14"/>
  <c r="G12" i="14"/>
  <c r="I12" i="14"/>
  <c r="K12" i="14"/>
  <c r="M12" i="14"/>
  <c r="O12" i="14"/>
  <c r="Q12" i="14"/>
  <c r="V12" i="14"/>
  <c r="G13" i="14"/>
  <c r="M13" i="14" s="1"/>
  <c r="I13" i="14"/>
  <c r="K13" i="14"/>
  <c r="O13" i="14"/>
  <c r="Q13" i="14"/>
  <c r="V13" i="14"/>
  <c r="G14" i="14"/>
  <c r="I14" i="14"/>
  <c r="K14" i="14"/>
  <c r="M14" i="14"/>
  <c r="O14" i="14"/>
  <c r="Q14" i="14"/>
  <c r="V14" i="14"/>
  <c r="G15" i="14"/>
  <c r="I15" i="14"/>
  <c r="K15" i="14"/>
  <c r="M15" i="14"/>
  <c r="O15" i="14"/>
  <c r="Q15" i="14"/>
  <c r="V15" i="14"/>
  <c r="G16" i="14"/>
  <c r="I16" i="14"/>
  <c r="K16" i="14"/>
  <c r="M16" i="14"/>
  <c r="O16" i="14"/>
  <c r="Q16" i="14"/>
  <c r="V16" i="14"/>
  <c r="G17" i="14"/>
  <c r="M17" i="14" s="1"/>
  <c r="I17" i="14"/>
  <c r="K17" i="14"/>
  <c r="O17" i="14"/>
  <c r="Q17" i="14"/>
  <c r="V17" i="14"/>
  <c r="G18" i="14"/>
  <c r="I18" i="14"/>
  <c r="K18" i="14"/>
  <c r="M18" i="14"/>
  <c r="O18" i="14"/>
  <c r="Q18" i="14"/>
  <c r="V18" i="14"/>
  <c r="G19" i="14"/>
  <c r="I19" i="14"/>
  <c r="K19" i="14"/>
  <c r="M19" i="14"/>
  <c r="O19" i="14"/>
  <c r="Q19" i="14"/>
  <c r="V19" i="14"/>
  <c r="G20" i="14"/>
  <c r="I20" i="14"/>
  <c r="K20" i="14"/>
  <c r="M20" i="14"/>
  <c r="O20" i="14"/>
  <c r="Q20" i="14"/>
  <c r="V20" i="14"/>
  <c r="G21" i="14"/>
  <c r="M21" i="14" s="1"/>
  <c r="I21" i="14"/>
  <c r="K21" i="14"/>
  <c r="O21" i="14"/>
  <c r="Q21" i="14"/>
  <c r="V21" i="14"/>
  <c r="G22" i="14"/>
  <c r="I22" i="14"/>
  <c r="K22" i="14"/>
  <c r="M22" i="14"/>
  <c r="O22" i="14"/>
  <c r="Q22" i="14"/>
  <c r="V22" i="14"/>
  <c r="G23" i="14"/>
  <c r="I23" i="14"/>
  <c r="K23" i="14"/>
  <c r="M23" i="14"/>
  <c r="O23" i="14"/>
  <c r="Q23" i="14"/>
  <c r="V23" i="14"/>
  <c r="G24" i="14"/>
  <c r="I24" i="14"/>
  <c r="K24" i="14"/>
  <c r="M24" i="14"/>
  <c r="O24" i="14"/>
  <c r="Q24" i="14"/>
  <c r="V24" i="14"/>
  <c r="G25" i="14"/>
  <c r="M25" i="14" s="1"/>
  <c r="I25" i="14"/>
  <c r="K25" i="14"/>
  <c r="O25" i="14"/>
  <c r="Q25" i="14"/>
  <c r="V25" i="14"/>
  <c r="G27" i="14"/>
  <c r="I27" i="14"/>
  <c r="K27" i="14"/>
  <c r="K26" i="14" s="1"/>
  <c r="M27" i="14"/>
  <c r="O27" i="14"/>
  <c r="Q27" i="14"/>
  <c r="V27" i="14"/>
  <c r="V26" i="14" s="1"/>
  <c r="G28" i="14"/>
  <c r="G26" i="14" s="1"/>
  <c r="I28" i="14"/>
  <c r="K28" i="14"/>
  <c r="M28" i="14"/>
  <c r="O28" i="14"/>
  <c r="O26" i="14" s="1"/>
  <c r="Q28" i="14"/>
  <c r="V28" i="14"/>
  <c r="G29" i="14"/>
  <c r="M29" i="14" s="1"/>
  <c r="I29" i="14"/>
  <c r="K29" i="14"/>
  <c r="O29" i="14"/>
  <c r="Q29" i="14"/>
  <c r="V29" i="14"/>
  <c r="G30" i="14"/>
  <c r="M30" i="14" s="1"/>
  <c r="I30" i="14"/>
  <c r="I26" i="14" s="1"/>
  <c r="K30" i="14"/>
  <c r="O30" i="14"/>
  <c r="Q30" i="14"/>
  <c r="Q26" i="14" s="1"/>
  <c r="V30" i="14"/>
  <c r="G31" i="14"/>
  <c r="I31" i="14"/>
  <c r="K31" i="14"/>
  <c r="M31" i="14"/>
  <c r="O31" i="14"/>
  <c r="Q31" i="14"/>
  <c r="V31" i="14"/>
  <c r="G32" i="14"/>
  <c r="I32" i="14"/>
  <c r="K32" i="14"/>
  <c r="M32" i="14"/>
  <c r="O32" i="14"/>
  <c r="Q32" i="14"/>
  <c r="V32" i="14"/>
  <c r="G33" i="14"/>
  <c r="M33" i="14" s="1"/>
  <c r="I33" i="14"/>
  <c r="K33" i="14"/>
  <c r="O33" i="14"/>
  <c r="Q33" i="14"/>
  <c r="V33" i="14"/>
  <c r="G34" i="14"/>
  <c r="M34" i="14" s="1"/>
  <c r="I34" i="14"/>
  <c r="K34" i="14"/>
  <c r="O34" i="14"/>
  <c r="Q34" i="14"/>
  <c r="V34" i="14"/>
  <c r="G35" i="14"/>
  <c r="I35" i="14"/>
  <c r="K35" i="14"/>
  <c r="M35" i="14"/>
  <c r="O35" i="14"/>
  <c r="Q35" i="14"/>
  <c r="V35" i="14"/>
  <c r="G37" i="14"/>
  <c r="I37" i="14"/>
  <c r="K37" i="14"/>
  <c r="M37" i="14"/>
  <c r="O37" i="14"/>
  <c r="Q37" i="14"/>
  <c r="V37" i="14"/>
  <c r="G39" i="14"/>
  <c r="M39" i="14" s="1"/>
  <c r="I39" i="14"/>
  <c r="K39" i="14"/>
  <c r="O39" i="14"/>
  <c r="Q39" i="14"/>
  <c r="V39" i="14"/>
  <c r="G41" i="14"/>
  <c r="M41" i="14" s="1"/>
  <c r="I41" i="14"/>
  <c r="K41" i="14"/>
  <c r="O41" i="14"/>
  <c r="Q41" i="14"/>
  <c r="V41" i="14"/>
  <c r="G42" i="14"/>
  <c r="I42" i="14"/>
  <c r="K42" i="14"/>
  <c r="M42" i="14"/>
  <c r="O42" i="14"/>
  <c r="Q42" i="14"/>
  <c r="V42" i="14"/>
  <c r="G43" i="14"/>
  <c r="I43" i="14"/>
  <c r="K43" i="14"/>
  <c r="M43" i="14"/>
  <c r="O43" i="14"/>
  <c r="Q43" i="14"/>
  <c r="V43" i="14"/>
  <c r="G44" i="14"/>
  <c r="M44" i="14" s="1"/>
  <c r="I44" i="14"/>
  <c r="K44" i="14"/>
  <c r="O44" i="14"/>
  <c r="Q44" i="14"/>
  <c r="V44" i="14"/>
  <c r="G45" i="14"/>
  <c r="M45" i="14" s="1"/>
  <c r="I45" i="14"/>
  <c r="K45" i="14"/>
  <c r="O45" i="14"/>
  <c r="Q45" i="14"/>
  <c r="V45" i="14"/>
  <c r="G46" i="14"/>
  <c r="I46" i="14"/>
  <c r="K46" i="14"/>
  <c r="M46" i="14"/>
  <c r="O46" i="14"/>
  <c r="Q46" i="14"/>
  <c r="V46" i="14"/>
  <c r="G47" i="14"/>
  <c r="I47" i="14"/>
  <c r="K47" i="14"/>
  <c r="M47" i="14"/>
  <c r="O47" i="14"/>
  <c r="Q47" i="14"/>
  <c r="V47" i="14"/>
  <c r="G48" i="14"/>
  <c r="M48" i="14" s="1"/>
  <c r="I48" i="14"/>
  <c r="K48" i="14"/>
  <c r="O48" i="14"/>
  <c r="Q48" i="14"/>
  <c r="V48" i="14"/>
  <c r="G49" i="14"/>
  <c r="M49" i="14" s="1"/>
  <c r="I49" i="14"/>
  <c r="K49" i="14"/>
  <c r="O49" i="14"/>
  <c r="Q49" i="14"/>
  <c r="V49" i="14"/>
  <c r="G50" i="14"/>
  <c r="I50" i="14"/>
  <c r="K50" i="14"/>
  <c r="M50" i="14"/>
  <c r="O50" i="14"/>
  <c r="Q50" i="14"/>
  <c r="V50" i="14"/>
  <c r="AE52" i="14"/>
  <c r="G227" i="13"/>
  <c r="G9" i="13"/>
  <c r="M9" i="13" s="1"/>
  <c r="I9" i="13"/>
  <c r="I8" i="13" s="1"/>
  <c r="K9" i="13"/>
  <c r="K8" i="13" s="1"/>
  <c r="O9" i="13"/>
  <c r="Q9" i="13"/>
  <c r="Q8" i="13" s="1"/>
  <c r="V9" i="13"/>
  <c r="V8" i="13" s="1"/>
  <c r="G12" i="13"/>
  <c r="I12" i="13"/>
  <c r="K12" i="13"/>
  <c r="M12" i="13"/>
  <c r="O12" i="13"/>
  <c r="Q12" i="13"/>
  <c r="V12" i="13"/>
  <c r="G15" i="13"/>
  <c r="I15" i="13"/>
  <c r="K15" i="13"/>
  <c r="M15" i="13"/>
  <c r="O15" i="13"/>
  <c r="Q15" i="13"/>
  <c r="V15" i="13"/>
  <c r="G17" i="13"/>
  <c r="G8" i="13" s="1"/>
  <c r="I17" i="13"/>
  <c r="K17" i="13"/>
  <c r="O17" i="13"/>
  <c r="O8" i="13" s="1"/>
  <c r="Q17" i="13"/>
  <c r="V17" i="13"/>
  <c r="G27" i="13"/>
  <c r="I27" i="13"/>
  <c r="K27" i="13"/>
  <c r="M27" i="13"/>
  <c r="O27" i="13"/>
  <c r="Q27" i="13"/>
  <c r="V27" i="13"/>
  <c r="G29" i="13"/>
  <c r="I29" i="13"/>
  <c r="K29" i="13"/>
  <c r="M29" i="13"/>
  <c r="O29" i="13"/>
  <c r="Q29" i="13"/>
  <c r="V29" i="13"/>
  <c r="G33" i="13"/>
  <c r="I33" i="13"/>
  <c r="K33" i="13"/>
  <c r="M33" i="13"/>
  <c r="O33" i="13"/>
  <c r="Q33" i="13"/>
  <c r="V33" i="13"/>
  <c r="G35" i="13"/>
  <c r="M35" i="13" s="1"/>
  <c r="I35" i="13"/>
  <c r="K35" i="13"/>
  <c r="O35" i="13"/>
  <c r="Q35" i="13"/>
  <c r="V35" i="13"/>
  <c r="G37" i="13"/>
  <c r="I37" i="13"/>
  <c r="K37" i="13"/>
  <c r="M37" i="13"/>
  <c r="O37" i="13"/>
  <c r="Q37" i="13"/>
  <c r="V37" i="13"/>
  <c r="G39" i="13"/>
  <c r="M39" i="13" s="1"/>
  <c r="I39" i="13"/>
  <c r="K39" i="13"/>
  <c r="O39" i="13"/>
  <c r="Q39" i="13"/>
  <c r="V39" i="13"/>
  <c r="G43" i="13"/>
  <c r="I43" i="13"/>
  <c r="K43" i="13"/>
  <c r="M43" i="13"/>
  <c r="O43" i="13"/>
  <c r="Q43" i="13"/>
  <c r="V43" i="13"/>
  <c r="G45" i="13"/>
  <c r="M45" i="13" s="1"/>
  <c r="I45" i="13"/>
  <c r="K45" i="13"/>
  <c r="O45" i="13"/>
  <c r="Q45" i="13"/>
  <c r="V45" i="13"/>
  <c r="G49" i="13"/>
  <c r="I49" i="13"/>
  <c r="K49" i="13"/>
  <c r="M49" i="13"/>
  <c r="O49" i="13"/>
  <c r="Q49" i="13"/>
  <c r="V49" i="13"/>
  <c r="G51" i="13"/>
  <c r="M51" i="13" s="1"/>
  <c r="I51" i="13"/>
  <c r="K51" i="13"/>
  <c r="O51" i="13"/>
  <c r="Q51" i="13"/>
  <c r="V51" i="13"/>
  <c r="G56" i="13"/>
  <c r="I56" i="13"/>
  <c r="K56" i="13"/>
  <c r="M56" i="13"/>
  <c r="O56" i="13"/>
  <c r="Q56" i="13"/>
  <c r="V56" i="13"/>
  <c r="G58" i="13"/>
  <c r="M58" i="13" s="1"/>
  <c r="I58" i="13"/>
  <c r="K58" i="13"/>
  <c r="O58" i="13"/>
  <c r="Q58" i="13"/>
  <c r="V58" i="13"/>
  <c r="G61" i="13"/>
  <c r="I61" i="13"/>
  <c r="K61" i="13"/>
  <c r="M61" i="13"/>
  <c r="O61" i="13"/>
  <c r="Q61" i="13"/>
  <c r="V61" i="13"/>
  <c r="G63" i="13"/>
  <c r="M63" i="13" s="1"/>
  <c r="I63" i="13"/>
  <c r="K63" i="13"/>
  <c r="O63" i="13"/>
  <c r="Q63" i="13"/>
  <c r="V63" i="13"/>
  <c r="G68" i="13"/>
  <c r="I68" i="13"/>
  <c r="K68" i="13"/>
  <c r="M68" i="13"/>
  <c r="O68" i="13"/>
  <c r="Q68" i="13"/>
  <c r="V68" i="13"/>
  <c r="G70" i="13"/>
  <c r="M70" i="13" s="1"/>
  <c r="I70" i="13"/>
  <c r="K70" i="13"/>
  <c r="O70" i="13"/>
  <c r="Q70" i="13"/>
  <c r="V70" i="13"/>
  <c r="G74" i="13"/>
  <c r="I74" i="13"/>
  <c r="K74" i="13"/>
  <c r="M74" i="13"/>
  <c r="O74" i="13"/>
  <c r="Q74" i="13"/>
  <c r="V74" i="13"/>
  <c r="G75" i="13"/>
  <c r="M75" i="13" s="1"/>
  <c r="I75" i="13"/>
  <c r="K75" i="13"/>
  <c r="O75" i="13"/>
  <c r="Q75" i="13"/>
  <c r="V75" i="13"/>
  <c r="G77" i="13"/>
  <c r="I77" i="13"/>
  <c r="K77" i="13"/>
  <c r="M77" i="13"/>
  <c r="O77" i="13"/>
  <c r="Q77" i="13"/>
  <c r="V77" i="13"/>
  <c r="G80" i="13"/>
  <c r="M80" i="13" s="1"/>
  <c r="I80" i="13"/>
  <c r="K80" i="13"/>
  <c r="O80" i="13"/>
  <c r="Q80" i="13"/>
  <c r="V80" i="13"/>
  <c r="G82" i="13"/>
  <c r="I82" i="13"/>
  <c r="K82" i="13"/>
  <c r="M82" i="13"/>
  <c r="O82" i="13"/>
  <c r="Q82" i="13"/>
  <c r="V82" i="13"/>
  <c r="G84" i="13"/>
  <c r="M84" i="13" s="1"/>
  <c r="I84" i="13"/>
  <c r="K84" i="13"/>
  <c r="O84" i="13"/>
  <c r="Q84" i="13"/>
  <c r="V84" i="13"/>
  <c r="G86" i="13"/>
  <c r="I86" i="13"/>
  <c r="K86" i="13"/>
  <c r="M86" i="13"/>
  <c r="O86" i="13"/>
  <c r="Q86" i="13"/>
  <c r="V86" i="13"/>
  <c r="G88" i="13"/>
  <c r="M88" i="13" s="1"/>
  <c r="I88" i="13"/>
  <c r="K88" i="13"/>
  <c r="O88" i="13"/>
  <c r="Q88" i="13"/>
  <c r="V88" i="13"/>
  <c r="G90" i="13"/>
  <c r="I90" i="13"/>
  <c r="K90" i="13"/>
  <c r="M90" i="13"/>
  <c r="O90" i="13"/>
  <c r="Q90" i="13"/>
  <c r="V90" i="13"/>
  <c r="G92" i="13"/>
  <c r="M92" i="13" s="1"/>
  <c r="I92" i="13"/>
  <c r="K92" i="13"/>
  <c r="O92" i="13"/>
  <c r="Q92" i="13"/>
  <c r="V92" i="13"/>
  <c r="G94" i="13"/>
  <c r="I94" i="13"/>
  <c r="K94" i="13"/>
  <c r="M94" i="13"/>
  <c r="O94" i="13"/>
  <c r="Q94" i="13"/>
  <c r="V94" i="13"/>
  <c r="G97" i="13"/>
  <c r="I97" i="13"/>
  <c r="I96" i="13" s="1"/>
  <c r="K97" i="13"/>
  <c r="M97" i="13"/>
  <c r="O97" i="13"/>
  <c r="Q97" i="13"/>
  <c r="Q96" i="13" s="1"/>
  <c r="V97" i="13"/>
  <c r="G101" i="13"/>
  <c r="M101" i="13" s="1"/>
  <c r="I101" i="13"/>
  <c r="K101" i="13"/>
  <c r="K96" i="13" s="1"/>
  <c r="O101" i="13"/>
  <c r="Q101" i="13"/>
  <c r="V101" i="13"/>
  <c r="V96" i="13" s="1"/>
  <c r="G105" i="13"/>
  <c r="I105" i="13"/>
  <c r="K105" i="13"/>
  <c r="M105" i="13"/>
  <c r="O105" i="13"/>
  <c r="Q105" i="13"/>
  <c r="V105" i="13"/>
  <c r="G107" i="13"/>
  <c r="G96" i="13" s="1"/>
  <c r="I107" i="13"/>
  <c r="K107" i="13"/>
  <c r="O107" i="13"/>
  <c r="O96" i="13" s="1"/>
  <c r="Q107" i="13"/>
  <c r="V107" i="13"/>
  <c r="G109" i="13"/>
  <c r="I109" i="13"/>
  <c r="K109" i="13"/>
  <c r="M109" i="13"/>
  <c r="O109" i="13"/>
  <c r="Q109" i="13"/>
  <c r="V109" i="13"/>
  <c r="G111" i="13"/>
  <c r="M111" i="13" s="1"/>
  <c r="I111" i="13"/>
  <c r="K111" i="13"/>
  <c r="O111" i="13"/>
  <c r="Q111" i="13"/>
  <c r="V111" i="13"/>
  <c r="G113" i="13"/>
  <c r="I113" i="13"/>
  <c r="K113" i="13"/>
  <c r="M113" i="13"/>
  <c r="O113" i="13"/>
  <c r="Q113" i="13"/>
  <c r="V113" i="13"/>
  <c r="G118" i="13"/>
  <c r="M118" i="13" s="1"/>
  <c r="I118" i="13"/>
  <c r="K118" i="13"/>
  <c r="O118" i="13"/>
  <c r="Q118" i="13"/>
  <c r="V118" i="13"/>
  <c r="G120" i="13"/>
  <c r="I120" i="13"/>
  <c r="K120" i="13"/>
  <c r="M120" i="13"/>
  <c r="O120" i="13"/>
  <c r="Q120" i="13"/>
  <c r="V120" i="13"/>
  <c r="K123" i="13"/>
  <c r="V123" i="13"/>
  <c r="G124" i="13"/>
  <c r="I124" i="13"/>
  <c r="I123" i="13" s="1"/>
  <c r="K124" i="13"/>
  <c r="M124" i="13"/>
  <c r="O124" i="13"/>
  <c r="Q124" i="13"/>
  <c r="Q123" i="13" s="1"/>
  <c r="V124" i="13"/>
  <c r="G126" i="13"/>
  <c r="G123" i="13" s="1"/>
  <c r="I126" i="13"/>
  <c r="K126" i="13"/>
  <c r="O126" i="13"/>
  <c r="O123" i="13" s="1"/>
  <c r="Q126" i="13"/>
  <c r="V126" i="13"/>
  <c r="G129" i="13"/>
  <c r="M129" i="13" s="1"/>
  <c r="I129" i="13"/>
  <c r="K129" i="13"/>
  <c r="K128" i="13" s="1"/>
  <c r="O129" i="13"/>
  <c r="O128" i="13" s="1"/>
  <c r="Q129" i="13"/>
  <c r="V129" i="13"/>
  <c r="V128" i="13" s="1"/>
  <c r="G137" i="13"/>
  <c r="I137" i="13"/>
  <c r="K137" i="13"/>
  <c r="M137" i="13"/>
  <c r="O137" i="13"/>
  <c r="Q137" i="13"/>
  <c r="V137" i="13"/>
  <c r="G140" i="13"/>
  <c r="M140" i="13" s="1"/>
  <c r="I140" i="13"/>
  <c r="K140" i="13"/>
  <c r="O140" i="13"/>
  <c r="Q140" i="13"/>
  <c r="V140" i="13"/>
  <c r="G143" i="13"/>
  <c r="I143" i="13"/>
  <c r="I128" i="13" s="1"/>
  <c r="K143" i="13"/>
  <c r="M143" i="13"/>
  <c r="O143" i="13"/>
  <c r="Q143" i="13"/>
  <c r="Q128" i="13" s="1"/>
  <c r="V143" i="13"/>
  <c r="G146" i="13"/>
  <c r="M146" i="13" s="1"/>
  <c r="I146" i="13"/>
  <c r="K146" i="13"/>
  <c r="O146" i="13"/>
  <c r="Q146" i="13"/>
  <c r="V146" i="13"/>
  <c r="G148" i="13"/>
  <c r="I148" i="13"/>
  <c r="K148" i="13"/>
  <c r="M148" i="13"/>
  <c r="O148" i="13"/>
  <c r="Q148" i="13"/>
  <c r="V148" i="13"/>
  <c r="G151" i="13"/>
  <c r="M151" i="13" s="1"/>
  <c r="I151" i="13"/>
  <c r="K151" i="13"/>
  <c r="O151" i="13"/>
  <c r="Q151" i="13"/>
  <c r="V151" i="13"/>
  <c r="G154" i="13"/>
  <c r="I154" i="13"/>
  <c r="K154" i="13"/>
  <c r="M154" i="13"/>
  <c r="O154" i="13"/>
  <c r="Q154" i="13"/>
  <c r="V154" i="13"/>
  <c r="G157" i="13"/>
  <c r="M157" i="13" s="1"/>
  <c r="I157" i="13"/>
  <c r="K157" i="13"/>
  <c r="O157" i="13"/>
  <c r="Q157" i="13"/>
  <c r="V157" i="13"/>
  <c r="G160" i="13"/>
  <c r="I160" i="13"/>
  <c r="K160" i="13"/>
  <c r="M160" i="13"/>
  <c r="O160" i="13"/>
  <c r="Q160" i="13"/>
  <c r="V160" i="13"/>
  <c r="G162" i="13"/>
  <c r="M162" i="13" s="1"/>
  <c r="I162" i="13"/>
  <c r="K162" i="13"/>
  <c r="O162" i="13"/>
  <c r="Q162" i="13"/>
  <c r="V162" i="13"/>
  <c r="G164" i="13"/>
  <c r="I164" i="13"/>
  <c r="K164" i="13"/>
  <c r="M164" i="13"/>
  <c r="O164" i="13"/>
  <c r="Q164" i="13"/>
  <c r="V164" i="13"/>
  <c r="G166" i="13"/>
  <c r="M166" i="13" s="1"/>
  <c r="I166" i="13"/>
  <c r="K166" i="13"/>
  <c r="O166" i="13"/>
  <c r="Q166" i="13"/>
  <c r="V166" i="13"/>
  <c r="G168" i="13"/>
  <c r="I168" i="13"/>
  <c r="K168" i="13"/>
  <c r="M168" i="13"/>
  <c r="O168" i="13"/>
  <c r="Q168" i="13"/>
  <c r="V168" i="13"/>
  <c r="G170" i="13"/>
  <c r="M170" i="13" s="1"/>
  <c r="I170" i="13"/>
  <c r="K170" i="13"/>
  <c r="O170" i="13"/>
  <c r="Q170" i="13"/>
  <c r="V170" i="13"/>
  <c r="G171" i="13"/>
  <c r="I171" i="13"/>
  <c r="K171" i="13"/>
  <c r="M171" i="13"/>
  <c r="O171" i="13"/>
  <c r="Q171" i="13"/>
  <c r="V171" i="13"/>
  <c r="G173" i="13"/>
  <c r="M173" i="13" s="1"/>
  <c r="I173" i="13"/>
  <c r="K173" i="13"/>
  <c r="O173" i="13"/>
  <c r="Q173" i="13"/>
  <c r="V173" i="13"/>
  <c r="G175" i="13"/>
  <c r="I175" i="13"/>
  <c r="K175" i="13"/>
  <c r="M175" i="13"/>
  <c r="O175" i="13"/>
  <c r="Q175" i="13"/>
  <c r="V175" i="13"/>
  <c r="G179" i="13"/>
  <c r="O179" i="13"/>
  <c r="G180" i="13"/>
  <c r="I180" i="13"/>
  <c r="I179" i="13" s="1"/>
  <c r="K180" i="13"/>
  <c r="M180" i="13"/>
  <c r="O180" i="13"/>
  <c r="Q180" i="13"/>
  <c r="Q179" i="13" s="1"/>
  <c r="V180" i="13"/>
  <c r="G182" i="13"/>
  <c r="M182" i="13" s="1"/>
  <c r="I182" i="13"/>
  <c r="K182" i="13"/>
  <c r="K179" i="13" s="1"/>
  <c r="O182" i="13"/>
  <c r="Q182" i="13"/>
  <c r="V182" i="13"/>
  <c r="V179" i="13" s="1"/>
  <c r="G185" i="13"/>
  <c r="G184" i="13" s="1"/>
  <c r="I185" i="13"/>
  <c r="K185" i="13"/>
  <c r="K184" i="13" s="1"/>
  <c r="O185" i="13"/>
  <c r="O184" i="13" s="1"/>
  <c r="Q185" i="13"/>
  <c r="V185" i="13"/>
  <c r="V184" i="13" s="1"/>
  <c r="G186" i="13"/>
  <c r="I186" i="13"/>
  <c r="I184" i="13" s="1"/>
  <c r="K186" i="13"/>
  <c r="M186" i="13"/>
  <c r="O186" i="13"/>
  <c r="Q186" i="13"/>
  <c r="Q184" i="13" s="1"/>
  <c r="V186" i="13"/>
  <c r="G189" i="13"/>
  <c r="M189" i="13" s="1"/>
  <c r="I189" i="13"/>
  <c r="K189" i="13"/>
  <c r="O189" i="13"/>
  <c r="Q189" i="13"/>
  <c r="V189" i="13"/>
  <c r="G193" i="13"/>
  <c r="I193" i="13"/>
  <c r="K193" i="13"/>
  <c r="M193" i="13"/>
  <c r="O193" i="13"/>
  <c r="Q193" i="13"/>
  <c r="V193" i="13"/>
  <c r="G195" i="13"/>
  <c r="M195" i="13" s="1"/>
  <c r="I195" i="13"/>
  <c r="K195" i="13"/>
  <c r="O195" i="13"/>
  <c r="Q195" i="13"/>
  <c r="V195" i="13"/>
  <c r="G198" i="13"/>
  <c r="I198" i="13"/>
  <c r="K198" i="13"/>
  <c r="M198" i="13"/>
  <c r="O198" i="13"/>
  <c r="Q198" i="13"/>
  <c r="V198" i="13"/>
  <c r="G199" i="13"/>
  <c r="M199" i="13" s="1"/>
  <c r="I199" i="13"/>
  <c r="K199" i="13"/>
  <c r="O199" i="13"/>
  <c r="Q199" i="13"/>
  <c r="V199" i="13"/>
  <c r="G200" i="13"/>
  <c r="I200" i="13"/>
  <c r="K200" i="13"/>
  <c r="M200" i="13"/>
  <c r="O200" i="13"/>
  <c r="Q200" i="13"/>
  <c r="V200" i="13"/>
  <c r="G201" i="13"/>
  <c r="M201" i="13" s="1"/>
  <c r="I201" i="13"/>
  <c r="K201" i="13"/>
  <c r="O201" i="13"/>
  <c r="Q201" i="13"/>
  <c r="V201" i="13"/>
  <c r="G202" i="13"/>
  <c r="I202" i="13"/>
  <c r="K202" i="13"/>
  <c r="M202" i="13"/>
  <c r="O202" i="13"/>
  <c r="Q202" i="13"/>
  <c r="V202" i="13"/>
  <c r="G204" i="13"/>
  <c r="M204" i="13" s="1"/>
  <c r="I204" i="13"/>
  <c r="K204" i="13"/>
  <c r="O204" i="13"/>
  <c r="Q204" i="13"/>
  <c r="V204" i="13"/>
  <c r="G205" i="13"/>
  <c r="I205" i="13"/>
  <c r="K205" i="13"/>
  <c r="M205" i="13"/>
  <c r="O205" i="13"/>
  <c r="Q205" i="13"/>
  <c r="V205" i="13"/>
  <c r="G208" i="13"/>
  <c r="M208" i="13" s="1"/>
  <c r="I208" i="13"/>
  <c r="K208" i="13"/>
  <c r="O208" i="13"/>
  <c r="Q208" i="13"/>
  <c r="V208" i="13"/>
  <c r="G211" i="13"/>
  <c r="I211" i="13"/>
  <c r="K211" i="13"/>
  <c r="M211" i="13"/>
  <c r="O211" i="13"/>
  <c r="Q211" i="13"/>
  <c r="V211" i="13"/>
  <c r="G212" i="13"/>
  <c r="M212" i="13" s="1"/>
  <c r="I212" i="13"/>
  <c r="K212" i="13"/>
  <c r="O212" i="13"/>
  <c r="Q212" i="13"/>
  <c r="V212" i="13"/>
  <c r="I213" i="13"/>
  <c r="Q213" i="13"/>
  <c r="G214" i="13"/>
  <c r="G213" i="13" s="1"/>
  <c r="I214" i="13"/>
  <c r="K214" i="13"/>
  <c r="K213" i="13" s="1"/>
  <c r="O214" i="13"/>
  <c r="O213" i="13" s="1"/>
  <c r="Q214" i="13"/>
  <c r="V214" i="13"/>
  <c r="V213" i="13" s="1"/>
  <c r="G216" i="13"/>
  <c r="M216" i="13" s="1"/>
  <c r="I216" i="13"/>
  <c r="K216" i="13"/>
  <c r="K215" i="13" s="1"/>
  <c r="O216" i="13"/>
  <c r="O215" i="13" s="1"/>
  <c r="Q216" i="13"/>
  <c r="V216" i="13"/>
  <c r="V215" i="13" s="1"/>
  <c r="G218" i="13"/>
  <c r="I218" i="13"/>
  <c r="K218" i="13"/>
  <c r="M218" i="13"/>
  <c r="O218" i="13"/>
  <c r="Q218" i="13"/>
  <c r="V218" i="13"/>
  <c r="G220" i="13"/>
  <c r="M220" i="13" s="1"/>
  <c r="I220" i="13"/>
  <c r="K220" i="13"/>
  <c r="O220" i="13"/>
  <c r="Q220" i="13"/>
  <c r="V220" i="13"/>
  <c r="G222" i="13"/>
  <c r="I222" i="13"/>
  <c r="I215" i="13" s="1"/>
  <c r="K222" i="13"/>
  <c r="M222" i="13"/>
  <c r="O222" i="13"/>
  <c r="Q222" i="13"/>
  <c r="Q215" i="13" s="1"/>
  <c r="V222" i="13"/>
  <c r="G223" i="13"/>
  <c r="M223" i="13" s="1"/>
  <c r="I223" i="13"/>
  <c r="K223" i="13"/>
  <c r="O223" i="13"/>
  <c r="Q223" i="13"/>
  <c r="V223" i="13"/>
  <c r="G224" i="13"/>
  <c r="I224" i="13"/>
  <c r="K224" i="13"/>
  <c r="M224" i="13"/>
  <c r="O224" i="13"/>
  <c r="Q224" i="13"/>
  <c r="V224" i="13"/>
  <c r="G225" i="13"/>
  <c r="M225" i="13" s="1"/>
  <c r="I225" i="13"/>
  <c r="K225" i="13"/>
  <c r="O225" i="13"/>
  <c r="Q225" i="13"/>
  <c r="V225" i="13"/>
  <c r="AE227" i="13"/>
  <c r="AF227" i="13"/>
  <c r="G369" i="12"/>
  <c r="G9" i="12"/>
  <c r="G8" i="12" s="1"/>
  <c r="I9" i="12"/>
  <c r="I8" i="12" s="1"/>
  <c r="K9" i="12"/>
  <c r="K8" i="12" s="1"/>
  <c r="O9" i="12"/>
  <c r="O8" i="12" s="1"/>
  <c r="Q9" i="12"/>
  <c r="Q8" i="12" s="1"/>
  <c r="V9" i="12"/>
  <c r="V8" i="12" s="1"/>
  <c r="G13" i="12"/>
  <c r="I13" i="12"/>
  <c r="K13" i="12"/>
  <c r="M13" i="12"/>
  <c r="O13" i="12"/>
  <c r="Q13" i="12"/>
  <c r="V13" i="12"/>
  <c r="G23" i="12"/>
  <c r="I23" i="12"/>
  <c r="K23" i="12"/>
  <c r="M23" i="12"/>
  <c r="O23" i="12"/>
  <c r="Q23" i="12"/>
  <c r="V23" i="12"/>
  <c r="G27" i="12"/>
  <c r="I27" i="12"/>
  <c r="K27" i="12"/>
  <c r="M27" i="12"/>
  <c r="O27" i="12"/>
  <c r="Q27" i="12"/>
  <c r="V27" i="12"/>
  <c r="G37" i="12"/>
  <c r="M37" i="12" s="1"/>
  <c r="I37" i="12"/>
  <c r="K37" i="12"/>
  <c r="O37" i="12"/>
  <c r="Q37" i="12"/>
  <c r="V37" i="12"/>
  <c r="G40" i="12"/>
  <c r="M40" i="12" s="1"/>
  <c r="I40" i="12"/>
  <c r="K40" i="12"/>
  <c r="O40" i="12"/>
  <c r="Q40" i="12"/>
  <c r="V40" i="12"/>
  <c r="G44" i="12"/>
  <c r="I44" i="12"/>
  <c r="K44" i="12"/>
  <c r="M44" i="12"/>
  <c r="O44" i="12"/>
  <c r="Q44" i="12"/>
  <c r="V44" i="12"/>
  <c r="G47" i="12"/>
  <c r="I47" i="12"/>
  <c r="K47" i="12"/>
  <c r="M47" i="12"/>
  <c r="O47" i="12"/>
  <c r="Q47" i="12"/>
  <c r="V47" i="12"/>
  <c r="G50" i="12"/>
  <c r="M50" i="12" s="1"/>
  <c r="I50" i="12"/>
  <c r="K50" i="12"/>
  <c r="O50" i="12"/>
  <c r="Q50" i="12"/>
  <c r="V50" i="12"/>
  <c r="G53" i="12"/>
  <c r="I53" i="12"/>
  <c r="K53" i="12"/>
  <c r="M53" i="12"/>
  <c r="O53" i="12"/>
  <c r="Q53" i="12"/>
  <c r="V53" i="12"/>
  <c r="G55" i="12"/>
  <c r="I55" i="12"/>
  <c r="K55" i="12"/>
  <c r="M55" i="12"/>
  <c r="O55" i="12"/>
  <c r="Q55" i="12"/>
  <c r="V55" i="12"/>
  <c r="G64" i="12"/>
  <c r="I64" i="12"/>
  <c r="K64" i="12"/>
  <c r="M64" i="12"/>
  <c r="O64" i="12"/>
  <c r="Q64" i="12"/>
  <c r="V64" i="12"/>
  <c r="G87" i="12"/>
  <c r="M87" i="12" s="1"/>
  <c r="I87" i="12"/>
  <c r="K87" i="12"/>
  <c r="O87" i="12"/>
  <c r="Q87" i="12"/>
  <c r="V87" i="12"/>
  <c r="G106" i="12"/>
  <c r="I106" i="12"/>
  <c r="K106" i="12"/>
  <c r="M106" i="12"/>
  <c r="O106" i="12"/>
  <c r="Q106" i="12"/>
  <c r="V106" i="12"/>
  <c r="G108" i="12"/>
  <c r="I108" i="12"/>
  <c r="K108" i="12"/>
  <c r="M108" i="12"/>
  <c r="O108" i="12"/>
  <c r="Q108" i="12"/>
  <c r="V108" i="12"/>
  <c r="G110" i="12"/>
  <c r="I110" i="12"/>
  <c r="K110" i="12"/>
  <c r="M110" i="12"/>
  <c r="O110" i="12"/>
  <c r="Q110" i="12"/>
  <c r="V110" i="12"/>
  <c r="G112" i="12"/>
  <c r="M112" i="12" s="1"/>
  <c r="I112" i="12"/>
  <c r="K112" i="12"/>
  <c r="O112" i="12"/>
  <c r="Q112" i="12"/>
  <c r="V112" i="12"/>
  <c r="G114" i="12"/>
  <c r="M114" i="12" s="1"/>
  <c r="I114" i="12"/>
  <c r="K114" i="12"/>
  <c r="O114" i="12"/>
  <c r="Q114" i="12"/>
  <c r="V114" i="12"/>
  <c r="G116" i="12"/>
  <c r="I116" i="12"/>
  <c r="K116" i="12"/>
  <c r="M116" i="12"/>
  <c r="O116" i="12"/>
  <c r="Q116" i="12"/>
  <c r="V116" i="12"/>
  <c r="G121" i="12"/>
  <c r="I121" i="12"/>
  <c r="K121" i="12"/>
  <c r="M121" i="12"/>
  <c r="O121" i="12"/>
  <c r="Q121" i="12"/>
  <c r="V121" i="12"/>
  <c r="G123" i="12"/>
  <c r="M123" i="12" s="1"/>
  <c r="I123" i="12"/>
  <c r="K123" i="12"/>
  <c r="O123" i="12"/>
  <c r="Q123" i="12"/>
  <c r="V123" i="12"/>
  <c r="G127" i="12"/>
  <c r="M127" i="12" s="1"/>
  <c r="I127" i="12"/>
  <c r="K127" i="12"/>
  <c r="O127" i="12"/>
  <c r="Q127" i="12"/>
  <c r="V127" i="12"/>
  <c r="G129" i="12"/>
  <c r="I129" i="12"/>
  <c r="K129" i="12"/>
  <c r="M129" i="12"/>
  <c r="O129" i="12"/>
  <c r="Q129" i="12"/>
  <c r="V129" i="12"/>
  <c r="G133" i="12"/>
  <c r="I133" i="12"/>
  <c r="K133" i="12"/>
  <c r="M133" i="12"/>
  <c r="O133" i="12"/>
  <c r="Q133" i="12"/>
  <c r="V133" i="12"/>
  <c r="G135" i="12"/>
  <c r="M135" i="12" s="1"/>
  <c r="I135" i="12"/>
  <c r="K135" i="12"/>
  <c r="O135" i="12"/>
  <c r="Q135" i="12"/>
  <c r="V135" i="12"/>
  <c r="G142" i="12"/>
  <c r="M142" i="12" s="1"/>
  <c r="I142" i="12"/>
  <c r="K142" i="12"/>
  <c r="O142" i="12"/>
  <c r="Q142" i="12"/>
  <c r="V142" i="12"/>
  <c r="G144" i="12"/>
  <c r="I144" i="12"/>
  <c r="K144" i="12"/>
  <c r="M144" i="12"/>
  <c r="O144" i="12"/>
  <c r="Q144" i="12"/>
  <c r="V144" i="12"/>
  <c r="G147" i="12"/>
  <c r="I147" i="12"/>
  <c r="K147" i="12"/>
  <c r="M147" i="12"/>
  <c r="O147" i="12"/>
  <c r="Q147" i="12"/>
  <c r="V147" i="12"/>
  <c r="G149" i="12"/>
  <c r="M149" i="12" s="1"/>
  <c r="I149" i="12"/>
  <c r="K149" i="12"/>
  <c r="O149" i="12"/>
  <c r="Q149" i="12"/>
  <c r="V149" i="12"/>
  <c r="G151" i="12"/>
  <c r="M151" i="12" s="1"/>
  <c r="I151" i="12"/>
  <c r="K151" i="12"/>
  <c r="O151" i="12"/>
  <c r="Q151" i="12"/>
  <c r="V151" i="12"/>
  <c r="G153" i="12"/>
  <c r="I153" i="12"/>
  <c r="K153" i="12"/>
  <c r="M153" i="12"/>
  <c r="O153" i="12"/>
  <c r="Q153" i="12"/>
  <c r="V153" i="12"/>
  <c r="G155" i="12"/>
  <c r="I155" i="12"/>
  <c r="K155" i="12"/>
  <c r="M155" i="12"/>
  <c r="O155" i="12"/>
  <c r="Q155" i="12"/>
  <c r="V155" i="12"/>
  <c r="G157" i="12"/>
  <c r="AF369" i="12" s="1"/>
  <c r="I157" i="12"/>
  <c r="K157" i="12"/>
  <c r="O157" i="12"/>
  <c r="Q157" i="12"/>
  <c r="V157" i="12"/>
  <c r="G159" i="12"/>
  <c r="M159" i="12" s="1"/>
  <c r="I159" i="12"/>
  <c r="K159" i="12"/>
  <c r="O159" i="12"/>
  <c r="Q159" i="12"/>
  <c r="V159" i="12"/>
  <c r="G161" i="12"/>
  <c r="I161" i="12"/>
  <c r="K161" i="12"/>
  <c r="M161" i="12"/>
  <c r="O161" i="12"/>
  <c r="Q161" i="12"/>
  <c r="V161" i="12"/>
  <c r="G164" i="12"/>
  <c r="G163" i="12" s="1"/>
  <c r="I164" i="12"/>
  <c r="I163" i="12" s="1"/>
  <c r="K164" i="12"/>
  <c r="O164" i="12"/>
  <c r="O163" i="12" s="1"/>
  <c r="Q164" i="12"/>
  <c r="Q163" i="12" s="1"/>
  <c r="V164" i="12"/>
  <c r="G166" i="12"/>
  <c r="M166" i="12" s="1"/>
  <c r="I166" i="12"/>
  <c r="K166" i="12"/>
  <c r="K163" i="12" s="1"/>
  <c r="O166" i="12"/>
  <c r="Q166" i="12"/>
  <c r="V166" i="12"/>
  <c r="V163" i="12" s="1"/>
  <c r="G168" i="12"/>
  <c r="I168" i="12"/>
  <c r="K168" i="12"/>
  <c r="M168" i="12"/>
  <c r="O168" i="12"/>
  <c r="Q168" i="12"/>
  <c r="V168" i="12"/>
  <c r="G170" i="12"/>
  <c r="I170" i="12"/>
  <c r="K170" i="12"/>
  <c r="M170" i="12"/>
  <c r="O170" i="12"/>
  <c r="Q170" i="12"/>
  <c r="V170" i="12"/>
  <c r="G172" i="12"/>
  <c r="M172" i="12" s="1"/>
  <c r="I172" i="12"/>
  <c r="K172" i="12"/>
  <c r="O172" i="12"/>
  <c r="Q172" i="12"/>
  <c r="V172" i="12"/>
  <c r="G179" i="12"/>
  <c r="M179" i="12" s="1"/>
  <c r="I179" i="12"/>
  <c r="K179" i="12"/>
  <c r="O179" i="12"/>
  <c r="Q179" i="12"/>
  <c r="V179" i="12"/>
  <c r="G181" i="12"/>
  <c r="I181" i="12"/>
  <c r="K181" i="12"/>
  <c r="M181" i="12"/>
  <c r="O181" i="12"/>
  <c r="Q181" i="12"/>
  <c r="V181" i="12"/>
  <c r="G184" i="12"/>
  <c r="G183" i="12" s="1"/>
  <c r="I184" i="12"/>
  <c r="I183" i="12" s="1"/>
  <c r="K184" i="12"/>
  <c r="O184" i="12"/>
  <c r="O183" i="12" s="1"/>
  <c r="Q184" i="12"/>
  <c r="Q183" i="12" s="1"/>
  <c r="V184" i="12"/>
  <c r="G185" i="12"/>
  <c r="M185" i="12" s="1"/>
  <c r="I185" i="12"/>
  <c r="K185" i="12"/>
  <c r="K183" i="12" s="1"/>
  <c r="O185" i="12"/>
  <c r="Q185" i="12"/>
  <c r="V185" i="12"/>
  <c r="V183" i="12" s="1"/>
  <c r="K190" i="12"/>
  <c r="V190" i="12"/>
  <c r="G191" i="12"/>
  <c r="G190" i="12" s="1"/>
  <c r="I191" i="12"/>
  <c r="I190" i="12" s="1"/>
  <c r="K191" i="12"/>
  <c r="M191" i="12"/>
  <c r="M190" i="12" s="1"/>
  <c r="O191" i="12"/>
  <c r="O190" i="12" s="1"/>
  <c r="Q191" i="12"/>
  <c r="Q190" i="12" s="1"/>
  <c r="V191" i="12"/>
  <c r="G193" i="12"/>
  <c r="G194" i="12"/>
  <c r="I194" i="12"/>
  <c r="I193" i="12" s="1"/>
  <c r="K194" i="12"/>
  <c r="K193" i="12" s="1"/>
  <c r="M194" i="12"/>
  <c r="O194" i="12"/>
  <c r="Q194" i="12"/>
  <c r="Q193" i="12" s="1"/>
  <c r="V194" i="12"/>
  <c r="V193" i="12" s="1"/>
  <c r="G204" i="12"/>
  <c r="I204" i="12"/>
  <c r="K204" i="12"/>
  <c r="M204" i="12"/>
  <c r="O204" i="12"/>
  <c r="Q204" i="12"/>
  <c r="V204" i="12"/>
  <c r="G208" i="12"/>
  <c r="I208" i="12"/>
  <c r="K208" i="12"/>
  <c r="M208" i="12"/>
  <c r="O208" i="12"/>
  <c r="Q208" i="12"/>
  <c r="V208" i="12"/>
  <c r="G212" i="12"/>
  <c r="M212" i="12" s="1"/>
  <c r="I212" i="12"/>
  <c r="K212" i="12"/>
  <c r="O212" i="12"/>
  <c r="O193" i="12" s="1"/>
  <c r="Q212" i="12"/>
  <c r="V212" i="12"/>
  <c r="G216" i="12"/>
  <c r="I216" i="12"/>
  <c r="K216" i="12"/>
  <c r="M216" i="12"/>
  <c r="O216" i="12"/>
  <c r="Q216" i="12"/>
  <c r="V216" i="12"/>
  <c r="G220" i="12"/>
  <c r="I220" i="12"/>
  <c r="K220" i="12"/>
  <c r="M220" i="12"/>
  <c r="O220" i="12"/>
  <c r="Q220" i="12"/>
  <c r="V220" i="12"/>
  <c r="G223" i="12"/>
  <c r="I223" i="12"/>
  <c r="K223" i="12"/>
  <c r="M223" i="12"/>
  <c r="O223" i="12"/>
  <c r="Q223" i="12"/>
  <c r="V223" i="12"/>
  <c r="G227" i="12"/>
  <c r="M227" i="12" s="1"/>
  <c r="I227" i="12"/>
  <c r="K227" i="12"/>
  <c r="O227" i="12"/>
  <c r="Q227" i="12"/>
  <c r="V227" i="12"/>
  <c r="G231" i="12"/>
  <c r="I231" i="12"/>
  <c r="K231" i="12"/>
  <c r="M231" i="12"/>
  <c r="O231" i="12"/>
  <c r="Q231" i="12"/>
  <c r="V231" i="12"/>
  <c r="G236" i="12"/>
  <c r="I236" i="12"/>
  <c r="K236" i="12"/>
  <c r="M236" i="12"/>
  <c r="O236" i="12"/>
  <c r="Q236" i="12"/>
  <c r="V236" i="12"/>
  <c r="G240" i="12"/>
  <c r="I240" i="12"/>
  <c r="K240" i="12"/>
  <c r="M240" i="12"/>
  <c r="O240" i="12"/>
  <c r="Q240" i="12"/>
  <c r="V240" i="12"/>
  <c r="G242" i="12"/>
  <c r="M242" i="12" s="1"/>
  <c r="I242" i="12"/>
  <c r="K242" i="12"/>
  <c r="O242" i="12"/>
  <c r="Q242" i="12"/>
  <c r="V242" i="12"/>
  <c r="G244" i="12"/>
  <c r="I244" i="12"/>
  <c r="K244" i="12"/>
  <c r="M244" i="12"/>
  <c r="O244" i="12"/>
  <c r="Q244" i="12"/>
  <c r="V244" i="12"/>
  <c r="G246" i="12"/>
  <c r="I246" i="12"/>
  <c r="K246" i="12"/>
  <c r="M246" i="12"/>
  <c r="O246" i="12"/>
  <c r="Q246" i="12"/>
  <c r="V246" i="12"/>
  <c r="G248" i="12"/>
  <c r="I248" i="12"/>
  <c r="K248" i="12"/>
  <c r="M248" i="12"/>
  <c r="O248" i="12"/>
  <c r="Q248" i="12"/>
  <c r="V248" i="12"/>
  <c r="G250" i="12"/>
  <c r="M250" i="12" s="1"/>
  <c r="I250" i="12"/>
  <c r="K250" i="12"/>
  <c r="O250" i="12"/>
  <c r="Q250" i="12"/>
  <c r="V250" i="12"/>
  <c r="G255" i="12"/>
  <c r="I255" i="12"/>
  <c r="K255" i="12"/>
  <c r="M255" i="12"/>
  <c r="O255" i="12"/>
  <c r="Q255" i="12"/>
  <c r="V255" i="12"/>
  <c r="G259" i="12"/>
  <c r="I259" i="12"/>
  <c r="K259" i="12"/>
  <c r="M259" i="12"/>
  <c r="O259" i="12"/>
  <c r="Q259" i="12"/>
  <c r="V259" i="12"/>
  <c r="G264" i="12"/>
  <c r="G263" i="12" s="1"/>
  <c r="I264" i="12"/>
  <c r="I263" i="12" s="1"/>
  <c r="K264" i="12"/>
  <c r="K263" i="12" s="1"/>
  <c r="O264" i="12"/>
  <c r="O263" i="12" s="1"/>
  <c r="Q264" i="12"/>
  <c r="Q263" i="12" s="1"/>
  <c r="V264" i="12"/>
  <c r="V263" i="12" s="1"/>
  <c r="G265" i="12"/>
  <c r="I265" i="12"/>
  <c r="K265" i="12"/>
  <c r="M265" i="12"/>
  <c r="O265" i="12"/>
  <c r="Q265" i="12"/>
  <c r="V265" i="12"/>
  <c r="G268" i="12"/>
  <c r="I268" i="12"/>
  <c r="K268" i="12"/>
  <c r="M268" i="12"/>
  <c r="O268" i="12"/>
  <c r="Q268" i="12"/>
  <c r="V268" i="12"/>
  <c r="G270" i="12"/>
  <c r="I270" i="12"/>
  <c r="K270" i="12"/>
  <c r="M270" i="12"/>
  <c r="O270" i="12"/>
  <c r="Q270" i="12"/>
  <c r="V270" i="12"/>
  <c r="G273" i="12"/>
  <c r="M273" i="12" s="1"/>
  <c r="I273" i="12"/>
  <c r="K273" i="12"/>
  <c r="O273" i="12"/>
  <c r="Q273" i="12"/>
  <c r="V273" i="12"/>
  <c r="G275" i="12"/>
  <c r="I275" i="12"/>
  <c r="K275" i="12"/>
  <c r="M275" i="12"/>
  <c r="O275" i="12"/>
  <c r="Q275" i="12"/>
  <c r="V275" i="12"/>
  <c r="G276" i="12"/>
  <c r="I276" i="12"/>
  <c r="K276" i="12"/>
  <c r="M276" i="12"/>
  <c r="O276" i="12"/>
  <c r="Q276" i="12"/>
  <c r="V276" i="12"/>
  <c r="G278" i="12"/>
  <c r="I278" i="12"/>
  <c r="K278" i="12"/>
  <c r="M278" i="12"/>
  <c r="O278" i="12"/>
  <c r="Q278" i="12"/>
  <c r="V278" i="12"/>
  <c r="G280" i="12"/>
  <c r="M280" i="12" s="1"/>
  <c r="I280" i="12"/>
  <c r="K280" i="12"/>
  <c r="O280" i="12"/>
  <c r="Q280" i="12"/>
  <c r="V280" i="12"/>
  <c r="G282" i="12"/>
  <c r="M282" i="12" s="1"/>
  <c r="I282" i="12"/>
  <c r="K282" i="12"/>
  <c r="O282" i="12"/>
  <c r="Q282" i="12"/>
  <c r="V282" i="12"/>
  <c r="G284" i="12"/>
  <c r="I284" i="12"/>
  <c r="K284" i="12"/>
  <c r="M284" i="12"/>
  <c r="O284" i="12"/>
  <c r="Q284" i="12"/>
  <c r="V284" i="12"/>
  <c r="G286" i="12"/>
  <c r="I286" i="12"/>
  <c r="K286" i="12"/>
  <c r="M286" i="12"/>
  <c r="O286" i="12"/>
  <c r="Q286" i="12"/>
  <c r="V286" i="12"/>
  <c r="G288" i="12"/>
  <c r="M288" i="12" s="1"/>
  <c r="I288" i="12"/>
  <c r="K288" i="12"/>
  <c r="O288" i="12"/>
  <c r="Q288" i="12"/>
  <c r="V288" i="12"/>
  <c r="G289" i="12"/>
  <c r="M289" i="12" s="1"/>
  <c r="I289" i="12"/>
  <c r="K289" i="12"/>
  <c r="O289" i="12"/>
  <c r="Q289" i="12"/>
  <c r="V289" i="12"/>
  <c r="G290" i="12"/>
  <c r="I290" i="12"/>
  <c r="K290" i="12"/>
  <c r="M290" i="12"/>
  <c r="O290" i="12"/>
  <c r="Q290" i="12"/>
  <c r="V290" i="12"/>
  <c r="G291" i="12"/>
  <c r="I291" i="12"/>
  <c r="K291" i="12"/>
  <c r="M291" i="12"/>
  <c r="O291" i="12"/>
  <c r="Q291" i="12"/>
  <c r="V291" i="12"/>
  <c r="G292" i="12"/>
  <c r="M292" i="12" s="1"/>
  <c r="I292" i="12"/>
  <c r="K292" i="12"/>
  <c r="O292" i="12"/>
  <c r="Q292" i="12"/>
  <c r="V292" i="12"/>
  <c r="G293" i="12"/>
  <c r="M293" i="12" s="1"/>
  <c r="I293" i="12"/>
  <c r="K293" i="12"/>
  <c r="O293" i="12"/>
  <c r="Q293" i="12"/>
  <c r="V293" i="12"/>
  <c r="G295" i="12"/>
  <c r="G294" i="12" s="1"/>
  <c r="I295" i="12"/>
  <c r="I294" i="12" s="1"/>
  <c r="K295" i="12"/>
  <c r="M295" i="12"/>
  <c r="O295" i="12"/>
  <c r="O294" i="12" s="1"/>
  <c r="Q295" i="12"/>
  <c r="Q294" i="12" s="1"/>
  <c r="V295" i="12"/>
  <c r="G297" i="12"/>
  <c r="M297" i="12" s="1"/>
  <c r="I297" i="12"/>
  <c r="K297" i="12"/>
  <c r="O297" i="12"/>
  <c r="Q297" i="12"/>
  <c r="V297" i="12"/>
  <c r="G299" i="12"/>
  <c r="I299" i="12"/>
  <c r="K299" i="12"/>
  <c r="M299" i="12"/>
  <c r="O299" i="12"/>
  <c r="Q299" i="12"/>
  <c r="V299" i="12"/>
  <c r="G302" i="12"/>
  <c r="I302" i="12"/>
  <c r="K302" i="12"/>
  <c r="K294" i="12" s="1"/>
  <c r="M302" i="12"/>
  <c r="O302" i="12"/>
  <c r="Q302" i="12"/>
  <c r="V302" i="12"/>
  <c r="V294" i="12" s="1"/>
  <c r="G307" i="12"/>
  <c r="I307" i="12"/>
  <c r="K307" i="12"/>
  <c r="M307" i="12"/>
  <c r="O307" i="12"/>
  <c r="Q307" i="12"/>
  <c r="V307" i="12"/>
  <c r="G309" i="12"/>
  <c r="M309" i="12" s="1"/>
  <c r="I309" i="12"/>
  <c r="K309" i="12"/>
  <c r="O309" i="12"/>
  <c r="Q309" i="12"/>
  <c r="V309" i="12"/>
  <c r="G313" i="12"/>
  <c r="I313" i="12"/>
  <c r="K313" i="12"/>
  <c r="M313" i="12"/>
  <c r="O313" i="12"/>
  <c r="Q313" i="12"/>
  <c r="V313" i="12"/>
  <c r="G315" i="12"/>
  <c r="I315" i="12"/>
  <c r="K315" i="12"/>
  <c r="M315" i="12"/>
  <c r="O315" i="12"/>
  <c r="Q315" i="12"/>
  <c r="V315" i="12"/>
  <c r="G317" i="12"/>
  <c r="I317" i="12"/>
  <c r="K317" i="12"/>
  <c r="M317" i="12"/>
  <c r="O317" i="12"/>
  <c r="Q317" i="12"/>
  <c r="V317" i="12"/>
  <c r="G319" i="12"/>
  <c r="M319" i="12" s="1"/>
  <c r="I319" i="12"/>
  <c r="K319" i="12"/>
  <c r="O319" i="12"/>
  <c r="Q319" i="12"/>
  <c r="V319" i="12"/>
  <c r="G321" i="12"/>
  <c r="I321" i="12"/>
  <c r="K321" i="12"/>
  <c r="M321" i="12"/>
  <c r="O321" i="12"/>
  <c r="Q321" i="12"/>
  <c r="V321" i="12"/>
  <c r="G322" i="12"/>
  <c r="I322" i="12"/>
  <c r="K322" i="12"/>
  <c r="M322" i="12"/>
  <c r="O322" i="12"/>
  <c r="Q322" i="12"/>
  <c r="V322" i="12"/>
  <c r="G323" i="12"/>
  <c r="I323" i="12"/>
  <c r="K323" i="12"/>
  <c r="M323" i="12"/>
  <c r="O323" i="12"/>
  <c r="Q323" i="12"/>
  <c r="V323" i="12"/>
  <c r="G326" i="12"/>
  <c r="M326" i="12" s="1"/>
  <c r="I326" i="12"/>
  <c r="K326" i="12"/>
  <c r="O326" i="12"/>
  <c r="Q326" i="12"/>
  <c r="V326" i="12"/>
  <c r="G329" i="12"/>
  <c r="I329" i="12"/>
  <c r="K329" i="12"/>
  <c r="M329" i="12"/>
  <c r="O329" i="12"/>
  <c r="Q329" i="12"/>
  <c r="V329" i="12"/>
  <c r="G332" i="12"/>
  <c r="I332" i="12"/>
  <c r="K332" i="12"/>
  <c r="M332" i="12"/>
  <c r="O332" i="12"/>
  <c r="Q332" i="12"/>
  <c r="V332" i="12"/>
  <c r="G334" i="12"/>
  <c r="I334" i="12"/>
  <c r="K334" i="12"/>
  <c r="M334" i="12"/>
  <c r="O334" i="12"/>
  <c r="Q334" i="12"/>
  <c r="V334" i="12"/>
  <c r="G335" i="12"/>
  <c r="G336" i="12"/>
  <c r="M336" i="12" s="1"/>
  <c r="I336" i="12"/>
  <c r="I335" i="12" s="1"/>
  <c r="K336" i="12"/>
  <c r="K335" i="12" s="1"/>
  <c r="O336" i="12"/>
  <c r="Q336" i="12"/>
  <c r="Q335" i="12" s="1"/>
  <c r="V336" i="12"/>
  <c r="V335" i="12" s="1"/>
  <c r="G338" i="12"/>
  <c r="I338" i="12"/>
  <c r="K338" i="12"/>
  <c r="M338" i="12"/>
  <c r="O338" i="12"/>
  <c r="Q338" i="12"/>
  <c r="V338" i="12"/>
  <c r="G340" i="12"/>
  <c r="I340" i="12"/>
  <c r="K340" i="12"/>
  <c r="M340" i="12"/>
  <c r="O340" i="12"/>
  <c r="Q340" i="12"/>
  <c r="V340" i="12"/>
  <c r="G342" i="12"/>
  <c r="M342" i="12" s="1"/>
  <c r="I342" i="12"/>
  <c r="K342" i="12"/>
  <c r="O342" i="12"/>
  <c r="O335" i="12" s="1"/>
  <c r="Q342" i="12"/>
  <c r="V342" i="12"/>
  <c r="G344" i="12"/>
  <c r="M344" i="12" s="1"/>
  <c r="I344" i="12"/>
  <c r="K344" i="12"/>
  <c r="O344" i="12"/>
  <c r="Q344" i="12"/>
  <c r="V344" i="12"/>
  <c r="K347" i="12"/>
  <c r="V347" i="12"/>
  <c r="G348" i="12"/>
  <c r="G347" i="12" s="1"/>
  <c r="I348" i="12"/>
  <c r="I347" i="12" s="1"/>
  <c r="K348" i="12"/>
  <c r="M348" i="12"/>
  <c r="M347" i="12" s="1"/>
  <c r="O348" i="12"/>
  <c r="O347" i="12" s="1"/>
  <c r="Q348" i="12"/>
  <c r="Q347" i="12" s="1"/>
  <c r="V348" i="12"/>
  <c r="G349" i="12"/>
  <c r="G350" i="12"/>
  <c r="I350" i="12"/>
  <c r="I349" i="12" s="1"/>
  <c r="K350" i="12"/>
  <c r="K349" i="12" s="1"/>
  <c r="M350" i="12"/>
  <c r="O350" i="12"/>
  <c r="Q350" i="12"/>
  <c r="Q349" i="12" s="1"/>
  <c r="V350" i="12"/>
  <c r="V349" i="12" s="1"/>
  <c r="G356" i="12"/>
  <c r="I356" i="12"/>
  <c r="K356" i="12"/>
  <c r="M356" i="12"/>
  <c r="O356" i="12"/>
  <c r="Q356" i="12"/>
  <c r="V356" i="12"/>
  <c r="G359" i="12"/>
  <c r="I359" i="12"/>
  <c r="K359" i="12"/>
  <c r="M359" i="12"/>
  <c r="O359" i="12"/>
  <c r="Q359" i="12"/>
  <c r="V359" i="12"/>
  <c r="G364" i="12"/>
  <c r="M364" i="12" s="1"/>
  <c r="I364" i="12"/>
  <c r="K364" i="12"/>
  <c r="O364" i="12"/>
  <c r="O349" i="12" s="1"/>
  <c r="Q364" i="12"/>
  <c r="V364" i="12"/>
  <c r="G365" i="12"/>
  <c r="I365" i="12"/>
  <c r="K365" i="12"/>
  <c r="M365" i="12"/>
  <c r="O365" i="12"/>
  <c r="Q365" i="12"/>
  <c r="V365" i="12"/>
  <c r="G366" i="12"/>
  <c r="I366" i="12"/>
  <c r="K366" i="12"/>
  <c r="M366" i="12"/>
  <c r="O366" i="12"/>
  <c r="Q366" i="12"/>
  <c r="V366" i="12"/>
  <c r="G367" i="12"/>
  <c r="I367" i="12"/>
  <c r="K367" i="12"/>
  <c r="M367" i="12"/>
  <c r="O367" i="12"/>
  <c r="Q367" i="12"/>
  <c r="V367" i="12"/>
  <c r="AE369" i="12"/>
  <c r="I20" i="1"/>
  <c r="I19" i="1"/>
  <c r="I18" i="1"/>
  <c r="I17" i="1"/>
  <c r="I16" i="1"/>
  <c r="I68" i="1"/>
  <c r="J67" i="1" s="1"/>
  <c r="F47" i="1"/>
  <c r="G47" i="1"/>
  <c r="G25" i="1" s="1"/>
  <c r="A25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H47" i="1" s="1"/>
  <c r="J28" i="1"/>
  <c r="J26" i="1"/>
  <c r="G38" i="1"/>
  <c r="F38" i="1"/>
  <c r="J23" i="1"/>
  <c r="J24" i="1"/>
  <c r="J25" i="1"/>
  <c r="J27" i="1"/>
  <c r="E24" i="1"/>
  <c r="E26" i="1"/>
  <c r="J54" i="1" l="1"/>
  <c r="J56" i="1"/>
  <c r="J57" i="1"/>
  <c r="J59" i="1"/>
  <c r="J61" i="1"/>
  <c r="J63" i="1"/>
  <c r="J65" i="1"/>
  <c r="J55" i="1"/>
  <c r="J58" i="1"/>
  <c r="J60" i="1"/>
  <c r="J62" i="1"/>
  <c r="J64" i="1"/>
  <c r="J66" i="1"/>
  <c r="G26" i="1"/>
  <c r="A26" i="1"/>
  <c r="G28" i="1"/>
  <c r="G23" i="1"/>
  <c r="M17" i="15"/>
  <c r="M12" i="15" s="1"/>
  <c r="AF28" i="15"/>
  <c r="M26" i="14"/>
  <c r="M9" i="14"/>
  <c r="M8" i="14" s="1"/>
  <c r="AF52" i="14"/>
  <c r="M215" i="13"/>
  <c r="M179" i="13"/>
  <c r="M123" i="13"/>
  <c r="M128" i="13"/>
  <c r="G215" i="13"/>
  <c r="M214" i="13"/>
  <c r="M213" i="13" s="1"/>
  <c r="M185" i="13"/>
  <c r="M184" i="13" s="1"/>
  <c r="G128" i="13"/>
  <c r="M126" i="13"/>
  <c r="M107" i="13"/>
  <c r="M96" i="13" s="1"/>
  <c r="M17" i="13"/>
  <c r="M8" i="13" s="1"/>
  <c r="M349" i="12"/>
  <c r="M335" i="12"/>
  <c r="M294" i="12"/>
  <c r="M193" i="12"/>
  <c r="M264" i="12"/>
  <c r="M263" i="12" s="1"/>
  <c r="M184" i="12"/>
  <c r="M183" i="12" s="1"/>
  <c r="M164" i="12"/>
  <c r="M163" i="12" s="1"/>
  <c r="M157" i="12"/>
  <c r="M9" i="12"/>
  <c r="M8" i="12" s="1"/>
  <c r="I21" i="1"/>
  <c r="I39" i="1"/>
  <c r="I47" i="1" s="1"/>
  <c r="J45" i="1" s="1"/>
  <c r="J68" i="1" l="1"/>
  <c r="A23" i="1"/>
  <c r="J46" i="1"/>
  <c r="J40" i="1"/>
  <c r="J43" i="1"/>
  <c r="J41" i="1"/>
  <c r="J44" i="1"/>
  <c r="J39" i="1"/>
  <c r="J47" i="1" s="1"/>
  <c r="J42" i="1"/>
  <c r="G24" i="1" l="1"/>
  <c r="A27" i="1" s="1"/>
  <c r="A24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 Sukup</author>
  </authors>
  <commentList>
    <comment ref="S6" authorId="0" shapeId="0" xr:uid="{6FC94A61-681A-4A63-B7A6-5A159474DBC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48FF8CB-3716-4305-8E03-50F953D6925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 Sukup</author>
  </authors>
  <commentList>
    <comment ref="S6" authorId="0" shapeId="0" xr:uid="{E6FC863B-125D-4C2F-81C2-1A9EBE7483B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5BFDE8C-16A3-4B0E-84AF-AE9C8D26DC4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 Sukup</author>
  </authors>
  <commentList>
    <comment ref="S6" authorId="0" shapeId="0" xr:uid="{2912266B-F7D9-4A58-9227-11BEB6684F4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6488AB2-5369-48F0-9A59-E3D40A3C468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 Sukup</author>
  </authors>
  <commentList>
    <comment ref="S6" authorId="0" shapeId="0" xr:uid="{7B510A98-659F-4163-9651-9C7A888B623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8913E9F-66CC-4A7E-999E-0AB2C42CB37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<sst xmlns="http://schemas.openxmlformats.org/spreadsheetml/2006/main" count="3148" uniqueCount="800">
  <si>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</si>
  <si>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</si>
  <si>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</si>
  <si>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</si>
  <si>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</si>
  <si>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</si>
  <si>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</si>
  <si>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</si>
  <si>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</si>
  <si>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</si>
  <si>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</si>
  <si>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</si>
  <si>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</si>
  <si>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</si>
  <si>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</si>
  <si>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</si>
  <si>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</si>
  <si>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</si>
  <si>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</si>
  <si>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</si>
  <si>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</si>
  <si>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</si>
  <si>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</si>
  <si>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</si>
  <si>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</si>
  <si>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</si>
  <si>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</si>
  <si>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</si>
  <si>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</si>
  <si>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</si>
  <si>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</si>
  <si>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</si>
  <si>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</si>
  <si>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</si>
  <si>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</si>
  <si>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</si>
  <si>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</si>
  <si>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</si>
  <si>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</si>
  <si>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</si>
  <si>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</si>
  <si>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</si>
  <si>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</si>
  <si>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Ing. Miroslav Sukup</t>
  </si>
  <si>
    <t>2022_57</t>
  </si>
  <si>
    <t>Rekonstrukce ulice Za Potokem v Rychlově-1.etapa, Bystřice pod Hostýnem</t>
  </si>
  <si>
    <t>Město Bystřice pod Hostýnem</t>
  </si>
  <si>
    <t>Masarykovo nám. 137</t>
  </si>
  <si>
    <t>Bystřice pod Hostýnem</t>
  </si>
  <si>
    <t>76861</t>
  </si>
  <si>
    <t>00287113</t>
  </si>
  <si>
    <t>CZ00287113</t>
  </si>
  <si>
    <t>Projekty Sukup s.r.o.</t>
  </si>
  <si>
    <t>Nová 225</t>
  </si>
  <si>
    <t>Vnorovy-Lidéřovice</t>
  </si>
  <si>
    <t>69661</t>
  </si>
  <si>
    <t>09139818</t>
  </si>
  <si>
    <t>CZ09139818</t>
  </si>
  <si>
    <t>Stavba</t>
  </si>
  <si>
    <t>SO 101</t>
  </si>
  <si>
    <t>Komunikace</t>
  </si>
  <si>
    <t>1</t>
  </si>
  <si>
    <t>Větev A</t>
  </si>
  <si>
    <t>2</t>
  </si>
  <si>
    <t>Větev B</t>
  </si>
  <si>
    <t>SO 401</t>
  </si>
  <si>
    <t>Veřejné osvětlení</t>
  </si>
  <si>
    <t>SO VRN</t>
  </si>
  <si>
    <t>Vedlejší a ostatní náklady</t>
  </si>
  <si>
    <t>Celkem za stavbu</t>
  </si>
  <si>
    <t>CZK</t>
  </si>
  <si>
    <t>Rekapitulace dílů</t>
  </si>
  <si>
    <t>Typ dílu</t>
  </si>
  <si>
    <t>Zemní práce</t>
  </si>
  <si>
    <t>Základy a zvláštní zakládání</t>
  </si>
  <si>
    <t>3</t>
  </si>
  <si>
    <t>Svislé a kompletní konstrukce</t>
  </si>
  <si>
    <t>4</t>
  </si>
  <si>
    <t>Vodorovné konstrukce</t>
  </si>
  <si>
    <t>5</t>
  </si>
  <si>
    <t>8</t>
  </si>
  <si>
    <t>Trubní vedení</t>
  </si>
  <si>
    <t>91</t>
  </si>
  <si>
    <t>Doplňující práce na komunikaci</t>
  </si>
  <si>
    <t>96</t>
  </si>
  <si>
    <t>Bourání konstrukcí</t>
  </si>
  <si>
    <t>99</t>
  </si>
  <si>
    <t>Staveništní přesun hmot</t>
  </si>
  <si>
    <t>M46</t>
  </si>
  <si>
    <t>M21</t>
  </si>
  <si>
    <t>Elektromontáže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</si>
  <si>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</si>
  <si>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</si>
  <si>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</si>
  <si>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</si>
  <si>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</si>
  <si>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</si>
  <si>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</si>
  <si>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</si>
  <si>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</si>
  <si>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</si>
  <si>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</si>
  <si>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</si>
  <si>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</si>
  <si>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</si>
  <si>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</si>
  <si>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</si>
  <si>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</si>
  <si>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</si>
  <si>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</si>
  <si>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</si>
  <si>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</si>
  <si>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</si>
  <si>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</si>
  <si>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</si>
  <si>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</si>
  <si>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</si>
  <si>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</si>
  <si>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</si>
  <si>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</si>
  <si>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</si>
  <si>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</si>
  <si>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</si>
  <si>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</si>
  <si>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113106121R00</t>
  </si>
  <si>
    <t>Rozebrání dlažeb z betonových dlaždic na sucho</t>
  </si>
  <si>
    <t>m2</t>
  </si>
  <si>
    <t>RTS 23/ I</t>
  </si>
  <si>
    <t>Práce</t>
  </si>
  <si>
    <t>Běžná</t>
  </si>
  <si>
    <t>POL1_</t>
  </si>
  <si>
    <t xml:space="preserve">plocha dle cad : </t>
  </si>
  <si>
    <t>VV</t>
  </si>
  <si>
    <t>stáv chodník : 81,7</t>
  </si>
  <si>
    <t>popelnice čp 316 : 9,81</t>
  </si>
  <si>
    <t>113106231R00</t>
  </si>
  <si>
    <t>Rozebrání dlažeb ze zámkové dlažby v kamenivu</t>
  </si>
  <si>
    <t xml:space="preserve">plocha dle cad sjezdy : </t>
  </si>
  <si>
    <t>246 : 0,73+11,38</t>
  </si>
  <si>
    <t>parc 81 : 7,32</t>
  </si>
  <si>
    <t>343 : 4,22+1,13</t>
  </si>
  <si>
    <t>10,34</t>
  </si>
  <si>
    <t>262+263 : 15,17</t>
  </si>
  <si>
    <t>263 : 8,58</t>
  </si>
  <si>
    <t>14,13</t>
  </si>
  <si>
    <t>napojení předláždění : 1+3,27+3,19</t>
  </si>
  <si>
    <t>113107405R00</t>
  </si>
  <si>
    <t>Odstranění podkladu nad 50 m2,kam.těžené tl.5 cm</t>
  </si>
  <si>
    <t>113107620R00</t>
  </si>
  <si>
    <t>Odstranění podkladu nad 50 m2,kam.drcené tl.20 cm</t>
  </si>
  <si>
    <t>stav komunikace : 38,87</t>
  </si>
  <si>
    <t>113107630R00</t>
  </si>
  <si>
    <t>Odstranění podkladu nad 50 m2,kam.drcené tl.30 cm</t>
  </si>
  <si>
    <t>komunikace : 670,67</t>
  </si>
  <si>
    <t>113109320R00</t>
  </si>
  <si>
    <t>Odstranění podkladu pl.50 m2, bet.prostý tl.20 cm</t>
  </si>
  <si>
    <t>u čp 316 : 35,76</t>
  </si>
  <si>
    <t>vjezd parc 82 : 4,8</t>
  </si>
  <si>
    <t>113151314R00</t>
  </si>
  <si>
    <t>Fréz.živič.krytu nad 500 m2, s překážkami, tl.5 cm</t>
  </si>
  <si>
    <t>napojení ACO : 35,83</t>
  </si>
  <si>
    <t>113151319R00</t>
  </si>
  <si>
    <t>Fréz.živič.krytu nad 500 m2, s překážkami, tl.12cm</t>
  </si>
  <si>
    <t>komuniace : 670,67</t>
  </si>
  <si>
    <t>113202111R00</t>
  </si>
  <si>
    <t>Vytrhání obrub obrubníků silničních</t>
  </si>
  <si>
    <t>m</t>
  </si>
  <si>
    <t>dle cad : 2+2+4+15,5+4,2+4,6+7+3+6+2+2+8+26,5+20,5+9,5+12,7+4,4</t>
  </si>
  <si>
    <t>3+16,3+3+2+5+2+8,5+4+3+5+5+22+25+3+7+6</t>
  </si>
  <si>
    <t>113203111R00</t>
  </si>
  <si>
    <t>Vytrhání obrub z dlažebních kostek</t>
  </si>
  <si>
    <t>dvouřádek napojení : 2*(3,1+6,35)</t>
  </si>
  <si>
    <t>113204111R00</t>
  </si>
  <si>
    <t>Vytrhání obrubníků zahradních</t>
  </si>
  <si>
    <t>popelnice : 5,5+1,5+0,5+2,4</t>
  </si>
  <si>
    <t>chodník : 3,4+10+3,2+6,2+12,6+13,2+14+13,2</t>
  </si>
  <si>
    <t xml:space="preserve">sjezdy : </t>
  </si>
  <si>
    <t>246 : 1+1+2,1+1,2</t>
  </si>
  <si>
    <t>parc 81 : 1+1</t>
  </si>
  <si>
    <t>343 : 1+1+1+1+1,2</t>
  </si>
  <si>
    <t>262 : 1,4+1,5</t>
  </si>
  <si>
    <t>263 : 1,8+1,8</t>
  </si>
  <si>
    <t>120001101R00</t>
  </si>
  <si>
    <t>Příplatek za ztížení vykopávky v blízkosti vedení</t>
  </si>
  <si>
    <t>m3</t>
  </si>
  <si>
    <t>Začátek provozního součtu</t>
  </si>
  <si>
    <t xml:space="preserve">  plocha dle cad : </t>
  </si>
  <si>
    <t xml:space="preserve">  komunikace poměr šd/dl 1,32 : (570,9+22,38)*1,32*0,46</t>
  </si>
  <si>
    <t xml:space="preserve">  chodník poměr šd/dl 1,16 : (78,24+2,97+1,13+1,51)*1,16*0,32</t>
  </si>
  <si>
    <t xml:space="preserve">  sjezdy poměr šd/dl 1,16 : (11,38+32,8+4,97+7,32+4,22+5,63+10,34+4,32+5,03+17,19+15,98+33,71+16,84)*1,16*0,39</t>
  </si>
  <si>
    <t xml:space="preserve">  kontejner stání poměr šd/dl 1,16 : 10,27*1,16*0,32</t>
  </si>
  <si>
    <t xml:space="preserve">  sanace tl 300 mm v případě pořeby : </t>
  </si>
  <si>
    <t xml:space="preserve">  komunikace poměr šd/dl 1,32 : (570,9+22,38)*1,32*0,3</t>
  </si>
  <si>
    <t xml:space="preserve">  chodník poměr šd/dl 1,16 : (78,24+2,97+1,13+1,51)*1,16*0,3</t>
  </si>
  <si>
    <t xml:space="preserve">  sjezdy poměr šd/dl 1,16 : (11,38+32,8+4,97+7,32+4,22+5,63+10,34+4,32+5,03+17,19+15,98+33,71+16,84)*1,16*0,3</t>
  </si>
  <si>
    <t xml:space="preserve">  kontejner stání poměr šd/dl 1,16 : 10,27*1,16*0,3</t>
  </si>
  <si>
    <t xml:space="preserve">  odečet : </t>
  </si>
  <si>
    <t xml:space="preserve">  30/30 : -91,51*0,05</t>
  </si>
  <si>
    <t xml:space="preserve">  zdl : -75,27*0,06</t>
  </si>
  <si>
    <t xml:space="preserve">  písek 30/30 : -91,51*0,05</t>
  </si>
  <si>
    <t xml:space="preserve">  drc kam : -111,87*0,2</t>
  </si>
  <si>
    <t xml:space="preserve">  -670,67*0,3</t>
  </si>
  <si>
    <t xml:space="preserve">  beton : -40,56*0,2</t>
  </si>
  <si>
    <t xml:space="preserve">  asf : -670,67*0,12</t>
  </si>
  <si>
    <t xml:space="preserve">  Mezisoučet</t>
  </si>
  <si>
    <t>Konec provozního součtu</t>
  </si>
  <si>
    <t>20% : 0,2*472,88689</t>
  </si>
  <si>
    <t>122202201R00</t>
  </si>
  <si>
    <t>Odkopávky pro silnice v hor. 3 do 100 m3</t>
  </si>
  <si>
    <t>komunikace poměr šd/dl 1,32 : (570,9+22,38)*1,32*0,46</t>
  </si>
  <si>
    <t>chodník poměr šd/dl 1,16 : (78,24+2,97+1,13+1,51)*1,16*0,32</t>
  </si>
  <si>
    <t>sjezdy poměr šd/dl 1,16 : (11,38+32,8+4,97+7,32+4,22+5,63+10,34+4,32+5,03+17,19+15,98+33,71+16,84)*1,16*0,39</t>
  </si>
  <si>
    <t>kontejner stání poměr šd/dl 1,16 : 10,27*1,16*0,32</t>
  </si>
  <si>
    <t xml:space="preserve">sanace tl 300 mm v případě pořeby : </t>
  </si>
  <si>
    <t>komunikace poměr šd/dl 1,32 : (570,9+22,38)*1,32*0,3</t>
  </si>
  <si>
    <t>chodník poměr šd/dl 1,16 : (78,24+2,97+1,13+1,51)*1,16*0,3</t>
  </si>
  <si>
    <t>sjezdy poměr šd/dl 1,16 : (11,38+32,8+4,97+7,32+4,22+5,63+10,34+4,32+5,03+17,19+15,98+33,71+16,84)*1,16*0,3</t>
  </si>
  <si>
    <t>kontejner stání poměr šd/dl 1,16 : 10,27*1,16*0,3</t>
  </si>
  <si>
    <t xml:space="preserve">odečet : </t>
  </si>
  <si>
    <t>30/30 : -91,51*0,05</t>
  </si>
  <si>
    <t>zdl : -75,27*0,06</t>
  </si>
  <si>
    <t>písek 30/30 : -91,51*0,05</t>
  </si>
  <si>
    <t>drc kam : -111,87*0,2</t>
  </si>
  <si>
    <t>-670,67*0,3</t>
  </si>
  <si>
    <t>beton : -40,56*0,2</t>
  </si>
  <si>
    <t>asf : -670,67*0,12</t>
  </si>
  <si>
    <t>122202209R00</t>
  </si>
  <si>
    <t>Příplatek za lepivost - odkop. pro silnice v hor.3</t>
  </si>
  <si>
    <t>Odkaz na mn. položky pořadí 13 : 472,88689</t>
  </si>
  <si>
    <t>132201110R00</t>
  </si>
  <si>
    <t>Hloubení rýh š.do 60 cm v hor.3 do 50 m3, STROJNĚ</t>
  </si>
  <si>
    <t>drenáž : 0,4*0,4*(124,18*2+12)</t>
  </si>
  <si>
    <t>132201119R00</t>
  </si>
  <si>
    <t>Přípl.za lepivost,hloubení rýh 60 cm,hor.3,STROJNĚ</t>
  </si>
  <si>
    <t>Odkaz na mn. položky pořadí 15 : 41,65760</t>
  </si>
  <si>
    <t>133201101R00</t>
  </si>
  <si>
    <t>Hloubení šachet v hor.3 do 100 m3</t>
  </si>
  <si>
    <t>UV : 1*1*(1,73-0,46)*4</t>
  </si>
  <si>
    <t>133201109R00</t>
  </si>
  <si>
    <t>Příplatek za lepivost - hloubení šachet v hor.3</t>
  </si>
  <si>
    <t>Odkaz na mn. položky pořadí 17 : 5,08000</t>
  </si>
  <si>
    <t>162701105R00</t>
  </si>
  <si>
    <t>Vodorovné přemístění výkopku z hor.1-4 do 10000 m</t>
  </si>
  <si>
    <t>Odkaz na mn. položky pořadí 21 : 30,21600*-1</t>
  </si>
  <si>
    <t>162701109R00</t>
  </si>
  <si>
    <t>Příplatek k vod. přemístění hor.1-4 za další 1 km</t>
  </si>
  <si>
    <t>Odkaz na mn. položky pořadí 19 : 489,40849*10</t>
  </si>
  <si>
    <t>171101103R00</t>
  </si>
  <si>
    <t>Uložení sypaniny do násypů zhutněných na 100% PS</t>
  </si>
  <si>
    <t>dosyp podél sll obrub, plocha dosypu 0,15m2/m : 0,15*(8,5+6,6+8,5+20,8+7,4+3,2+7+5+4,5+3,9+3,3+3,5+1,91+2,65+5+4,8+9,3+1,7+5,6+5,1+3,5+3+2,7)</t>
  </si>
  <si>
    <t>dosyp podél chod obrub, plocha dosypu 0,1m2/m : 0,1*(8+31,2+6+3,2)</t>
  </si>
  <si>
    <t>dosyp podél záhon obrub, plocha dosypu 0,1m2/m : 0,1*(1+1+2,1+1,1+0,85+0,85+0,9+1+1,1+1,1+1,2+1,4+1,5+2,4+3,37+2+2,8+1,5+3,6+1,25+4,3+1,25+1,2*2+4+1,2*2+1,4+4,1+1,5+2,2+4,8+2,2)</t>
  </si>
  <si>
    <t>171201201R00</t>
  </si>
  <si>
    <t>Uložení sypaniny na skl.-sypanina na výšku přes 2m</t>
  </si>
  <si>
    <t>Odkaz na mn. položky pořadí 19 : 489,40849</t>
  </si>
  <si>
    <t>174101101R00</t>
  </si>
  <si>
    <t>Zásyp jam, rýh, šachet se zhutněním</t>
  </si>
  <si>
    <t>-0,5*0,5*(1,63-0,46)*4</t>
  </si>
  <si>
    <t>-1*1*0,1*4</t>
  </si>
  <si>
    <t>180402111R00</t>
  </si>
  <si>
    <t>Založení trávníku parkového výsevem v rovině</t>
  </si>
  <si>
    <t>Odkaz na mn. položky pořadí 26 : 192,47000</t>
  </si>
  <si>
    <t>181101102R00</t>
  </si>
  <si>
    <t>Úprava pláně v zářezech v hor. 1-4, se zhutněním</t>
  </si>
  <si>
    <t>komunikace poměr šd/dl 1,32 : (570,9+22,38)*1,32</t>
  </si>
  <si>
    <t>chodník poměr šd/dl 1,16 : (78,24+2,97+1,13+1,51)*1,16</t>
  </si>
  <si>
    <t>sjezdy poměr šd/dl 1,16 : (11,38+32,8+4,97+7,32+4,22+5,63+10,34+4,32+5,03+17,19+15,98+33,71+16,84)*1,16</t>
  </si>
  <si>
    <t>kontejner stání poměr šd/dl 1,16 : 10,27*1,16</t>
  </si>
  <si>
    <t>předláždění : 1+3,19+3,27</t>
  </si>
  <si>
    <t>181301102R00</t>
  </si>
  <si>
    <t>Rozprostření ornice, rovina, tl. 10-15 cm,do 500m2</t>
  </si>
  <si>
    <t>Odkaz na mn. položky pořadí 27 : 192,47000</t>
  </si>
  <si>
    <t>182001111R00</t>
  </si>
  <si>
    <t>Plošná úprava terénu, nerovnosti do 10 cm v rovině</t>
  </si>
  <si>
    <t>ohumusování : 36,53+6,5+12,11+5+4,85+4,66+4,69+10,84+1,16+10,25+9,56+2,56+22,54+1,95+6,45+6,75+5,25+4,79+36,03</t>
  </si>
  <si>
    <t>183403114R00</t>
  </si>
  <si>
    <t>Obdělání půdy kultivátorováním v rovině</t>
  </si>
  <si>
    <t>183403153R00</t>
  </si>
  <si>
    <t>Obdělání půdy hrabáním, v rovině</t>
  </si>
  <si>
    <t>185804312R00</t>
  </si>
  <si>
    <t>Zalití rostlin vodou plochy nad 20 m2</t>
  </si>
  <si>
    <t>zalití trávníku 5x : 192,47*0,01*5</t>
  </si>
  <si>
    <t>185851111R00</t>
  </si>
  <si>
    <t>Dovoz vody pro zálivku rostlin do 6 km</t>
  </si>
  <si>
    <t>Odkaz na mn. položky pořadí 30 : 9,62350</t>
  </si>
  <si>
    <t>199000002R00</t>
  </si>
  <si>
    <t>Poplatek za skládku horniny 1- 4, č. dle katal. odpadů 17 05 04</t>
  </si>
  <si>
    <t>00572400R</t>
  </si>
  <si>
    <t>Směs travní parková I. běžná zátěž PROFI á 25 kg</t>
  </si>
  <si>
    <t>kg</t>
  </si>
  <si>
    <t>SPCM</t>
  </si>
  <si>
    <t>Specifikace</t>
  </si>
  <si>
    <t>POL3_</t>
  </si>
  <si>
    <t>Odkaz na mn. položky pořadí 24 : 192,47000*0,03</t>
  </si>
  <si>
    <t>10364200R</t>
  </si>
  <si>
    <t>Ornice pro pozemkové úpravy vč dopravy</t>
  </si>
  <si>
    <t>RTS 22/ II</t>
  </si>
  <si>
    <t>Odkaz na mn. položky pořadí 26 : 192,47000*0,15</t>
  </si>
  <si>
    <t>583417003R</t>
  </si>
  <si>
    <t>Kamenivo drcené frakce  0/32 A Jihomor.kraj</t>
  </si>
  <si>
    <t>t</t>
  </si>
  <si>
    <t>Odkaz na mn. položky pořadí 23 : 3,51000*1,8</t>
  </si>
  <si>
    <t>212572121R00</t>
  </si>
  <si>
    <t>Lože trativodu z kameniva drobného těženého</t>
  </si>
  <si>
    <t>drenáž : 0,1*0,4*(124,18*2+12)</t>
  </si>
  <si>
    <t>212571121R00</t>
  </si>
  <si>
    <t>Výplň odvodňov. trativodů kamen. drobným těženým</t>
  </si>
  <si>
    <t>drenáž : 0,3*0,4*(124,18*2+12)</t>
  </si>
  <si>
    <t>212753214R00</t>
  </si>
  <si>
    <t>Montáž tuhé drenáž. trubky do rýhy DN 100,bez lože</t>
  </si>
  <si>
    <t>drenáž : (124,18*2+12)</t>
  </si>
  <si>
    <t>212971110R00</t>
  </si>
  <si>
    <t>Opláštění trativodů z geotext., do sklonu 1:2,5</t>
  </si>
  <si>
    <t>drenáž : 4*0,4*(124,18*2+12)</t>
  </si>
  <si>
    <t>289970111R00</t>
  </si>
  <si>
    <t>Vrstva geotextilie Geofiltex 300g/m2</t>
  </si>
  <si>
    <t>28611211R</t>
  </si>
  <si>
    <t>Trubka PVC-U drenážní perforovaná DN100 LP Strasil dl. 6 m</t>
  </si>
  <si>
    <t>Odkaz na mn. položky pořadí 38 : 260,36000*1,05</t>
  </si>
  <si>
    <t>69366053R</t>
  </si>
  <si>
    <t>GEOFILTEX 63 100% PP 63/25 250 g/m2 šíře do 8,8 m</t>
  </si>
  <si>
    <t>RTS 22/ I</t>
  </si>
  <si>
    <t>Odkaz na mn. položky pořadí 39 : 416,57600*1,15</t>
  </si>
  <si>
    <t>338920021R00</t>
  </si>
  <si>
    <t>Osazení betonové palisády, š. do 20 cm, dl. 60 cm</t>
  </si>
  <si>
    <t>59228480R</t>
  </si>
  <si>
    <t>Palisáda PADOVA PA - 3/40 - v. 400 x 120 x 165 mm přírodní</t>
  </si>
  <si>
    <t>kus</t>
  </si>
  <si>
    <t xml:space="preserve">  1/0,12</t>
  </si>
  <si>
    <t>9</t>
  </si>
  <si>
    <t>452311131R00</t>
  </si>
  <si>
    <t>Desky podkladní pod potrubí z betonu C 12/15</t>
  </si>
  <si>
    <t>pod UV : 1*1*0,1*4</t>
  </si>
  <si>
    <t>564851111R00</t>
  </si>
  <si>
    <t>Podklad ze štěrkodrti po zhutnění tloušťky 15 cm</t>
  </si>
  <si>
    <t>komunikace : (570,9+22,38)</t>
  </si>
  <si>
    <t>předláždění : 3,19</t>
  </si>
  <si>
    <t>komunikace poměr šd/dl 1,32 : (570,9+22,38)*1,32*2</t>
  </si>
  <si>
    <t>chodník poměr šd/dl 1,16 : (78,24+2,97+1,13+1,51)*1,16*2</t>
  </si>
  <si>
    <t>sjezdy poměr šd/dl 1,16 : (11,38+32,8+4,97+7,32+4,22+5,63+10,34+4,32+5,03+17,19+15,98+33,71+16,84)*1,16*2</t>
  </si>
  <si>
    <t>kontejner stání poměr šd/dl 1,16 : 10,27*1,16*2</t>
  </si>
  <si>
    <t>564861111R00</t>
  </si>
  <si>
    <t>Podklad ze štěrkodrti po zhutnění tloušťky 20 cm</t>
  </si>
  <si>
    <t>předláždění chodník : 2,07+3,27+1</t>
  </si>
  <si>
    <t>564861113R00</t>
  </si>
  <si>
    <t>Podklad ze štěrkodrti po zhutnění tloušťky 22 cm</t>
  </si>
  <si>
    <t>565141211R00</t>
  </si>
  <si>
    <t>Podklad z obal kam.ACP 16+,ACP 22+,nad 3 m,tl.6 cm</t>
  </si>
  <si>
    <t>napojení : 5,6*0,5</t>
  </si>
  <si>
    <t>567122111R00</t>
  </si>
  <si>
    <t>Podklad z kameniva zpev.cementem SC C8/10 tl.12 cm</t>
  </si>
  <si>
    <t>sjezdy : (11,38+32,8+4,97+7,32+4,22+5,63+10,34+4,32+5,03+17,19+15,98+33,71+16,84)</t>
  </si>
  <si>
    <t>573111124R00</t>
  </si>
  <si>
    <t>Postřik infiltrační, množství zbytkového asfaltového pojiva 1,00 kg/m2</t>
  </si>
  <si>
    <t>573231125R00</t>
  </si>
  <si>
    <t>Postřik spojovací z KAE, množství zbytkového asfaltu 0,5 kg/m2</t>
  </si>
  <si>
    <t>napojení : 35,83</t>
  </si>
  <si>
    <t>577142212R00</t>
  </si>
  <si>
    <t>Beton asfalt. ACO 8,ACO 11,ACO 16, š.nad 3 m, 5 cm</t>
  </si>
  <si>
    <t>596215021R00</t>
  </si>
  <si>
    <t>Kladení zámkové dlažby tl. 6 cm do drtě tl. 4 cm</t>
  </si>
  <si>
    <t>chodník : (78,24+2,97+1,13+1,51)</t>
  </si>
  <si>
    <t>kontejner stání : 10,27</t>
  </si>
  <si>
    <t>předláždění : 2,07+3,27+1</t>
  </si>
  <si>
    <t>596215040R00</t>
  </si>
  <si>
    <t>Kladení zámkové dlažby tl. 8 cm do drtě tl. 4 cm</t>
  </si>
  <si>
    <t>597095121RS1</t>
  </si>
  <si>
    <t>Vpust ACO MONOBLOCK PD 150 V, dl.500 mm, D400, E600 DN 100</t>
  </si>
  <si>
    <t>žv : 1</t>
  </si>
  <si>
    <t>599142111R00</t>
  </si>
  <si>
    <t>Úprava zálivky dil.spár hloubky do 4 cm š. do 4 cm</t>
  </si>
  <si>
    <t>napojení : 1+11,6</t>
  </si>
  <si>
    <t>597095111R0X</t>
  </si>
  <si>
    <t>Žlab odvodňovací ACO MONOBLOCK PD 150 V,dl.1000 mm,D400,E600</t>
  </si>
  <si>
    <t>Vlastní</t>
  </si>
  <si>
    <t>žv : 2</t>
  </si>
  <si>
    <t>597095112R0X</t>
  </si>
  <si>
    <t>Žlab odvodňovací ACO MONOBLOCK PD 150 V,dl. 500 mm,D400,E600</t>
  </si>
  <si>
    <t>597095131R0X</t>
  </si>
  <si>
    <t>Čelo plné pro žlab ACOMONOBLOCK PD 150 V</t>
  </si>
  <si>
    <t>59245110R</t>
  </si>
  <si>
    <t>Dlažba skladebná HOLLAND I 200 x 100 x 60 mm přírodní</t>
  </si>
  <si>
    <t>chodník : (78,24+1,13+1,51)</t>
  </si>
  <si>
    <t>Koeficient : 0,05</t>
  </si>
  <si>
    <t>592451151R</t>
  </si>
  <si>
    <t>Dlažba skladebná HOLLAND I SLP 200 x 100 x 60 mm červená dlažba pro nevidomé</t>
  </si>
  <si>
    <t>chodník : 2,97</t>
  </si>
  <si>
    <t>předláždění : 2,07</t>
  </si>
  <si>
    <t>592451170R</t>
  </si>
  <si>
    <t>Dlažba HOLLAND I 200 x 100 x 80 mm přírodní</t>
  </si>
  <si>
    <t>895941111R00</t>
  </si>
  <si>
    <t>Zřízení vpusti uliční z dílců typ UV - 50 normální</t>
  </si>
  <si>
    <t>899231111R00</t>
  </si>
  <si>
    <t>Výšková úprava vstupu do 20 cm, zvýšení mříže</t>
  </si>
  <si>
    <t>UV : 4</t>
  </si>
  <si>
    <t>ŽV : 1</t>
  </si>
  <si>
    <t>899331111R00</t>
  </si>
  <si>
    <t>Výšková úprava vstupu do 20 cm, zvýšení poklopu</t>
  </si>
  <si>
    <t>kanalizace : 4</t>
  </si>
  <si>
    <t>899431111R00</t>
  </si>
  <si>
    <t>Výšková úprava do 20 cm, zvýšení krytu šoupěte</t>
  </si>
  <si>
    <t>vodovod : 3+1+6</t>
  </si>
  <si>
    <t>plynovod : 2</t>
  </si>
  <si>
    <t>870211112R0X</t>
  </si>
  <si>
    <t>Montáž přípojky DN 160 na  potr. do DN 800</t>
  </si>
  <si>
    <t>sedlové odbočky : 4+1</t>
  </si>
  <si>
    <t>895941311RT2X</t>
  </si>
  <si>
    <t>Vybourání vpusti uliční z dílců typ UVB - 50 vč zasypání jámy DK 0/32 se zhutněním</t>
  </si>
  <si>
    <t>Indiv</t>
  </si>
  <si>
    <t>NC1</t>
  </si>
  <si>
    <t>D+M manžeta insitu DN 100 vč jádrového vývrtu</t>
  </si>
  <si>
    <t>ks</t>
  </si>
  <si>
    <t>napojení drenáže na UV : 4</t>
  </si>
  <si>
    <t>831350014RAC</t>
  </si>
  <si>
    <t>Kanalizace z trub PVC hrdlových D 315 mm hloubka 2,5 m</t>
  </si>
  <si>
    <t>Součtová</t>
  </si>
  <si>
    <t>Agregovaná položka</t>
  </si>
  <si>
    <t>POL2_</t>
  </si>
  <si>
    <t>v případě potřey rekonstrukce stávající dešťové kanalizace vč rekonstrukce vyústního objektu : 28+65+13</t>
  </si>
  <si>
    <t>831350111RA0</t>
  </si>
  <si>
    <t>Kanalizační přípojka z trub PVC, D 110 mm</t>
  </si>
  <si>
    <t>přípojka ŽV : 5</t>
  </si>
  <si>
    <t>831350113RA0</t>
  </si>
  <si>
    <t>Kanalizační přípojka z trub PVC, D 160 mm</t>
  </si>
  <si>
    <t>přípojky UV : 3+1,5+4+1,5</t>
  </si>
  <si>
    <t>286572271RX</t>
  </si>
  <si>
    <t>odbočka sedlová KG  DN 160</t>
  </si>
  <si>
    <t>napojení UV na stoku : 4</t>
  </si>
  <si>
    <t>286572271RY</t>
  </si>
  <si>
    <t>odbočka sedlová KG  DN 110</t>
  </si>
  <si>
    <t>napojení ŽV na stoku : 1</t>
  </si>
  <si>
    <t>55340374R</t>
  </si>
  <si>
    <t>Mříž s rámem 500/500/160 D400 KM12</t>
  </si>
  <si>
    <t>55340397R</t>
  </si>
  <si>
    <t>Koš kalový vysoký UA4V žárově pozinkovaný plech</t>
  </si>
  <si>
    <t>592238510R</t>
  </si>
  <si>
    <t>TBV-Q 450/300/2a dno bez výtoku - kalová prohlubeň</t>
  </si>
  <si>
    <t>59223858R</t>
  </si>
  <si>
    <t>TBV-Q 450/555/5d skruž horní</t>
  </si>
  <si>
    <t>5922386326R</t>
  </si>
  <si>
    <t>TBV-Q 450/555/3z DN 150 skruž se sifonem PVC DN 150</t>
  </si>
  <si>
    <t>59223864R</t>
  </si>
  <si>
    <t>TBV-Q 390/60/10a vyrovnávací prstenec</t>
  </si>
  <si>
    <t>914001111R00</t>
  </si>
  <si>
    <t>Osazení svislé doprav.značky a sloupku, bet.základ</t>
  </si>
  <si>
    <t>zpětná montáž : 2</t>
  </si>
  <si>
    <t>914001125R00</t>
  </si>
  <si>
    <t>Osazení svislé dopr.značky na sloupek nebo konzolu</t>
  </si>
  <si>
    <t>IP 10 a : 1</t>
  </si>
  <si>
    <t>916561111RT2</t>
  </si>
  <si>
    <t>Osazení záhon.obrubníků do lože z C 25/30 s opěrou včetně obrubníku   50/5/20 cm</t>
  </si>
  <si>
    <t>sjezdy : 1+1+2,1+1,2+1+6+1+1+8,3+1,1+1,1+1,1+1,2+4,2+1,4+1,5+2,4+3,4+2+0,8+2+2,8</t>
  </si>
  <si>
    <t>2,2+4,8+2,2+1,5+4+1,4+1,3+1,3+1,1+4,1+1,2+1,25+4,3+1,25+3,6+1,5</t>
  </si>
  <si>
    <t>917862111R00</t>
  </si>
  <si>
    <t>Osazení stojat. obrub.bet. s opěrou,lože z C 25/30 vč řezání na segmenty a spárování</t>
  </si>
  <si>
    <t>silniční : 8,3+6,6+7,5+5,39+8,3+3,1+7,6+1,3+1,5+9,3+31,25+4,3+3+2,6+1,5+10,1+2,5+6+3,8</t>
  </si>
  <si>
    <t>nájezdové : 1+7+6+12,5+8+9,7+7,6+9+2,5+4,1+2,6+4,2+4+4+3,7+11+6,3+5,35+2,5</t>
  </si>
  <si>
    <t>přechodové : 25</t>
  </si>
  <si>
    <t>chodníkový : 3,35+6,05+31,15+8</t>
  </si>
  <si>
    <t>917931132RT2</t>
  </si>
  <si>
    <t xml:space="preserve">Osazení přídlažby,kostka velká,2 řady, lože C25/30, spárování včetně dodávky kamenných dlažebních kostek </t>
  </si>
  <si>
    <t>1,92+6,52+8,5+38,9+10,6+15,7+27,3+10,3+8,1+5+8,1+9,2+27,3+15,6+10,6+33,4+13,2+3,1</t>
  </si>
  <si>
    <t>918101111R00</t>
  </si>
  <si>
    <t>Lože pod obrubníky nebo obruby dlažeb z C 25/30</t>
  </si>
  <si>
    <t>Odkaz na mn. položky pořadí 86 : 253,34000*0,05</t>
  </si>
  <si>
    <t>Odkaz na mn. položky pořadí 85 : 308,54000*0,05</t>
  </si>
  <si>
    <t>Odkaz na mn. položky pořadí 84 : 84,60000*0,05</t>
  </si>
  <si>
    <t>919726115R00</t>
  </si>
  <si>
    <t>Řezání spár krytu pro těs. zálivku 10/15 mm</t>
  </si>
  <si>
    <t>919735112R00</t>
  </si>
  <si>
    <t>Řezání stávajícího živičného krytu tl. 5 - 10 cm</t>
  </si>
  <si>
    <t>napojení : 11,7+1</t>
  </si>
  <si>
    <t>919735124R00</t>
  </si>
  <si>
    <t>Řezání stávajícího betonového krytu tl. 15 - 20 cm</t>
  </si>
  <si>
    <t>sjezd parc 82 : 6</t>
  </si>
  <si>
    <t>40445044.AR</t>
  </si>
  <si>
    <t>Značka dopr inf IP 4b-7,10a,b 500/500 fól1,EG7letá</t>
  </si>
  <si>
    <t>nová IP10a : 1</t>
  </si>
  <si>
    <t>404459516R</t>
  </si>
  <si>
    <t>Patka kotevní kompletní AP 60/4 čtyřkotevní</t>
  </si>
  <si>
    <t>404459533R</t>
  </si>
  <si>
    <t>Svorka upínací US-1,pr.60</t>
  </si>
  <si>
    <t>59217420R</t>
  </si>
  <si>
    <t>Obrubník chodníkový ABO 13-10 v. 200 x 100 x 1000 mm přírodní</t>
  </si>
  <si>
    <t>59217488R</t>
  </si>
  <si>
    <t>Obrubník silniční ABO 2-15 v. 250 x 150 x 1000 mm přírodní</t>
  </si>
  <si>
    <t>59217490R</t>
  </si>
  <si>
    <t xml:space="preserve">Obrubník silniční nájezdový ABO 2-15 N v. 150 x 150 x 1000 mm </t>
  </si>
  <si>
    <t>59217491R</t>
  </si>
  <si>
    <t>Obrubník silniční přechodový pravý ABO 2-15 PP v 150 x 150 x 1000 mm</t>
  </si>
  <si>
    <t>12</t>
  </si>
  <si>
    <t>59217492R</t>
  </si>
  <si>
    <t>Obrubník silniční přechodový levý ABO 2-15 PL v 150 x 150 x 1000 mm</t>
  </si>
  <si>
    <t>966006132R00</t>
  </si>
  <si>
    <t>Odstranění doprav.značek se sloupky, s bet.patkami</t>
  </si>
  <si>
    <t>stávající značky pro zpětnou montáž : 2</t>
  </si>
  <si>
    <t>970041130R00</t>
  </si>
  <si>
    <t>Vrtání jádrové do prostého betonu do D 130 mm</t>
  </si>
  <si>
    <t>sedlová odbočka DN 110 : 1</t>
  </si>
  <si>
    <t>970041200R00</t>
  </si>
  <si>
    <t>Vrtání jádrové do prostého betonu do D 200 mm</t>
  </si>
  <si>
    <t>sedlová dobočka DN 160 : 4</t>
  </si>
  <si>
    <t>976085311R00</t>
  </si>
  <si>
    <t>Vybourání kanal.rámů a poklopů plochy do 0,6 m2</t>
  </si>
  <si>
    <t>UV : 1</t>
  </si>
  <si>
    <t>979054441R00</t>
  </si>
  <si>
    <t>Očištění vybour. dlaždic s výplní kamen. těženým</t>
  </si>
  <si>
    <t>Odkaz na mn. položky pořadí 1 : 91,51000</t>
  </si>
  <si>
    <t>Odkaz na mn. položky pořadí 2 : 80,46000</t>
  </si>
  <si>
    <t>998225111R00</t>
  </si>
  <si>
    <t>Přesun hmot, pozemní komunikace, kryt živičný</t>
  </si>
  <si>
    <t>Přesun hmot</t>
  </si>
  <si>
    <t>POL7_</t>
  </si>
  <si>
    <t>979990103R00</t>
  </si>
  <si>
    <t>Poplatek za uložení suti - beton, skupina odpadu 170101</t>
  </si>
  <si>
    <t>bet : 0,54+19,46</t>
  </si>
  <si>
    <t>30/30 : 12,63</t>
  </si>
  <si>
    <t>zdl : 18,1</t>
  </si>
  <si>
    <t>záhon ob : 13,08</t>
  </si>
  <si>
    <t>sil ob : 68,49</t>
  </si>
  <si>
    <t>979990112R00</t>
  </si>
  <si>
    <t>Poplatek za uložení suti - obal. kamenivo, asfalt, skupina odpadu 170302</t>
  </si>
  <si>
    <t>asf : 3,94</t>
  </si>
  <si>
    <t>177,05</t>
  </si>
  <si>
    <t>979999973R00</t>
  </si>
  <si>
    <t>Poplatek za uložení, zemina a kamení, (skup.170504)</t>
  </si>
  <si>
    <t>kam těž : 10,1</t>
  </si>
  <si>
    <t>drc : 49,22</t>
  </si>
  <si>
    <t>442,64</t>
  </si>
  <si>
    <t>žul kostky : 2,17</t>
  </si>
  <si>
    <t>979087212R00</t>
  </si>
  <si>
    <t>Nakládání suti na dopravní prostředky - komunikace</t>
  </si>
  <si>
    <t>Přesun suti</t>
  </si>
  <si>
    <t>POL8_</t>
  </si>
  <si>
    <t>979081111R00</t>
  </si>
  <si>
    <t>Odvoz suti a vybour. hmot na skládku do 1 km</t>
  </si>
  <si>
    <t>979081121R00</t>
  </si>
  <si>
    <t>Příplatek k odvozu za každý další 1 km</t>
  </si>
  <si>
    <t>979093111R00</t>
  </si>
  <si>
    <t>Uložení suti na skládku bez zhutnění</t>
  </si>
  <si>
    <t>SUM</t>
  </si>
  <si>
    <t>Poznámky uchazeče k zadání</t>
  </si>
  <si>
    <t>POPUZIV</t>
  </si>
  <si>
    <t>END</t>
  </si>
  <si>
    <t>stávající komunikace : 197,37</t>
  </si>
  <si>
    <t>113108310R00</t>
  </si>
  <si>
    <t>Odstranění asfaltové vrstvy pl. do 50 m2, tl.10 cm</t>
  </si>
  <si>
    <t>před liniovým žlabem : 5,44</t>
  </si>
  <si>
    <t>113231436R00</t>
  </si>
  <si>
    <t>Bourání odvodňovacího žlabu, zatíž. D400, š.360 mm</t>
  </si>
  <si>
    <t>stávající žlab : 4</t>
  </si>
  <si>
    <t>komunkace poměr šd/asf 4,88/3,5=1,39 : (5,52+50,83+78,57+58,57)*1,39*0,46</t>
  </si>
  <si>
    <t>sjezdy poměr šd/dl 1,13 : (27,94+13,06+36,21)*1,13*0,39</t>
  </si>
  <si>
    <t>drc kam : -197,37*0,2</t>
  </si>
  <si>
    <t>asf : -5,44*0,1</t>
  </si>
  <si>
    <t xml:space="preserve">sanace pláně tl 300 mm v případě potřeby : </t>
  </si>
  <si>
    <t>komunkace poměr šd/asf 4,88/3,5=1,39 : (5,52+50,83+78,57+58,57)*1,39*0,3</t>
  </si>
  <si>
    <t>sjezdy poměr šd/dl 1,13 : (27,94+13,06+36,21)*1,13*0,3</t>
  </si>
  <si>
    <t>Odkaz na mn. položky pořadí 4 : 224,58547</t>
  </si>
  <si>
    <t>131201201R00</t>
  </si>
  <si>
    <t>Hloubení zapažených jam v hor.3 do 100 m3</t>
  </si>
  <si>
    <t>vsakovací jámy : 2*2*(2+0,65)</t>
  </si>
  <si>
    <t>1,8*1,8*(2+0,65)</t>
  </si>
  <si>
    <t>1,5*1,5*(1,35+0,65)</t>
  </si>
  <si>
    <t>131201209R00</t>
  </si>
  <si>
    <t>Příplatek za lepivost - hloubení zapaž.jam v hor.3</t>
  </si>
  <si>
    <t>Odkaz na mn. položky pořadí 6 : 23,68600</t>
  </si>
  <si>
    <t>drenáž : 0,43*0,4*55,23</t>
  </si>
  <si>
    <t>Odkaz na mn. položky pořadí 8 : 9,49956</t>
  </si>
  <si>
    <t>151101201R00</t>
  </si>
  <si>
    <t>Pažení stěn výkopu - příložné - hloubky do 4 m</t>
  </si>
  <si>
    <t>vsakovací jámy : 4*2*2,65</t>
  </si>
  <si>
    <t>4*1,85*2,65</t>
  </si>
  <si>
    <t>4*1,5*(1,35+0,65)</t>
  </si>
  <si>
    <t>151101211R00</t>
  </si>
  <si>
    <t>Odstranění pažení stěn - příložné - hl. do 4 m</t>
  </si>
  <si>
    <t>Odkaz na mn. položky pořadí 10 : 52,81000</t>
  </si>
  <si>
    <t>151101301R00</t>
  </si>
  <si>
    <t>Rozepření stěn pažení - příložné -  hl. do 4 m</t>
  </si>
  <si>
    <t>vsakovací jámy : 2*2*2,65</t>
  </si>
  <si>
    <t>1,8*1,85*2,65</t>
  </si>
  <si>
    <t>151101311R00</t>
  </si>
  <si>
    <t>Odstranění rozepření stěn - příložné - hl. do 4 m</t>
  </si>
  <si>
    <t>Odkaz na mn. položky pořadí 12 : 23,92450</t>
  </si>
  <si>
    <t>Odkaz na mn. položky pořadí 16 : 15,37910*-1</t>
  </si>
  <si>
    <t>Odkaz na mn. položky pořadí 14 : 242,39193*10</t>
  </si>
  <si>
    <t>zpětný násyp  pod krajnicí a okolo obrub plocha násypu 0,11m2/m : 0,11*(4,5+4,8+6,1+5+18,62+5,05+7,4+5,5+10,85+10)</t>
  </si>
  <si>
    <t>0,11*(2,59+7,25+9,35+3,65+4,15+3,4+10,7+10,65+10,25)</t>
  </si>
  <si>
    <t>Odkaz na mn. položky pořadí 14 : 242,39193</t>
  </si>
  <si>
    <t xml:space="preserve">vsakovací jámy : </t>
  </si>
  <si>
    <t>2*2*0,5</t>
  </si>
  <si>
    <t>1,8*1,8*0,5</t>
  </si>
  <si>
    <t>1,5*1,5*0,5</t>
  </si>
  <si>
    <t>180402112R00</t>
  </si>
  <si>
    <t>Založení trávníku parkového výsevem svah do 1:2</t>
  </si>
  <si>
    <t>Odkaz na mn. položky pořadí 25 : 209,71500</t>
  </si>
  <si>
    <t>komunkace poměr šd/asf 4,88/3,5=1,39 : (5,52+50,83+78,57+58,57)*1,39</t>
  </si>
  <si>
    <t>sjezdy poměr šd/dl 1,13 : (27,94+13,06+36,21)*1,13</t>
  </si>
  <si>
    <t>182001112R00</t>
  </si>
  <si>
    <t>Plošná úprava terénu, nerovnosti do 10 cm svah 1:2</t>
  </si>
  <si>
    <t>Odkaz na mn. položky pořadí 23 : 209,71500</t>
  </si>
  <si>
    <t>182101101R00</t>
  </si>
  <si>
    <t>Svahování v zářezech v hor. 1 - 4</t>
  </si>
  <si>
    <t>úprava svahů okolo komunikace š 1,5 m : 1,5*(4,5+4,8+6,1+5+18,62+5,05+7,4+5,5+10,85+10)</t>
  </si>
  <si>
    <t>1,5*(2,59+7,25+9,35+3,65+4,15+3,4+10,7+10,65+10,25)</t>
  </si>
  <si>
    <t>182301122R00</t>
  </si>
  <si>
    <t>Rozprostření ornice, svah, tl. 10-15 cm, do 500 m2</t>
  </si>
  <si>
    <t>Odkaz na mn. položky pořadí 22 : 209,71500</t>
  </si>
  <si>
    <t>183403115R00</t>
  </si>
  <si>
    <t>Obdělání půdy kultivátorováním na svahu 1:2</t>
  </si>
  <si>
    <t>Odkaz na mn. položky pořadí 26 : 209,71500</t>
  </si>
  <si>
    <t>183403253R00</t>
  </si>
  <si>
    <t>Obdělání půdy hrabáním, na svahu 1:2</t>
  </si>
  <si>
    <t>Odkaz na mn. položky pořadí 24 : 209,71500</t>
  </si>
  <si>
    <t>zalití trávníku 5x : 209,715*0,01*5</t>
  </si>
  <si>
    <t>Odkaz na mn. položky pořadí 27 : 10,48575</t>
  </si>
  <si>
    <t>Odkaz na mn. položky pořadí 17 : 242,39193</t>
  </si>
  <si>
    <t>Odkaz na mn. položky pořadí 19 : 209,71500*0,03</t>
  </si>
  <si>
    <t>Odkaz na mn. položky pořadí 24 : 209,71500*0,15</t>
  </si>
  <si>
    <t>211531111R00</t>
  </si>
  <si>
    <t>Výplň odvodňovacích žeber kam. hrubě drcen. 63 mm</t>
  </si>
  <si>
    <t>vsakovací jáma : 2*2*2</t>
  </si>
  <si>
    <t>1,8*1,8*2</t>
  </si>
  <si>
    <t>1,5*1,5*1,35</t>
  </si>
  <si>
    <t>211971110R00</t>
  </si>
  <si>
    <t>Opláštění žeber z geotextilie o sklonu do 1 : 2,5</t>
  </si>
  <si>
    <t>vsakovací jáma : 2*2*2+4*2*2</t>
  </si>
  <si>
    <t>1,8*1,8*2+4*1,8*2</t>
  </si>
  <si>
    <t>1,5*1,5*2+4*1,5*1,35</t>
  </si>
  <si>
    <t>drenáž : 0,1*0,4*55,23</t>
  </si>
  <si>
    <t>drenáž : 0,33*0,4*55,23</t>
  </si>
  <si>
    <t>drenáž : 55,23</t>
  </si>
  <si>
    <t>drenáž : 0,4*4*55,23</t>
  </si>
  <si>
    <t>Odkaz na mn. položky pořadí 36 : 55,23000*1,05</t>
  </si>
  <si>
    <t>Odkaz na mn. položky pořadí 37 : 88,36800*1,15</t>
  </si>
  <si>
    <t>Odkaz na mn. položky pořadí 33 : 57,48000*1,15</t>
  </si>
  <si>
    <t>vjezd 950/1 : 1,32</t>
  </si>
  <si>
    <t>vjezd 950/1 : 1,32/0,12</t>
  </si>
  <si>
    <t>komunkace poměr šd/asf 4,2/3,5=1,2 : (5,52+50,83+78,57+58,57)*1,2</t>
  </si>
  <si>
    <t>komunkace poměr šd/asf 4,88/3,5=1,39 : (5,52+50,83+78,57+58,57)*1,39*2</t>
  </si>
  <si>
    <t>sjezdy poměr šd/dl 1,13 : (27,94+13,06+36,21)*1,13*2</t>
  </si>
  <si>
    <t>komunkace poměr šd/asf 3,74/3,5=1,06 : (5,52+50,83+78,57+58,57)*1,06</t>
  </si>
  <si>
    <t>sjezdy : (27,94+13,06+36,21)</t>
  </si>
  <si>
    <t>569903311R00</t>
  </si>
  <si>
    <t>Zřízení zemních krajnic se zhutněním</t>
  </si>
  <si>
    <t>plocha dle cad : 0,1*(9,26+4,65+15,65+10,64)</t>
  </si>
  <si>
    <t>komunkace : (5,52+50,83+78,57+58,57)</t>
  </si>
  <si>
    <t>597092211R00</t>
  </si>
  <si>
    <t>Žlab odvodňovací ACO V 150 K, dl.1000 mm,A15,B125</t>
  </si>
  <si>
    <t>liniový žlab : 5+5</t>
  </si>
  <si>
    <t>597092231R00</t>
  </si>
  <si>
    <t>Čelo kombinované plné, žlab ACO V 150 S</t>
  </si>
  <si>
    <t>liniový žlab : 2+2</t>
  </si>
  <si>
    <t>597092253RU3</t>
  </si>
  <si>
    <t>Krycí rošt ACO Drainlock V 150 S, C 250,dl.500 mm můstkový SW 12 mm, litina</t>
  </si>
  <si>
    <t>liniový žlab : 10*2</t>
  </si>
  <si>
    <t>597092294R00</t>
  </si>
  <si>
    <t>Příplatek ke žlabu V 150 S za únosnost lože D 400</t>
  </si>
  <si>
    <t>liiový žlab : 10</t>
  </si>
  <si>
    <t>597093411R00</t>
  </si>
  <si>
    <t>Žlab odvodňovací ACO S 300 K,dl. 1000 mm,D400,E600</t>
  </si>
  <si>
    <t>liniový žlab : 3</t>
  </si>
  <si>
    <t>597093425R00</t>
  </si>
  <si>
    <t>Vpust ACO S 300 K,dl.500 mm,D400,E600,F900</t>
  </si>
  <si>
    <t>597093431R00</t>
  </si>
  <si>
    <t>Čelo kombinované plné, žlab ACO Drain S 300 K</t>
  </si>
  <si>
    <t>liniový žlab : 2</t>
  </si>
  <si>
    <t>Odkaz na mn. položky pořadí 47 : 4,02000*1,8</t>
  </si>
  <si>
    <t>Kanalizační přípojka z trub PVC, D 125 mm</t>
  </si>
  <si>
    <t>napojení žlabů do vsak jam : 2,5+3</t>
  </si>
  <si>
    <t>napojení liniového žlabu š 300 mm : 2</t>
  </si>
  <si>
    <t>B11 : 1</t>
  </si>
  <si>
    <t>E13 : 1</t>
  </si>
  <si>
    <t>vjezdy : 4,75+6+5</t>
  </si>
  <si>
    <t>2,33+4+3,65</t>
  </si>
  <si>
    <t>5+7,5+5,5</t>
  </si>
  <si>
    <t>Osazení stojat. obrub.bet. s opěrou,lože z C 25/30 vč řezání na potřebné segmeny, spárování</t>
  </si>
  <si>
    <t>4,5+2,6+7,3+4,5+6+4+7,5</t>
  </si>
  <si>
    <t>Odkaz na mn. položky pořadí 66 : 36,40000*0,05</t>
  </si>
  <si>
    <t>Odkaz na mn. položky pořadí 65 : 43,73000*0,05</t>
  </si>
  <si>
    <t>40445023.AR</t>
  </si>
  <si>
    <t>Značka doprav zákazová B1-B34 700 fól 1, EG 7letá</t>
  </si>
  <si>
    <t>40445161.AR</t>
  </si>
  <si>
    <t>Značka dopr dodat E 13 500/500 fól 1, EG 7 letá</t>
  </si>
  <si>
    <t>404459504R</t>
  </si>
  <si>
    <t>Sloupek Fe pr.60 pozinkovaný, l= 3500 mm</t>
  </si>
  <si>
    <t>2+2</t>
  </si>
  <si>
    <t>404459540R</t>
  </si>
  <si>
    <t>Víčko pr. 60</t>
  </si>
  <si>
    <t>3,5+1,6+6,5</t>
  </si>
  <si>
    <t>7,5+4+6+4,5</t>
  </si>
  <si>
    <t>žlab : 2,19</t>
  </si>
  <si>
    <t>asf : 1,19</t>
  </si>
  <si>
    <t>drc kam : 86,84</t>
  </si>
  <si>
    <t>210810053RT1</t>
  </si>
  <si>
    <t>Kabel CYKY-m 750 V 4 x 10 mm2 pevně uložený včetně dodávky kabelu</t>
  </si>
  <si>
    <t>210810045RT1</t>
  </si>
  <si>
    <t>Kabel CYKY-m 750 V 3 x 1,5 mm2 pevně uložený včetně dodávky kabelu</t>
  </si>
  <si>
    <t>210100001R00</t>
  </si>
  <si>
    <t>Ukončení vodičů v rozvaděči + zapojení do 2,5 mm2</t>
  </si>
  <si>
    <t>210100003R00</t>
  </si>
  <si>
    <t>Ukončení vodičů v rozvaděči + zapojení do 16 mm2</t>
  </si>
  <si>
    <t>210220022RT1</t>
  </si>
  <si>
    <t>Vedení uzemňovací v zemi FeZn, D 8 - 10 mm včetně drátu FeZn 10 mm</t>
  </si>
  <si>
    <t>210220021RT1</t>
  </si>
  <si>
    <t>Vedení uzemňovací v zemi FeZn do 120 mm2 vč.svorek včetně pásku FeZn 30 x 4 mm</t>
  </si>
  <si>
    <t>210220302RT2</t>
  </si>
  <si>
    <t>Svorka hromosvodová nad 2 šrouby /ST, SJ, SR, atd/ včetně dodávky svorky SR 3a Fe</t>
  </si>
  <si>
    <t>210220302RT6</t>
  </si>
  <si>
    <t>Svorka hromosvodová nad 2 šrouby /ST, SJ, SR, atd/ včetně dodávky svorky SP kovových částí d 3-12 mm</t>
  </si>
  <si>
    <t>PC348446578</t>
  </si>
  <si>
    <t>Svítidlo venk. sloupové LED 2179 lm, široká uliční optika, s funkcí konstantní světelný tok</t>
  </si>
  <si>
    <t>PC210202077</t>
  </si>
  <si>
    <t>Svítidlo LED na stožár</t>
  </si>
  <si>
    <t>PC21045148664</t>
  </si>
  <si>
    <t>Elektrovýzbroj stožáru GURO EKM 2035 1D2 včetně dodávky</t>
  </si>
  <si>
    <t>210204002R00</t>
  </si>
  <si>
    <t>Stožár osvětlovací sadový - ocelový</t>
  </si>
  <si>
    <t>PC31672178</t>
  </si>
  <si>
    <t>Stožár SB4 typ</t>
  </si>
  <si>
    <t>210010023RT1</t>
  </si>
  <si>
    <t>Trubka tuhá z PVC uložená pevně, 29 mm včetně dodávky trubky 1532</t>
  </si>
  <si>
    <t>905      R01</t>
  </si>
  <si>
    <t>Hzs-revize provoz.souboru a st.obj. Revize</t>
  </si>
  <si>
    <t>h</t>
  </si>
  <si>
    <t>905 002</t>
  </si>
  <si>
    <t>Napojení na stávající zařízení</t>
  </si>
  <si>
    <t>905 003</t>
  </si>
  <si>
    <t>Demontáž stávajícího zařízení, odvoz a likvidace</t>
  </si>
  <si>
    <t>460010012RT2</t>
  </si>
  <si>
    <t>Vytýčení trasy vn vedení v přehledném terénu délka trasy do 500 m</t>
  </si>
  <si>
    <t>km</t>
  </si>
  <si>
    <t>460200163R00</t>
  </si>
  <si>
    <t>Výkop kabelové rýhy 35/80 cm  hor.3</t>
  </si>
  <si>
    <t>460200303R00</t>
  </si>
  <si>
    <t>Výkop kabelové rýhy 50/120 cm hor.3</t>
  </si>
  <si>
    <t>460050703R00</t>
  </si>
  <si>
    <t>Jáma do 2 m3 pro stožár veřejného osvětlení, hor.3</t>
  </si>
  <si>
    <t>460560163R00</t>
  </si>
  <si>
    <t>Zához rýhy 35/80 cm, hornina třídy 3</t>
  </si>
  <si>
    <t>460560303R00</t>
  </si>
  <si>
    <t>Zához rýhy 50/120 cm, hornina třídy 3</t>
  </si>
  <si>
    <t>PC460100075</t>
  </si>
  <si>
    <t>Pouzdrový základ 600x600, v.1000</t>
  </si>
  <si>
    <t>460600001RT8</t>
  </si>
  <si>
    <t>Naložení a odvoz zeminy odvoz na vzdálenost 10000 m</t>
  </si>
  <si>
    <t>460600002R00</t>
  </si>
  <si>
    <t>Příplatek za odvoz za každých dalších 1000 m</t>
  </si>
  <si>
    <t>Odkaz na mn. položky pořadí 25 : 27,00000*10</t>
  </si>
  <si>
    <t>Odkaz na mn. položky pořadí 25 : 27,00000</t>
  </si>
  <si>
    <t>460620013R00</t>
  </si>
  <si>
    <t>Provizorní úprava terénu v přírodní hornině 3</t>
  </si>
  <si>
    <t>460620006RT1</t>
  </si>
  <si>
    <t>Osetí povrchu trávou včetně dodávky osiva</t>
  </si>
  <si>
    <t>PC460921185</t>
  </si>
  <si>
    <t>Zaměření trasy kabelového vedení</t>
  </si>
  <si>
    <t>PC460921186</t>
  </si>
  <si>
    <t>obetonování chráničky</t>
  </si>
  <si>
    <t>23170126R</t>
  </si>
  <si>
    <t>Soudal studnařská montážní pěna 750 ml</t>
  </si>
  <si>
    <t>460420022RT3</t>
  </si>
  <si>
    <t>Zřízení kabelového lože v rýze š. do 65 cm z písku lože tloušťky 20 cm</t>
  </si>
  <si>
    <t>460520151U00</t>
  </si>
  <si>
    <t>Křižovatka žlab+inženýrské sítě</t>
  </si>
  <si>
    <t>460490012RT1</t>
  </si>
  <si>
    <t>Fólie výstražná z PVC, šířka 33 cm fólie PVC šířka 33 cm</t>
  </si>
  <si>
    <t>PC38045348131</t>
  </si>
  <si>
    <t>Chránička kabelu ohebná dvouplášťová 63/50, výkop dodávka a montáž</t>
  </si>
  <si>
    <t>PC38045348132</t>
  </si>
  <si>
    <t>Chránička kabelu ohebná dvouplášťová 110/90, výkop dodávka a montáž</t>
  </si>
  <si>
    <t>005111020R</t>
  </si>
  <si>
    <t>Vytyčení stavby</t>
  </si>
  <si>
    <t>Soubor</t>
  </si>
  <si>
    <t>VRN</t>
  </si>
  <si>
    <t>POL99_8</t>
  </si>
  <si>
    <t>005111021R</t>
  </si>
  <si>
    <t>Vytyčení inženýrských sítí</t>
  </si>
  <si>
    <t>005121 R</t>
  </si>
  <si>
    <t>Zařízení staveniště</t>
  </si>
  <si>
    <t>005211030R</t>
  </si>
  <si>
    <t xml:space="preserve">Dočasná dopravní opatření </t>
  </si>
  <si>
    <t>přechodné značení vč PD a inž činnosti : 1</t>
  </si>
  <si>
    <t>005211080R</t>
  </si>
  <si>
    <t>Bezpečnostní a hygienická opatření na staveništi  vč oplocení staveniště</t>
  </si>
  <si>
    <t>005211010R</t>
  </si>
  <si>
    <t>Předání a převzetí staveniště</t>
  </si>
  <si>
    <t>00523  R</t>
  </si>
  <si>
    <t>Zkoušky a revize</t>
  </si>
  <si>
    <t xml:space="preserve">statická zatěž zk na zemní plání a kční vrstvě á100 m : </t>
  </si>
  <si>
    <t xml:space="preserve">větev a : </t>
  </si>
  <si>
    <t>komunikace : 2+2</t>
  </si>
  <si>
    <t>chodník : 1+1</t>
  </si>
  <si>
    <t>sjezdy : 1+1</t>
  </si>
  <si>
    <t>větev b : 1+1</t>
  </si>
  <si>
    <t>005241010R</t>
  </si>
  <si>
    <t xml:space="preserve">Dokumentace skutečného provedení </t>
  </si>
  <si>
    <t>005241020R</t>
  </si>
  <si>
    <t>Geodetické zaměření skutečného provedení  - geometrický plán pro vklad do KN</t>
  </si>
  <si>
    <t>00524 R</t>
  </si>
  <si>
    <t>Předání a převzetí díla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</si>
</sst>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21"/>
      <name val="Arial CE"/>
      <charset val="238"/>
    </font>
    <font>
      <sz val="8"/>
      <color rgb="FFDE3801"/>
      <name val="Arial CE"/>
      <charset val="238"/>
    </font>
    <font>
      <sz val="8"/>
      <color indexed="14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165" fontId="8" fillId="3" borderId="0" xfId="0" applyNumberFormat="1" applyFont="1" applyFill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165" fontId="18" fillId="0" borderId="0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abSelected="1"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2" t="s">
        <v>41</v>
      </c>
      <c r="B2" s="72"/>
      <c r="C2" s="72"/>
      <c r="D2" s="72"/>
      <c r="E2" s="72"/>
      <c r="F2" s="72"/>
      <c r="G2" s="72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71"/>
  <sheetViews>
    <sheetView showGridLines="0" topLeftCell="B18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0" customWidth="1"/>
    <col min="4" max="4" width="13" style="50" customWidth="1"/>
    <col min="5" max="5" width="9.7109375" style="50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6" t="s">
        <v>38</v>
      </c>
      <c r="B1" s="73" t="s">
        <v>4</v>
      </c>
      <c r="C1" s="74"/>
      <c r="D1" s="74"/>
      <c r="E1" s="74"/>
      <c r="F1" s="74"/>
      <c r="G1" s="74"/>
      <c r="H1" s="74"/>
      <c r="I1" s="74"/>
      <c r="J1" s="75"/>
    </row>
    <row r="2" spans="1:15" ht="36" customHeight="1" x14ac:dyDescent="0.2">
      <c r="A2" s="2"/>
      <c r="B2" s="104" t="s">
        <v>24</v>
      </c>
      <c r="C2" s="105"/>
      <c r="D2" s="106" t="s">
        <v>44</v>
      </c>
      <c r="E2" s="107" t="s">
        <v>45</v>
      </c>
      <c r="F2" s="108"/>
      <c r="G2" s="108"/>
      <c r="H2" s="108"/>
      <c r="I2" s="108"/>
      <c r="J2" s="109"/>
      <c r="O2" s="1"/>
    </row>
    <row r="3" spans="1:15" ht="27" hidden="1" customHeight="1" x14ac:dyDescent="0.2">
      <c r="A3" s="2"/>
      <c r="B3" s="110"/>
      <c r="C3" s="105"/>
      <c r="D3" s="111"/>
      <c r="E3" s="112"/>
      <c r="F3" s="113"/>
      <c r="G3" s="113"/>
      <c r="H3" s="113"/>
      <c r="I3" s="113"/>
      <c r="J3" s="114"/>
    </row>
    <row r="4" spans="1:15" ht="23.25" customHeight="1" x14ac:dyDescent="0.2">
      <c r="A4" s="2"/>
      <c r="B4" s="115"/>
      <c r="C4" s="116"/>
      <c r="D4" s="117"/>
      <c r="E4" s="118"/>
      <c r="F4" s="118"/>
      <c r="G4" s="118"/>
      <c r="H4" s="118"/>
      <c r="I4" s="118"/>
      <c r="J4" s="119"/>
    </row>
    <row r="5" spans="1:15" ht="24" customHeight="1" x14ac:dyDescent="0.2">
      <c r="A5" s="2"/>
      <c r="B5" s="30" t="s">
        <v>23</v>
      </c>
      <c r="D5" s="120" t="s">
        <v>46</v>
      </c>
      <c r="E5" s="87"/>
      <c r="F5" s="87"/>
      <c r="G5" s="87"/>
      <c r="H5" s="18" t="s">
        <v>42</v>
      </c>
      <c r="I5" s="124" t="s">
        <v>50</v>
      </c>
      <c r="J5" s="8"/>
    </row>
    <row r="6" spans="1:15" ht="15.75" customHeight="1" x14ac:dyDescent="0.2">
      <c r="A6" s="2"/>
      <c r="B6" s="27"/>
      <c r="C6" s="52"/>
      <c r="D6" s="121" t="s">
        <v>47</v>
      </c>
      <c r="E6" s="88"/>
      <c r="F6" s="88"/>
      <c r="G6" s="88"/>
      <c r="H6" s="18" t="s">
        <v>36</v>
      </c>
      <c r="I6" s="124" t="s">
        <v>51</v>
      </c>
      <c r="J6" s="8"/>
    </row>
    <row r="7" spans="1:15" ht="15.75" customHeight="1" x14ac:dyDescent="0.2">
      <c r="A7" s="2"/>
      <c r="B7" s="28"/>
      <c r="C7" s="53"/>
      <c r="D7" s="123" t="s">
        <v>49</v>
      </c>
      <c r="E7" s="122" t="s">
        <v>48</v>
      </c>
      <c r="F7" s="89"/>
      <c r="G7" s="89"/>
      <c r="H7" s="23"/>
      <c r="I7" s="22"/>
      <c r="J7" s="33"/>
    </row>
    <row r="8" spans="1:15" ht="24" hidden="1" customHeight="1" x14ac:dyDescent="0.2">
      <c r="A8" s="2"/>
      <c r="B8" s="30" t="s">
        <v>21</v>
      </c>
      <c r="D8" s="125" t="s">
        <v>52</v>
      </c>
      <c r="H8" s="18" t="s">
        <v>42</v>
      </c>
      <c r="I8" s="124" t="s">
        <v>56</v>
      </c>
      <c r="J8" s="8"/>
    </row>
    <row r="9" spans="1:15" ht="15.75" hidden="1" customHeight="1" x14ac:dyDescent="0.2">
      <c r="A9" s="2"/>
      <c r="B9" s="2"/>
      <c r="D9" s="125" t="s">
        <v>53</v>
      </c>
      <c r="H9" s="18" t="s">
        <v>36</v>
      </c>
      <c r="I9" s="124" t="s">
        <v>57</v>
      </c>
      <c r="J9" s="8"/>
    </row>
    <row r="10" spans="1:15" ht="15.75" hidden="1" customHeight="1" x14ac:dyDescent="0.2">
      <c r="A10" s="2"/>
      <c r="B10" s="34"/>
      <c r="C10" s="53"/>
      <c r="D10" s="123" t="s">
        <v>55</v>
      </c>
      <c r="E10" s="126" t="s">
        <v>54</v>
      </c>
      <c r="F10" s="23"/>
      <c r="G10" s="14"/>
      <c r="H10" s="14"/>
      <c r="I10" s="35"/>
      <c r="J10" s="33"/>
    </row>
    <row r="11" spans="1:15" ht="24" customHeight="1" x14ac:dyDescent="0.2">
      <c r="A11" s="2"/>
      <c r="B11" s="30" t="s">
        <v>20</v>
      </c>
      <c r="D11" s="127"/>
      <c r="E11" s="127"/>
      <c r="F11" s="127"/>
      <c r="G11" s="127"/>
      <c r="H11" s="18" t="s">
        <v>42</v>
      </c>
      <c r="I11" s="132"/>
      <c r="J11" s="8"/>
    </row>
    <row r="12" spans="1:15" ht="15.75" customHeight="1" x14ac:dyDescent="0.2">
      <c r="A12" s="2"/>
      <c r="B12" s="27"/>
      <c r="C12" s="52"/>
      <c r="D12" s="128"/>
      <c r="E12" s="128"/>
      <c r="F12" s="128"/>
      <c r="G12" s="128"/>
      <c r="H12" s="18" t="s">
        <v>36</v>
      </c>
      <c r="I12" s="132"/>
      <c r="J12" s="8"/>
    </row>
    <row r="13" spans="1:15" ht="15.75" customHeight="1" x14ac:dyDescent="0.2">
      <c r="A13" s="2"/>
      <c r="B13" s="28"/>
      <c r="C13" s="53"/>
      <c r="D13" s="131"/>
      <c r="E13" s="129"/>
      <c r="F13" s="130"/>
      <c r="G13" s="130"/>
      <c r="H13" s="19"/>
      <c r="I13" s="22"/>
      <c r="J13" s="33"/>
    </row>
    <row r="14" spans="1:15" ht="24" customHeight="1" x14ac:dyDescent="0.2">
      <c r="A14" s="2"/>
      <c r="B14" s="42" t="s">
        <v>22</v>
      </c>
      <c r="C14" s="54"/>
      <c r="D14" s="55" t="s">
        <v>43</v>
      </c>
      <c r="E14" s="56"/>
      <c r="F14" s="43"/>
      <c r="G14" s="43"/>
      <c r="H14" s="44"/>
      <c r="I14" s="43"/>
      <c r="J14" s="45"/>
    </row>
    <row r="15" spans="1:15" ht="32.25" customHeight="1" x14ac:dyDescent="0.2">
      <c r="A15" s="2"/>
      <c r="B15" s="34" t="s">
        <v>34</v>
      </c>
      <c r="C15" s="57"/>
      <c r="D15" s="51"/>
      <c r="E15" s="82"/>
      <c r="F15" s="82"/>
      <c r="G15" s="83"/>
      <c r="H15" s="83"/>
      <c r="I15" s="83" t="s">
        <v>31</v>
      </c>
      <c r="J15" s="84"/>
    </row>
    <row r="16" spans="1:15" ht="23.25" customHeight="1" x14ac:dyDescent="0.2">
      <c r="A16" s="194" t="s">
        <v>26</v>
      </c>
      <c r="B16" s="37" t="s">
        <v>26</v>
      </c>
      <c r="C16" s="58"/>
      <c r="D16" s="59"/>
      <c r="E16" s="79"/>
      <c r="F16" s="80"/>
      <c r="G16" s="79"/>
      <c r="H16" s="80"/>
      <c r="I16" s="79">
        <f>SUMIF(F54:F67,A16,I54:I67)+SUMIF(F54:F67,"PSU",I54:I67)</f>
        <v>0</v>
      </c>
      <c r="J16" s="81"/>
    </row>
    <row r="17" spans="1:10" ht="23.25" customHeight="1" x14ac:dyDescent="0.2">
      <c r="A17" s="194" t="s">
        <v>27</v>
      </c>
      <c r="B17" s="37" t="s">
        <v>27</v>
      </c>
      <c r="C17" s="58"/>
      <c r="D17" s="59"/>
      <c r="E17" s="79"/>
      <c r="F17" s="80"/>
      <c r="G17" s="79"/>
      <c r="H17" s="80"/>
      <c r="I17" s="79">
        <f>SUMIF(F54:F67,A17,I54:I67)</f>
        <v>0</v>
      </c>
      <c r="J17" s="81"/>
    </row>
    <row r="18" spans="1:10" ht="23.25" customHeight="1" x14ac:dyDescent="0.2">
      <c r="A18" s="194" t="s">
        <v>28</v>
      </c>
      <c r="B18" s="37" t="s">
        <v>28</v>
      </c>
      <c r="C18" s="58"/>
      <c r="D18" s="59"/>
      <c r="E18" s="79"/>
      <c r="F18" s="80"/>
      <c r="G18" s="79"/>
      <c r="H18" s="80"/>
      <c r="I18" s="79">
        <f>SUMIF(F54:F67,A18,I54:I67)</f>
        <v>0</v>
      </c>
      <c r="J18" s="81"/>
    </row>
    <row r="19" spans="1:10" ht="23.25" customHeight="1" x14ac:dyDescent="0.2">
      <c r="A19" s="194" t="s">
        <v>94</v>
      </c>
      <c r="B19" s="37" t="s">
        <v>29</v>
      </c>
      <c r="C19" s="58"/>
      <c r="D19" s="59"/>
      <c r="E19" s="79"/>
      <c r="F19" s="80"/>
      <c r="G19" s="79"/>
      <c r="H19" s="80"/>
      <c r="I19" s="79">
        <f>SUMIF(F54:F67,A19,I54:I67)</f>
        <v>0</v>
      </c>
      <c r="J19" s="81"/>
    </row>
    <row r="20" spans="1:10" ht="23.25" customHeight="1" x14ac:dyDescent="0.2">
      <c r="A20" s="194" t="s">
        <v>95</v>
      </c>
      <c r="B20" s="37" t="s">
        <v>30</v>
      </c>
      <c r="C20" s="58"/>
      <c r="D20" s="59"/>
      <c r="E20" s="79"/>
      <c r="F20" s="80"/>
      <c r="G20" s="79"/>
      <c r="H20" s="80"/>
      <c r="I20" s="79">
        <f>SUMIF(F54:F67,A20,I54:I67)</f>
        <v>0</v>
      </c>
      <c r="J20" s="81"/>
    </row>
    <row r="21" spans="1:10" ht="23.25" customHeight="1" x14ac:dyDescent="0.2">
      <c r="A21" s="2"/>
      <c r="B21" s="47" t="s">
        <v>31</v>
      </c>
      <c r="C21" s="60"/>
      <c r="D21" s="61"/>
      <c r="E21" s="85"/>
      <c r="F21" s="86"/>
      <c r="G21" s="85"/>
      <c r="H21" s="86"/>
      <c r="I21" s="85">
        <f>SUM(I16:J20)</f>
        <v>0</v>
      </c>
      <c r="J21" s="95"/>
    </row>
    <row r="22" spans="1:10" ht="33" customHeight="1" x14ac:dyDescent="0.2">
      <c r="A22" s="2"/>
      <c r="B22" s="41" t="s">
        <v>35</v>
      </c>
      <c r="C22" s="58"/>
      <c r="D22" s="59"/>
      <c r="E22" s="62"/>
      <c r="F22" s="38"/>
      <c r="G22" s="32"/>
      <c r="H22" s="32"/>
      <c r="I22" s="32"/>
      <c r="J22" s="39"/>
    </row>
    <row r="23" spans="1:10" ht="23.25" customHeight="1" x14ac:dyDescent="0.2">
      <c r="A23" s="2">
        <f>ZakladDPHSni*SazbaDPH1/100</f>
        <v>0</v>
      </c>
      <c r="B23" s="37" t="s">
        <v>13</v>
      </c>
      <c r="C23" s="58"/>
      <c r="D23" s="59"/>
      <c r="E23" s="63">
        <v>15</v>
      </c>
      <c r="F23" s="38" t="s">
        <v>0</v>
      </c>
      <c r="G23" s="93">
        <f>ZakladDPHSniVypocet</f>
        <v>0</v>
      </c>
      <c r="H23" s="94"/>
      <c r="I23" s="94"/>
      <c r="J23" s="39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7" t="s">
        <v>14</v>
      </c>
      <c r="C24" s="58"/>
      <c r="D24" s="59"/>
      <c r="E24" s="63">
        <f>SazbaDPH1</f>
        <v>15</v>
      </c>
      <c r="F24" s="38" t="s">
        <v>0</v>
      </c>
      <c r="G24" s="91">
        <f>A23</f>
        <v>0</v>
      </c>
      <c r="H24" s="92"/>
      <c r="I24" s="92"/>
      <c r="J24" s="39" t="str">
        <f t="shared" si="0"/>
        <v>CZK</v>
      </c>
    </row>
    <row r="25" spans="1:10" ht="23.25" customHeight="1" x14ac:dyDescent="0.2">
      <c r="A25" s="2">
        <f>ZakladDPHZakl*SazbaDPH2/100</f>
        <v>0</v>
      </c>
      <c r="B25" s="37" t="s">
        <v>15</v>
      </c>
      <c r="C25" s="58"/>
      <c r="D25" s="59"/>
      <c r="E25" s="63">
        <v>21</v>
      </c>
      <c r="F25" s="38" t="s">
        <v>0</v>
      </c>
      <c r="G25" s="93">
        <f>ZakladDPHZaklVypocet</f>
        <v>0</v>
      </c>
      <c r="H25" s="94"/>
      <c r="I25" s="94"/>
      <c r="J25" s="39" t="str">
        <f t="shared" si="0"/>
        <v>CZK</v>
      </c>
    </row>
    <row r="26" spans="1:10" ht="23.25" customHeight="1" x14ac:dyDescent="0.2">
      <c r="A26" s="2">
        <f>(A25-INT(A25))*100</f>
        <v>0</v>
      </c>
      <c r="B26" s="31" t="s">
        <v>16</v>
      </c>
      <c r="C26" s="64"/>
      <c r="D26" s="51"/>
      <c r="E26" s="65">
        <f>SazbaDPH2</f>
        <v>21</v>
      </c>
      <c r="F26" s="29" t="s">
        <v>0</v>
      </c>
      <c r="G26" s="76">
        <f>A25</f>
        <v>0</v>
      </c>
      <c r="H26" s="77"/>
      <c r="I26" s="77"/>
      <c r="J26" s="36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0" t="s">
        <v>5</v>
      </c>
      <c r="C27" s="66"/>
      <c r="D27" s="67"/>
      <c r="E27" s="66"/>
      <c r="F27" s="16"/>
      <c r="G27" s="78">
        <f>CenaCelkem-(ZakladDPHSni+DPHSni+ZakladDPHZakl+DPHZakl)</f>
        <v>0</v>
      </c>
      <c r="H27" s="78"/>
      <c r="I27" s="78"/>
      <c r="J27" s="40" t="str">
        <f t="shared" si="0"/>
        <v>CZK</v>
      </c>
    </row>
    <row r="28" spans="1:10" ht="27.75" hidden="1" customHeight="1" thickBot="1" x14ac:dyDescent="0.25">
      <c r="A28" s="2"/>
      <c r="B28" s="163" t="s">
        <v>25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37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70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68" t="s">
        <v>12</v>
      </c>
      <c r="D32" s="69"/>
      <c r="E32" s="69"/>
      <c r="F32" s="15" t="s">
        <v>11</v>
      </c>
      <c r="G32" s="25"/>
      <c r="H32" s="26"/>
      <c r="I32" s="25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0"/>
      <c r="D34" s="96"/>
      <c r="E34" s="97"/>
      <c r="G34" s="98"/>
      <c r="H34" s="99"/>
      <c r="I34" s="99"/>
      <c r="J34" s="24"/>
    </row>
    <row r="35" spans="1:10" ht="12.75" customHeight="1" x14ac:dyDescent="0.2">
      <c r="A35" s="2"/>
      <c r="B35" s="2"/>
      <c r="D35" s="90" t="s">
        <v>2</v>
      </c>
      <c r="E35" s="90"/>
      <c r="H35" s="10" t="s">
        <v>3</v>
      </c>
      <c r="J35" s="9"/>
    </row>
    <row r="36" spans="1:10" ht="13.5" customHeight="1" thickBot="1" x14ac:dyDescent="0.25">
      <c r="A36" s="11"/>
      <c r="B36" s="11"/>
      <c r="C36" s="71"/>
      <c r="D36" s="71"/>
      <c r="E36" s="71"/>
      <c r="F36" s="12"/>
      <c r="G36" s="12"/>
      <c r="H36" s="12"/>
      <c r="I36" s="12"/>
      <c r="J36" s="13"/>
    </row>
    <row r="37" spans="1:10" ht="27" customHeight="1" x14ac:dyDescent="0.2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58</v>
      </c>
      <c r="C39" s="145"/>
      <c r="D39" s="145"/>
      <c r="E39" s="145"/>
      <c r="F39" s="146">
        <f>'SO 101 1 Pol'!AE369+'SO 101 2 Pol'!AE227+'SO 401 1 Pol'!AE52+'SO VRN 1 Pol'!AE28</f>
        <v>0</v>
      </c>
      <c r="G39" s="147">
        <f>'SO 101 1 Pol'!AF369+'SO 101 2 Pol'!AF227+'SO 401 1 Pol'!AF52+'SO VRN 1 Pol'!AF28</f>
        <v>0</v>
      </c>
      <c r="H39" s="148">
        <f>(F39*SazbaDPH1/100)+(G39*SazbaDPH2/100)</f>
        <v>0</v>
      </c>
      <c r="I39" s="148">
        <f>F39+G39+H39</f>
        <v>0</v>
      </c>
      <c r="J39" s="149" t="str">
        <f>IF(CenaCelkemVypocet=0,"",I39/CenaCelkemVypocet*100)</f>
        <v/>
      </c>
    </row>
    <row r="40" spans="1:10" ht="25.5" customHeight="1" x14ac:dyDescent="0.2">
      <c r="A40" s="134">
        <v>2</v>
      </c>
      <c r="B40" s="150" t="s">
        <v>59</v>
      </c>
      <c r="C40" s="151" t="s">
        <v>60</v>
      </c>
      <c r="D40" s="151"/>
      <c r="E40" s="151"/>
      <c r="F40" s="152">
        <f>'SO 101 1 Pol'!AE369+'SO 101 2 Pol'!AE227</f>
        <v>0</v>
      </c>
      <c r="G40" s="153">
        <f>'SO 101 1 Pol'!AF369+'SO 101 2 Pol'!AF227</f>
        <v>0</v>
      </c>
      <c r="H40" s="153">
        <f>(F40*SazbaDPH1/100)+(G40*SazbaDPH2/100)</f>
        <v>0</v>
      </c>
      <c r="I40" s="153">
        <f>F40+G40+H40</f>
        <v>0</v>
      </c>
      <c r="J40" s="154" t="str">
        <f>IF(CenaCelkemVypocet=0,"",I40/CenaCelkemVypocet*100)</f>
        <v/>
      </c>
    </row>
    <row r="41" spans="1:10" ht="25.5" customHeight="1" x14ac:dyDescent="0.2">
      <c r="A41" s="134">
        <v>3</v>
      </c>
      <c r="B41" s="155" t="s">
        <v>61</v>
      </c>
      <c r="C41" s="145" t="s">
        <v>62</v>
      </c>
      <c r="D41" s="145"/>
      <c r="E41" s="145"/>
      <c r="F41" s="156">
        <f>'SO 101 1 Pol'!AE369</f>
        <v>0</v>
      </c>
      <c r="G41" s="148">
        <f>'SO 101 1 Pol'!AF369</f>
        <v>0</v>
      </c>
      <c r="H41" s="148">
        <f>(F41*SazbaDPH1/100)+(G41*SazbaDPH2/100)</f>
        <v>0</v>
      </c>
      <c r="I41" s="148">
        <f>F41+G41+H41</f>
        <v>0</v>
      </c>
      <c r="J41" s="149" t="str">
        <f>IF(CenaCelkemVypocet=0,"",I41/CenaCelkemVypocet*100)</f>
        <v/>
      </c>
    </row>
    <row r="42" spans="1:10" ht="25.5" customHeight="1" x14ac:dyDescent="0.2">
      <c r="A42" s="134">
        <v>3</v>
      </c>
      <c r="B42" s="155" t="s">
        <v>63</v>
      </c>
      <c r="C42" s="145" t="s">
        <v>64</v>
      </c>
      <c r="D42" s="145"/>
      <c r="E42" s="145"/>
      <c r="F42" s="156">
        <f>'SO 101 2 Pol'!AE227</f>
        <v>0</v>
      </c>
      <c r="G42" s="148">
        <f>'SO 101 2 Pol'!AF227</f>
        <v>0</v>
      </c>
      <c r="H42" s="148">
        <f>(F42*SazbaDPH1/100)+(G42*SazbaDPH2/100)</f>
        <v>0</v>
      </c>
      <c r="I42" s="148">
        <f>F42+G42+H42</f>
        <v>0</v>
      </c>
      <c r="J42" s="149" t="str">
        <f>IF(CenaCelkemVypocet=0,"",I42/CenaCelkemVypocet*100)</f>
        <v/>
      </c>
    </row>
    <row r="43" spans="1:10" ht="25.5" customHeight="1" x14ac:dyDescent="0.2">
      <c r="A43" s="134">
        <v>2</v>
      </c>
      <c r="B43" s="150" t="s">
        <v>65</v>
      </c>
      <c r="C43" s="151" t="s">
        <v>66</v>
      </c>
      <c r="D43" s="151"/>
      <c r="E43" s="151"/>
      <c r="F43" s="152">
        <f>'SO 401 1 Pol'!AE52</f>
        <v>0</v>
      </c>
      <c r="G43" s="153">
        <f>'SO 401 1 Pol'!AF52</f>
        <v>0</v>
      </c>
      <c r="H43" s="153">
        <f>(F43*SazbaDPH1/100)+(G43*SazbaDPH2/100)</f>
        <v>0</v>
      </c>
      <c r="I43" s="153">
        <f>F43+G43+H43</f>
        <v>0</v>
      </c>
      <c r="J43" s="154" t="str">
        <f>IF(CenaCelkemVypocet=0,"",I43/CenaCelkemVypocet*100)</f>
        <v/>
      </c>
    </row>
    <row r="44" spans="1:10" ht="25.5" customHeight="1" x14ac:dyDescent="0.2">
      <c r="A44" s="134">
        <v>3</v>
      </c>
      <c r="B44" s="155" t="s">
        <v>61</v>
      </c>
      <c r="C44" s="145" t="s">
        <v>66</v>
      </c>
      <c r="D44" s="145"/>
      <c r="E44" s="145"/>
      <c r="F44" s="156">
        <f>'SO 401 1 Pol'!AE52</f>
        <v>0</v>
      </c>
      <c r="G44" s="148">
        <f>'SO 401 1 Pol'!AF52</f>
        <v>0</v>
      </c>
      <c r="H44" s="148">
        <f>(F44*SazbaDPH1/100)+(G44*SazbaDPH2/100)</f>
        <v>0</v>
      </c>
      <c r="I44" s="148">
        <f>F44+G44+H44</f>
        <v>0</v>
      </c>
      <c r="J44" s="149" t="str">
        <f>IF(CenaCelkemVypocet=0,"",I44/CenaCelkemVypocet*100)</f>
        <v/>
      </c>
    </row>
    <row r="45" spans="1:10" ht="25.5" customHeight="1" x14ac:dyDescent="0.2">
      <c r="A45" s="134">
        <v>2</v>
      </c>
      <c r="B45" s="150" t="s">
        <v>67</v>
      </c>
      <c r="C45" s="151" t="s">
        <v>68</v>
      </c>
      <c r="D45" s="151"/>
      <c r="E45" s="151"/>
      <c r="F45" s="152">
        <f>'SO VRN 1 Pol'!AE28</f>
        <v>0</v>
      </c>
      <c r="G45" s="153">
        <f>'SO VRN 1 Pol'!AF28</f>
        <v>0</v>
      </c>
      <c r="H45" s="153">
        <f>(F45*SazbaDPH1/100)+(G45*SazbaDPH2/100)</f>
        <v>0</v>
      </c>
      <c r="I45" s="153">
        <f>F45+G45+H45</f>
        <v>0</v>
      </c>
      <c r="J45" s="154" t="str">
        <f>IF(CenaCelkemVypocet=0,"",I45/CenaCelkemVypocet*100)</f>
        <v/>
      </c>
    </row>
    <row r="46" spans="1:10" ht="25.5" customHeight="1" x14ac:dyDescent="0.2">
      <c r="A46" s="134">
        <v>3</v>
      </c>
      <c r="B46" s="155" t="s">
        <v>61</v>
      </c>
      <c r="C46" s="145" t="s">
        <v>68</v>
      </c>
      <c r="D46" s="145"/>
      <c r="E46" s="145"/>
      <c r="F46" s="156">
        <f>'SO VRN 1 Pol'!AE28</f>
        <v>0</v>
      </c>
      <c r="G46" s="148">
        <f>'SO VRN 1 Pol'!AF28</f>
        <v>0</v>
      </c>
      <c r="H46" s="148">
        <f>(F46*SazbaDPH1/100)+(G46*SazbaDPH2/100)</f>
        <v>0</v>
      </c>
      <c r="I46" s="148">
        <f>F46+G46+H46</f>
        <v>0</v>
      </c>
      <c r="J46" s="149" t="str">
        <f>IF(CenaCelkemVypocet=0,"",I46/CenaCelkemVypocet*100)</f>
        <v/>
      </c>
    </row>
    <row r="47" spans="1:10" ht="25.5" customHeight="1" x14ac:dyDescent="0.2">
      <c r="A47" s="134"/>
      <c r="B47" s="157" t="s">
        <v>69</v>
      </c>
      <c r="C47" s="158"/>
      <c r="D47" s="158"/>
      <c r="E47" s="159"/>
      <c r="F47" s="160">
        <f>SUMIF(A39:A46,"=1",F39:F46)</f>
        <v>0</v>
      </c>
      <c r="G47" s="161">
        <f>SUMIF(A39:A46,"=1",G39:G46)</f>
        <v>0</v>
      </c>
      <c r="H47" s="161">
        <f>SUMIF(A39:A46,"=1",H39:H46)</f>
        <v>0</v>
      </c>
      <c r="I47" s="161">
        <f>SUMIF(A39:A46,"=1",I39:I46)</f>
        <v>0</v>
      </c>
      <c r="J47" s="162">
        <f>SUMIF(A39:A46,"=1",J39:J46)</f>
        <v>0</v>
      </c>
    </row>
    <row r="51" spans="1:10" ht="15.75" x14ac:dyDescent="0.25">
      <c r="B51" s="173" t="s">
        <v>71</v>
      </c>
    </row>
    <row r="53" spans="1:10" ht="25.5" customHeight="1" x14ac:dyDescent="0.2">
      <c r="A53" s="175"/>
      <c r="B53" s="178" t="s">
        <v>18</v>
      </c>
      <c r="C53" s="178" t="s">
        <v>6</v>
      </c>
      <c r="D53" s="179"/>
      <c r="E53" s="179"/>
      <c r="F53" s="180" t="s">
        <v>72</v>
      </c>
      <c r="G53" s="180"/>
      <c r="H53" s="180"/>
      <c r="I53" s="180" t="s">
        <v>31</v>
      </c>
      <c r="J53" s="180" t="s">
        <v>0</v>
      </c>
    </row>
    <row r="54" spans="1:10" ht="36.75" customHeight="1" x14ac:dyDescent="0.2">
      <c r="A54" s="176"/>
      <c r="B54" s="181" t="s">
        <v>61</v>
      </c>
      <c r="C54" s="182" t="s">
        <v>73</v>
      </c>
      <c r="D54" s="183"/>
      <c r="E54" s="183"/>
      <c r="F54" s="190" t="s">
        <v>26</v>
      </c>
      <c r="G54" s="191"/>
      <c r="H54" s="191"/>
      <c r="I54" s="191">
        <f>'SO 101 1 Pol'!G8+'SO 101 2 Pol'!G8</f>
        <v>0</v>
      </c>
      <c r="J54" s="187" t="str">
        <f>IF(I68=0,"",I54/I68*100)</f>
        <v/>
      </c>
    </row>
    <row r="55" spans="1:10" ht="36.75" customHeight="1" x14ac:dyDescent="0.2">
      <c r="A55" s="176"/>
      <c r="B55" s="181" t="s">
        <v>63</v>
      </c>
      <c r="C55" s="182" t="s">
        <v>74</v>
      </c>
      <c r="D55" s="183"/>
      <c r="E55" s="183"/>
      <c r="F55" s="190" t="s">
        <v>26</v>
      </c>
      <c r="G55" s="191"/>
      <c r="H55" s="191"/>
      <c r="I55" s="191">
        <f>'SO 101 1 Pol'!G163+'SO 101 2 Pol'!G96</f>
        <v>0</v>
      </c>
      <c r="J55" s="187" t="str">
        <f>IF(I68=0,"",I55/I68*100)</f>
        <v/>
      </c>
    </row>
    <row r="56" spans="1:10" ht="36.75" customHeight="1" x14ac:dyDescent="0.2">
      <c r="A56" s="176"/>
      <c r="B56" s="181" t="s">
        <v>75</v>
      </c>
      <c r="C56" s="182" t="s">
        <v>76</v>
      </c>
      <c r="D56" s="183"/>
      <c r="E56" s="183"/>
      <c r="F56" s="190" t="s">
        <v>26</v>
      </c>
      <c r="G56" s="191"/>
      <c r="H56" s="191"/>
      <c r="I56" s="191">
        <f>'SO 101 1 Pol'!G183+'SO 101 2 Pol'!G123</f>
        <v>0</v>
      </c>
      <c r="J56" s="187" t="str">
        <f>IF(I68=0,"",I56/I68*100)</f>
        <v/>
      </c>
    </row>
    <row r="57" spans="1:10" ht="36.75" customHeight="1" x14ac:dyDescent="0.2">
      <c r="A57" s="176"/>
      <c r="B57" s="181" t="s">
        <v>77</v>
      </c>
      <c r="C57" s="182" t="s">
        <v>78</v>
      </c>
      <c r="D57" s="183"/>
      <c r="E57" s="183"/>
      <c r="F57" s="190" t="s">
        <v>26</v>
      </c>
      <c r="G57" s="191"/>
      <c r="H57" s="191"/>
      <c r="I57" s="191">
        <f>'SO 101 1 Pol'!G190</f>
        <v>0</v>
      </c>
      <c r="J57" s="187" t="str">
        <f>IF(I68=0,"",I57/I68*100)</f>
        <v/>
      </c>
    </row>
    <row r="58" spans="1:10" ht="36.75" customHeight="1" x14ac:dyDescent="0.2">
      <c r="A58" s="176"/>
      <c r="B58" s="181" t="s">
        <v>79</v>
      </c>
      <c r="C58" s="182" t="s">
        <v>60</v>
      </c>
      <c r="D58" s="183"/>
      <c r="E58" s="183"/>
      <c r="F58" s="190" t="s">
        <v>26</v>
      </c>
      <c r="G58" s="191"/>
      <c r="H58" s="191"/>
      <c r="I58" s="191">
        <f>'SO 101 1 Pol'!G193+'SO 101 2 Pol'!G128</f>
        <v>0</v>
      </c>
      <c r="J58" s="187" t="str">
        <f>IF(I68=0,"",I58/I68*100)</f>
        <v/>
      </c>
    </row>
    <row r="59" spans="1:10" ht="36.75" customHeight="1" x14ac:dyDescent="0.2">
      <c r="A59" s="176"/>
      <c r="B59" s="181" t="s">
        <v>80</v>
      </c>
      <c r="C59" s="182" t="s">
        <v>81</v>
      </c>
      <c r="D59" s="183"/>
      <c r="E59" s="183"/>
      <c r="F59" s="190" t="s">
        <v>26</v>
      </c>
      <c r="G59" s="191"/>
      <c r="H59" s="191"/>
      <c r="I59" s="191">
        <f>'SO 101 1 Pol'!G263+'SO 101 2 Pol'!G179</f>
        <v>0</v>
      </c>
      <c r="J59" s="187" t="str">
        <f>IF(I68=0,"",I59/I68*100)</f>
        <v/>
      </c>
    </row>
    <row r="60" spans="1:10" ht="36.75" customHeight="1" x14ac:dyDescent="0.2">
      <c r="A60" s="176"/>
      <c r="B60" s="181" t="s">
        <v>82</v>
      </c>
      <c r="C60" s="182" t="s">
        <v>83</v>
      </c>
      <c r="D60" s="183"/>
      <c r="E60" s="183"/>
      <c r="F60" s="190" t="s">
        <v>26</v>
      </c>
      <c r="G60" s="191"/>
      <c r="H60" s="191"/>
      <c r="I60" s="191">
        <f>'SO 101 1 Pol'!G294+'SO 101 2 Pol'!G184</f>
        <v>0</v>
      </c>
      <c r="J60" s="187" t="str">
        <f>IF(I68=0,"",I60/I68*100)</f>
        <v/>
      </c>
    </row>
    <row r="61" spans="1:10" ht="36.75" customHeight="1" x14ac:dyDescent="0.2">
      <c r="A61" s="176"/>
      <c r="B61" s="181" t="s">
        <v>84</v>
      </c>
      <c r="C61" s="182" t="s">
        <v>85</v>
      </c>
      <c r="D61" s="183"/>
      <c r="E61" s="183"/>
      <c r="F61" s="190" t="s">
        <v>26</v>
      </c>
      <c r="G61" s="191"/>
      <c r="H61" s="191"/>
      <c r="I61" s="191">
        <f>'SO 101 1 Pol'!G335</f>
        <v>0</v>
      </c>
      <c r="J61" s="187" t="str">
        <f>IF(I68=0,"",I61/I68*100)</f>
        <v/>
      </c>
    </row>
    <row r="62" spans="1:10" ht="36.75" customHeight="1" x14ac:dyDescent="0.2">
      <c r="A62" s="176"/>
      <c r="B62" s="181" t="s">
        <v>86</v>
      </c>
      <c r="C62" s="182" t="s">
        <v>87</v>
      </c>
      <c r="D62" s="183"/>
      <c r="E62" s="183"/>
      <c r="F62" s="190" t="s">
        <v>26</v>
      </c>
      <c r="G62" s="191"/>
      <c r="H62" s="191"/>
      <c r="I62" s="191">
        <f>'SO 101 1 Pol'!G347+'SO 101 2 Pol'!G213</f>
        <v>0</v>
      </c>
      <c r="J62" s="187" t="str">
        <f>IF(I68=0,"",I62/I68*100)</f>
        <v/>
      </c>
    </row>
    <row r="63" spans="1:10" ht="36.75" customHeight="1" x14ac:dyDescent="0.2">
      <c r="A63" s="176"/>
      <c r="B63" s="181" t="s">
        <v>88</v>
      </c>
      <c r="C63" s="182" t="s">
        <v>73</v>
      </c>
      <c r="D63" s="183"/>
      <c r="E63" s="183"/>
      <c r="F63" s="190" t="s">
        <v>26</v>
      </c>
      <c r="G63" s="191"/>
      <c r="H63" s="191"/>
      <c r="I63" s="191">
        <f>'SO 401 1 Pol'!G26</f>
        <v>0</v>
      </c>
      <c r="J63" s="187" t="str">
        <f>IF(I68=0,"",I63/I68*100)</f>
        <v/>
      </c>
    </row>
    <row r="64" spans="1:10" ht="36.75" customHeight="1" x14ac:dyDescent="0.2">
      <c r="A64" s="176"/>
      <c r="B64" s="181" t="s">
        <v>89</v>
      </c>
      <c r="C64" s="182" t="s">
        <v>90</v>
      </c>
      <c r="D64" s="183"/>
      <c r="E64" s="183"/>
      <c r="F64" s="190" t="s">
        <v>28</v>
      </c>
      <c r="G64" s="191"/>
      <c r="H64" s="191"/>
      <c r="I64" s="191">
        <f>'SO 401 1 Pol'!G8</f>
        <v>0</v>
      </c>
      <c r="J64" s="187" t="str">
        <f>IF(I68=0,"",I64/I68*100)</f>
        <v/>
      </c>
    </row>
    <row r="65" spans="1:10" ht="36.75" customHeight="1" x14ac:dyDescent="0.2">
      <c r="A65" s="176"/>
      <c r="B65" s="181" t="s">
        <v>91</v>
      </c>
      <c r="C65" s="182" t="s">
        <v>92</v>
      </c>
      <c r="D65" s="183"/>
      <c r="E65" s="183"/>
      <c r="F65" s="190" t="s">
        <v>93</v>
      </c>
      <c r="G65" s="191"/>
      <c r="H65" s="191"/>
      <c r="I65" s="191">
        <f>'SO 101 1 Pol'!G349+'SO 101 2 Pol'!G215</f>
        <v>0</v>
      </c>
      <c r="J65" s="187" t="str">
        <f>IF(I68=0,"",I65/I68*100)</f>
        <v/>
      </c>
    </row>
    <row r="66" spans="1:10" ht="36.75" customHeight="1" x14ac:dyDescent="0.2">
      <c r="A66" s="176"/>
      <c r="B66" s="181" t="s">
        <v>94</v>
      </c>
      <c r="C66" s="182" t="s">
        <v>29</v>
      </c>
      <c r="D66" s="183"/>
      <c r="E66" s="183"/>
      <c r="F66" s="190" t="s">
        <v>94</v>
      </c>
      <c r="G66" s="191"/>
      <c r="H66" s="191"/>
      <c r="I66" s="191">
        <f>'SO VRN 1 Pol'!G8</f>
        <v>0</v>
      </c>
      <c r="J66" s="187" t="str">
        <f>IF(I68=0,"",I66/I68*100)</f>
        <v/>
      </c>
    </row>
    <row r="67" spans="1:10" ht="36.75" customHeight="1" x14ac:dyDescent="0.2">
      <c r="A67" s="176"/>
      <c r="B67" s="181" t="s">
        <v>95</v>
      </c>
      <c r="C67" s="182" t="s">
        <v>30</v>
      </c>
      <c r="D67" s="183"/>
      <c r="E67" s="183"/>
      <c r="F67" s="190" t="s">
        <v>95</v>
      </c>
      <c r="G67" s="191"/>
      <c r="H67" s="191"/>
      <c r="I67" s="191">
        <f>'SO VRN 1 Pol'!G12</f>
        <v>0</v>
      </c>
      <c r="J67" s="187" t="str">
        <f>IF(I68=0,"",I67/I68*100)</f>
        <v/>
      </c>
    </row>
    <row r="68" spans="1:10" ht="25.5" customHeight="1" x14ac:dyDescent="0.2">
      <c r="A68" s="177"/>
      <c r="B68" s="184" t="s">
        <v>1</v>
      </c>
      <c r="C68" s="185"/>
      <c r="D68" s="186"/>
      <c r="E68" s="186"/>
      <c r="F68" s="192"/>
      <c r="G68" s="193"/>
      <c r="H68" s="193"/>
      <c r="I68" s="193">
        <f>SUM(I54:I67)</f>
        <v>0</v>
      </c>
      <c r="J68" s="188">
        <f>SUM(J54:J67)</f>
        <v>0</v>
      </c>
    </row>
    <row r="69" spans="1:10" x14ac:dyDescent="0.2">
      <c r="F69" s="133"/>
      <c r="G69" s="133"/>
      <c r="H69" s="133"/>
      <c r="I69" s="133"/>
      <c r="J69" s="189"/>
    </row>
    <row r="70" spans="1:10" x14ac:dyDescent="0.2">
      <c r="F70" s="133"/>
      <c r="G70" s="133"/>
      <c r="H70" s="133"/>
      <c r="I70" s="133"/>
      <c r="J70" s="189"/>
    </row>
    <row r="71" spans="1:10" x14ac:dyDescent="0.2">
      <c r="F71" s="133"/>
      <c r="G71" s="133"/>
      <c r="H71" s="133"/>
      <c r="I71" s="133"/>
      <c r="J71" s="189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4">
    <mergeCell ref="C65:E65"/>
    <mergeCell ref="C66:E66"/>
    <mergeCell ref="C67:E67"/>
    <mergeCell ref="C60:E60"/>
    <mergeCell ref="C61:E61"/>
    <mergeCell ref="C62:E62"/>
    <mergeCell ref="C63:E63"/>
    <mergeCell ref="C64:E64"/>
    <mergeCell ref="C55:E55"/>
    <mergeCell ref="C56:E56"/>
    <mergeCell ref="C57:E57"/>
    <mergeCell ref="C58:E58"/>
    <mergeCell ref="C59:E59"/>
    <mergeCell ref="C44:E44"/>
    <mergeCell ref="C45:E45"/>
    <mergeCell ref="C46:E46"/>
    <mergeCell ref="B47:E47"/>
    <mergeCell ref="C54:E54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0" t="s">
        <v>7</v>
      </c>
      <c r="B1" s="100"/>
      <c r="C1" s="101"/>
      <c r="D1" s="100"/>
      <c r="E1" s="100"/>
      <c r="F1" s="100"/>
      <c r="G1" s="100"/>
    </row>
    <row r="2" spans="1:7" ht="24.95" customHeight="1" x14ac:dyDescent="0.2">
      <c r="A2" s="49" t="s">
        <v>8</v>
      </c>
      <c r="B2" s="48"/>
      <c r="C2" s="102"/>
      <c r="D2" s="102"/>
      <c r="E2" s="102"/>
      <c r="F2" s="102"/>
      <c r="G2" s="103"/>
    </row>
    <row r="3" spans="1:7" ht="24.95" customHeight="1" x14ac:dyDescent="0.2">
      <c r="A3" s="49" t="s">
        <v>9</v>
      </c>
      <c r="B3" s="48"/>
      <c r="C3" s="102"/>
      <c r="D3" s="102"/>
      <c r="E3" s="102"/>
      <c r="F3" s="102"/>
      <c r="G3" s="103"/>
    </row>
    <row r="4" spans="1:7" ht="24.95" customHeight="1" x14ac:dyDescent="0.2">
      <c r="A4" s="49" t="s">
        <v>10</v>
      </c>
      <c r="B4" s="48"/>
      <c r="C4" s="102"/>
      <c r="D4" s="102"/>
      <c r="E4" s="102"/>
      <c r="F4" s="102"/>
      <c r="G4" s="103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B29A2-4EF6-4440-8FF9-2308D270099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96</v>
      </c>
    </row>
    <row r="2" spans="1:60" ht="24.95" customHeight="1" x14ac:dyDescent="0.2">
      <c r="A2" s="196" t="s">
        <v>8</v>
      </c>
      <c r="B2" s="48" t="s">
        <v>44</v>
      </c>
      <c r="C2" s="199" t="s">
        <v>45</v>
      </c>
      <c r="D2" s="197"/>
      <c r="E2" s="197"/>
      <c r="F2" s="197"/>
      <c r="G2" s="198"/>
      <c r="AG2" t="s">
        <v>97</v>
      </c>
    </row>
    <row r="3" spans="1:60" ht="24.95" customHeight="1" x14ac:dyDescent="0.2">
      <c r="A3" s="196" t="s">
        <v>9</v>
      </c>
      <c r="B3" s="48" t="s">
        <v>59</v>
      </c>
      <c r="C3" s="199" t="s">
        <v>60</v>
      </c>
      <c r="D3" s="197"/>
      <c r="E3" s="197"/>
      <c r="F3" s="197"/>
      <c r="G3" s="198"/>
      <c r="AC3" s="174" t="s">
        <v>97</v>
      </c>
      <c r="AG3" t="s">
        <v>98</v>
      </c>
    </row>
    <row r="4" spans="1:60" ht="24.95" customHeight="1" x14ac:dyDescent="0.2">
      <c r="A4" s="200" t="s">
        <v>10</v>
      </c>
      <c r="B4" s="201" t="s">
        <v>61</v>
      </c>
      <c r="C4" s="202" t="s">
        <v>62</v>
      </c>
      <c r="D4" s="203"/>
      <c r="E4" s="203"/>
      <c r="F4" s="203"/>
      <c r="G4" s="204"/>
      <c r="AG4" t="s">
        <v>99</v>
      </c>
    </row>
    <row r="5" spans="1:60" x14ac:dyDescent="0.2">
      <c r="D5" s="10"/>
    </row>
    <row r="6" spans="1:60" ht="38.25" x14ac:dyDescent="0.2">
      <c r="A6" s="206" t="s">
        <v>100</v>
      </c>
      <c r="B6" s="208" t="s">
        <v>101</v>
      </c>
      <c r="C6" s="208" t="s">
        <v>102</v>
      </c>
      <c r="D6" s="207" t="s">
        <v>103</v>
      </c>
      <c r="E6" s="206" t="s">
        <v>104</v>
      </c>
      <c r="F6" s="205" t="s">
        <v>105</v>
      </c>
      <c r="G6" s="206" t="s">
        <v>31</v>
      </c>
      <c r="H6" s="209" t="s">
        <v>32</v>
      </c>
      <c r="I6" s="209" t="s">
        <v>106</v>
      </c>
      <c r="J6" s="209" t="s">
        <v>33</v>
      </c>
      <c r="K6" s="209" t="s">
        <v>107</v>
      </c>
      <c r="L6" s="209" t="s">
        <v>108</v>
      </c>
      <c r="M6" s="209" t="s">
        <v>109</v>
      </c>
      <c r="N6" s="209" t="s">
        <v>110</v>
      </c>
      <c r="O6" s="209" t="s">
        <v>111</v>
      </c>
      <c r="P6" s="209" t="s">
        <v>112</v>
      </c>
      <c r="Q6" s="209" t="s">
        <v>113</v>
      </c>
      <c r="R6" s="209" t="s">
        <v>114</v>
      </c>
      <c r="S6" s="209" t="s">
        <v>115</v>
      </c>
      <c r="T6" s="209" t="s">
        <v>116</v>
      </c>
      <c r="U6" s="209" t="s">
        <v>117</v>
      </c>
      <c r="V6" s="209" t="s">
        <v>118</v>
      </c>
      <c r="W6" s="209" t="s">
        <v>119</v>
      </c>
      <c r="X6" s="209" t="s">
        <v>120</v>
      </c>
      <c r="Y6" s="209" t="s">
        <v>121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42" t="s">
        <v>122</v>
      </c>
      <c r="B8" s="243" t="s">
        <v>61</v>
      </c>
      <c r="C8" s="261" t="s">
        <v>73</v>
      </c>
      <c r="D8" s="244"/>
      <c r="E8" s="245"/>
      <c r="F8" s="246"/>
      <c r="G8" s="247">
        <f>SUMIF(AG9:AG162,"&lt;&gt;NOR",G9:G162)</f>
        <v>0</v>
      </c>
      <c r="H8" s="241"/>
      <c r="I8" s="241">
        <f>SUM(I9:I162)</f>
        <v>0</v>
      </c>
      <c r="J8" s="241"/>
      <c r="K8" s="241">
        <f>SUM(K9:K162)</f>
        <v>0</v>
      </c>
      <c r="L8" s="241"/>
      <c r="M8" s="241">
        <f>SUM(M9:M162)</f>
        <v>0</v>
      </c>
      <c r="N8" s="240"/>
      <c r="O8" s="240">
        <f>SUM(O9:O162)</f>
        <v>54.54</v>
      </c>
      <c r="P8" s="240"/>
      <c r="Q8" s="240">
        <f>SUM(Q9:Q162)</f>
        <v>816.8900000000001</v>
      </c>
      <c r="R8" s="241"/>
      <c r="S8" s="241"/>
      <c r="T8" s="241"/>
      <c r="U8" s="241"/>
      <c r="V8" s="241">
        <f>SUM(V9:V162)</f>
        <v>814.32</v>
      </c>
      <c r="W8" s="241"/>
      <c r="X8" s="241"/>
      <c r="Y8" s="241"/>
      <c r="AG8" t="s">
        <v>123</v>
      </c>
    </row>
    <row r="9" spans="1:60" outlineLevel="1" x14ac:dyDescent="0.2">
      <c r="A9" s="249">
        <v>1</v>
      </c>
      <c r="B9" s="250" t="s">
        <v>124</v>
      </c>
      <c r="C9" s="262" t="s">
        <v>125</v>
      </c>
      <c r="D9" s="251" t="s">
        <v>126</v>
      </c>
      <c r="E9" s="252">
        <v>91.51</v>
      </c>
      <c r="F9" s="253"/>
      <c r="G9" s="254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0.13800000000000001</v>
      </c>
      <c r="Q9" s="229">
        <f>ROUND(E9*P9,2)</f>
        <v>12.63</v>
      </c>
      <c r="R9" s="230"/>
      <c r="S9" s="230" t="s">
        <v>127</v>
      </c>
      <c r="T9" s="230" t="s">
        <v>127</v>
      </c>
      <c r="U9" s="230">
        <v>0.16</v>
      </c>
      <c r="V9" s="230">
        <f>ROUND(E9*U9,2)</f>
        <v>14.64</v>
      </c>
      <c r="W9" s="230"/>
      <c r="X9" s="230" t="s">
        <v>128</v>
      </c>
      <c r="Y9" s="230" t="s">
        <v>129</v>
      </c>
      <c r="Z9" s="210"/>
      <c r="AA9" s="210"/>
      <c r="AB9" s="210"/>
      <c r="AC9" s="210"/>
      <c r="AD9" s="210"/>
      <c r="AE9" s="210"/>
      <c r="AF9" s="210"/>
      <c r="AG9" s="210" t="s">
        <v>130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3" t="s">
        <v>131</v>
      </c>
      <c r="D10" s="232"/>
      <c r="E10" s="233"/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132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63" t="s">
        <v>133</v>
      </c>
      <c r="D11" s="232"/>
      <c r="E11" s="233">
        <v>81.7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132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27"/>
      <c r="B12" s="228"/>
      <c r="C12" s="263" t="s">
        <v>134</v>
      </c>
      <c r="D12" s="232"/>
      <c r="E12" s="233">
        <v>9.81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132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9">
        <v>2</v>
      </c>
      <c r="B13" s="250" t="s">
        <v>135</v>
      </c>
      <c r="C13" s="262" t="s">
        <v>136</v>
      </c>
      <c r="D13" s="251" t="s">
        <v>126</v>
      </c>
      <c r="E13" s="252">
        <v>80.459999999999994</v>
      </c>
      <c r="F13" s="253"/>
      <c r="G13" s="254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0.22500000000000001</v>
      </c>
      <c r="Q13" s="229">
        <f>ROUND(E13*P13,2)</f>
        <v>18.100000000000001</v>
      </c>
      <c r="R13" s="230"/>
      <c r="S13" s="230" t="s">
        <v>127</v>
      </c>
      <c r="T13" s="230" t="s">
        <v>127</v>
      </c>
      <c r="U13" s="230">
        <v>0.14199999999999999</v>
      </c>
      <c r="V13" s="230">
        <f>ROUND(E13*U13,2)</f>
        <v>11.43</v>
      </c>
      <c r="W13" s="230"/>
      <c r="X13" s="230" t="s">
        <v>128</v>
      </c>
      <c r="Y13" s="230" t="s">
        <v>129</v>
      </c>
      <c r="Z13" s="210"/>
      <c r="AA13" s="210"/>
      <c r="AB13" s="210"/>
      <c r="AC13" s="210"/>
      <c r="AD13" s="210"/>
      <c r="AE13" s="210"/>
      <c r="AF13" s="210"/>
      <c r="AG13" s="210" t="s">
        <v>130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63" t="s">
        <v>137</v>
      </c>
      <c r="D14" s="232"/>
      <c r="E14" s="233"/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132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27"/>
      <c r="B15" s="228"/>
      <c r="C15" s="263" t="s">
        <v>138</v>
      </c>
      <c r="D15" s="232"/>
      <c r="E15" s="233">
        <v>12.11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132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27"/>
      <c r="B16" s="228"/>
      <c r="C16" s="263" t="s">
        <v>139</v>
      </c>
      <c r="D16" s="232"/>
      <c r="E16" s="233">
        <v>7.32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132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27"/>
      <c r="B17" s="228"/>
      <c r="C17" s="263" t="s">
        <v>140</v>
      </c>
      <c r="D17" s="232"/>
      <c r="E17" s="233">
        <v>5.35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132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27"/>
      <c r="B18" s="228"/>
      <c r="C18" s="263" t="s">
        <v>141</v>
      </c>
      <c r="D18" s="232"/>
      <c r="E18" s="233">
        <v>10.34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132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63" t="s">
        <v>142</v>
      </c>
      <c r="D19" s="232"/>
      <c r="E19" s="233">
        <v>15.17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132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27"/>
      <c r="B20" s="228"/>
      <c r="C20" s="263" t="s">
        <v>143</v>
      </c>
      <c r="D20" s="232"/>
      <c r="E20" s="233">
        <v>8.58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132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27"/>
      <c r="B21" s="228"/>
      <c r="C21" s="263" t="s">
        <v>144</v>
      </c>
      <c r="D21" s="232"/>
      <c r="E21" s="233">
        <v>14.13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132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27"/>
      <c r="B22" s="228"/>
      <c r="C22" s="263" t="s">
        <v>145</v>
      </c>
      <c r="D22" s="232"/>
      <c r="E22" s="233">
        <v>7.46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132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9">
        <v>3</v>
      </c>
      <c r="B23" s="250" t="s">
        <v>146</v>
      </c>
      <c r="C23" s="262" t="s">
        <v>147</v>
      </c>
      <c r="D23" s="251" t="s">
        <v>126</v>
      </c>
      <c r="E23" s="252">
        <v>91.51</v>
      </c>
      <c r="F23" s="253"/>
      <c r="G23" s="254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0</v>
      </c>
      <c r="O23" s="229">
        <f>ROUND(E23*N23,2)</f>
        <v>0</v>
      </c>
      <c r="P23" s="229">
        <v>0.11</v>
      </c>
      <c r="Q23" s="229">
        <f>ROUND(E23*P23,2)</f>
        <v>10.07</v>
      </c>
      <c r="R23" s="230"/>
      <c r="S23" s="230" t="s">
        <v>127</v>
      </c>
      <c r="T23" s="230" t="s">
        <v>127</v>
      </c>
      <c r="U23" s="230">
        <v>1.7500000000000002E-2</v>
      </c>
      <c r="V23" s="230">
        <f>ROUND(E23*U23,2)</f>
        <v>1.6</v>
      </c>
      <c r="W23" s="230"/>
      <c r="X23" s="230" t="s">
        <v>128</v>
      </c>
      <c r="Y23" s="230" t="s">
        <v>129</v>
      </c>
      <c r="Z23" s="210"/>
      <c r="AA23" s="210"/>
      <c r="AB23" s="210"/>
      <c r="AC23" s="210"/>
      <c r="AD23" s="210"/>
      <c r="AE23" s="210"/>
      <c r="AF23" s="210"/>
      <c r="AG23" s="210" t="s">
        <v>130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27"/>
      <c r="B24" s="228"/>
      <c r="C24" s="263" t="s">
        <v>131</v>
      </c>
      <c r="D24" s="232"/>
      <c r="E24" s="233"/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132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27"/>
      <c r="B25" s="228"/>
      <c r="C25" s="263" t="s">
        <v>133</v>
      </c>
      <c r="D25" s="232"/>
      <c r="E25" s="233">
        <v>81.7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132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27"/>
      <c r="B26" s="228"/>
      <c r="C26" s="263" t="s">
        <v>134</v>
      </c>
      <c r="D26" s="232"/>
      <c r="E26" s="233">
        <v>9.81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132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9">
        <v>4</v>
      </c>
      <c r="B27" s="250" t="s">
        <v>148</v>
      </c>
      <c r="C27" s="262" t="s">
        <v>149</v>
      </c>
      <c r="D27" s="251" t="s">
        <v>126</v>
      </c>
      <c r="E27" s="252">
        <v>111.87</v>
      </c>
      <c r="F27" s="253"/>
      <c r="G27" s="254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0.44</v>
      </c>
      <c r="Q27" s="229">
        <f>ROUND(E27*P27,2)</f>
        <v>49.22</v>
      </c>
      <c r="R27" s="230"/>
      <c r="S27" s="230" t="s">
        <v>127</v>
      </c>
      <c r="T27" s="230" t="s">
        <v>127</v>
      </c>
      <c r="U27" s="230">
        <v>7.2999999999999995E-2</v>
      </c>
      <c r="V27" s="230">
        <f>ROUND(E27*U27,2)</f>
        <v>8.17</v>
      </c>
      <c r="W27" s="230"/>
      <c r="X27" s="230" t="s">
        <v>128</v>
      </c>
      <c r="Y27" s="230" t="s">
        <v>129</v>
      </c>
      <c r="Z27" s="210"/>
      <c r="AA27" s="210"/>
      <c r="AB27" s="210"/>
      <c r="AC27" s="210"/>
      <c r="AD27" s="210"/>
      <c r="AE27" s="210"/>
      <c r="AF27" s="210"/>
      <c r="AG27" s="210" t="s">
        <v>130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63" t="s">
        <v>137</v>
      </c>
      <c r="D28" s="232"/>
      <c r="E28" s="233"/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132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27"/>
      <c r="B29" s="228"/>
      <c r="C29" s="263" t="s">
        <v>138</v>
      </c>
      <c r="D29" s="232"/>
      <c r="E29" s="233">
        <v>12.11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132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27"/>
      <c r="B30" s="228"/>
      <c r="C30" s="263" t="s">
        <v>139</v>
      </c>
      <c r="D30" s="232"/>
      <c r="E30" s="233">
        <v>7.32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132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63" t="s">
        <v>140</v>
      </c>
      <c r="D31" s="232"/>
      <c r="E31" s="233">
        <v>5.35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132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63" t="s">
        <v>141</v>
      </c>
      <c r="D32" s="232"/>
      <c r="E32" s="233">
        <v>10.34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132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27"/>
      <c r="B33" s="228"/>
      <c r="C33" s="263" t="s">
        <v>142</v>
      </c>
      <c r="D33" s="232"/>
      <c r="E33" s="233">
        <v>15.17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132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27"/>
      <c r="B34" s="228"/>
      <c r="C34" s="263" t="s">
        <v>143</v>
      </c>
      <c r="D34" s="232"/>
      <c r="E34" s="233">
        <v>8.58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132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27"/>
      <c r="B35" s="228"/>
      <c r="C35" s="263" t="s">
        <v>144</v>
      </c>
      <c r="D35" s="232"/>
      <c r="E35" s="233">
        <v>14.13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132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27"/>
      <c r="B36" s="228"/>
      <c r="C36" s="263" t="s">
        <v>150</v>
      </c>
      <c r="D36" s="232"/>
      <c r="E36" s="233">
        <v>38.869999999999997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132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9">
        <v>5</v>
      </c>
      <c r="B37" s="250" t="s">
        <v>151</v>
      </c>
      <c r="C37" s="262" t="s">
        <v>152</v>
      </c>
      <c r="D37" s="251" t="s">
        <v>126</v>
      </c>
      <c r="E37" s="252">
        <v>670.67</v>
      </c>
      <c r="F37" s="253"/>
      <c r="G37" s="254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</v>
      </c>
      <c r="O37" s="229">
        <f>ROUND(E37*N37,2)</f>
        <v>0</v>
      </c>
      <c r="P37" s="229">
        <v>0.66</v>
      </c>
      <c r="Q37" s="229">
        <f>ROUND(E37*P37,2)</f>
        <v>442.64</v>
      </c>
      <c r="R37" s="230"/>
      <c r="S37" s="230" t="s">
        <v>127</v>
      </c>
      <c r="T37" s="230" t="s">
        <v>127</v>
      </c>
      <c r="U37" s="230">
        <v>0.11899999999999999</v>
      </c>
      <c r="V37" s="230">
        <f>ROUND(E37*U37,2)</f>
        <v>79.81</v>
      </c>
      <c r="W37" s="230"/>
      <c r="X37" s="230" t="s">
        <v>128</v>
      </c>
      <c r="Y37" s="230" t="s">
        <v>129</v>
      </c>
      <c r="Z37" s="210"/>
      <c r="AA37" s="210"/>
      <c r="AB37" s="210"/>
      <c r="AC37" s="210"/>
      <c r="AD37" s="210"/>
      <c r="AE37" s="210"/>
      <c r="AF37" s="210"/>
      <c r="AG37" s="210" t="s">
        <v>130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63" t="s">
        <v>131</v>
      </c>
      <c r="D38" s="232"/>
      <c r="E38" s="233"/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132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27"/>
      <c r="B39" s="228"/>
      <c r="C39" s="263" t="s">
        <v>153</v>
      </c>
      <c r="D39" s="232"/>
      <c r="E39" s="233">
        <v>670.67</v>
      </c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132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9">
        <v>6</v>
      </c>
      <c r="B40" s="250" t="s">
        <v>154</v>
      </c>
      <c r="C40" s="262" t="s">
        <v>155</v>
      </c>
      <c r="D40" s="251" t="s">
        <v>126</v>
      </c>
      <c r="E40" s="252">
        <v>40.56</v>
      </c>
      <c r="F40" s="253"/>
      <c r="G40" s="254">
        <f>ROUND(E40*F40,2)</f>
        <v>0</v>
      </c>
      <c r="H40" s="231"/>
      <c r="I40" s="230">
        <f>ROUND(E40*H40,2)</f>
        <v>0</v>
      </c>
      <c r="J40" s="231"/>
      <c r="K40" s="230">
        <f>ROUND(E40*J40,2)</f>
        <v>0</v>
      </c>
      <c r="L40" s="230">
        <v>21</v>
      </c>
      <c r="M40" s="230">
        <f>G40*(1+L40/100)</f>
        <v>0</v>
      </c>
      <c r="N40" s="229">
        <v>0</v>
      </c>
      <c r="O40" s="229">
        <f>ROUND(E40*N40,2)</f>
        <v>0</v>
      </c>
      <c r="P40" s="229">
        <v>0.48</v>
      </c>
      <c r="Q40" s="229">
        <f>ROUND(E40*P40,2)</f>
        <v>19.47</v>
      </c>
      <c r="R40" s="230"/>
      <c r="S40" s="230" t="s">
        <v>127</v>
      </c>
      <c r="T40" s="230" t="s">
        <v>127</v>
      </c>
      <c r="U40" s="230">
        <v>1.5069999999999999</v>
      </c>
      <c r="V40" s="230">
        <f>ROUND(E40*U40,2)</f>
        <v>61.12</v>
      </c>
      <c r="W40" s="230"/>
      <c r="X40" s="230" t="s">
        <v>128</v>
      </c>
      <c r="Y40" s="230" t="s">
        <v>129</v>
      </c>
      <c r="Z40" s="210"/>
      <c r="AA40" s="210"/>
      <c r="AB40" s="210"/>
      <c r="AC40" s="210"/>
      <c r="AD40" s="210"/>
      <c r="AE40" s="210"/>
      <c r="AF40" s="210"/>
      <c r="AG40" s="210" t="s">
        <v>130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27"/>
      <c r="B41" s="228"/>
      <c r="C41" s="263" t="s">
        <v>131</v>
      </c>
      <c r="D41" s="232"/>
      <c r="E41" s="233"/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132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27"/>
      <c r="B42" s="228"/>
      <c r="C42" s="263" t="s">
        <v>156</v>
      </c>
      <c r="D42" s="232"/>
      <c r="E42" s="233">
        <v>35.76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132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27"/>
      <c r="B43" s="228"/>
      <c r="C43" s="263" t="s">
        <v>157</v>
      </c>
      <c r="D43" s="232"/>
      <c r="E43" s="233">
        <v>4.8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132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9">
        <v>7</v>
      </c>
      <c r="B44" s="250" t="s">
        <v>158</v>
      </c>
      <c r="C44" s="262" t="s">
        <v>159</v>
      </c>
      <c r="D44" s="251" t="s">
        <v>126</v>
      </c>
      <c r="E44" s="252">
        <v>35.83</v>
      </c>
      <c r="F44" s="253"/>
      <c r="G44" s="254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0</v>
      </c>
      <c r="O44" s="229">
        <f>ROUND(E44*N44,2)</f>
        <v>0</v>
      </c>
      <c r="P44" s="229">
        <v>0.11</v>
      </c>
      <c r="Q44" s="229">
        <f>ROUND(E44*P44,2)</f>
        <v>3.94</v>
      </c>
      <c r="R44" s="230"/>
      <c r="S44" s="230" t="s">
        <v>127</v>
      </c>
      <c r="T44" s="230" t="s">
        <v>127</v>
      </c>
      <c r="U44" s="230">
        <v>5.1499999999999997E-2</v>
      </c>
      <c r="V44" s="230">
        <f>ROUND(E44*U44,2)</f>
        <v>1.85</v>
      </c>
      <c r="W44" s="230"/>
      <c r="X44" s="230" t="s">
        <v>128</v>
      </c>
      <c r="Y44" s="230" t="s">
        <v>129</v>
      </c>
      <c r="Z44" s="210"/>
      <c r="AA44" s="210"/>
      <c r="AB44" s="210"/>
      <c r="AC44" s="210"/>
      <c r="AD44" s="210"/>
      <c r="AE44" s="210"/>
      <c r="AF44" s="210"/>
      <c r="AG44" s="210" t="s">
        <v>130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27"/>
      <c r="B45" s="228"/>
      <c r="C45" s="263" t="s">
        <v>131</v>
      </c>
      <c r="D45" s="232"/>
      <c r="E45" s="233"/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132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27"/>
      <c r="B46" s="228"/>
      <c r="C46" s="263" t="s">
        <v>160</v>
      </c>
      <c r="D46" s="232"/>
      <c r="E46" s="233">
        <v>35.83</v>
      </c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132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9">
        <v>8</v>
      </c>
      <c r="B47" s="250" t="s">
        <v>161</v>
      </c>
      <c r="C47" s="262" t="s">
        <v>162</v>
      </c>
      <c r="D47" s="251" t="s">
        <v>126</v>
      </c>
      <c r="E47" s="252">
        <v>670.67</v>
      </c>
      <c r="F47" s="253"/>
      <c r="G47" s="254">
        <f>ROUND(E47*F47,2)</f>
        <v>0</v>
      </c>
      <c r="H47" s="231"/>
      <c r="I47" s="230">
        <f>ROUND(E47*H47,2)</f>
        <v>0</v>
      </c>
      <c r="J47" s="231"/>
      <c r="K47" s="230">
        <f>ROUND(E47*J47,2)</f>
        <v>0</v>
      </c>
      <c r="L47" s="230">
        <v>21</v>
      </c>
      <c r="M47" s="230">
        <f>G47*(1+L47/100)</f>
        <v>0</v>
      </c>
      <c r="N47" s="229">
        <v>0</v>
      </c>
      <c r="O47" s="229">
        <f>ROUND(E47*N47,2)</f>
        <v>0</v>
      </c>
      <c r="P47" s="229">
        <v>0.26400000000000001</v>
      </c>
      <c r="Q47" s="229">
        <f>ROUND(E47*P47,2)</f>
        <v>177.06</v>
      </c>
      <c r="R47" s="230"/>
      <c r="S47" s="230" t="s">
        <v>127</v>
      </c>
      <c r="T47" s="230" t="s">
        <v>127</v>
      </c>
      <c r="U47" s="230">
        <v>7.0499999999999993E-2</v>
      </c>
      <c r="V47" s="230">
        <f>ROUND(E47*U47,2)</f>
        <v>47.28</v>
      </c>
      <c r="W47" s="230"/>
      <c r="X47" s="230" t="s">
        <v>128</v>
      </c>
      <c r="Y47" s="230" t="s">
        <v>129</v>
      </c>
      <c r="Z47" s="210"/>
      <c r="AA47" s="210"/>
      <c r="AB47" s="210"/>
      <c r="AC47" s="210"/>
      <c r="AD47" s="210"/>
      <c r="AE47" s="210"/>
      <c r="AF47" s="210"/>
      <c r="AG47" s="210" t="s">
        <v>130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27"/>
      <c r="B48" s="228"/>
      <c r="C48" s="263" t="s">
        <v>131</v>
      </c>
      <c r="D48" s="232"/>
      <c r="E48" s="233"/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132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27"/>
      <c r="B49" s="228"/>
      <c r="C49" s="263" t="s">
        <v>163</v>
      </c>
      <c r="D49" s="232"/>
      <c r="E49" s="233">
        <v>670.67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132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9">
        <v>9</v>
      </c>
      <c r="B50" s="250" t="s">
        <v>164</v>
      </c>
      <c r="C50" s="262" t="s">
        <v>165</v>
      </c>
      <c r="D50" s="251" t="s">
        <v>166</v>
      </c>
      <c r="E50" s="252">
        <v>253.7</v>
      </c>
      <c r="F50" s="253"/>
      <c r="G50" s="254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0</v>
      </c>
      <c r="O50" s="229">
        <f>ROUND(E50*N50,2)</f>
        <v>0</v>
      </c>
      <c r="P50" s="229">
        <v>0.27</v>
      </c>
      <c r="Q50" s="229">
        <f>ROUND(E50*P50,2)</f>
        <v>68.5</v>
      </c>
      <c r="R50" s="230"/>
      <c r="S50" s="230" t="s">
        <v>127</v>
      </c>
      <c r="T50" s="230" t="s">
        <v>127</v>
      </c>
      <c r="U50" s="230">
        <v>0.123</v>
      </c>
      <c r="V50" s="230">
        <f>ROUND(E50*U50,2)</f>
        <v>31.21</v>
      </c>
      <c r="W50" s="230"/>
      <c r="X50" s="230" t="s">
        <v>128</v>
      </c>
      <c r="Y50" s="230" t="s">
        <v>129</v>
      </c>
      <c r="Z50" s="210"/>
      <c r="AA50" s="210"/>
      <c r="AB50" s="210"/>
      <c r="AC50" s="210"/>
      <c r="AD50" s="210"/>
      <c r="AE50" s="210"/>
      <c r="AF50" s="210"/>
      <c r="AG50" s="210" t="s">
        <v>130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33.75" outlineLevel="2" x14ac:dyDescent="0.2">
      <c r="A51" s="227"/>
      <c r="B51" s="228"/>
      <c r="C51" s="263" t="s">
        <v>167</v>
      </c>
      <c r="D51" s="232"/>
      <c r="E51" s="233">
        <v>133.9</v>
      </c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132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27"/>
      <c r="B52" s="228"/>
      <c r="C52" s="263" t="s">
        <v>168</v>
      </c>
      <c r="D52" s="232"/>
      <c r="E52" s="233">
        <v>119.8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132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9">
        <v>10</v>
      </c>
      <c r="B53" s="250" t="s">
        <v>169</v>
      </c>
      <c r="C53" s="262" t="s">
        <v>170</v>
      </c>
      <c r="D53" s="251" t="s">
        <v>166</v>
      </c>
      <c r="E53" s="252">
        <v>18.899999999999999</v>
      </c>
      <c r="F53" s="253"/>
      <c r="G53" s="254">
        <f>ROUND(E53*F53,2)</f>
        <v>0</v>
      </c>
      <c r="H53" s="231"/>
      <c r="I53" s="230">
        <f>ROUND(E53*H53,2)</f>
        <v>0</v>
      </c>
      <c r="J53" s="231"/>
      <c r="K53" s="230">
        <f>ROUND(E53*J53,2)</f>
        <v>0</v>
      </c>
      <c r="L53" s="230">
        <v>21</v>
      </c>
      <c r="M53" s="230">
        <f>G53*(1+L53/100)</f>
        <v>0</v>
      </c>
      <c r="N53" s="229">
        <v>0</v>
      </c>
      <c r="O53" s="229">
        <f>ROUND(E53*N53,2)</f>
        <v>0</v>
      </c>
      <c r="P53" s="229">
        <v>0.115</v>
      </c>
      <c r="Q53" s="229">
        <f>ROUND(E53*P53,2)</f>
        <v>2.17</v>
      </c>
      <c r="R53" s="230"/>
      <c r="S53" s="230" t="s">
        <v>127</v>
      </c>
      <c r="T53" s="230" t="s">
        <v>127</v>
      </c>
      <c r="U53" s="230">
        <v>0.13700000000000001</v>
      </c>
      <c r="V53" s="230">
        <f>ROUND(E53*U53,2)</f>
        <v>2.59</v>
      </c>
      <c r="W53" s="230"/>
      <c r="X53" s="230" t="s">
        <v>128</v>
      </c>
      <c r="Y53" s="230" t="s">
        <v>129</v>
      </c>
      <c r="Z53" s="210"/>
      <c r="AA53" s="210"/>
      <c r="AB53" s="210"/>
      <c r="AC53" s="210"/>
      <c r="AD53" s="210"/>
      <c r="AE53" s="210"/>
      <c r="AF53" s="210"/>
      <c r="AG53" s="210" t="s">
        <v>130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27"/>
      <c r="B54" s="228"/>
      <c r="C54" s="263" t="s">
        <v>171</v>
      </c>
      <c r="D54" s="232"/>
      <c r="E54" s="233">
        <v>18.899999999999999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132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9">
        <v>11</v>
      </c>
      <c r="B55" s="250" t="s">
        <v>172</v>
      </c>
      <c r="C55" s="262" t="s">
        <v>173</v>
      </c>
      <c r="D55" s="251" t="s">
        <v>166</v>
      </c>
      <c r="E55" s="252">
        <v>104.7</v>
      </c>
      <c r="F55" s="253"/>
      <c r="G55" s="254">
        <f>ROUND(E55*F55,2)</f>
        <v>0</v>
      </c>
      <c r="H55" s="231"/>
      <c r="I55" s="230">
        <f>ROUND(E55*H55,2)</f>
        <v>0</v>
      </c>
      <c r="J55" s="231"/>
      <c r="K55" s="230">
        <f>ROUND(E55*J55,2)</f>
        <v>0</v>
      </c>
      <c r="L55" s="230">
        <v>21</v>
      </c>
      <c r="M55" s="230">
        <f>G55*(1+L55/100)</f>
        <v>0</v>
      </c>
      <c r="N55" s="229">
        <v>0</v>
      </c>
      <c r="O55" s="229">
        <f>ROUND(E55*N55,2)</f>
        <v>0</v>
      </c>
      <c r="P55" s="229">
        <v>0.125</v>
      </c>
      <c r="Q55" s="229">
        <f>ROUND(E55*P55,2)</f>
        <v>13.09</v>
      </c>
      <c r="R55" s="230"/>
      <c r="S55" s="230" t="s">
        <v>127</v>
      </c>
      <c r="T55" s="230" t="s">
        <v>127</v>
      </c>
      <c r="U55" s="230">
        <v>0.08</v>
      </c>
      <c r="V55" s="230">
        <f>ROUND(E55*U55,2)</f>
        <v>8.3800000000000008</v>
      </c>
      <c r="W55" s="230"/>
      <c r="X55" s="230" t="s">
        <v>128</v>
      </c>
      <c r="Y55" s="230" t="s">
        <v>129</v>
      </c>
      <c r="Z55" s="210"/>
      <c r="AA55" s="210"/>
      <c r="AB55" s="210"/>
      <c r="AC55" s="210"/>
      <c r="AD55" s="210"/>
      <c r="AE55" s="210"/>
      <c r="AF55" s="210"/>
      <c r="AG55" s="210" t="s">
        <v>130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27"/>
      <c r="B56" s="228"/>
      <c r="C56" s="263" t="s">
        <v>174</v>
      </c>
      <c r="D56" s="232"/>
      <c r="E56" s="233">
        <v>9.9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132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">
      <c r="A57" s="227"/>
      <c r="B57" s="228"/>
      <c r="C57" s="263" t="s">
        <v>175</v>
      </c>
      <c r="D57" s="232"/>
      <c r="E57" s="233">
        <v>75.8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132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">
      <c r="A58" s="227"/>
      <c r="B58" s="228"/>
      <c r="C58" s="263" t="s">
        <v>176</v>
      </c>
      <c r="D58" s="232"/>
      <c r="E58" s="233"/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132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">
      <c r="A59" s="227"/>
      <c r="B59" s="228"/>
      <c r="C59" s="263" t="s">
        <v>177</v>
      </c>
      <c r="D59" s="232"/>
      <c r="E59" s="233">
        <v>5.3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132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">
      <c r="A60" s="227"/>
      <c r="B60" s="228"/>
      <c r="C60" s="263" t="s">
        <v>178</v>
      </c>
      <c r="D60" s="232"/>
      <c r="E60" s="233">
        <v>2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132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">
      <c r="A61" s="227"/>
      <c r="B61" s="228"/>
      <c r="C61" s="263" t="s">
        <v>179</v>
      </c>
      <c r="D61" s="232"/>
      <c r="E61" s="233">
        <v>5.2</v>
      </c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132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">
      <c r="A62" s="227"/>
      <c r="B62" s="228"/>
      <c r="C62" s="263" t="s">
        <v>180</v>
      </c>
      <c r="D62" s="232"/>
      <c r="E62" s="233">
        <v>2.9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132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">
      <c r="A63" s="227"/>
      <c r="B63" s="228"/>
      <c r="C63" s="263" t="s">
        <v>181</v>
      </c>
      <c r="D63" s="232"/>
      <c r="E63" s="233">
        <v>3.6</v>
      </c>
      <c r="F63" s="230"/>
      <c r="G63" s="230"/>
      <c r="H63" s="230"/>
      <c r="I63" s="230"/>
      <c r="J63" s="230"/>
      <c r="K63" s="230"/>
      <c r="L63" s="230"/>
      <c r="M63" s="230"/>
      <c r="N63" s="229"/>
      <c r="O63" s="229"/>
      <c r="P63" s="229"/>
      <c r="Q63" s="229"/>
      <c r="R63" s="230"/>
      <c r="S63" s="230"/>
      <c r="T63" s="230"/>
      <c r="U63" s="230"/>
      <c r="V63" s="230"/>
      <c r="W63" s="230"/>
      <c r="X63" s="230"/>
      <c r="Y63" s="230"/>
      <c r="Z63" s="210"/>
      <c r="AA63" s="210"/>
      <c r="AB63" s="210"/>
      <c r="AC63" s="210"/>
      <c r="AD63" s="210"/>
      <c r="AE63" s="210"/>
      <c r="AF63" s="210"/>
      <c r="AG63" s="210" t="s">
        <v>132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49">
        <v>12</v>
      </c>
      <c r="B64" s="250" t="s">
        <v>182</v>
      </c>
      <c r="C64" s="262" t="s">
        <v>183</v>
      </c>
      <c r="D64" s="251" t="s">
        <v>184</v>
      </c>
      <c r="E64" s="252">
        <v>94.577380000000005</v>
      </c>
      <c r="F64" s="253"/>
      <c r="G64" s="254">
        <f>ROUND(E64*F64,2)</f>
        <v>0</v>
      </c>
      <c r="H64" s="231"/>
      <c r="I64" s="230">
        <f>ROUND(E64*H64,2)</f>
        <v>0</v>
      </c>
      <c r="J64" s="231"/>
      <c r="K64" s="230">
        <f>ROUND(E64*J64,2)</f>
        <v>0</v>
      </c>
      <c r="L64" s="230">
        <v>21</v>
      </c>
      <c r="M64" s="230">
        <f>G64*(1+L64/100)</f>
        <v>0</v>
      </c>
      <c r="N64" s="229">
        <v>0</v>
      </c>
      <c r="O64" s="229">
        <f>ROUND(E64*N64,2)</f>
        <v>0</v>
      </c>
      <c r="P64" s="229">
        <v>0</v>
      </c>
      <c r="Q64" s="229">
        <f>ROUND(E64*P64,2)</f>
        <v>0</v>
      </c>
      <c r="R64" s="230"/>
      <c r="S64" s="230" t="s">
        <v>127</v>
      </c>
      <c r="T64" s="230" t="s">
        <v>127</v>
      </c>
      <c r="U64" s="230">
        <v>1.548</v>
      </c>
      <c r="V64" s="230">
        <f>ROUND(E64*U64,2)</f>
        <v>146.41</v>
      </c>
      <c r="W64" s="230"/>
      <c r="X64" s="230" t="s">
        <v>128</v>
      </c>
      <c r="Y64" s="230" t="s">
        <v>129</v>
      </c>
      <c r="Z64" s="210"/>
      <c r="AA64" s="210"/>
      <c r="AB64" s="210"/>
      <c r="AC64" s="210"/>
      <c r="AD64" s="210"/>
      <c r="AE64" s="210"/>
      <c r="AF64" s="210"/>
      <c r="AG64" s="210" t="s">
        <v>130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27"/>
      <c r="B65" s="228"/>
      <c r="C65" s="264" t="s">
        <v>185</v>
      </c>
      <c r="D65" s="234"/>
      <c r="E65" s="235"/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132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27"/>
      <c r="B66" s="228"/>
      <c r="C66" s="265" t="s">
        <v>186</v>
      </c>
      <c r="D66" s="234"/>
      <c r="E66" s="235"/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132</v>
      </c>
      <c r="AH66" s="210">
        <v>2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ht="22.5" outlineLevel="3" x14ac:dyDescent="0.2">
      <c r="A67" s="227"/>
      <c r="B67" s="228"/>
      <c r="C67" s="265" t="s">
        <v>187</v>
      </c>
      <c r="D67" s="234"/>
      <c r="E67" s="235">
        <v>360.23962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132</v>
      </c>
      <c r="AH67" s="210">
        <v>2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ht="22.5" outlineLevel="3" x14ac:dyDescent="0.2">
      <c r="A68" s="227"/>
      <c r="B68" s="228"/>
      <c r="C68" s="265" t="s">
        <v>188</v>
      </c>
      <c r="D68" s="234"/>
      <c r="E68" s="235">
        <v>31.125119999999999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132</v>
      </c>
      <c r="AH68" s="210">
        <v>2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33.75" outlineLevel="3" x14ac:dyDescent="0.2">
      <c r="A69" s="227"/>
      <c r="B69" s="228"/>
      <c r="C69" s="265" t="s">
        <v>189</v>
      </c>
      <c r="D69" s="234"/>
      <c r="E69" s="235">
        <v>76.785849999999996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132</v>
      </c>
      <c r="AH69" s="210">
        <v>2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27"/>
      <c r="B70" s="228"/>
      <c r="C70" s="265" t="s">
        <v>190</v>
      </c>
      <c r="D70" s="234"/>
      <c r="E70" s="235">
        <v>3.8122199999999999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132</v>
      </c>
      <c r="AH70" s="210">
        <v>2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2">
      <c r="A71" s="227"/>
      <c r="B71" s="228"/>
      <c r="C71" s="265" t="s">
        <v>191</v>
      </c>
      <c r="D71" s="234"/>
      <c r="E71" s="235"/>
      <c r="F71" s="230"/>
      <c r="G71" s="230"/>
      <c r="H71" s="230"/>
      <c r="I71" s="230"/>
      <c r="J71" s="230"/>
      <c r="K71" s="230"/>
      <c r="L71" s="230"/>
      <c r="M71" s="230"/>
      <c r="N71" s="229"/>
      <c r="O71" s="229"/>
      <c r="P71" s="229"/>
      <c r="Q71" s="229"/>
      <c r="R71" s="230"/>
      <c r="S71" s="230"/>
      <c r="T71" s="230"/>
      <c r="U71" s="230"/>
      <c r="V71" s="230"/>
      <c r="W71" s="230"/>
      <c r="X71" s="230"/>
      <c r="Y71" s="230"/>
      <c r="Z71" s="210"/>
      <c r="AA71" s="210"/>
      <c r="AB71" s="210"/>
      <c r="AC71" s="210"/>
      <c r="AD71" s="210"/>
      <c r="AE71" s="210"/>
      <c r="AF71" s="210"/>
      <c r="AG71" s="210" t="s">
        <v>132</v>
      </c>
      <c r="AH71" s="210">
        <v>2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ht="22.5" outlineLevel="3" x14ac:dyDescent="0.2">
      <c r="A72" s="227"/>
      <c r="B72" s="228"/>
      <c r="C72" s="265" t="s">
        <v>192</v>
      </c>
      <c r="D72" s="234"/>
      <c r="E72" s="235">
        <v>234.93888000000001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132</v>
      </c>
      <c r="AH72" s="210">
        <v>2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ht="22.5" outlineLevel="3" x14ac:dyDescent="0.2">
      <c r="A73" s="227"/>
      <c r="B73" s="228"/>
      <c r="C73" s="265" t="s">
        <v>193</v>
      </c>
      <c r="D73" s="234"/>
      <c r="E73" s="235">
        <v>29.1798</v>
      </c>
      <c r="F73" s="230"/>
      <c r="G73" s="230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132</v>
      </c>
      <c r="AH73" s="210">
        <v>2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ht="33.75" outlineLevel="3" x14ac:dyDescent="0.2">
      <c r="A74" s="227"/>
      <c r="B74" s="228"/>
      <c r="C74" s="265" t="s">
        <v>194</v>
      </c>
      <c r="D74" s="234"/>
      <c r="E74" s="235">
        <v>59.066040000000001</v>
      </c>
      <c r="F74" s="230"/>
      <c r="G74" s="230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30"/>
      <c r="Z74" s="210"/>
      <c r="AA74" s="210"/>
      <c r="AB74" s="210"/>
      <c r="AC74" s="210"/>
      <c r="AD74" s="210"/>
      <c r="AE74" s="210"/>
      <c r="AF74" s="210"/>
      <c r="AG74" s="210" t="s">
        <v>132</v>
      </c>
      <c r="AH74" s="210">
        <v>2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2">
      <c r="A75" s="227"/>
      <c r="B75" s="228"/>
      <c r="C75" s="265" t="s">
        <v>195</v>
      </c>
      <c r="D75" s="234"/>
      <c r="E75" s="235">
        <v>3.57396</v>
      </c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132</v>
      </c>
      <c r="AH75" s="210">
        <v>2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27"/>
      <c r="B76" s="228"/>
      <c r="C76" s="265" t="s">
        <v>196</v>
      </c>
      <c r="D76" s="234"/>
      <c r="E76" s="235"/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132</v>
      </c>
      <c r="AH76" s="210">
        <v>2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">
      <c r="A77" s="227"/>
      <c r="B77" s="228"/>
      <c r="C77" s="265" t="s">
        <v>197</v>
      </c>
      <c r="D77" s="234"/>
      <c r="E77" s="235">
        <v>-4.5754999999999999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132</v>
      </c>
      <c r="AH77" s="210">
        <v>2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27"/>
      <c r="B78" s="228"/>
      <c r="C78" s="265" t="s">
        <v>198</v>
      </c>
      <c r="D78" s="234"/>
      <c r="E78" s="235">
        <v>-4.5162000000000004</v>
      </c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132</v>
      </c>
      <c r="AH78" s="210">
        <v>2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">
      <c r="A79" s="227"/>
      <c r="B79" s="228"/>
      <c r="C79" s="265" t="s">
        <v>199</v>
      </c>
      <c r="D79" s="234"/>
      <c r="E79" s="235">
        <v>-4.5754999999999999</v>
      </c>
      <c r="F79" s="230"/>
      <c r="G79" s="230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132</v>
      </c>
      <c r="AH79" s="210">
        <v>2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27"/>
      <c r="B80" s="228"/>
      <c r="C80" s="265" t="s">
        <v>200</v>
      </c>
      <c r="D80" s="234"/>
      <c r="E80" s="235">
        <v>-22.373999999999999</v>
      </c>
      <c r="F80" s="230"/>
      <c r="G80" s="230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132</v>
      </c>
      <c r="AH80" s="210">
        <v>2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">
      <c r="A81" s="227"/>
      <c r="B81" s="228"/>
      <c r="C81" s="265" t="s">
        <v>201</v>
      </c>
      <c r="D81" s="234"/>
      <c r="E81" s="235">
        <v>-201.20099999999999</v>
      </c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132</v>
      </c>
      <c r="AH81" s="210">
        <v>2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3" x14ac:dyDescent="0.2">
      <c r="A82" s="227"/>
      <c r="B82" s="228"/>
      <c r="C82" s="265" t="s">
        <v>202</v>
      </c>
      <c r="D82" s="234"/>
      <c r="E82" s="235">
        <v>-8.1120000000000001</v>
      </c>
      <c r="F82" s="230"/>
      <c r="G82" s="230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30"/>
      <c r="Z82" s="210"/>
      <c r="AA82" s="210"/>
      <c r="AB82" s="210"/>
      <c r="AC82" s="210"/>
      <c r="AD82" s="210"/>
      <c r="AE82" s="210"/>
      <c r="AF82" s="210"/>
      <c r="AG82" s="210" t="s">
        <v>132</v>
      </c>
      <c r="AH82" s="210">
        <v>2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3" x14ac:dyDescent="0.2">
      <c r="A83" s="227"/>
      <c r="B83" s="228"/>
      <c r="C83" s="265" t="s">
        <v>203</v>
      </c>
      <c r="D83" s="234"/>
      <c r="E83" s="235">
        <v>-80.480400000000003</v>
      </c>
      <c r="F83" s="230"/>
      <c r="G83" s="230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132</v>
      </c>
      <c r="AH83" s="210">
        <v>2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27"/>
      <c r="B84" s="228"/>
      <c r="C84" s="266" t="s">
        <v>204</v>
      </c>
      <c r="D84" s="236"/>
      <c r="E84" s="237">
        <v>472.88688999999999</v>
      </c>
      <c r="F84" s="230"/>
      <c r="G84" s="230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132</v>
      </c>
      <c r="AH84" s="210">
        <v>3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">
      <c r="A85" s="227"/>
      <c r="B85" s="228"/>
      <c r="C85" s="264" t="s">
        <v>205</v>
      </c>
      <c r="D85" s="234"/>
      <c r="E85" s="235"/>
      <c r="F85" s="230"/>
      <c r="G85" s="230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132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">
      <c r="A86" s="227"/>
      <c r="B86" s="228"/>
      <c r="C86" s="263" t="s">
        <v>206</v>
      </c>
      <c r="D86" s="232"/>
      <c r="E86" s="233">
        <v>94.577380000000005</v>
      </c>
      <c r="F86" s="230"/>
      <c r="G86" s="230"/>
      <c r="H86" s="230"/>
      <c r="I86" s="230"/>
      <c r="J86" s="230"/>
      <c r="K86" s="230"/>
      <c r="L86" s="230"/>
      <c r="M86" s="230"/>
      <c r="N86" s="229"/>
      <c r="O86" s="229"/>
      <c r="P86" s="229"/>
      <c r="Q86" s="229"/>
      <c r="R86" s="230"/>
      <c r="S86" s="230"/>
      <c r="T86" s="230"/>
      <c r="U86" s="230"/>
      <c r="V86" s="230"/>
      <c r="W86" s="230"/>
      <c r="X86" s="230"/>
      <c r="Y86" s="230"/>
      <c r="Z86" s="210"/>
      <c r="AA86" s="210"/>
      <c r="AB86" s="210"/>
      <c r="AC86" s="210"/>
      <c r="AD86" s="210"/>
      <c r="AE86" s="210"/>
      <c r="AF86" s="210"/>
      <c r="AG86" s="210" t="s">
        <v>132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49">
        <v>13</v>
      </c>
      <c r="B87" s="250" t="s">
        <v>207</v>
      </c>
      <c r="C87" s="262" t="s">
        <v>208</v>
      </c>
      <c r="D87" s="251" t="s">
        <v>184</v>
      </c>
      <c r="E87" s="252">
        <v>472.88688999999999</v>
      </c>
      <c r="F87" s="253"/>
      <c r="G87" s="254">
        <f>ROUND(E87*F87,2)</f>
        <v>0</v>
      </c>
      <c r="H87" s="231"/>
      <c r="I87" s="230">
        <f>ROUND(E87*H87,2)</f>
        <v>0</v>
      </c>
      <c r="J87" s="231"/>
      <c r="K87" s="230">
        <f>ROUND(E87*J87,2)</f>
        <v>0</v>
      </c>
      <c r="L87" s="230">
        <v>21</v>
      </c>
      <c r="M87" s="230">
        <f>G87*(1+L87/100)</f>
        <v>0</v>
      </c>
      <c r="N87" s="229">
        <v>0</v>
      </c>
      <c r="O87" s="229">
        <f>ROUND(E87*N87,2)</f>
        <v>0</v>
      </c>
      <c r="P87" s="229">
        <v>0</v>
      </c>
      <c r="Q87" s="229">
        <f>ROUND(E87*P87,2)</f>
        <v>0</v>
      </c>
      <c r="R87" s="230"/>
      <c r="S87" s="230" t="s">
        <v>127</v>
      </c>
      <c r="T87" s="230" t="s">
        <v>127</v>
      </c>
      <c r="U87" s="230">
        <v>0.42199999999999999</v>
      </c>
      <c r="V87" s="230">
        <f>ROUND(E87*U87,2)</f>
        <v>199.56</v>
      </c>
      <c r="W87" s="230"/>
      <c r="X87" s="230" t="s">
        <v>128</v>
      </c>
      <c r="Y87" s="230" t="s">
        <v>129</v>
      </c>
      <c r="Z87" s="210"/>
      <c r="AA87" s="210"/>
      <c r="AB87" s="210"/>
      <c r="AC87" s="210"/>
      <c r="AD87" s="210"/>
      <c r="AE87" s="210"/>
      <c r="AF87" s="210"/>
      <c r="AG87" s="210" t="s">
        <v>130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27"/>
      <c r="B88" s="228"/>
      <c r="C88" s="263" t="s">
        <v>131</v>
      </c>
      <c r="D88" s="232"/>
      <c r="E88" s="233"/>
      <c r="F88" s="230"/>
      <c r="G88" s="230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132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ht="22.5" outlineLevel="3" x14ac:dyDescent="0.2">
      <c r="A89" s="227"/>
      <c r="B89" s="228"/>
      <c r="C89" s="263" t="s">
        <v>209</v>
      </c>
      <c r="D89" s="232"/>
      <c r="E89" s="233">
        <v>360.23962</v>
      </c>
      <c r="F89" s="230"/>
      <c r="G89" s="230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132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22.5" outlineLevel="3" x14ac:dyDescent="0.2">
      <c r="A90" s="227"/>
      <c r="B90" s="228"/>
      <c r="C90" s="263" t="s">
        <v>210</v>
      </c>
      <c r="D90" s="232"/>
      <c r="E90" s="233">
        <v>31.125119999999999</v>
      </c>
      <c r="F90" s="230"/>
      <c r="G90" s="230"/>
      <c r="H90" s="230"/>
      <c r="I90" s="230"/>
      <c r="J90" s="230"/>
      <c r="K90" s="230"/>
      <c r="L90" s="230"/>
      <c r="M90" s="230"/>
      <c r="N90" s="229"/>
      <c r="O90" s="229"/>
      <c r="P90" s="229"/>
      <c r="Q90" s="229"/>
      <c r="R90" s="230"/>
      <c r="S90" s="230"/>
      <c r="T90" s="230"/>
      <c r="U90" s="230"/>
      <c r="V90" s="230"/>
      <c r="W90" s="230"/>
      <c r="X90" s="230"/>
      <c r="Y90" s="230"/>
      <c r="Z90" s="210"/>
      <c r="AA90" s="210"/>
      <c r="AB90" s="210"/>
      <c r="AC90" s="210"/>
      <c r="AD90" s="210"/>
      <c r="AE90" s="210"/>
      <c r="AF90" s="210"/>
      <c r="AG90" s="210" t="s">
        <v>132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ht="33.75" outlineLevel="3" x14ac:dyDescent="0.2">
      <c r="A91" s="227"/>
      <c r="B91" s="228"/>
      <c r="C91" s="263" t="s">
        <v>211</v>
      </c>
      <c r="D91" s="232"/>
      <c r="E91" s="233">
        <v>76.785849999999996</v>
      </c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132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">
      <c r="A92" s="227"/>
      <c r="B92" s="228"/>
      <c r="C92" s="263" t="s">
        <v>212</v>
      </c>
      <c r="D92" s="232"/>
      <c r="E92" s="233">
        <v>3.8122199999999999</v>
      </c>
      <c r="F92" s="230"/>
      <c r="G92" s="230"/>
      <c r="H92" s="230"/>
      <c r="I92" s="230"/>
      <c r="J92" s="230"/>
      <c r="K92" s="230"/>
      <c r="L92" s="230"/>
      <c r="M92" s="230"/>
      <c r="N92" s="229"/>
      <c r="O92" s="229"/>
      <c r="P92" s="229"/>
      <c r="Q92" s="229"/>
      <c r="R92" s="230"/>
      <c r="S92" s="230"/>
      <c r="T92" s="230"/>
      <c r="U92" s="230"/>
      <c r="V92" s="230"/>
      <c r="W92" s="230"/>
      <c r="X92" s="230"/>
      <c r="Y92" s="230"/>
      <c r="Z92" s="210"/>
      <c r="AA92" s="210"/>
      <c r="AB92" s="210"/>
      <c r="AC92" s="210"/>
      <c r="AD92" s="210"/>
      <c r="AE92" s="210"/>
      <c r="AF92" s="210"/>
      <c r="AG92" s="210" t="s">
        <v>132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3" x14ac:dyDescent="0.2">
      <c r="A93" s="227"/>
      <c r="B93" s="228"/>
      <c r="C93" s="263" t="s">
        <v>213</v>
      </c>
      <c r="D93" s="232"/>
      <c r="E93" s="233"/>
      <c r="F93" s="230"/>
      <c r="G93" s="230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132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ht="22.5" outlineLevel="3" x14ac:dyDescent="0.2">
      <c r="A94" s="227"/>
      <c r="B94" s="228"/>
      <c r="C94" s="263" t="s">
        <v>214</v>
      </c>
      <c r="D94" s="232"/>
      <c r="E94" s="233">
        <v>234.93888000000001</v>
      </c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30"/>
      <c r="Z94" s="210"/>
      <c r="AA94" s="210"/>
      <c r="AB94" s="210"/>
      <c r="AC94" s="210"/>
      <c r="AD94" s="210"/>
      <c r="AE94" s="210"/>
      <c r="AF94" s="210"/>
      <c r="AG94" s="210" t="s">
        <v>132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ht="22.5" outlineLevel="3" x14ac:dyDescent="0.2">
      <c r="A95" s="227"/>
      <c r="B95" s="228"/>
      <c r="C95" s="263" t="s">
        <v>215</v>
      </c>
      <c r="D95" s="232"/>
      <c r="E95" s="233">
        <v>29.1798</v>
      </c>
      <c r="F95" s="230"/>
      <c r="G95" s="230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30"/>
      <c r="Z95" s="210"/>
      <c r="AA95" s="210"/>
      <c r="AB95" s="210"/>
      <c r="AC95" s="210"/>
      <c r="AD95" s="210"/>
      <c r="AE95" s="210"/>
      <c r="AF95" s="210"/>
      <c r="AG95" s="210" t="s">
        <v>132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ht="33.75" outlineLevel="3" x14ac:dyDescent="0.2">
      <c r="A96" s="227"/>
      <c r="B96" s="228"/>
      <c r="C96" s="263" t="s">
        <v>216</v>
      </c>
      <c r="D96" s="232"/>
      <c r="E96" s="233">
        <v>59.066040000000001</v>
      </c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132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27"/>
      <c r="B97" s="228"/>
      <c r="C97" s="263" t="s">
        <v>217</v>
      </c>
      <c r="D97" s="232"/>
      <c r="E97" s="233">
        <v>3.57396</v>
      </c>
      <c r="F97" s="230"/>
      <c r="G97" s="230"/>
      <c r="H97" s="230"/>
      <c r="I97" s="230"/>
      <c r="J97" s="230"/>
      <c r="K97" s="230"/>
      <c r="L97" s="230"/>
      <c r="M97" s="230"/>
      <c r="N97" s="229"/>
      <c r="O97" s="229"/>
      <c r="P97" s="229"/>
      <c r="Q97" s="229"/>
      <c r="R97" s="230"/>
      <c r="S97" s="230"/>
      <c r="T97" s="230"/>
      <c r="U97" s="230"/>
      <c r="V97" s="230"/>
      <c r="W97" s="230"/>
      <c r="X97" s="230"/>
      <c r="Y97" s="230"/>
      <c r="Z97" s="210"/>
      <c r="AA97" s="210"/>
      <c r="AB97" s="210"/>
      <c r="AC97" s="210"/>
      <c r="AD97" s="210"/>
      <c r="AE97" s="210"/>
      <c r="AF97" s="210"/>
      <c r="AG97" s="210" t="s">
        <v>132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">
      <c r="A98" s="227"/>
      <c r="B98" s="228"/>
      <c r="C98" s="263" t="s">
        <v>218</v>
      </c>
      <c r="D98" s="232"/>
      <c r="E98" s="233"/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132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27"/>
      <c r="B99" s="228"/>
      <c r="C99" s="263" t="s">
        <v>219</v>
      </c>
      <c r="D99" s="232"/>
      <c r="E99" s="233">
        <v>-4.5754999999999999</v>
      </c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132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27"/>
      <c r="B100" s="228"/>
      <c r="C100" s="263" t="s">
        <v>220</v>
      </c>
      <c r="D100" s="232"/>
      <c r="E100" s="233">
        <v>-4.5162000000000004</v>
      </c>
      <c r="F100" s="230"/>
      <c r="G100" s="230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30"/>
      <c r="Z100" s="210"/>
      <c r="AA100" s="210"/>
      <c r="AB100" s="210"/>
      <c r="AC100" s="210"/>
      <c r="AD100" s="210"/>
      <c r="AE100" s="210"/>
      <c r="AF100" s="210"/>
      <c r="AG100" s="210" t="s">
        <v>132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2">
      <c r="A101" s="227"/>
      <c r="B101" s="228"/>
      <c r="C101" s="263" t="s">
        <v>221</v>
      </c>
      <c r="D101" s="232"/>
      <c r="E101" s="233">
        <v>-4.5754999999999999</v>
      </c>
      <c r="F101" s="230"/>
      <c r="G101" s="230"/>
      <c r="H101" s="230"/>
      <c r="I101" s="230"/>
      <c r="J101" s="230"/>
      <c r="K101" s="230"/>
      <c r="L101" s="230"/>
      <c r="M101" s="230"/>
      <c r="N101" s="229"/>
      <c r="O101" s="229"/>
      <c r="P101" s="229"/>
      <c r="Q101" s="229"/>
      <c r="R101" s="230"/>
      <c r="S101" s="230"/>
      <c r="T101" s="230"/>
      <c r="U101" s="230"/>
      <c r="V101" s="230"/>
      <c r="W101" s="230"/>
      <c r="X101" s="230"/>
      <c r="Y101" s="230"/>
      <c r="Z101" s="210"/>
      <c r="AA101" s="210"/>
      <c r="AB101" s="210"/>
      <c r="AC101" s="210"/>
      <c r="AD101" s="210"/>
      <c r="AE101" s="210"/>
      <c r="AF101" s="210"/>
      <c r="AG101" s="210" t="s">
        <v>132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">
      <c r="A102" s="227"/>
      <c r="B102" s="228"/>
      <c r="C102" s="263" t="s">
        <v>222</v>
      </c>
      <c r="D102" s="232"/>
      <c r="E102" s="233">
        <v>-22.373999999999999</v>
      </c>
      <c r="F102" s="230"/>
      <c r="G102" s="230"/>
      <c r="H102" s="230"/>
      <c r="I102" s="230"/>
      <c r="J102" s="230"/>
      <c r="K102" s="230"/>
      <c r="L102" s="230"/>
      <c r="M102" s="230"/>
      <c r="N102" s="229"/>
      <c r="O102" s="229"/>
      <c r="P102" s="229"/>
      <c r="Q102" s="229"/>
      <c r="R102" s="230"/>
      <c r="S102" s="230"/>
      <c r="T102" s="230"/>
      <c r="U102" s="230"/>
      <c r="V102" s="230"/>
      <c r="W102" s="230"/>
      <c r="X102" s="230"/>
      <c r="Y102" s="230"/>
      <c r="Z102" s="210"/>
      <c r="AA102" s="210"/>
      <c r="AB102" s="210"/>
      <c r="AC102" s="210"/>
      <c r="AD102" s="210"/>
      <c r="AE102" s="210"/>
      <c r="AF102" s="210"/>
      <c r="AG102" s="210" t="s">
        <v>132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27"/>
      <c r="B103" s="228"/>
      <c r="C103" s="263" t="s">
        <v>223</v>
      </c>
      <c r="D103" s="232"/>
      <c r="E103" s="233">
        <v>-201.20099999999999</v>
      </c>
      <c r="F103" s="230"/>
      <c r="G103" s="230"/>
      <c r="H103" s="230"/>
      <c r="I103" s="230"/>
      <c r="J103" s="230"/>
      <c r="K103" s="230"/>
      <c r="L103" s="230"/>
      <c r="M103" s="230"/>
      <c r="N103" s="229"/>
      <c r="O103" s="229"/>
      <c r="P103" s="229"/>
      <c r="Q103" s="229"/>
      <c r="R103" s="230"/>
      <c r="S103" s="230"/>
      <c r="T103" s="230"/>
      <c r="U103" s="230"/>
      <c r="V103" s="230"/>
      <c r="W103" s="230"/>
      <c r="X103" s="230"/>
      <c r="Y103" s="230"/>
      <c r="Z103" s="210"/>
      <c r="AA103" s="210"/>
      <c r="AB103" s="210"/>
      <c r="AC103" s="210"/>
      <c r="AD103" s="210"/>
      <c r="AE103" s="210"/>
      <c r="AF103" s="210"/>
      <c r="AG103" s="210" t="s">
        <v>132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">
      <c r="A104" s="227"/>
      <c r="B104" s="228"/>
      <c r="C104" s="263" t="s">
        <v>224</v>
      </c>
      <c r="D104" s="232"/>
      <c r="E104" s="233">
        <v>-8.1120000000000001</v>
      </c>
      <c r="F104" s="230"/>
      <c r="G104" s="230"/>
      <c r="H104" s="230"/>
      <c r="I104" s="230"/>
      <c r="J104" s="230"/>
      <c r="K104" s="230"/>
      <c r="L104" s="230"/>
      <c r="M104" s="230"/>
      <c r="N104" s="229"/>
      <c r="O104" s="229"/>
      <c r="P104" s="229"/>
      <c r="Q104" s="229"/>
      <c r="R104" s="230"/>
      <c r="S104" s="230"/>
      <c r="T104" s="230"/>
      <c r="U104" s="230"/>
      <c r="V104" s="230"/>
      <c r="W104" s="230"/>
      <c r="X104" s="230"/>
      <c r="Y104" s="230"/>
      <c r="Z104" s="210"/>
      <c r="AA104" s="210"/>
      <c r="AB104" s="210"/>
      <c r="AC104" s="210"/>
      <c r="AD104" s="210"/>
      <c r="AE104" s="210"/>
      <c r="AF104" s="210"/>
      <c r="AG104" s="210" t="s">
        <v>132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">
      <c r="A105" s="227"/>
      <c r="B105" s="228"/>
      <c r="C105" s="263" t="s">
        <v>225</v>
      </c>
      <c r="D105" s="232"/>
      <c r="E105" s="233">
        <v>-80.480400000000003</v>
      </c>
      <c r="F105" s="230"/>
      <c r="G105" s="230"/>
      <c r="H105" s="230"/>
      <c r="I105" s="230"/>
      <c r="J105" s="230"/>
      <c r="K105" s="230"/>
      <c r="L105" s="230"/>
      <c r="M105" s="230"/>
      <c r="N105" s="229"/>
      <c r="O105" s="229"/>
      <c r="P105" s="229"/>
      <c r="Q105" s="229"/>
      <c r="R105" s="230"/>
      <c r="S105" s="230"/>
      <c r="T105" s="230"/>
      <c r="U105" s="230"/>
      <c r="V105" s="230"/>
      <c r="W105" s="230"/>
      <c r="X105" s="230"/>
      <c r="Y105" s="230"/>
      <c r="Z105" s="210"/>
      <c r="AA105" s="210"/>
      <c r="AB105" s="210"/>
      <c r="AC105" s="210"/>
      <c r="AD105" s="210"/>
      <c r="AE105" s="210"/>
      <c r="AF105" s="210"/>
      <c r="AG105" s="210" t="s">
        <v>132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2">
      <c r="A106" s="249">
        <v>14</v>
      </c>
      <c r="B106" s="250" t="s">
        <v>226</v>
      </c>
      <c r="C106" s="262" t="s">
        <v>227</v>
      </c>
      <c r="D106" s="251" t="s">
        <v>184</v>
      </c>
      <c r="E106" s="252">
        <v>472.88688999999999</v>
      </c>
      <c r="F106" s="253"/>
      <c r="G106" s="254">
        <f>ROUND(E106*F106,2)</f>
        <v>0</v>
      </c>
      <c r="H106" s="231"/>
      <c r="I106" s="230">
        <f>ROUND(E106*H106,2)</f>
        <v>0</v>
      </c>
      <c r="J106" s="231"/>
      <c r="K106" s="230">
        <f>ROUND(E106*J106,2)</f>
        <v>0</v>
      </c>
      <c r="L106" s="230">
        <v>21</v>
      </c>
      <c r="M106" s="230">
        <f>G106*(1+L106/100)</f>
        <v>0</v>
      </c>
      <c r="N106" s="229">
        <v>0</v>
      </c>
      <c r="O106" s="229">
        <f>ROUND(E106*N106,2)</f>
        <v>0</v>
      </c>
      <c r="P106" s="229">
        <v>0</v>
      </c>
      <c r="Q106" s="229">
        <f>ROUND(E106*P106,2)</f>
        <v>0</v>
      </c>
      <c r="R106" s="230"/>
      <c r="S106" s="230" t="s">
        <v>127</v>
      </c>
      <c r="T106" s="230" t="s">
        <v>127</v>
      </c>
      <c r="U106" s="230">
        <v>8.7999999999999995E-2</v>
      </c>
      <c r="V106" s="230">
        <f>ROUND(E106*U106,2)</f>
        <v>41.61</v>
      </c>
      <c r="W106" s="230"/>
      <c r="X106" s="230" t="s">
        <v>128</v>
      </c>
      <c r="Y106" s="230" t="s">
        <v>129</v>
      </c>
      <c r="Z106" s="210"/>
      <c r="AA106" s="210"/>
      <c r="AB106" s="210"/>
      <c r="AC106" s="210"/>
      <c r="AD106" s="210"/>
      <c r="AE106" s="210"/>
      <c r="AF106" s="210"/>
      <c r="AG106" s="210" t="s">
        <v>130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2">
      <c r="A107" s="227"/>
      <c r="B107" s="228"/>
      <c r="C107" s="263" t="s">
        <v>228</v>
      </c>
      <c r="D107" s="232"/>
      <c r="E107" s="233">
        <v>472.88688999999999</v>
      </c>
      <c r="F107" s="230"/>
      <c r="G107" s="230"/>
      <c r="H107" s="230"/>
      <c r="I107" s="230"/>
      <c r="J107" s="230"/>
      <c r="K107" s="230"/>
      <c r="L107" s="230"/>
      <c r="M107" s="230"/>
      <c r="N107" s="229"/>
      <c r="O107" s="229"/>
      <c r="P107" s="229"/>
      <c r="Q107" s="229"/>
      <c r="R107" s="230"/>
      <c r="S107" s="230"/>
      <c r="T107" s="230"/>
      <c r="U107" s="230"/>
      <c r="V107" s="230"/>
      <c r="W107" s="230"/>
      <c r="X107" s="230"/>
      <c r="Y107" s="230"/>
      <c r="Z107" s="210"/>
      <c r="AA107" s="210"/>
      <c r="AB107" s="210"/>
      <c r="AC107" s="210"/>
      <c r="AD107" s="210"/>
      <c r="AE107" s="210"/>
      <c r="AF107" s="210"/>
      <c r="AG107" s="210" t="s">
        <v>132</v>
      </c>
      <c r="AH107" s="210">
        <v>5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2">
      <c r="A108" s="249">
        <v>15</v>
      </c>
      <c r="B108" s="250" t="s">
        <v>229</v>
      </c>
      <c r="C108" s="262" t="s">
        <v>230</v>
      </c>
      <c r="D108" s="251" t="s">
        <v>184</v>
      </c>
      <c r="E108" s="252">
        <v>41.657600000000002</v>
      </c>
      <c r="F108" s="253"/>
      <c r="G108" s="254">
        <f>ROUND(E108*F108,2)</f>
        <v>0</v>
      </c>
      <c r="H108" s="231"/>
      <c r="I108" s="230">
        <f>ROUND(E108*H108,2)</f>
        <v>0</v>
      </c>
      <c r="J108" s="231"/>
      <c r="K108" s="230">
        <f>ROUND(E108*J108,2)</f>
        <v>0</v>
      </c>
      <c r="L108" s="230">
        <v>21</v>
      </c>
      <c r="M108" s="230">
        <f>G108*(1+L108/100)</f>
        <v>0</v>
      </c>
      <c r="N108" s="229">
        <v>0</v>
      </c>
      <c r="O108" s="229">
        <f>ROUND(E108*N108,2)</f>
        <v>0</v>
      </c>
      <c r="P108" s="229">
        <v>0</v>
      </c>
      <c r="Q108" s="229">
        <f>ROUND(E108*P108,2)</f>
        <v>0</v>
      </c>
      <c r="R108" s="230"/>
      <c r="S108" s="230" t="s">
        <v>127</v>
      </c>
      <c r="T108" s="230" t="s">
        <v>127</v>
      </c>
      <c r="U108" s="230">
        <v>0.36499999999999999</v>
      </c>
      <c r="V108" s="230">
        <f>ROUND(E108*U108,2)</f>
        <v>15.21</v>
      </c>
      <c r="W108" s="230"/>
      <c r="X108" s="230" t="s">
        <v>128</v>
      </c>
      <c r="Y108" s="230" t="s">
        <v>129</v>
      </c>
      <c r="Z108" s="210"/>
      <c r="AA108" s="210"/>
      <c r="AB108" s="210"/>
      <c r="AC108" s="210"/>
      <c r="AD108" s="210"/>
      <c r="AE108" s="210"/>
      <c r="AF108" s="210"/>
      <c r="AG108" s="210" t="s">
        <v>130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2">
      <c r="A109" s="227"/>
      <c r="B109" s="228"/>
      <c r="C109" s="263" t="s">
        <v>231</v>
      </c>
      <c r="D109" s="232"/>
      <c r="E109" s="233">
        <v>41.657600000000002</v>
      </c>
      <c r="F109" s="230"/>
      <c r="G109" s="230"/>
      <c r="H109" s="230"/>
      <c r="I109" s="230"/>
      <c r="J109" s="230"/>
      <c r="K109" s="230"/>
      <c r="L109" s="230"/>
      <c r="M109" s="230"/>
      <c r="N109" s="229"/>
      <c r="O109" s="229"/>
      <c r="P109" s="229"/>
      <c r="Q109" s="229"/>
      <c r="R109" s="230"/>
      <c r="S109" s="230"/>
      <c r="T109" s="230"/>
      <c r="U109" s="230"/>
      <c r="V109" s="230"/>
      <c r="W109" s="230"/>
      <c r="X109" s="230"/>
      <c r="Y109" s="230"/>
      <c r="Z109" s="210"/>
      <c r="AA109" s="210"/>
      <c r="AB109" s="210"/>
      <c r="AC109" s="210"/>
      <c r="AD109" s="210"/>
      <c r="AE109" s="210"/>
      <c r="AF109" s="210"/>
      <c r="AG109" s="210" t="s">
        <v>132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1" x14ac:dyDescent="0.2">
      <c r="A110" s="249">
        <v>16</v>
      </c>
      <c r="B110" s="250" t="s">
        <v>232</v>
      </c>
      <c r="C110" s="262" t="s">
        <v>233</v>
      </c>
      <c r="D110" s="251" t="s">
        <v>184</v>
      </c>
      <c r="E110" s="252">
        <v>41.657600000000002</v>
      </c>
      <c r="F110" s="253"/>
      <c r="G110" s="254">
        <f>ROUND(E110*F110,2)</f>
        <v>0</v>
      </c>
      <c r="H110" s="231"/>
      <c r="I110" s="230">
        <f>ROUND(E110*H110,2)</f>
        <v>0</v>
      </c>
      <c r="J110" s="231"/>
      <c r="K110" s="230">
        <f>ROUND(E110*J110,2)</f>
        <v>0</v>
      </c>
      <c r="L110" s="230">
        <v>21</v>
      </c>
      <c r="M110" s="230">
        <f>G110*(1+L110/100)</f>
        <v>0</v>
      </c>
      <c r="N110" s="229">
        <v>0</v>
      </c>
      <c r="O110" s="229">
        <f>ROUND(E110*N110,2)</f>
        <v>0</v>
      </c>
      <c r="P110" s="229">
        <v>0</v>
      </c>
      <c r="Q110" s="229">
        <f>ROUND(E110*P110,2)</f>
        <v>0</v>
      </c>
      <c r="R110" s="230"/>
      <c r="S110" s="230" t="s">
        <v>127</v>
      </c>
      <c r="T110" s="230" t="s">
        <v>127</v>
      </c>
      <c r="U110" s="230">
        <v>0.38979999999999998</v>
      </c>
      <c r="V110" s="230">
        <f>ROUND(E110*U110,2)</f>
        <v>16.239999999999998</v>
      </c>
      <c r="W110" s="230"/>
      <c r="X110" s="230" t="s">
        <v>128</v>
      </c>
      <c r="Y110" s="230" t="s">
        <v>129</v>
      </c>
      <c r="Z110" s="210"/>
      <c r="AA110" s="210"/>
      <c r="AB110" s="210"/>
      <c r="AC110" s="210"/>
      <c r="AD110" s="210"/>
      <c r="AE110" s="210"/>
      <c r="AF110" s="210"/>
      <c r="AG110" s="210" t="s">
        <v>130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2">
      <c r="A111" s="227"/>
      <c r="B111" s="228"/>
      <c r="C111" s="263" t="s">
        <v>234</v>
      </c>
      <c r="D111" s="232"/>
      <c r="E111" s="233">
        <v>41.657600000000002</v>
      </c>
      <c r="F111" s="230"/>
      <c r="G111" s="230"/>
      <c r="H111" s="230"/>
      <c r="I111" s="230"/>
      <c r="J111" s="230"/>
      <c r="K111" s="230"/>
      <c r="L111" s="230"/>
      <c r="M111" s="230"/>
      <c r="N111" s="229"/>
      <c r="O111" s="229"/>
      <c r="P111" s="229"/>
      <c r="Q111" s="229"/>
      <c r="R111" s="230"/>
      <c r="S111" s="230"/>
      <c r="T111" s="230"/>
      <c r="U111" s="230"/>
      <c r="V111" s="230"/>
      <c r="W111" s="230"/>
      <c r="X111" s="230"/>
      <c r="Y111" s="230"/>
      <c r="Z111" s="210"/>
      <c r="AA111" s="210"/>
      <c r="AB111" s="210"/>
      <c r="AC111" s="210"/>
      <c r="AD111" s="210"/>
      <c r="AE111" s="210"/>
      <c r="AF111" s="210"/>
      <c r="AG111" s="210" t="s">
        <v>132</v>
      </c>
      <c r="AH111" s="210">
        <v>5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1" x14ac:dyDescent="0.2">
      <c r="A112" s="249">
        <v>17</v>
      </c>
      <c r="B112" s="250" t="s">
        <v>235</v>
      </c>
      <c r="C112" s="262" t="s">
        <v>236</v>
      </c>
      <c r="D112" s="251" t="s">
        <v>184</v>
      </c>
      <c r="E112" s="252">
        <v>5.08</v>
      </c>
      <c r="F112" s="253"/>
      <c r="G112" s="254">
        <f>ROUND(E112*F112,2)</f>
        <v>0</v>
      </c>
      <c r="H112" s="231"/>
      <c r="I112" s="230">
        <f>ROUND(E112*H112,2)</f>
        <v>0</v>
      </c>
      <c r="J112" s="231"/>
      <c r="K112" s="230">
        <f>ROUND(E112*J112,2)</f>
        <v>0</v>
      </c>
      <c r="L112" s="230">
        <v>21</v>
      </c>
      <c r="M112" s="230">
        <f>G112*(1+L112/100)</f>
        <v>0</v>
      </c>
      <c r="N112" s="229">
        <v>0</v>
      </c>
      <c r="O112" s="229">
        <f>ROUND(E112*N112,2)</f>
        <v>0</v>
      </c>
      <c r="P112" s="229">
        <v>0</v>
      </c>
      <c r="Q112" s="229">
        <f>ROUND(E112*P112,2)</f>
        <v>0</v>
      </c>
      <c r="R112" s="230"/>
      <c r="S112" s="230" t="s">
        <v>127</v>
      </c>
      <c r="T112" s="230" t="s">
        <v>127</v>
      </c>
      <c r="U112" s="230">
        <v>3.1309999999999998</v>
      </c>
      <c r="V112" s="230">
        <f>ROUND(E112*U112,2)</f>
        <v>15.91</v>
      </c>
      <c r="W112" s="230"/>
      <c r="X112" s="230" t="s">
        <v>128</v>
      </c>
      <c r="Y112" s="230" t="s">
        <v>129</v>
      </c>
      <c r="Z112" s="210"/>
      <c r="AA112" s="210"/>
      <c r="AB112" s="210"/>
      <c r="AC112" s="210"/>
      <c r="AD112" s="210"/>
      <c r="AE112" s="210"/>
      <c r="AF112" s="210"/>
      <c r="AG112" s="210" t="s">
        <v>130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2">
      <c r="A113" s="227"/>
      <c r="B113" s="228"/>
      <c r="C113" s="263" t="s">
        <v>237</v>
      </c>
      <c r="D113" s="232"/>
      <c r="E113" s="233">
        <v>5.08</v>
      </c>
      <c r="F113" s="230"/>
      <c r="G113" s="230"/>
      <c r="H113" s="230"/>
      <c r="I113" s="230"/>
      <c r="J113" s="230"/>
      <c r="K113" s="230"/>
      <c r="L113" s="230"/>
      <c r="M113" s="230"/>
      <c r="N113" s="229"/>
      <c r="O113" s="229"/>
      <c r="P113" s="229"/>
      <c r="Q113" s="229"/>
      <c r="R113" s="230"/>
      <c r="S113" s="230"/>
      <c r="T113" s="230"/>
      <c r="U113" s="230"/>
      <c r="V113" s="230"/>
      <c r="W113" s="230"/>
      <c r="X113" s="230"/>
      <c r="Y113" s="230"/>
      <c r="Z113" s="210"/>
      <c r="AA113" s="210"/>
      <c r="AB113" s="210"/>
      <c r="AC113" s="210"/>
      <c r="AD113" s="210"/>
      <c r="AE113" s="210"/>
      <c r="AF113" s="210"/>
      <c r="AG113" s="210" t="s">
        <v>132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">
      <c r="A114" s="249">
        <v>18</v>
      </c>
      <c r="B114" s="250" t="s">
        <v>238</v>
      </c>
      <c r="C114" s="262" t="s">
        <v>239</v>
      </c>
      <c r="D114" s="251" t="s">
        <v>184</v>
      </c>
      <c r="E114" s="252">
        <v>5.08</v>
      </c>
      <c r="F114" s="253"/>
      <c r="G114" s="254">
        <f>ROUND(E114*F114,2)</f>
        <v>0</v>
      </c>
      <c r="H114" s="231"/>
      <c r="I114" s="230">
        <f>ROUND(E114*H114,2)</f>
        <v>0</v>
      </c>
      <c r="J114" s="231"/>
      <c r="K114" s="230">
        <f>ROUND(E114*J114,2)</f>
        <v>0</v>
      </c>
      <c r="L114" s="230">
        <v>21</v>
      </c>
      <c r="M114" s="230">
        <f>G114*(1+L114/100)</f>
        <v>0</v>
      </c>
      <c r="N114" s="229">
        <v>0</v>
      </c>
      <c r="O114" s="229">
        <f>ROUND(E114*N114,2)</f>
        <v>0</v>
      </c>
      <c r="P114" s="229">
        <v>0</v>
      </c>
      <c r="Q114" s="229">
        <f>ROUND(E114*P114,2)</f>
        <v>0</v>
      </c>
      <c r="R114" s="230"/>
      <c r="S114" s="230" t="s">
        <v>127</v>
      </c>
      <c r="T114" s="230" t="s">
        <v>127</v>
      </c>
      <c r="U114" s="230">
        <v>0.47399999999999998</v>
      </c>
      <c r="V114" s="230">
        <f>ROUND(E114*U114,2)</f>
        <v>2.41</v>
      </c>
      <c r="W114" s="230"/>
      <c r="X114" s="230" t="s">
        <v>128</v>
      </c>
      <c r="Y114" s="230" t="s">
        <v>129</v>
      </c>
      <c r="Z114" s="210"/>
      <c r="AA114" s="210"/>
      <c r="AB114" s="210"/>
      <c r="AC114" s="210"/>
      <c r="AD114" s="210"/>
      <c r="AE114" s="210"/>
      <c r="AF114" s="210"/>
      <c r="AG114" s="210" t="s">
        <v>130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">
      <c r="A115" s="227"/>
      <c r="B115" s="228"/>
      <c r="C115" s="263" t="s">
        <v>240</v>
      </c>
      <c r="D115" s="232"/>
      <c r="E115" s="233">
        <v>5.08</v>
      </c>
      <c r="F115" s="230"/>
      <c r="G115" s="230"/>
      <c r="H115" s="230"/>
      <c r="I115" s="230"/>
      <c r="J115" s="230"/>
      <c r="K115" s="230"/>
      <c r="L115" s="230"/>
      <c r="M115" s="230"/>
      <c r="N115" s="229"/>
      <c r="O115" s="229"/>
      <c r="P115" s="229"/>
      <c r="Q115" s="229"/>
      <c r="R115" s="230"/>
      <c r="S115" s="230"/>
      <c r="T115" s="230"/>
      <c r="U115" s="230"/>
      <c r="V115" s="230"/>
      <c r="W115" s="230"/>
      <c r="X115" s="230"/>
      <c r="Y115" s="230"/>
      <c r="Z115" s="210"/>
      <c r="AA115" s="210"/>
      <c r="AB115" s="210"/>
      <c r="AC115" s="210"/>
      <c r="AD115" s="210"/>
      <c r="AE115" s="210"/>
      <c r="AF115" s="210"/>
      <c r="AG115" s="210" t="s">
        <v>132</v>
      </c>
      <c r="AH115" s="210">
        <v>5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ht="22.5" outlineLevel="1" x14ac:dyDescent="0.2">
      <c r="A116" s="249">
        <v>19</v>
      </c>
      <c r="B116" s="250" t="s">
        <v>241</v>
      </c>
      <c r="C116" s="262" t="s">
        <v>242</v>
      </c>
      <c r="D116" s="251" t="s">
        <v>184</v>
      </c>
      <c r="E116" s="252">
        <v>489.40848999999997</v>
      </c>
      <c r="F116" s="253"/>
      <c r="G116" s="254">
        <f>ROUND(E116*F116,2)</f>
        <v>0</v>
      </c>
      <c r="H116" s="231"/>
      <c r="I116" s="230">
        <f>ROUND(E116*H116,2)</f>
        <v>0</v>
      </c>
      <c r="J116" s="231"/>
      <c r="K116" s="230">
        <f>ROUND(E116*J116,2)</f>
        <v>0</v>
      </c>
      <c r="L116" s="230">
        <v>21</v>
      </c>
      <c r="M116" s="230">
        <f>G116*(1+L116/100)</f>
        <v>0</v>
      </c>
      <c r="N116" s="229">
        <v>0</v>
      </c>
      <c r="O116" s="229">
        <f>ROUND(E116*N116,2)</f>
        <v>0</v>
      </c>
      <c r="P116" s="229">
        <v>0</v>
      </c>
      <c r="Q116" s="229">
        <f>ROUND(E116*P116,2)</f>
        <v>0</v>
      </c>
      <c r="R116" s="230"/>
      <c r="S116" s="230" t="s">
        <v>127</v>
      </c>
      <c r="T116" s="230" t="s">
        <v>127</v>
      </c>
      <c r="U116" s="230">
        <v>1.0999999999999999E-2</v>
      </c>
      <c r="V116" s="230">
        <f>ROUND(E116*U116,2)</f>
        <v>5.38</v>
      </c>
      <c r="W116" s="230"/>
      <c r="X116" s="230" t="s">
        <v>128</v>
      </c>
      <c r="Y116" s="230" t="s">
        <v>129</v>
      </c>
      <c r="Z116" s="210"/>
      <c r="AA116" s="210"/>
      <c r="AB116" s="210"/>
      <c r="AC116" s="210"/>
      <c r="AD116" s="210"/>
      <c r="AE116" s="210"/>
      <c r="AF116" s="210"/>
      <c r="AG116" s="210" t="s">
        <v>130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2" x14ac:dyDescent="0.2">
      <c r="A117" s="227"/>
      <c r="B117" s="228"/>
      <c r="C117" s="263" t="s">
        <v>228</v>
      </c>
      <c r="D117" s="232"/>
      <c r="E117" s="233">
        <v>472.88688999999999</v>
      </c>
      <c r="F117" s="230"/>
      <c r="G117" s="230"/>
      <c r="H117" s="230"/>
      <c r="I117" s="230"/>
      <c r="J117" s="230"/>
      <c r="K117" s="230"/>
      <c r="L117" s="230"/>
      <c r="M117" s="230"/>
      <c r="N117" s="229"/>
      <c r="O117" s="229"/>
      <c r="P117" s="229"/>
      <c r="Q117" s="229"/>
      <c r="R117" s="230"/>
      <c r="S117" s="230"/>
      <c r="T117" s="230"/>
      <c r="U117" s="230"/>
      <c r="V117" s="230"/>
      <c r="W117" s="230"/>
      <c r="X117" s="230"/>
      <c r="Y117" s="230"/>
      <c r="Z117" s="210"/>
      <c r="AA117" s="210"/>
      <c r="AB117" s="210"/>
      <c r="AC117" s="210"/>
      <c r="AD117" s="210"/>
      <c r="AE117" s="210"/>
      <c r="AF117" s="210"/>
      <c r="AG117" s="210" t="s">
        <v>132</v>
      </c>
      <c r="AH117" s="210">
        <v>5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">
      <c r="A118" s="227"/>
      <c r="B118" s="228"/>
      <c r="C118" s="263" t="s">
        <v>234</v>
      </c>
      <c r="D118" s="232"/>
      <c r="E118" s="233">
        <v>41.657600000000002</v>
      </c>
      <c r="F118" s="230"/>
      <c r="G118" s="230"/>
      <c r="H118" s="230"/>
      <c r="I118" s="230"/>
      <c r="J118" s="230"/>
      <c r="K118" s="230"/>
      <c r="L118" s="230"/>
      <c r="M118" s="230"/>
      <c r="N118" s="229"/>
      <c r="O118" s="229"/>
      <c r="P118" s="229"/>
      <c r="Q118" s="229"/>
      <c r="R118" s="230"/>
      <c r="S118" s="230"/>
      <c r="T118" s="230"/>
      <c r="U118" s="230"/>
      <c r="V118" s="230"/>
      <c r="W118" s="230"/>
      <c r="X118" s="230"/>
      <c r="Y118" s="230"/>
      <c r="Z118" s="210"/>
      <c r="AA118" s="210"/>
      <c r="AB118" s="210"/>
      <c r="AC118" s="210"/>
      <c r="AD118" s="210"/>
      <c r="AE118" s="210"/>
      <c r="AF118" s="210"/>
      <c r="AG118" s="210" t="s">
        <v>132</v>
      </c>
      <c r="AH118" s="210">
        <v>5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27"/>
      <c r="B119" s="228"/>
      <c r="C119" s="263" t="s">
        <v>240</v>
      </c>
      <c r="D119" s="232"/>
      <c r="E119" s="233">
        <v>5.08</v>
      </c>
      <c r="F119" s="230"/>
      <c r="G119" s="230"/>
      <c r="H119" s="230"/>
      <c r="I119" s="230"/>
      <c r="J119" s="230"/>
      <c r="K119" s="230"/>
      <c r="L119" s="230"/>
      <c r="M119" s="230"/>
      <c r="N119" s="229"/>
      <c r="O119" s="229"/>
      <c r="P119" s="229"/>
      <c r="Q119" s="229"/>
      <c r="R119" s="230"/>
      <c r="S119" s="230"/>
      <c r="T119" s="230"/>
      <c r="U119" s="230"/>
      <c r="V119" s="230"/>
      <c r="W119" s="230"/>
      <c r="X119" s="230"/>
      <c r="Y119" s="230"/>
      <c r="Z119" s="210"/>
      <c r="AA119" s="210"/>
      <c r="AB119" s="210"/>
      <c r="AC119" s="210"/>
      <c r="AD119" s="210"/>
      <c r="AE119" s="210"/>
      <c r="AF119" s="210"/>
      <c r="AG119" s="210" t="s">
        <v>132</v>
      </c>
      <c r="AH119" s="210">
        <v>5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27"/>
      <c r="B120" s="228"/>
      <c r="C120" s="263" t="s">
        <v>243</v>
      </c>
      <c r="D120" s="232"/>
      <c r="E120" s="233">
        <v>-30.216000000000001</v>
      </c>
      <c r="F120" s="230"/>
      <c r="G120" s="230"/>
      <c r="H120" s="230"/>
      <c r="I120" s="230"/>
      <c r="J120" s="230"/>
      <c r="K120" s="230"/>
      <c r="L120" s="230"/>
      <c r="M120" s="230"/>
      <c r="N120" s="229"/>
      <c r="O120" s="229"/>
      <c r="P120" s="229"/>
      <c r="Q120" s="229"/>
      <c r="R120" s="230"/>
      <c r="S120" s="230"/>
      <c r="T120" s="230"/>
      <c r="U120" s="230"/>
      <c r="V120" s="230"/>
      <c r="W120" s="230"/>
      <c r="X120" s="230"/>
      <c r="Y120" s="230"/>
      <c r="Z120" s="210"/>
      <c r="AA120" s="210"/>
      <c r="AB120" s="210"/>
      <c r="AC120" s="210"/>
      <c r="AD120" s="210"/>
      <c r="AE120" s="210"/>
      <c r="AF120" s="210"/>
      <c r="AG120" s="210" t="s">
        <v>132</v>
      </c>
      <c r="AH120" s="210">
        <v>5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49">
        <v>20</v>
      </c>
      <c r="B121" s="250" t="s">
        <v>244</v>
      </c>
      <c r="C121" s="262" t="s">
        <v>245</v>
      </c>
      <c r="D121" s="251" t="s">
        <v>184</v>
      </c>
      <c r="E121" s="252">
        <v>4894.0849200000002</v>
      </c>
      <c r="F121" s="253"/>
      <c r="G121" s="254">
        <f>ROUND(E121*F121,2)</f>
        <v>0</v>
      </c>
      <c r="H121" s="231"/>
      <c r="I121" s="230">
        <f>ROUND(E121*H121,2)</f>
        <v>0</v>
      </c>
      <c r="J121" s="231"/>
      <c r="K121" s="230">
        <f>ROUND(E121*J121,2)</f>
        <v>0</v>
      </c>
      <c r="L121" s="230">
        <v>21</v>
      </c>
      <c r="M121" s="230">
        <f>G121*(1+L121/100)</f>
        <v>0</v>
      </c>
      <c r="N121" s="229">
        <v>0</v>
      </c>
      <c r="O121" s="229">
        <f>ROUND(E121*N121,2)</f>
        <v>0</v>
      </c>
      <c r="P121" s="229">
        <v>0</v>
      </c>
      <c r="Q121" s="229">
        <f>ROUND(E121*P121,2)</f>
        <v>0</v>
      </c>
      <c r="R121" s="230"/>
      <c r="S121" s="230" t="s">
        <v>127</v>
      </c>
      <c r="T121" s="230" t="s">
        <v>127</v>
      </c>
      <c r="U121" s="230">
        <v>0</v>
      </c>
      <c r="V121" s="230">
        <f>ROUND(E121*U121,2)</f>
        <v>0</v>
      </c>
      <c r="W121" s="230"/>
      <c r="X121" s="230" t="s">
        <v>128</v>
      </c>
      <c r="Y121" s="230" t="s">
        <v>129</v>
      </c>
      <c r="Z121" s="210"/>
      <c r="AA121" s="210"/>
      <c r="AB121" s="210"/>
      <c r="AC121" s="210"/>
      <c r="AD121" s="210"/>
      <c r="AE121" s="210"/>
      <c r="AF121" s="210"/>
      <c r="AG121" s="210" t="s">
        <v>130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2" x14ac:dyDescent="0.2">
      <c r="A122" s="227"/>
      <c r="B122" s="228"/>
      <c r="C122" s="263" t="s">
        <v>246</v>
      </c>
      <c r="D122" s="232"/>
      <c r="E122" s="233">
        <v>4894.0849200000002</v>
      </c>
      <c r="F122" s="230"/>
      <c r="G122" s="230"/>
      <c r="H122" s="230"/>
      <c r="I122" s="230"/>
      <c r="J122" s="230"/>
      <c r="K122" s="230"/>
      <c r="L122" s="230"/>
      <c r="M122" s="230"/>
      <c r="N122" s="229"/>
      <c r="O122" s="229"/>
      <c r="P122" s="229"/>
      <c r="Q122" s="229"/>
      <c r="R122" s="230"/>
      <c r="S122" s="230"/>
      <c r="T122" s="230"/>
      <c r="U122" s="230"/>
      <c r="V122" s="230"/>
      <c r="W122" s="230"/>
      <c r="X122" s="230"/>
      <c r="Y122" s="230"/>
      <c r="Z122" s="210"/>
      <c r="AA122" s="210"/>
      <c r="AB122" s="210"/>
      <c r="AC122" s="210"/>
      <c r="AD122" s="210"/>
      <c r="AE122" s="210"/>
      <c r="AF122" s="210"/>
      <c r="AG122" s="210" t="s">
        <v>132</v>
      </c>
      <c r="AH122" s="210">
        <v>5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ht="22.5" outlineLevel="1" x14ac:dyDescent="0.2">
      <c r="A123" s="249">
        <v>21</v>
      </c>
      <c r="B123" s="250" t="s">
        <v>247</v>
      </c>
      <c r="C123" s="262" t="s">
        <v>248</v>
      </c>
      <c r="D123" s="251" t="s">
        <v>184</v>
      </c>
      <c r="E123" s="252">
        <v>30.216000000000001</v>
      </c>
      <c r="F123" s="253"/>
      <c r="G123" s="254">
        <f>ROUND(E123*F123,2)</f>
        <v>0</v>
      </c>
      <c r="H123" s="231"/>
      <c r="I123" s="230">
        <f>ROUND(E123*H123,2)</f>
        <v>0</v>
      </c>
      <c r="J123" s="231"/>
      <c r="K123" s="230">
        <f>ROUND(E123*J123,2)</f>
        <v>0</v>
      </c>
      <c r="L123" s="230">
        <v>21</v>
      </c>
      <c r="M123" s="230">
        <f>G123*(1+L123/100)</f>
        <v>0</v>
      </c>
      <c r="N123" s="229">
        <v>0</v>
      </c>
      <c r="O123" s="229">
        <f>ROUND(E123*N123,2)</f>
        <v>0</v>
      </c>
      <c r="P123" s="229">
        <v>0</v>
      </c>
      <c r="Q123" s="229">
        <f>ROUND(E123*P123,2)</f>
        <v>0</v>
      </c>
      <c r="R123" s="230"/>
      <c r="S123" s="230" t="s">
        <v>127</v>
      </c>
      <c r="T123" s="230" t="s">
        <v>127</v>
      </c>
      <c r="U123" s="230">
        <v>5.3999999999999999E-2</v>
      </c>
      <c r="V123" s="230">
        <f>ROUND(E123*U123,2)</f>
        <v>1.63</v>
      </c>
      <c r="W123" s="230"/>
      <c r="X123" s="230" t="s">
        <v>128</v>
      </c>
      <c r="Y123" s="230" t="s">
        <v>129</v>
      </c>
      <c r="Z123" s="210"/>
      <c r="AA123" s="210"/>
      <c r="AB123" s="210"/>
      <c r="AC123" s="210"/>
      <c r="AD123" s="210"/>
      <c r="AE123" s="210"/>
      <c r="AF123" s="210"/>
      <c r="AG123" s="210" t="s">
        <v>130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ht="33.75" outlineLevel="2" x14ac:dyDescent="0.2">
      <c r="A124" s="227"/>
      <c r="B124" s="228"/>
      <c r="C124" s="263" t="s">
        <v>249</v>
      </c>
      <c r="D124" s="232"/>
      <c r="E124" s="233">
        <v>19.119</v>
      </c>
      <c r="F124" s="230"/>
      <c r="G124" s="230"/>
      <c r="H124" s="230"/>
      <c r="I124" s="230"/>
      <c r="J124" s="230"/>
      <c r="K124" s="230"/>
      <c r="L124" s="230"/>
      <c r="M124" s="230"/>
      <c r="N124" s="229"/>
      <c r="O124" s="229"/>
      <c r="P124" s="229"/>
      <c r="Q124" s="229"/>
      <c r="R124" s="230"/>
      <c r="S124" s="230"/>
      <c r="T124" s="230"/>
      <c r="U124" s="230"/>
      <c r="V124" s="230"/>
      <c r="W124" s="230"/>
      <c r="X124" s="230"/>
      <c r="Y124" s="230"/>
      <c r="Z124" s="210"/>
      <c r="AA124" s="210"/>
      <c r="AB124" s="210"/>
      <c r="AC124" s="210"/>
      <c r="AD124" s="210"/>
      <c r="AE124" s="210"/>
      <c r="AF124" s="210"/>
      <c r="AG124" s="210" t="s">
        <v>132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ht="22.5" outlineLevel="3" x14ac:dyDescent="0.2">
      <c r="A125" s="227"/>
      <c r="B125" s="228"/>
      <c r="C125" s="263" t="s">
        <v>250</v>
      </c>
      <c r="D125" s="232"/>
      <c r="E125" s="233">
        <v>4.84</v>
      </c>
      <c r="F125" s="230"/>
      <c r="G125" s="230"/>
      <c r="H125" s="230"/>
      <c r="I125" s="230"/>
      <c r="J125" s="230"/>
      <c r="K125" s="230"/>
      <c r="L125" s="230"/>
      <c r="M125" s="230"/>
      <c r="N125" s="229"/>
      <c r="O125" s="229"/>
      <c r="P125" s="229"/>
      <c r="Q125" s="229"/>
      <c r="R125" s="230"/>
      <c r="S125" s="230"/>
      <c r="T125" s="230"/>
      <c r="U125" s="230"/>
      <c r="V125" s="230"/>
      <c r="W125" s="230"/>
      <c r="X125" s="230"/>
      <c r="Y125" s="230"/>
      <c r="Z125" s="210"/>
      <c r="AA125" s="210"/>
      <c r="AB125" s="210"/>
      <c r="AC125" s="210"/>
      <c r="AD125" s="210"/>
      <c r="AE125" s="210"/>
      <c r="AF125" s="210"/>
      <c r="AG125" s="210" t="s">
        <v>132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ht="45" outlineLevel="3" x14ac:dyDescent="0.2">
      <c r="A126" s="227"/>
      <c r="B126" s="228"/>
      <c r="C126" s="263" t="s">
        <v>251</v>
      </c>
      <c r="D126" s="232"/>
      <c r="E126" s="233">
        <v>6.2569999999999997</v>
      </c>
      <c r="F126" s="230"/>
      <c r="G126" s="230"/>
      <c r="H126" s="230"/>
      <c r="I126" s="230"/>
      <c r="J126" s="230"/>
      <c r="K126" s="230"/>
      <c r="L126" s="230"/>
      <c r="M126" s="230"/>
      <c r="N126" s="229"/>
      <c r="O126" s="229"/>
      <c r="P126" s="229"/>
      <c r="Q126" s="229"/>
      <c r="R126" s="230"/>
      <c r="S126" s="230"/>
      <c r="T126" s="230"/>
      <c r="U126" s="230"/>
      <c r="V126" s="230"/>
      <c r="W126" s="230"/>
      <c r="X126" s="230"/>
      <c r="Y126" s="230"/>
      <c r="Z126" s="210"/>
      <c r="AA126" s="210"/>
      <c r="AB126" s="210"/>
      <c r="AC126" s="210"/>
      <c r="AD126" s="210"/>
      <c r="AE126" s="210"/>
      <c r="AF126" s="210"/>
      <c r="AG126" s="210" t="s">
        <v>132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49">
        <v>22</v>
      </c>
      <c r="B127" s="250" t="s">
        <v>252</v>
      </c>
      <c r="C127" s="262" t="s">
        <v>253</v>
      </c>
      <c r="D127" s="251" t="s">
        <v>184</v>
      </c>
      <c r="E127" s="252">
        <v>489.40848999999997</v>
      </c>
      <c r="F127" s="253"/>
      <c r="G127" s="254">
        <f>ROUND(E127*F127,2)</f>
        <v>0</v>
      </c>
      <c r="H127" s="231"/>
      <c r="I127" s="230">
        <f>ROUND(E127*H127,2)</f>
        <v>0</v>
      </c>
      <c r="J127" s="231"/>
      <c r="K127" s="230">
        <f>ROUND(E127*J127,2)</f>
        <v>0</v>
      </c>
      <c r="L127" s="230">
        <v>21</v>
      </c>
      <c r="M127" s="230">
        <f>G127*(1+L127/100)</f>
        <v>0</v>
      </c>
      <c r="N127" s="229">
        <v>0</v>
      </c>
      <c r="O127" s="229">
        <f>ROUND(E127*N127,2)</f>
        <v>0</v>
      </c>
      <c r="P127" s="229">
        <v>0</v>
      </c>
      <c r="Q127" s="229">
        <f>ROUND(E127*P127,2)</f>
        <v>0</v>
      </c>
      <c r="R127" s="230"/>
      <c r="S127" s="230" t="s">
        <v>127</v>
      </c>
      <c r="T127" s="230" t="s">
        <v>127</v>
      </c>
      <c r="U127" s="230">
        <v>8.9999999999999993E-3</v>
      </c>
      <c r="V127" s="230">
        <f>ROUND(E127*U127,2)</f>
        <v>4.4000000000000004</v>
      </c>
      <c r="W127" s="230"/>
      <c r="X127" s="230" t="s">
        <v>128</v>
      </c>
      <c r="Y127" s="230" t="s">
        <v>129</v>
      </c>
      <c r="Z127" s="210"/>
      <c r="AA127" s="210"/>
      <c r="AB127" s="210"/>
      <c r="AC127" s="210"/>
      <c r="AD127" s="210"/>
      <c r="AE127" s="210"/>
      <c r="AF127" s="210"/>
      <c r="AG127" s="210" t="s">
        <v>130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2">
      <c r="A128" s="227"/>
      <c r="B128" s="228"/>
      <c r="C128" s="263" t="s">
        <v>254</v>
      </c>
      <c r="D128" s="232"/>
      <c r="E128" s="233">
        <v>489.40848999999997</v>
      </c>
      <c r="F128" s="230"/>
      <c r="G128" s="230"/>
      <c r="H128" s="230"/>
      <c r="I128" s="230"/>
      <c r="J128" s="230"/>
      <c r="K128" s="230"/>
      <c r="L128" s="230"/>
      <c r="M128" s="230"/>
      <c r="N128" s="229"/>
      <c r="O128" s="229"/>
      <c r="P128" s="229"/>
      <c r="Q128" s="229"/>
      <c r="R128" s="230"/>
      <c r="S128" s="230"/>
      <c r="T128" s="230"/>
      <c r="U128" s="230"/>
      <c r="V128" s="230"/>
      <c r="W128" s="230"/>
      <c r="X128" s="230"/>
      <c r="Y128" s="230"/>
      <c r="Z128" s="210"/>
      <c r="AA128" s="210"/>
      <c r="AB128" s="210"/>
      <c r="AC128" s="210"/>
      <c r="AD128" s="210"/>
      <c r="AE128" s="210"/>
      <c r="AF128" s="210"/>
      <c r="AG128" s="210" t="s">
        <v>132</v>
      </c>
      <c r="AH128" s="210">
        <v>5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">
      <c r="A129" s="249">
        <v>23</v>
      </c>
      <c r="B129" s="250" t="s">
        <v>255</v>
      </c>
      <c r="C129" s="262" t="s">
        <v>256</v>
      </c>
      <c r="D129" s="251" t="s">
        <v>184</v>
      </c>
      <c r="E129" s="252">
        <v>3.51</v>
      </c>
      <c r="F129" s="253"/>
      <c r="G129" s="254">
        <f>ROUND(E129*F129,2)</f>
        <v>0</v>
      </c>
      <c r="H129" s="231"/>
      <c r="I129" s="230">
        <f>ROUND(E129*H129,2)</f>
        <v>0</v>
      </c>
      <c r="J129" s="231"/>
      <c r="K129" s="230">
        <f>ROUND(E129*J129,2)</f>
        <v>0</v>
      </c>
      <c r="L129" s="230">
        <v>21</v>
      </c>
      <c r="M129" s="230">
        <f>G129*(1+L129/100)</f>
        <v>0</v>
      </c>
      <c r="N129" s="229">
        <v>0</v>
      </c>
      <c r="O129" s="229">
        <f>ROUND(E129*N129,2)</f>
        <v>0</v>
      </c>
      <c r="P129" s="229">
        <v>0</v>
      </c>
      <c r="Q129" s="229">
        <f>ROUND(E129*P129,2)</f>
        <v>0</v>
      </c>
      <c r="R129" s="230"/>
      <c r="S129" s="230" t="s">
        <v>127</v>
      </c>
      <c r="T129" s="230" t="s">
        <v>127</v>
      </c>
      <c r="U129" s="230">
        <v>0.20200000000000001</v>
      </c>
      <c r="V129" s="230">
        <f>ROUND(E129*U129,2)</f>
        <v>0.71</v>
      </c>
      <c r="W129" s="230"/>
      <c r="X129" s="230" t="s">
        <v>128</v>
      </c>
      <c r="Y129" s="230" t="s">
        <v>129</v>
      </c>
      <c r="Z129" s="210"/>
      <c r="AA129" s="210"/>
      <c r="AB129" s="210"/>
      <c r="AC129" s="210"/>
      <c r="AD129" s="210"/>
      <c r="AE129" s="210"/>
      <c r="AF129" s="210"/>
      <c r="AG129" s="210" t="s">
        <v>130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2">
      <c r="A130" s="227"/>
      <c r="B130" s="228"/>
      <c r="C130" s="263" t="s">
        <v>237</v>
      </c>
      <c r="D130" s="232"/>
      <c r="E130" s="233">
        <v>5.08</v>
      </c>
      <c r="F130" s="230"/>
      <c r="G130" s="230"/>
      <c r="H130" s="230"/>
      <c r="I130" s="230"/>
      <c r="J130" s="230"/>
      <c r="K130" s="230"/>
      <c r="L130" s="230"/>
      <c r="M130" s="230"/>
      <c r="N130" s="229"/>
      <c r="O130" s="229"/>
      <c r="P130" s="229"/>
      <c r="Q130" s="229"/>
      <c r="R130" s="230"/>
      <c r="S130" s="230"/>
      <c r="T130" s="230"/>
      <c r="U130" s="230"/>
      <c r="V130" s="230"/>
      <c r="W130" s="230"/>
      <c r="X130" s="230"/>
      <c r="Y130" s="230"/>
      <c r="Z130" s="210"/>
      <c r="AA130" s="210"/>
      <c r="AB130" s="210"/>
      <c r="AC130" s="210"/>
      <c r="AD130" s="210"/>
      <c r="AE130" s="210"/>
      <c r="AF130" s="210"/>
      <c r="AG130" s="210" t="s">
        <v>132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3" x14ac:dyDescent="0.2">
      <c r="A131" s="227"/>
      <c r="B131" s="228"/>
      <c r="C131" s="263" t="s">
        <v>257</v>
      </c>
      <c r="D131" s="232"/>
      <c r="E131" s="233">
        <v>-1.17</v>
      </c>
      <c r="F131" s="230"/>
      <c r="G131" s="230"/>
      <c r="H131" s="230"/>
      <c r="I131" s="230"/>
      <c r="J131" s="230"/>
      <c r="K131" s="230"/>
      <c r="L131" s="230"/>
      <c r="M131" s="230"/>
      <c r="N131" s="229"/>
      <c r="O131" s="229"/>
      <c r="P131" s="229"/>
      <c r="Q131" s="229"/>
      <c r="R131" s="230"/>
      <c r="S131" s="230"/>
      <c r="T131" s="230"/>
      <c r="U131" s="230"/>
      <c r="V131" s="230"/>
      <c r="W131" s="230"/>
      <c r="X131" s="230"/>
      <c r="Y131" s="230"/>
      <c r="Z131" s="210"/>
      <c r="AA131" s="210"/>
      <c r="AB131" s="210"/>
      <c r="AC131" s="210"/>
      <c r="AD131" s="210"/>
      <c r="AE131" s="210"/>
      <c r="AF131" s="210"/>
      <c r="AG131" s="210" t="s">
        <v>132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3" x14ac:dyDescent="0.2">
      <c r="A132" s="227"/>
      <c r="B132" s="228"/>
      <c r="C132" s="263" t="s">
        <v>258</v>
      </c>
      <c r="D132" s="232"/>
      <c r="E132" s="233">
        <v>-0.4</v>
      </c>
      <c r="F132" s="230"/>
      <c r="G132" s="230"/>
      <c r="H132" s="230"/>
      <c r="I132" s="230"/>
      <c r="J132" s="230"/>
      <c r="K132" s="230"/>
      <c r="L132" s="230"/>
      <c r="M132" s="230"/>
      <c r="N132" s="229"/>
      <c r="O132" s="229"/>
      <c r="P132" s="229"/>
      <c r="Q132" s="229"/>
      <c r="R132" s="230"/>
      <c r="S132" s="230"/>
      <c r="T132" s="230"/>
      <c r="U132" s="230"/>
      <c r="V132" s="230"/>
      <c r="W132" s="230"/>
      <c r="X132" s="230"/>
      <c r="Y132" s="230"/>
      <c r="Z132" s="210"/>
      <c r="AA132" s="210"/>
      <c r="AB132" s="210"/>
      <c r="AC132" s="210"/>
      <c r="AD132" s="210"/>
      <c r="AE132" s="210"/>
      <c r="AF132" s="210"/>
      <c r="AG132" s="210" t="s">
        <v>132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1" x14ac:dyDescent="0.2">
      <c r="A133" s="249">
        <v>24</v>
      </c>
      <c r="B133" s="250" t="s">
        <v>259</v>
      </c>
      <c r="C133" s="262" t="s">
        <v>260</v>
      </c>
      <c r="D133" s="251" t="s">
        <v>126</v>
      </c>
      <c r="E133" s="252">
        <v>192.47</v>
      </c>
      <c r="F133" s="253"/>
      <c r="G133" s="254">
        <f>ROUND(E133*F133,2)</f>
        <v>0</v>
      </c>
      <c r="H133" s="231"/>
      <c r="I133" s="230">
        <f>ROUND(E133*H133,2)</f>
        <v>0</v>
      </c>
      <c r="J133" s="231"/>
      <c r="K133" s="230">
        <f>ROUND(E133*J133,2)</f>
        <v>0</v>
      </c>
      <c r="L133" s="230">
        <v>21</v>
      </c>
      <c r="M133" s="230">
        <f>G133*(1+L133/100)</f>
        <v>0</v>
      </c>
      <c r="N133" s="229">
        <v>0</v>
      </c>
      <c r="O133" s="229">
        <f>ROUND(E133*N133,2)</f>
        <v>0</v>
      </c>
      <c r="P133" s="229">
        <v>0</v>
      </c>
      <c r="Q133" s="229">
        <f>ROUND(E133*P133,2)</f>
        <v>0</v>
      </c>
      <c r="R133" s="230"/>
      <c r="S133" s="230" t="s">
        <v>127</v>
      </c>
      <c r="T133" s="230" t="s">
        <v>127</v>
      </c>
      <c r="U133" s="230">
        <v>0.06</v>
      </c>
      <c r="V133" s="230">
        <f>ROUND(E133*U133,2)</f>
        <v>11.55</v>
      </c>
      <c r="W133" s="230"/>
      <c r="X133" s="230" t="s">
        <v>128</v>
      </c>
      <c r="Y133" s="230" t="s">
        <v>129</v>
      </c>
      <c r="Z133" s="210"/>
      <c r="AA133" s="210"/>
      <c r="AB133" s="210"/>
      <c r="AC133" s="210"/>
      <c r="AD133" s="210"/>
      <c r="AE133" s="210"/>
      <c r="AF133" s="210"/>
      <c r="AG133" s="210" t="s">
        <v>130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2" x14ac:dyDescent="0.2">
      <c r="A134" s="227"/>
      <c r="B134" s="228"/>
      <c r="C134" s="263" t="s">
        <v>261</v>
      </c>
      <c r="D134" s="232"/>
      <c r="E134" s="233">
        <v>192.47</v>
      </c>
      <c r="F134" s="230"/>
      <c r="G134" s="230"/>
      <c r="H134" s="230"/>
      <c r="I134" s="230"/>
      <c r="J134" s="230"/>
      <c r="K134" s="230"/>
      <c r="L134" s="230"/>
      <c r="M134" s="230"/>
      <c r="N134" s="229"/>
      <c r="O134" s="229"/>
      <c r="P134" s="229"/>
      <c r="Q134" s="229"/>
      <c r="R134" s="230"/>
      <c r="S134" s="230"/>
      <c r="T134" s="230"/>
      <c r="U134" s="230"/>
      <c r="V134" s="230"/>
      <c r="W134" s="230"/>
      <c r="X134" s="230"/>
      <c r="Y134" s="230"/>
      <c r="Z134" s="210"/>
      <c r="AA134" s="210"/>
      <c r="AB134" s="210"/>
      <c r="AC134" s="210"/>
      <c r="AD134" s="210"/>
      <c r="AE134" s="210"/>
      <c r="AF134" s="210"/>
      <c r="AG134" s="210" t="s">
        <v>132</v>
      </c>
      <c r="AH134" s="210">
        <v>5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1" x14ac:dyDescent="0.2">
      <c r="A135" s="249">
        <v>25</v>
      </c>
      <c r="B135" s="250" t="s">
        <v>262</v>
      </c>
      <c r="C135" s="262" t="s">
        <v>263</v>
      </c>
      <c r="D135" s="251" t="s">
        <v>126</v>
      </c>
      <c r="E135" s="252">
        <v>1096.6556</v>
      </c>
      <c r="F135" s="253"/>
      <c r="G135" s="254">
        <f>ROUND(E135*F135,2)</f>
        <v>0</v>
      </c>
      <c r="H135" s="231"/>
      <c r="I135" s="230">
        <f>ROUND(E135*H135,2)</f>
        <v>0</v>
      </c>
      <c r="J135" s="231"/>
      <c r="K135" s="230">
        <f>ROUND(E135*J135,2)</f>
        <v>0</v>
      </c>
      <c r="L135" s="230">
        <v>21</v>
      </c>
      <c r="M135" s="230">
        <f>G135*(1+L135/100)</f>
        <v>0</v>
      </c>
      <c r="N135" s="229">
        <v>0</v>
      </c>
      <c r="O135" s="229">
        <f>ROUND(E135*N135,2)</f>
        <v>0</v>
      </c>
      <c r="P135" s="229">
        <v>0</v>
      </c>
      <c r="Q135" s="229">
        <f>ROUND(E135*P135,2)</f>
        <v>0</v>
      </c>
      <c r="R135" s="230"/>
      <c r="S135" s="230" t="s">
        <v>127</v>
      </c>
      <c r="T135" s="230" t="s">
        <v>127</v>
      </c>
      <c r="U135" s="230">
        <v>1.7999999999999999E-2</v>
      </c>
      <c r="V135" s="230">
        <f>ROUND(E135*U135,2)</f>
        <v>19.739999999999998</v>
      </c>
      <c r="W135" s="230"/>
      <c r="X135" s="230" t="s">
        <v>128</v>
      </c>
      <c r="Y135" s="230" t="s">
        <v>129</v>
      </c>
      <c r="Z135" s="210"/>
      <c r="AA135" s="210"/>
      <c r="AB135" s="210"/>
      <c r="AC135" s="210"/>
      <c r="AD135" s="210"/>
      <c r="AE135" s="210"/>
      <c r="AF135" s="210"/>
      <c r="AG135" s="210" t="s">
        <v>130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2" x14ac:dyDescent="0.2">
      <c r="A136" s="227"/>
      <c r="B136" s="228"/>
      <c r="C136" s="263" t="s">
        <v>131</v>
      </c>
      <c r="D136" s="232"/>
      <c r="E136" s="233"/>
      <c r="F136" s="230"/>
      <c r="G136" s="230"/>
      <c r="H136" s="230"/>
      <c r="I136" s="230"/>
      <c r="J136" s="230"/>
      <c r="K136" s="230"/>
      <c r="L136" s="230"/>
      <c r="M136" s="230"/>
      <c r="N136" s="229"/>
      <c r="O136" s="229"/>
      <c r="P136" s="229"/>
      <c r="Q136" s="229"/>
      <c r="R136" s="230"/>
      <c r="S136" s="230"/>
      <c r="T136" s="230"/>
      <c r="U136" s="230"/>
      <c r="V136" s="230"/>
      <c r="W136" s="230"/>
      <c r="X136" s="230"/>
      <c r="Y136" s="230"/>
      <c r="Z136" s="210"/>
      <c r="AA136" s="210"/>
      <c r="AB136" s="210"/>
      <c r="AC136" s="210"/>
      <c r="AD136" s="210"/>
      <c r="AE136" s="210"/>
      <c r="AF136" s="210"/>
      <c r="AG136" s="210" t="s">
        <v>132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">
      <c r="A137" s="227"/>
      <c r="B137" s="228"/>
      <c r="C137" s="263" t="s">
        <v>264</v>
      </c>
      <c r="D137" s="232"/>
      <c r="E137" s="233">
        <v>783.12959999999998</v>
      </c>
      <c r="F137" s="230"/>
      <c r="G137" s="230"/>
      <c r="H137" s="230"/>
      <c r="I137" s="230"/>
      <c r="J137" s="230"/>
      <c r="K137" s="230"/>
      <c r="L137" s="230"/>
      <c r="M137" s="230"/>
      <c r="N137" s="229"/>
      <c r="O137" s="229"/>
      <c r="P137" s="229"/>
      <c r="Q137" s="229"/>
      <c r="R137" s="230"/>
      <c r="S137" s="230"/>
      <c r="T137" s="230"/>
      <c r="U137" s="230"/>
      <c r="V137" s="230"/>
      <c r="W137" s="230"/>
      <c r="X137" s="230"/>
      <c r="Y137" s="230"/>
      <c r="Z137" s="210"/>
      <c r="AA137" s="210"/>
      <c r="AB137" s="210"/>
      <c r="AC137" s="210"/>
      <c r="AD137" s="210"/>
      <c r="AE137" s="210"/>
      <c r="AF137" s="210"/>
      <c r="AG137" s="210" t="s">
        <v>132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ht="22.5" outlineLevel="3" x14ac:dyDescent="0.2">
      <c r="A138" s="227"/>
      <c r="B138" s="228"/>
      <c r="C138" s="263" t="s">
        <v>265</v>
      </c>
      <c r="D138" s="232"/>
      <c r="E138" s="233">
        <v>97.266000000000005</v>
      </c>
      <c r="F138" s="230"/>
      <c r="G138" s="230"/>
      <c r="H138" s="230"/>
      <c r="I138" s="230"/>
      <c r="J138" s="230"/>
      <c r="K138" s="230"/>
      <c r="L138" s="230"/>
      <c r="M138" s="230"/>
      <c r="N138" s="229"/>
      <c r="O138" s="229"/>
      <c r="P138" s="229"/>
      <c r="Q138" s="229"/>
      <c r="R138" s="230"/>
      <c r="S138" s="230"/>
      <c r="T138" s="230"/>
      <c r="U138" s="230"/>
      <c r="V138" s="230"/>
      <c r="W138" s="230"/>
      <c r="X138" s="230"/>
      <c r="Y138" s="230"/>
      <c r="Z138" s="210"/>
      <c r="AA138" s="210"/>
      <c r="AB138" s="210"/>
      <c r="AC138" s="210"/>
      <c r="AD138" s="210"/>
      <c r="AE138" s="210"/>
      <c r="AF138" s="210"/>
      <c r="AG138" s="210" t="s">
        <v>132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ht="33.75" outlineLevel="3" x14ac:dyDescent="0.2">
      <c r="A139" s="227"/>
      <c r="B139" s="228"/>
      <c r="C139" s="263" t="s">
        <v>266</v>
      </c>
      <c r="D139" s="232"/>
      <c r="E139" s="233">
        <v>196.88679999999999</v>
      </c>
      <c r="F139" s="230"/>
      <c r="G139" s="230"/>
      <c r="H139" s="230"/>
      <c r="I139" s="230"/>
      <c r="J139" s="230"/>
      <c r="K139" s="230"/>
      <c r="L139" s="230"/>
      <c r="M139" s="230"/>
      <c r="N139" s="229"/>
      <c r="O139" s="229"/>
      <c r="P139" s="229"/>
      <c r="Q139" s="229"/>
      <c r="R139" s="230"/>
      <c r="S139" s="230"/>
      <c r="T139" s="230"/>
      <c r="U139" s="230"/>
      <c r="V139" s="230"/>
      <c r="W139" s="230"/>
      <c r="X139" s="230"/>
      <c r="Y139" s="230"/>
      <c r="Z139" s="210"/>
      <c r="AA139" s="210"/>
      <c r="AB139" s="210"/>
      <c r="AC139" s="210"/>
      <c r="AD139" s="210"/>
      <c r="AE139" s="210"/>
      <c r="AF139" s="210"/>
      <c r="AG139" s="210" t="s">
        <v>132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">
      <c r="A140" s="227"/>
      <c r="B140" s="228"/>
      <c r="C140" s="263" t="s">
        <v>267</v>
      </c>
      <c r="D140" s="232"/>
      <c r="E140" s="233">
        <v>11.9132</v>
      </c>
      <c r="F140" s="230"/>
      <c r="G140" s="230"/>
      <c r="H140" s="230"/>
      <c r="I140" s="230"/>
      <c r="J140" s="230"/>
      <c r="K140" s="230"/>
      <c r="L140" s="230"/>
      <c r="M140" s="230"/>
      <c r="N140" s="229"/>
      <c r="O140" s="229"/>
      <c r="P140" s="229"/>
      <c r="Q140" s="229"/>
      <c r="R140" s="230"/>
      <c r="S140" s="230"/>
      <c r="T140" s="230"/>
      <c r="U140" s="230"/>
      <c r="V140" s="230"/>
      <c r="W140" s="230"/>
      <c r="X140" s="230"/>
      <c r="Y140" s="230"/>
      <c r="Z140" s="210"/>
      <c r="AA140" s="210"/>
      <c r="AB140" s="210"/>
      <c r="AC140" s="210"/>
      <c r="AD140" s="210"/>
      <c r="AE140" s="210"/>
      <c r="AF140" s="210"/>
      <c r="AG140" s="210" t="s">
        <v>132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2">
      <c r="A141" s="227"/>
      <c r="B141" s="228"/>
      <c r="C141" s="263" t="s">
        <v>268</v>
      </c>
      <c r="D141" s="232"/>
      <c r="E141" s="233">
        <v>7.46</v>
      </c>
      <c r="F141" s="230"/>
      <c r="G141" s="230"/>
      <c r="H141" s="230"/>
      <c r="I141" s="230"/>
      <c r="J141" s="230"/>
      <c r="K141" s="230"/>
      <c r="L141" s="230"/>
      <c r="M141" s="230"/>
      <c r="N141" s="229"/>
      <c r="O141" s="229"/>
      <c r="P141" s="229"/>
      <c r="Q141" s="229"/>
      <c r="R141" s="230"/>
      <c r="S141" s="230"/>
      <c r="T141" s="230"/>
      <c r="U141" s="230"/>
      <c r="V141" s="230"/>
      <c r="W141" s="230"/>
      <c r="X141" s="230"/>
      <c r="Y141" s="230"/>
      <c r="Z141" s="210"/>
      <c r="AA141" s="210"/>
      <c r="AB141" s="210"/>
      <c r="AC141" s="210"/>
      <c r="AD141" s="210"/>
      <c r="AE141" s="210"/>
      <c r="AF141" s="210"/>
      <c r="AG141" s="210" t="s">
        <v>132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1" x14ac:dyDescent="0.2">
      <c r="A142" s="249">
        <v>26</v>
      </c>
      <c r="B142" s="250" t="s">
        <v>269</v>
      </c>
      <c r="C142" s="262" t="s">
        <v>270</v>
      </c>
      <c r="D142" s="251" t="s">
        <v>126</v>
      </c>
      <c r="E142" s="252">
        <v>192.47</v>
      </c>
      <c r="F142" s="253"/>
      <c r="G142" s="254">
        <f>ROUND(E142*F142,2)</f>
        <v>0</v>
      </c>
      <c r="H142" s="231"/>
      <c r="I142" s="230">
        <f>ROUND(E142*H142,2)</f>
        <v>0</v>
      </c>
      <c r="J142" s="231"/>
      <c r="K142" s="230">
        <f>ROUND(E142*J142,2)</f>
        <v>0</v>
      </c>
      <c r="L142" s="230">
        <v>21</v>
      </c>
      <c r="M142" s="230">
        <f>G142*(1+L142/100)</f>
        <v>0</v>
      </c>
      <c r="N142" s="229">
        <v>0</v>
      </c>
      <c r="O142" s="229">
        <f>ROUND(E142*N142,2)</f>
        <v>0</v>
      </c>
      <c r="P142" s="229">
        <v>0</v>
      </c>
      <c r="Q142" s="229">
        <f>ROUND(E142*P142,2)</f>
        <v>0</v>
      </c>
      <c r="R142" s="230"/>
      <c r="S142" s="230" t="s">
        <v>127</v>
      </c>
      <c r="T142" s="230" t="s">
        <v>127</v>
      </c>
      <c r="U142" s="230">
        <v>0.17699999999999999</v>
      </c>
      <c r="V142" s="230">
        <f>ROUND(E142*U142,2)</f>
        <v>34.07</v>
      </c>
      <c r="W142" s="230"/>
      <c r="X142" s="230" t="s">
        <v>128</v>
      </c>
      <c r="Y142" s="230" t="s">
        <v>129</v>
      </c>
      <c r="Z142" s="210"/>
      <c r="AA142" s="210"/>
      <c r="AB142" s="210"/>
      <c r="AC142" s="210"/>
      <c r="AD142" s="210"/>
      <c r="AE142" s="210"/>
      <c r="AF142" s="210"/>
      <c r="AG142" s="210" t="s">
        <v>130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2" x14ac:dyDescent="0.2">
      <c r="A143" s="227"/>
      <c r="B143" s="228"/>
      <c r="C143" s="263" t="s">
        <v>271</v>
      </c>
      <c r="D143" s="232"/>
      <c r="E143" s="233">
        <v>192.47</v>
      </c>
      <c r="F143" s="230"/>
      <c r="G143" s="230"/>
      <c r="H143" s="230"/>
      <c r="I143" s="230"/>
      <c r="J143" s="230"/>
      <c r="K143" s="230"/>
      <c r="L143" s="230"/>
      <c r="M143" s="230"/>
      <c r="N143" s="229"/>
      <c r="O143" s="229"/>
      <c r="P143" s="229"/>
      <c r="Q143" s="229"/>
      <c r="R143" s="230"/>
      <c r="S143" s="230"/>
      <c r="T143" s="230"/>
      <c r="U143" s="230"/>
      <c r="V143" s="230"/>
      <c r="W143" s="230"/>
      <c r="X143" s="230"/>
      <c r="Y143" s="230"/>
      <c r="Z143" s="210"/>
      <c r="AA143" s="210"/>
      <c r="AB143" s="210"/>
      <c r="AC143" s="210"/>
      <c r="AD143" s="210"/>
      <c r="AE143" s="210"/>
      <c r="AF143" s="210"/>
      <c r="AG143" s="210" t="s">
        <v>132</v>
      </c>
      <c r="AH143" s="210">
        <v>5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1" x14ac:dyDescent="0.2">
      <c r="A144" s="249">
        <v>27</v>
      </c>
      <c r="B144" s="250" t="s">
        <v>272</v>
      </c>
      <c r="C144" s="262" t="s">
        <v>273</v>
      </c>
      <c r="D144" s="251" t="s">
        <v>126</v>
      </c>
      <c r="E144" s="252">
        <v>192.47</v>
      </c>
      <c r="F144" s="253"/>
      <c r="G144" s="254">
        <f>ROUND(E144*F144,2)</f>
        <v>0</v>
      </c>
      <c r="H144" s="231"/>
      <c r="I144" s="230">
        <f>ROUND(E144*H144,2)</f>
        <v>0</v>
      </c>
      <c r="J144" s="231"/>
      <c r="K144" s="230">
        <f>ROUND(E144*J144,2)</f>
        <v>0</v>
      </c>
      <c r="L144" s="230">
        <v>21</v>
      </c>
      <c r="M144" s="230">
        <f>G144*(1+L144/100)</f>
        <v>0</v>
      </c>
      <c r="N144" s="229">
        <v>0</v>
      </c>
      <c r="O144" s="229">
        <f>ROUND(E144*N144,2)</f>
        <v>0</v>
      </c>
      <c r="P144" s="229">
        <v>0</v>
      </c>
      <c r="Q144" s="229">
        <f>ROUND(E144*P144,2)</f>
        <v>0</v>
      </c>
      <c r="R144" s="230"/>
      <c r="S144" s="230" t="s">
        <v>127</v>
      </c>
      <c r="T144" s="230" t="s">
        <v>127</v>
      </c>
      <c r="U144" s="230">
        <v>0.09</v>
      </c>
      <c r="V144" s="230">
        <f>ROUND(E144*U144,2)</f>
        <v>17.32</v>
      </c>
      <c r="W144" s="230"/>
      <c r="X144" s="230" t="s">
        <v>128</v>
      </c>
      <c r="Y144" s="230" t="s">
        <v>129</v>
      </c>
      <c r="Z144" s="210"/>
      <c r="AA144" s="210"/>
      <c r="AB144" s="210"/>
      <c r="AC144" s="210"/>
      <c r="AD144" s="210"/>
      <c r="AE144" s="210"/>
      <c r="AF144" s="210"/>
      <c r="AG144" s="210" t="s">
        <v>130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2" x14ac:dyDescent="0.2">
      <c r="A145" s="227"/>
      <c r="B145" s="228"/>
      <c r="C145" s="263" t="s">
        <v>131</v>
      </c>
      <c r="D145" s="232"/>
      <c r="E145" s="233"/>
      <c r="F145" s="230"/>
      <c r="G145" s="230"/>
      <c r="H145" s="230"/>
      <c r="I145" s="230"/>
      <c r="J145" s="230"/>
      <c r="K145" s="230"/>
      <c r="L145" s="230"/>
      <c r="M145" s="230"/>
      <c r="N145" s="229"/>
      <c r="O145" s="229"/>
      <c r="P145" s="229"/>
      <c r="Q145" s="229"/>
      <c r="R145" s="230"/>
      <c r="S145" s="230"/>
      <c r="T145" s="230"/>
      <c r="U145" s="230"/>
      <c r="V145" s="230"/>
      <c r="W145" s="230"/>
      <c r="X145" s="230"/>
      <c r="Y145" s="230"/>
      <c r="Z145" s="210"/>
      <c r="AA145" s="210"/>
      <c r="AB145" s="210"/>
      <c r="AC145" s="210"/>
      <c r="AD145" s="210"/>
      <c r="AE145" s="210"/>
      <c r="AF145" s="210"/>
      <c r="AG145" s="210" t="s">
        <v>132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ht="45" outlineLevel="3" x14ac:dyDescent="0.2">
      <c r="A146" s="227"/>
      <c r="B146" s="228"/>
      <c r="C146" s="263" t="s">
        <v>274</v>
      </c>
      <c r="D146" s="232"/>
      <c r="E146" s="233">
        <v>192.47</v>
      </c>
      <c r="F146" s="230"/>
      <c r="G146" s="230"/>
      <c r="H146" s="230"/>
      <c r="I146" s="230"/>
      <c r="J146" s="230"/>
      <c r="K146" s="230"/>
      <c r="L146" s="230"/>
      <c r="M146" s="230"/>
      <c r="N146" s="229"/>
      <c r="O146" s="229"/>
      <c r="P146" s="229"/>
      <c r="Q146" s="229"/>
      <c r="R146" s="230"/>
      <c r="S146" s="230"/>
      <c r="T146" s="230"/>
      <c r="U146" s="230"/>
      <c r="V146" s="230"/>
      <c r="W146" s="230"/>
      <c r="X146" s="230"/>
      <c r="Y146" s="230"/>
      <c r="Z146" s="210"/>
      <c r="AA146" s="210"/>
      <c r="AB146" s="210"/>
      <c r="AC146" s="210"/>
      <c r="AD146" s="210"/>
      <c r="AE146" s="210"/>
      <c r="AF146" s="210"/>
      <c r="AG146" s="210" t="s">
        <v>132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1" x14ac:dyDescent="0.2">
      <c r="A147" s="249">
        <v>28</v>
      </c>
      <c r="B147" s="250" t="s">
        <v>275</v>
      </c>
      <c r="C147" s="262" t="s">
        <v>276</v>
      </c>
      <c r="D147" s="251" t="s">
        <v>126</v>
      </c>
      <c r="E147" s="252">
        <v>192.47</v>
      </c>
      <c r="F147" s="253"/>
      <c r="G147" s="254">
        <f>ROUND(E147*F147,2)</f>
        <v>0</v>
      </c>
      <c r="H147" s="231"/>
      <c r="I147" s="230">
        <f>ROUND(E147*H147,2)</f>
        <v>0</v>
      </c>
      <c r="J147" s="231"/>
      <c r="K147" s="230">
        <f>ROUND(E147*J147,2)</f>
        <v>0</v>
      </c>
      <c r="L147" s="230">
        <v>21</v>
      </c>
      <c r="M147" s="230">
        <f>G147*(1+L147/100)</f>
        <v>0</v>
      </c>
      <c r="N147" s="229">
        <v>0</v>
      </c>
      <c r="O147" s="229">
        <f>ROUND(E147*N147,2)</f>
        <v>0</v>
      </c>
      <c r="P147" s="229">
        <v>0</v>
      </c>
      <c r="Q147" s="229">
        <f>ROUND(E147*P147,2)</f>
        <v>0</v>
      </c>
      <c r="R147" s="230"/>
      <c r="S147" s="230" t="s">
        <v>127</v>
      </c>
      <c r="T147" s="230" t="s">
        <v>127</v>
      </c>
      <c r="U147" s="230">
        <v>1E-3</v>
      </c>
      <c r="V147" s="230">
        <f>ROUND(E147*U147,2)</f>
        <v>0.19</v>
      </c>
      <c r="W147" s="230"/>
      <c r="X147" s="230" t="s">
        <v>128</v>
      </c>
      <c r="Y147" s="230" t="s">
        <v>129</v>
      </c>
      <c r="Z147" s="210"/>
      <c r="AA147" s="210"/>
      <c r="AB147" s="210"/>
      <c r="AC147" s="210"/>
      <c r="AD147" s="210"/>
      <c r="AE147" s="210"/>
      <c r="AF147" s="210"/>
      <c r="AG147" s="210" t="s">
        <v>130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2" x14ac:dyDescent="0.2">
      <c r="A148" s="227"/>
      <c r="B148" s="228"/>
      <c r="C148" s="263" t="s">
        <v>261</v>
      </c>
      <c r="D148" s="232"/>
      <c r="E148" s="233">
        <v>192.47</v>
      </c>
      <c r="F148" s="230"/>
      <c r="G148" s="230"/>
      <c r="H148" s="230"/>
      <c r="I148" s="230"/>
      <c r="J148" s="230"/>
      <c r="K148" s="230"/>
      <c r="L148" s="230"/>
      <c r="M148" s="230"/>
      <c r="N148" s="229"/>
      <c r="O148" s="229"/>
      <c r="P148" s="229"/>
      <c r="Q148" s="229"/>
      <c r="R148" s="230"/>
      <c r="S148" s="230"/>
      <c r="T148" s="230"/>
      <c r="U148" s="230"/>
      <c r="V148" s="230"/>
      <c r="W148" s="230"/>
      <c r="X148" s="230"/>
      <c r="Y148" s="230"/>
      <c r="Z148" s="210"/>
      <c r="AA148" s="210"/>
      <c r="AB148" s="210"/>
      <c r="AC148" s="210"/>
      <c r="AD148" s="210"/>
      <c r="AE148" s="210"/>
      <c r="AF148" s="210"/>
      <c r="AG148" s="210" t="s">
        <v>132</v>
      </c>
      <c r="AH148" s="210">
        <v>5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1" x14ac:dyDescent="0.2">
      <c r="A149" s="249">
        <v>29</v>
      </c>
      <c r="B149" s="250" t="s">
        <v>277</v>
      </c>
      <c r="C149" s="262" t="s">
        <v>278</v>
      </c>
      <c r="D149" s="251" t="s">
        <v>126</v>
      </c>
      <c r="E149" s="252">
        <v>192.47</v>
      </c>
      <c r="F149" s="253"/>
      <c r="G149" s="254">
        <f>ROUND(E149*F149,2)</f>
        <v>0</v>
      </c>
      <c r="H149" s="231"/>
      <c r="I149" s="230">
        <f>ROUND(E149*H149,2)</f>
        <v>0</v>
      </c>
      <c r="J149" s="231"/>
      <c r="K149" s="230">
        <f>ROUND(E149*J149,2)</f>
        <v>0</v>
      </c>
      <c r="L149" s="230">
        <v>21</v>
      </c>
      <c r="M149" s="230">
        <f>G149*(1+L149/100)</f>
        <v>0</v>
      </c>
      <c r="N149" s="229">
        <v>0</v>
      </c>
      <c r="O149" s="229">
        <f>ROUND(E149*N149,2)</f>
        <v>0</v>
      </c>
      <c r="P149" s="229">
        <v>0</v>
      </c>
      <c r="Q149" s="229">
        <f>ROUND(E149*P149,2)</f>
        <v>0</v>
      </c>
      <c r="R149" s="230"/>
      <c r="S149" s="230" t="s">
        <v>127</v>
      </c>
      <c r="T149" s="230" t="s">
        <v>127</v>
      </c>
      <c r="U149" s="230">
        <v>1.4999999999999999E-2</v>
      </c>
      <c r="V149" s="230">
        <f>ROUND(E149*U149,2)</f>
        <v>2.89</v>
      </c>
      <c r="W149" s="230"/>
      <c r="X149" s="230" t="s">
        <v>128</v>
      </c>
      <c r="Y149" s="230" t="s">
        <v>129</v>
      </c>
      <c r="Z149" s="210"/>
      <c r="AA149" s="210"/>
      <c r="AB149" s="210"/>
      <c r="AC149" s="210"/>
      <c r="AD149" s="210"/>
      <c r="AE149" s="210"/>
      <c r="AF149" s="210"/>
      <c r="AG149" s="210" t="s">
        <v>130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2" x14ac:dyDescent="0.2">
      <c r="A150" s="227"/>
      <c r="B150" s="228"/>
      <c r="C150" s="263" t="s">
        <v>261</v>
      </c>
      <c r="D150" s="232"/>
      <c r="E150" s="233">
        <v>192.47</v>
      </c>
      <c r="F150" s="230"/>
      <c r="G150" s="230"/>
      <c r="H150" s="230"/>
      <c r="I150" s="230"/>
      <c r="J150" s="230"/>
      <c r="K150" s="230"/>
      <c r="L150" s="230"/>
      <c r="M150" s="230"/>
      <c r="N150" s="229"/>
      <c r="O150" s="229"/>
      <c r="P150" s="229"/>
      <c r="Q150" s="229"/>
      <c r="R150" s="230"/>
      <c r="S150" s="230"/>
      <c r="T150" s="230"/>
      <c r="U150" s="230"/>
      <c r="V150" s="230"/>
      <c r="W150" s="230"/>
      <c r="X150" s="230"/>
      <c r="Y150" s="230"/>
      <c r="Z150" s="210"/>
      <c r="AA150" s="210"/>
      <c r="AB150" s="210"/>
      <c r="AC150" s="210"/>
      <c r="AD150" s="210"/>
      <c r="AE150" s="210"/>
      <c r="AF150" s="210"/>
      <c r="AG150" s="210" t="s">
        <v>132</v>
      </c>
      <c r="AH150" s="210">
        <v>5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1" x14ac:dyDescent="0.2">
      <c r="A151" s="249">
        <v>30</v>
      </c>
      <c r="B151" s="250" t="s">
        <v>279</v>
      </c>
      <c r="C151" s="262" t="s">
        <v>280</v>
      </c>
      <c r="D151" s="251" t="s">
        <v>184</v>
      </c>
      <c r="E151" s="252">
        <v>9.6234999999999999</v>
      </c>
      <c r="F151" s="253"/>
      <c r="G151" s="254">
        <f>ROUND(E151*F151,2)</f>
        <v>0</v>
      </c>
      <c r="H151" s="231"/>
      <c r="I151" s="230">
        <f>ROUND(E151*H151,2)</f>
        <v>0</v>
      </c>
      <c r="J151" s="231"/>
      <c r="K151" s="230">
        <f>ROUND(E151*J151,2)</f>
        <v>0</v>
      </c>
      <c r="L151" s="230">
        <v>21</v>
      </c>
      <c r="M151" s="230">
        <f>G151*(1+L151/100)</f>
        <v>0</v>
      </c>
      <c r="N151" s="229">
        <v>0</v>
      </c>
      <c r="O151" s="229">
        <f>ROUND(E151*N151,2)</f>
        <v>0</v>
      </c>
      <c r="P151" s="229">
        <v>0</v>
      </c>
      <c r="Q151" s="229">
        <f>ROUND(E151*P151,2)</f>
        <v>0</v>
      </c>
      <c r="R151" s="230"/>
      <c r="S151" s="230" t="s">
        <v>127</v>
      </c>
      <c r="T151" s="230" t="s">
        <v>127</v>
      </c>
      <c r="U151" s="230">
        <v>0.26</v>
      </c>
      <c r="V151" s="230">
        <f>ROUND(E151*U151,2)</f>
        <v>2.5</v>
      </c>
      <c r="W151" s="230"/>
      <c r="X151" s="230" t="s">
        <v>128</v>
      </c>
      <c r="Y151" s="230" t="s">
        <v>129</v>
      </c>
      <c r="Z151" s="210"/>
      <c r="AA151" s="210"/>
      <c r="AB151" s="210"/>
      <c r="AC151" s="210"/>
      <c r="AD151" s="210"/>
      <c r="AE151" s="210"/>
      <c r="AF151" s="210"/>
      <c r="AG151" s="210" t="s">
        <v>130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2" x14ac:dyDescent="0.2">
      <c r="A152" s="227"/>
      <c r="B152" s="228"/>
      <c r="C152" s="263" t="s">
        <v>281</v>
      </c>
      <c r="D152" s="232"/>
      <c r="E152" s="233">
        <v>9.6234999999999999</v>
      </c>
      <c r="F152" s="230"/>
      <c r="G152" s="230"/>
      <c r="H152" s="230"/>
      <c r="I152" s="230"/>
      <c r="J152" s="230"/>
      <c r="K152" s="230"/>
      <c r="L152" s="230"/>
      <c r="M152" s="230"/>
      <c r="N152" s="229"/>
      <c r="O152" s="229"/>
      <c r="P152" s="229"/>
      <c r="Q152" s="229"/>
      <c r="R152" s="230"/>
      <c r="S152" s="230"/>
      <c r="T152" s="230"/>
      <c r="U152" s="230"/>
      <c r="V152" s="230"/>
      <c r="W152" s="230"/>
      <c r="X152" s="230"/>
      <c r="Y152" s="230"/>
      <c r="Z152" s="210"/>
      <c r="AA152" s="210"/>
      <c r="AB152" s="210"/>
      <c r="AC152" s="210"/>
      <c r="AD152" s="210"/>
      <c r="AE152" s="210"/>
      <c r="AF152" s="210"/>
      <c r="AG152" s="210" t="s">
        <v>132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1" x14ac:dyDescent="0.2">
      <c r="A153" s="249">
        <v>31</v>
      </c>
      <c r="B153" s="250" t="s">
        <v>282</v>
      </c>
      <c r="C153" s="262" t="s">
        <v>283</v>
      </c>
      <c r="D153" s="251" t="s">
        <v>184</v>
      </c>
      <c r="E153" s="252">
        <v>9.6234999999999999</v>
      </c>
      <c r="F153" s="253"/>
      <c r="G153" s="254">
        <f>ROUND(E153*F153,2)</f>
        <v>0</v>
      </c>
      <c r="H153" s="231"/>
      <c r="I153" s="230">
        <f>ROUND(E153*H153,2)</f>
        <v>0</v>
      </c>
      <c r="J153" s="231"/>
      <c r="K153" s="230">
        <f>ROUND(E153*J153,2)</f>
        <v>0</v>
      </c>
      <c r="L153" s="230">
        <v>21</v>
      </c>
      <c r="M153" s="230">
        <f>G153*(1+L153/100)</f>
        <v>0</v>
      </c>
      <c r="N153" s="229">
        <v>0</v>
      </c>
      <c r="O153" s="229">
        <f>ROUND(E153*N153,2)</f>
        <v>0</v>
      </c>
      <c r="P153" s="229">
        <v>0</v>
      </c>
      <c r="Q153" s="229">
        <f>ROUND(E153*P153,2)</f>
        <v>0</v>
      </c>
      <c r="R153" s="230"/>
      <c r="S153" s="230" t="s">
        <v>127</v>
      </c>
      <c r="T153" s="230" t="s">
        <v>127</v>
      </c>
      <c r="U153" s="230">
        <v>0.88400000000000001</v>
      </c>
      <c r="V153" s="230">
        <f>ROUND(E153*U153,2)</f>
        <v>8.51</v>
      </c>
      <c r="W153" s="230"/>
      <c r="X153" s="230" t="s">
        <v>128</v>
      </c>
      <c r="Y153" s="230" t="s">
        <v>129</v>
      </c>
      <c r="Z153" s="210"/>
      <c r="AA153" s="210"/>
      <c r="AB153" s="210"/>
      <c r="AC153" s="210"/>
      <c r="AD153" s="210"/>
      <c r="AE153" s="210"/>
      <c r="AF153" s="210"/>
      <c r="AG153" s="210" t="s">
        <v>130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2" x14ac:dyDescent="0.2">
      <c r="A154" s="227"/>
      <c r="B154" s="228"/>
      <c r="C154" s="263" t="s">
        <v>284</v>
      </c>
      <c r="D154" s="232"/>
      <c r="E154" s="233">
        <v>9.6234999999999999</v>
      </c>
      <c r="F154" s="230"/>
      <c r="G154" s="230"/>
      <c r="H154" s="230"/>
      <c r="I154" s="230"/>
      <c r="J154" s="230"/>
      <c r="K154" s="230"/>
      <c r="L154" s="230"/>
      <c r="M154" s="230"/>
      <c r="N154" s="229"/>
      <c r="O154" s="229"/>
      <c r="P154" s="229"/>
      <c r="Q154" s="229"/>
      <c r="R154" s="230"/>
      <c r="S154" s="230"/>
      <c r="T154" s="230"/>
      <c r="U154" s="230"/>
      <c r="V154" s="230"/>
      <c r="W154" s="230"/>
      <c r="X154" s="230"/>
      <c r="Y154" s="230"/>
      <c r="Z154" s="210"/>
      <c r="AA154" s="210"/>
      <c r="AB154" s="210"/>
      <c r="AC154" s="210"/>
      <c r="AD154" s="210"/>
      <c r="AE154" s="210"/>
      <c r="AF154" s="210"/>
      <c r="AG154" s="210" t="s">
        <v>132</v>
      </c>
      <c r="AH154" s="210">
        <v>5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ht="22.5" outlineLevel="1" x14ac:dyDescent="0.2">
      <c r="A155" s="249">
        <v>32</v>
      </c>
      <c r="B155" s="250" t="s">
        <v>285</v>
      </c>
      <c r="C155" s="262" t="s">
        <v>286</v>
      </c>
      <c r="D155" s="251" t="s">
        <v>184</v>
      </c>
      <c r="E155" s="252">
        <v>489.40848999999997</v>
      </c>
      <c r="F155" s="253"/>
      <c r="G155" s="254">
        <f>ROUND(E155*F155,2)</f>
        <v>0</v>
      </c>
      <c r="H155" s="231"/>
      <c r="I155" s="230">
        <f>ROUND(E155*H155,2)</f>
        <v>0</v>
      </c>
      <c r="J155" s="231"/>
      <c r="K155" s="230">
        <f>ROUND(E155*J155,2)</f>
        <v>0</v>
      </c>
      <c r="L155" s="230">
        <v>21</v>
      </c>
      <c r="M155" s="230">
        <f>G155*(1+L155/100)</f>
        <v>0</v>
      </c>
      <c r="N155" s="229">
        <v>0</v>
      </c>
      <c r="O155" s="229">
        <f>ROUND(E155*N155,2)</f>
        <v>0</v>
      </c>
      <c r="P155" s="229">
        <v>0</v>
      </c>
      <c r="Q155" s="229">
        <f>ROUND(E155*P155,2)</f>
        <v>0</v>
      </c>
      <c r="R155" s="230"/>
      <c r="S155" s="230" t="s">
        <v>127</v>
      </c>
      <c r="T155" s="230" t="s">
        <v>127</v>
      </c>
      <c r="U155" s="230">
        <v>0</v>
      </c>
      <c r="V155" s="230">
        <f>ROUND(E155*U155,2)</f>
        <v>0</v>
      </c>
      <c r="W155" s="230"/>
      <c r="X155" s="230" t="s">
        <v>128</v>
      </c>
      <c r="Y155" s="230" t="s">
        <v>129</v>
      </c>
      <c r="Z155" s="210"/>
      <c r="AA155" s="210"/>
      <c r="AB155" s="210"/>
      <c r="AC155" s="210"/>
      <c r="AD155" s="210"/>
      <c r="AE155" s="210"/>
      <c r="AF155" s="210"/>
      <c r="AG155" s="210" t="s">
        <v>130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2" x14ac:dyDescent="0.2">
      <c r="A156" s="227"/>
      <c r="B156" s="228"/>
      <c r="C156" s="263" t="s">
        <v>254</v>
      </c>
      <c r="D156" s="232"/>
      <c r="E156" s="233">
        <v>489.40848999999997</v>
      </c>
      <c r="F156" s="230"/>
      <c r="G156" s="230"/>
      <c r="H156" s="230"/>
      <c r="I156" s="230"/>
      <c r="J156" s="230"/>
      <c r="K156" s="230"/>
      <c r="L156" s="230"/>
      <c r="M156" s="230"/>
      <c r="N156" s="229"/>
      <c r="O156" s="229"/>
      <c r="P156" s="229"/>
      <c r="Q156" s="229"/>
      <c r="R156" s="230"/>
      <c r="S156" s="230"/>
      <c r="T156" s="230"/>
      <c r="U156" s="230"/>
      <c r="V156" s="230"/>
      <c r="W156" s="230"/>
      <c r="X156" s="230"/>
      <c r="Y156" s="230"/>
      <c r="Z156" s="210"/>
      <c r="AA156" s="210"/>
      <c r="AB156" s="210"/>
      <c r="AC156" s="210"/>
      <c r="AD156" s="210"/>
      <c r="AE156" s="210"/>
      <c r="AF156" s="210"/>
      <c r="AG156" s="210" t="s">
        <v>132</v>
      </c>
      <c r="AH156" s="210">
        <v>5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1" x14ac:dyDescent="0.2">
      <c r="A157" s="249">
        <v>33</v>
      </c>
      <c r="B157" s="250" t="s">
        <v>287</v>
      </c>
      <c r="C157" s="262" t="s">
        <v>288</v>
      </c>
      <c r="D157" s="251" t="s">
        <v>289</v>
      </c>
      <c r="E157" s="252">
        <v>5.7740999999999998</v>
      </c>
      <c r="F157" s="253"/>
      <c r="G157" s="254">
        <f>ROUND(E157*F157,2)</f>
        <v>0</v>
      </c>
      <c r="H157" s="231"/>
      <c r="I157" s="230">
        <f>ROUND(E157*H157,2)</f>
        <v>0</v>
      </c>
      <c r="J157" s="231"/>
      <c r="K157" s="230">
        <f>ROUND(E157*J157,2)</f>
        <v>0</v>
      </c>
      <c r="L157" s="230">
        <v>21</v>
      </c>
      <c r="M157" s="230">
        <f>G157*(1+L157/100)</f>
        <v>0</v>
      </c>
      <c r="N157" s="229">
        <v>1E-3</v>
      </c>
      <c r="O157" s="229">
        <f>ROUND(E157*N157,2)</f>
        <v>0.01</v>
      </c>
      <c r="P157" s="229">
        <v>0</v>
      </c>
      <c r="Q157" s="229">
        <f>ROUND(E157*P157,2)</f>
        <v>0</v>
      </c>
      <c r="R157" s="230" t="s">
        <v>290</v>
      </c>
      <c r="S157" s="230" t="s">
        <v>127</v>
      </c>
      <c r="T157" s="230" t="s">
        <v>127</v>
      </c>
      <c r="U157" s="230">
        <v>0</v>
      </c>
      <c r="V157" s="230">
        <f>ROUND(E157*U157,2)</f>
        <v>0</v>
      </c>
      <c r="W157" s="230"/>
      <c r="X157" s="230" t="s">
        <v>291</v>
      </c>
      <c r="Y157" s="230" t="s">
        <v>129</v>
      </c>
      <c r="Z157" s="210"/>
      <c r="AA157" s="210"/>
      <c r="AB157" s="210"/>
      <c r="AC157" s="210"/>
      <c r="AD157" s="210"/>
      <c r="AE157" s="210"/>
      <c r="AF157" s="210"/>
      <c r="AG157" s="210" t="s">
        <v>292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2" x14ac:dyDescent="0.2">
      <c r="A158" s="227"/>
      <c r="B158" s="228"/>
      <c r="C158" s="263" t="s">
        <v>293</v>
      </c>
      <c r="D158" s="232"/>
      <c r="E158" s="233">
        <v>5.7740999999999998</v>
      </c>
      <c r="F158" s="230"/>
      <c r="G158" s="230"/>
      <c r="H158" s="230"/>
      <c r="I158" s="230"/>
      <c r="J158" s="230"/>
      <c r="K158" s="230"/>
      <c r="L158" s="230"/>
      <c r="M158" s="230"/>
      <c r="N158" s="229"/>
      <c r="O158" s="229"/>
      <c r="P158" s="229"/>
      <c r="Q158" s="229"/>
      <c r="R158" s="230"/>
      <c r="S158" s="230"/>
      <c r="T158" s="230"/>
      <c r="U158" s="230"/>
      <c r="V158" s="230"/>
      <c r="W158" s="230"/>
      <c r="X158" s="230"/>
      <c r="Y158" s="230"/>
      <c r="Z158" s="210"/>
      <c r="AA158" s="210"/>
      <c r="AB158" s="210"/>
      <c r="AC158" s="210"/>
      <c r="AD158" s="210"/>
      <c r="AE158" s="210"/>
      <c r="AF158" s="210"/>
      <c r="AG158" s="210" t="s">
        <v>132</v>
      </c>
      <c r="AH158" s="210">
        <v>5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1" x14ac:dyDescent="0.2">
      <c r="A159" s="249">
        <v>34</v>
      </c>
      <c r="B159" s="250" t="s">
        <v>294</v>
      </c>
      <c r="C159" s="262" t="s">
        <v>295</v>
      </c>
      <c r="D159" s="251" t="s">
        <v>184</v>
      </c>
      <c r="E159" s="252">
        <v>28.8705</v>
      </c>
      <c r="F159" s="253"/>
      <c r="G159" s="254">
        <f>ROUND(E159*F159,2)</f>
        <v>0</v>
      </c>
      <c r="H159" s="231"/>
      <c r="I159" s="230">
        <f>ROUND(E159*H159,2)</f>
        <v>0</v>
      </c>
      <c r="J159" s="231"/>
      <c r="K159" s="230">
        <f>ROUND(E159*J159,2)</f>
        <v>0</v>
      </c>
      <c r="L159" s="230">
        <v>21</v>
      </c>
      <c r="M159" s="230">
        <f>G159*(1+L159/100)</f>
        <v>0</v>
      </c>
      <c r="N159" s="229">
        <v>1.67</v>
      </c>
      <c r="O159" s="229">
        <f>ROUND(E159*N159,2)</f>
        <v>48.21</v>
      </c>
      <c r="P159" s="229">
        <v>0</v>
      </c>
      <c r="Q159" s="229">
        <f>ROUND(E159*P159,2)</f>
        <v>0</v>
      </c>
      <c r="R159" s="230" t="s">
        <v>290</v>
      </c>
      <c r="S159" s="230" t="s">
        <v>296</v>
      </c>
      <c r="T159" s="230" t="s">
        <v>296</v>
      </c>
      <c r="U159" s="230">
        <v>0</v>
      </c>
      <c r="V159" s="230">
        <f>ROUND(E159*U159,2)</f>
        <v>0</v>
      </c>
      <c r="W159" s="230"/>
      <c r="X159" s="230" t="s">
        <v>291</v>
      </c>
      <c r="Y159" s="230" t="s">
        <v>129</v>
      </c>
      <c r="Z159" s="210"/>
      <c r="AA159" s="210"/>
      <c r="AB159" s="210"/>
      <c r="AC159" s="210"/>
      <c r="AD159" s="210"/>
      <c r="AE159" s="210"/>
      <c r="AF159" s="210"/>
      <c r="AG159" s="210" t="s">
        <v>292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2" x14ac:dyDescent="0.2">
      <c r="A160" s="227"/>
      <c r="B160" s="228"/>
      <c r="C160" s="263" t="s">
        <v>297</v>
      </c>
      <c r="D160" s="232"/>
      <c r="E160" s="233">
        <v>28.8705</v>
      </c>
      <c r="F160" s="230"/>
      <c r="G160" s="230"/>
      <c r="H160" s="230"/>
      <c r="I160" s="230"/>
      <c r="J160" s="230"/>
      <c r="K160" s="230"/>
      <c r="L160" s="230"/>
      <c r="M160" s="230"/>
      <c r="N160" s="229"/>
      <c r="O160" s="229"/>
      <c r="P160" s="229"/>
      <c r="Q160" s="229"/>
      <c r="R160" s="230"/>
      <c r="S160" s="230"/>
      <c r="T160" s="230"/>
      <c r="U160" s="230"/>
      <c r="V160" s="230"/>
      <c r="W160" s="230"/>
      <c r="X160" s="230"/>
      <c r="Y160" s="230"/>
      <c r="Z160" s="210"/>
      <c r="AA160" s="210"/>
      <c r="AB160" s="210"/>
      <c r="AC160" s="210"/>
      <c r="AD160" s="210"/>
      <c r="AE160" s="210"/>
      <c r="AF160" s="210"/>
      <c r="AG160" s="210" t="s">
        <v>132</v>
      </c>
      <c r="AH160" s="210">
        <v>5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1" x14ac:dyDescent="0.2">
      <c r="A161" s="249">
        <v>35</v>
      </c>
      <c r="B161" s="250" t="s">
        <v>298</v>
      </c>
      <c r="C161" s="262" t="s">
        <v>299</v>
      </c>
      <c r="D161" s="251" t="s">
        <v>300</v>
      </c>
      <c r="E161" s="252">
        <v>6.3179999999999996</v>
      </c>
      <c r="F161" s="253"/>
      <c r="G161" s="254">
        <f>ROUND(E161*F161,2)</f>
        <v>0</v>
      </c>
      <c r="H161" s="231"/>
      <c r="I161" s="230">
        <f>ROUND(E161*H161,2)</f>
        <v>0</v>
      </c>
      <c r="J161" s="231"/>
      <c r="K161" s="230">
        <f>ROUND(E161*J161,2)</f>
        <v>0</v>
      </c>
      <c r="L161" s="230">
        <v>21</v>
      </c>
      <c r="M161" s="230">
        <f>G161*(1+L161/100)</f>
        <v>0</v>
      </c>
      <c r="N161" s="229">
        <v>1</v>
      </c>
      <c r="O161" s="229">
        <f>ROUND(E161*N161,2)</f>
        <v>6.32</v>
      </c>
      <c r="P161" s="229">
        <v>0</v>
      </c>
      <c r="Q161" s="229">
        <f>ROUND(E161*P161,2)</f>
        <v>0</v>
      </c>
      <c r="R161" s="230" t="s">
        <v>290</v>
      </c>
      <c r="S161" s="230" t="s">
        <v>127</v>
      </c>
      <c r="T161" s="230" t="s">
        <v>127</v>
      </c>
      <c r="U161" s="230">
        <v>0</v>
      </c>
      <c r="V161" s="230">
        <f>ROUND(E161*U161,2)</f>
        <v>0</v>
      </c>
      <c r="W161" s="230"/>
      <c r="X161" s="230" t="s">
        <v>291</v>
      </c>
      <c r="Y161" s="230" t="s">
        <v>129</v>
      </c>
      <c r="Z161" s="210"/>
      <c r="AA161" s="210"/>
      <c r="AB161" s="210"/>
      <c r="AC161" s="210"/>
      <c r="AD161" s="210"/>
      <c r="AE161" s="210"/>
      <c r="AF161" s="210"/>
      <c r="AG161" s="210" t="s">
        <v>292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2" x14ac:dyDescent="0.2">
      <c r="A162" s="227"/>
      <c r="B162" s="228"/>
      <c r="C162" s="263" t="s">
        <v>301</v>
      </c>
      <c r="D162" s="232"/>
      <c r="E162" s="233">
        <v>6.3179999999999996</v>
      </c>
      <c r="F162" s="230"/>
      <c r="G162" s="230"/>
      <c r="H162" s="230"/>
      <c r="I162" s="230"/>
      <c r="J162" s="230"/>
      <c r="K162" s="230"/>
      <c r="L162" s="230"/>
      <c r="M162" s="230"/>
      <c r="N162" s="229"/>
      <c r="O162" s="229"/>
      <c r="P162" s="229"/>
      <c r="Q162" s="229"/>
      <c r="R162" s="230"/>
      <c r="S162" s="230"/>
      <c r="T162" s="230"/>
      <c r="U162" s="230"/>
      <c r="V162" s="230"/>
      <c r="W162" s="230"/>
      <c r="X162" s="230"/>
      <c r="Y162" s="230"/>
      <c r="Z162" s="210"/>
      <c r="AA162" s="210"/>
      <c r="AB162" s="210"/>
      <c r="AC162" s="210"/>
      <c r="AD162" s="210"/>
      <c r="AE162" s="210"/>
      <c r="AF162" s="210"/>
      <c r="AG162" s="210" t="s">
        <v>132</v>
      </c>
      <c r="AH162" s="210">
        <v>5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x14ac:dyDescent="0.2">
      <c r="A163" s="242" t="s">
        <v>122</v>
      </c>
      <c r="B163" s="243" t="s">
        <v>63</v>
      </c>
      <c r="C163" s="261" t="s">
        <v>74</v>
      </c>
      <c r="D163" s="244"/>
      <c r="E163" s="245"/>
      <c r="F163" s="246"/>
      <c r="G163" s="247">
        <f>SUMIF(AG164:AG182,"&lt;&gt;NOR",G164:G182)</f>
        <v>0</v>
      </c>
      <c r="H163" s="241"/>
      <c r="I163" s="241">
        <f>SUM(I164:I182)</f>
        <v>0</v>
      </c>
      <c r="J163" s="241"/>
      <c r="K163" s="241">
        <f>SUM(K164:K182)</f>
        <v>0</v>
      </c>
      <c r="L163" s="241"/>
      <c r="M163" s="241">
        <f>SUM(M164:M182)</f>
        <v>0</v>
      </c>
      <c r="N163" s="240"/>
      <c r="O163" s="240">
        <f>SUM(O164:O182)</f>
        <v>80.77000000000001</v>
      </c>
      <c r="P163" s="240"/>
      <c r="Q163" s="240">
        <f>SUM(Q164:Q182)</f>
        <v>0</v>
      </c>
      <c r="R163" s="241"/>
      <c r="S163" s="241"/>
      <c r="T163" s="241"/>
      <c r="U163" s="241"/>
      <c r="V163" s="241">
        <f>SUM(V164:V182)</f>
        <v>182.96999999999997</v>
      </c>
      <c r="W163" s="241"/>
      <c r="X163" s="241"/>
      <c r="Y163" s="241"/>
      <c r="AG163" t="s">
        <v>123</v>
      </c>
    </row>
    <row r="164" spans="1:60" outlineLevel="1" x14ac:dyDescent="0.2">
      <c r="A164" s="249">
        <v>36</v>
      </c>
      <c r="B164" s="250" t="s">
        <v>302</v>
      </c>
      <c r="C164" s="262" t="s">
        <v>303</v>
      </c>
      <c r="D164" s="251" t="s">
        <v>184</v>
      </c>
      <c r="E164" s="252">
        <v>10.414400000000001</v>
      </c>
      <c r="F164" s="253"/>
      <c r="G164" s="254">
        <f>ROUND(E164*F164,2)</f>
        <v>0</v>
      </c>
      <c r="H164" s="231"/>
      <c r="I164" s="230">
        <f>ROUND(E164*H164,2)</f>
        <v>0</v>
      </c>
      <c r="J164" s="231"/>
      <c r="K164" s="230">
        <f>ROUND(E164*J164,2)</f>
        <v>0</v>
      </c>
      <c r="L164" s="230">
        <v>21</v>
      </c>
      <c r="M164" s="230">
        <f>G164*(1+L164/100)</f>
        <v>0</v>
      </c>
      <c r="N164" s="229">
        <v>1.9205000000000001</v>
      </c>
      <c r="O164" s="229">
        <f>ROUND(E164*N164,2)</f>
        <v>20</v>
      </c>
      <c r="P164" s="229">
        <v>0</v>
      </c>
      <c r="Q164" s="229">
        <f>ROUND(E164*P164,2)</f>
        <v>0</v>
      </c>
      <c r="R164" s="230"/>
      <c r="S164" s="230" t="s">
        <v>127</v>
      </c>
      <c r="T164" s="230" t="s">
        <v>127</v>
      </c>
      <c r="U164" s="230">
        <v>1.5840000000000001</v>
      </c>
      <c r="V164" s="230">
        <f>ROUND(E164*U164,2)</f>
        <v>16.5</v>
      </c>
      <c r="W164" s="230"/>
      <c r="X164" s="230" t="s">
        <v>128</v>
      </c>
      <c r="Y164" s="230" t="s">
        <v>129</v>
      </c>
      <c r="Z164" s="210"/>
      <c r="AA164" s="210"/>
      <c r="AB164" s="210"/>
      <c r="AC164" s="210"/>
      <c r="AD164" s="210"/>
      <c r="AE164" s="210"/>
      <c r="AF164" s="210"/>
      <c r="AG164" s="210" t="s">
        <v>130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2" x14ac:dyDescent="0.2">
      <c r="A165" s="227"/>
      <c r="B165" s="228"/>
      <c r="C165" s="263" t="s">
        <v>304</v>
      </c>
      <c r="D165" s="232"/>
      <c r="E165" s="233">
        <v>10.414400000000001</v>
      </c>
      <c r="F165" s="230"/>
      <c r="G165" s="230"/>
      <c r="H165" s="230"/>
      <c r="I165" s="230"/>
      <c r="J165" s="230"/>
      <c r="K165" s="230"/>
      <c r="L165" s="230"/>
      <c r="M165" s="230"/>
      <c r="N165" s="229"/>
      <c r="O165" s="229"/>
      <c r="P165" s="229"/>
      <c r="Q165" s="229"/>
      <c r="R165" s="230"/>
      <c r="S165" s="230"/>
      <c r="T165" s="230"/>
      <c r="U165" s="230"/>
      <c r="V165" s="230"/>
      <c r="W165" s="230"/>
      <c r="X165" s="230"/>
      <c r="Y165" s="230"/>
      <c r="Z165" s="210"/>
      <c r="AA165" s="210"/>
      <c r="AB165" s="210"/>
      <c r="AC165" s="210"/>
      <c r="AD165" s="210"/>
      <c r="AE165" s="210"/>
      <c r="AF165" s="210"/>
      <c r="AG165" s="210" t="s">
        <v>132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1" x14ac:dyDescent="0.2">
      <c r="A166" s="249">
        <v>37</v>
      </c>
      <c r="B166" s="250" t="s">
        <v>305</v>
      </c>
      <c r="C166" s="262" t="s">
        <v>306</v>
      </c>
      <c r="D166" s="251" t="s">
        <v>184</v>
      </c>
      <c r="E166" s="252">
        <v>31.243200000000002</v>
      </c>
      <c r="F166" s="253"/>
      <c r="G166" s="254">
        <f>ROUND(E166*F166,2)</f>
        <v>0</v>
      </c>
      <c r="H166" s="231"/>
      <c r="I166" s="230">
        <f>ROUND(E166*H166,2)</f>
        <v>0</v>
      </c>
      <c r="J166" s="231"/>
      <c r="K166" s="230">
        <f>ROUND(E166*J166,2)</f>
        <v>0</v>
      </c>
      <c r="L166" s="230">
        <v>21</v>
      </c>
      <c r="M166" s="230">
        <f>G166*(1+L166/100)</f>
        <v>0</v>
      </c>
      <c r="N166" s="229">
        <v>1.9205000000000001</v>
      </c>
      <c r="O166" s="229">
        <f>ROUND(E166*N166,2)</f>
        <v>60</v>
      </c>
      <c r="P166" s="229">
        <v>0</v>
      </c>
      <c r="Q166" s="229">
        <f>ROUND(E166*P166,2)</f>
        <v>0</v>
      </c>
      <c r="R166" s="230"/>
      <c r="S166" s="230" t="s">
        <v>127</v>
      </c>
      <c r="T166" s="230" t="s">
        <v>127</v>
      </c>
      <c r="U166" s="230">
        <v>0.76</v>
      </c>
      <c r="V166" s="230">
        <f>ROUND(E166*U166,2)</f>
        <v>23.74</v>
      </c>
      <c r="W166" s="230"/>
      <c r="X166" s="230" t="s">
        <v>128</v>
      </c>
      <c r="Y166" s="230" t="s">
        <v>129</v>
      </c>
      <c r="Z166" s="210"/>
      <c r="AA166" s="210"/>
      <c r="AB166" s="210"/>
      <c r="AC166" s="210"/>
      <c r="AD166" s="210"/>
      <c r="AE166" s="210"/>
      <c r="AF166" s="210"/>
      <c r="AG166" s="210" t="s">
        <v>130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2" x14ac:dyDescent="0.2">
      <c r="A167" s="227"/>
      <c r="B167" s="228"/>
      <c r="C167" s="263" t="s">
        <v>307</v>
      </c>
      <c r="D167" s="232"/>
      <c r="E167" s="233">
        <v>31.243200000000002</v>
      </c>
      <c r="F167" s="230"/>
      <c r="G167" s="230"/>
      <c r="H167" s="230"/>
      <c r="I167" s="230"/>
      <c r="J167" s="230"/>
      <c r="K167" s="230"/>
      <c r="L167" s="230"/>
      <c r="M167" s="230"/>
      <c r="N167" s="229"/>
      <c r="O167" s="229"/>
      <c r="P167" s="229"/>
      <c r="Q167" s="229"/>
      <c r="R167" s="230"/>
      <c r="S167" s="230"/>
      <c r="T167" s="230"/>
      <c r="U167" s="230"/>
      <c r="V167" s="230"/>
      <c r="W167" s="230"/>
      <c r="X167" s="230"/>
      <c r="Y167" s="230"/>
      <c r="Z167" s="210"/>
      <c r="AA167" s="210"/>
      <c r="AB167" s="210"/>
      <c r="AC167" s="210"/>
      <c r="AD167" s="210"/>
      <c r="AE167" s="210"/>
      <c r="AF167" s="210"/>
      <c r="AG167" s="210" t="s">
        <v>132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1" x14ac:dyDescent="0.2">
      <c r="A168" s="249">
        <v>38</v>
      </c>
      <c r="B168" s="250" t="s">
        <v>308</v>
      </c>
      <c r="C168" s="262" t="s">
        <v>309</v>
      </c>
      <c r="D168" s="251" t="s">
        <v>166</v>
      </c>
      <c r="E168" s="252">
        <v>260.36</v>
      </c>
      <c r="F168" s="253"/>
      <c r="G168" s="254">
        <f>ROUND(E168*F168,2)</f>
        <v>0</v>
      </c>
      <c r="H168" s="231"/>
      <c r="I168" s="230">
        <f>ROUND(E168*H168,2)</f>
        <v>0</v>
      </c>
      <c r="J168" s="231"/>
      <c r="K168" s="230">
        <f>ROUND(E168*J168,2)</f>
        <v>0</v>
      </c>
      <c r="L168" s="230">
        <v>21</v>
      </c>
      <c r="M168" s="230">
        <f>G168*(1+L168/100)</f>
        <v>0</v>
      </c>
      <c r="N168" s="229">
        <v>0</v>
      </c>
      <c r="O168" s="229">
        <f>ROUND(E168*N168,2)</f>
        <v>0</v>
      </c>
      <c r="P168" s="229">
        <v>0</v>
      </c>
      <c r="Q168" s="229">
        <f>ROUND(E168*P168,2)</f>
        <v>0</v>
      </c>
      <c r="R168" s="230"/>
      <c r="S168" s="230" t="s">
        <v>127</v>
      </c>
      <c r="T168" s="230" t="s">
        <v>127</v>
      </c>
      <c r="U168" s="230">
        <v>3.5000000000000003E-2</v>
      </c>
      <c r="V168" s="230">
        <f>ROUND(E168*U168,2)</f>
        <v>9.11</v>
      </c>
      <c r="W168" s="230"/>
      <c r="X168" s="230" t="s">
        <v>128</v>
      </c>
      <c r="Y168" s="230" t="s">
        <v>129</v>
      </c>
      <c r="Z168" s="210"/>
      <c r="AA168" s="210"/>
      <c r="AB168" s="210"/>
      <c r="AC168" s="210"/>
      <c r="AD168" s="210"/>
      <c r="AE168" s="210"/>
      <c r="AF168" s="210"/>
      <c r="AG168" s="210" t="s">
        <v>130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2" x14ac:dyDescent="0.2">
      <c r="A169" s="227"/>
      <c r="B169" s="228"/>
      <c r="C169" s="263" t="s">
        <v>310</v>
      </c>
      <c r="D169" s="232"/>
      <c r="E169" s="233">
        <v>260.36</v>
      </c>
      <c r="F169" s="230"/>
      <c r="G169" s="230"/>
      <c r="H169" s="230"/>
      <c r="I169" s="230"/>
      <c r="J169" s="230"/>
      <c r="K169" s="230"/>
      <c r="L169" s="230"/>
      <c r="M169" s="230"/>
      <c r="N169" s="229"/>
      <c r="O169" s="229"/>
      <c r="P169" s="229"/>
      <c r="Q169" s="229"/>
      <c r="R169" s="230"/>
      <c r="S169" s="230"/>
      <c r="T169" s="230"/>
      <c r="U169" s="230"/>
      <c r="V169" s="230"/>
      <c r="W169" s="230"/>
      <c r="X169" s="230"/>
      <c r="Y169" s="230"/>
      <c r="Z169" s="210"/>
      <c r="AA169" s="210"/>
      <c r="AB169" s="210"/>
      <c r="AC169" s="210"/>
      <c r="AD169" s="210"/>
      <c r="AE169" s="210"/>
      <c r="AF169" s="210"/>
      <c r="AG169" s="210" t="s">
        <v>132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1" x14ac:dyDescent="0.2">
      <c r="A170" s="249">
        <v>39</v>
      </c>
      <c r="B170" s="250" t="s">
        <v>311</v>
      </c>
      <c r="C170" s="262" t="s">
        <v>312</v>
      </c>
      <c r="D170" s="251" t="s">
        <v>126</v>
      </c>
      <c r="E170" s="252">
        <v>416.57600000000002</v>
      </c>
      <c r="F170" s="253"/>
      <c r="G170" s="254">
        <f>ROUND(E170*F170,2)</f>
        <v>0</v>
      </c>
      <c r="H170" s="231"/>
      <c r="I170" s="230">
        <f>ROUND(E170*H170,2)</f>
        <v>0</v>
      </c>
      <c r="J170" s="231"/>
      <c r="K170" s="230">
        <f>ROUND(E170*J170,2)</f>
        <v>0</v>
      </c>
      <c r="L170" s="230">
        <v>21</v>
      </c>
      <c r="M170" s="230">
        <f>G170*(1+L170/100)</f>
        <v>0</v>
      </c>
      <c r="N170" s="229">
        <v>1.8000000000000001E-4</v>
      </c>
      <c r="O170" s="229">
        <f>ROUND(E170*N170,2)</f>
        <v>7.0000000000000007E-2</v>
      </c>
      <c r="P170" s="229">
        <v>0</v>
      </c>
      <c r="Q170" s="229">
        <f>ROUND(E170*P170,2)</f>
        <v>0</v>
      </c>
      <c r="R170" s="230"/>
      <c r="S170" s="230" t="s">
        <v>127</v>
      </c>
      <c r="T170" s="230" t="s">
        <v>127</v>
      </c>
      <c r="U170" s="230">
        <v>7.4999999999999997E-2</v>
      </c>
      <c r="V170" s="230">
        <f>ROUND(E170*U170,2)</f>
        <v>31.24</v>
      </c>
      <c r="W170" s="230"/>
      <c r="X170" s="230" t="s">
        <v>128</v>
      </c>
      <c r="Y170" s="230" t="s">
        <v>129</v>
      </c>
      <c r="Z170" s="210"/>
      <c r="AA170" s="210"/>
      <c r="AB170" s="210"/>
      <c r="AC170" s="210"/>
      <c r="AD170" s="210"/>
      <c r="AE170" s="210"/>
      <c r="AF170" s="210"/>
      <c r="AG170" s="210" t="s">
        <v>130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2" x14ac:dyDescent="0.2">
      <c r="A171" s="227"/>
      <c r="B171" s="228"/>
      <c r="C171" s="263" t="s">
        <v>313</v>
      </c>
      <c r="D171" s="232"/>
      <c r="E171" s="233">
        <v>416.57600000000002</v>
      </c>
      <c r="F171" s="230"/>
      <c r="G171" s="230"/>
      <c r="H171" s="230"/>
      <c r="I171" s="230"/>
      <c r="J171" s="230"/>
      <c r="K171" s="230"/>
      <c r="L171" s="230"/>
      <c r="M171" s="230"/>
      <c r="N171" s="229"/>
      <c r="O171" s="229"/>
      <c r="P171" s="229"/>
      <c r="Q171" s="229"/>
      <c r="R171" s="230"/>
      <c r="S171" s="230"/>
      <c r="T171" s="230"/>
      <c r="U171" s="230"/>
      <c r="V171" s="230"/>
      <c r="W171" s="230"/>
      <c r="X171" s="230"/>
      <c r="Y171" s="230"/>
      <c r="Z171" s="210"/>
      <c r="AA171" s="210"/>
      <c r="AB171" s="210"/>
      <c r="AC171" s="210"/>
      <c r="AD171" s="210"/>
      <c r="AE171" s="210"/>
      <c r="AF171" s="210"/>
      <c r="AG171" s="210" t="s">
        <v>132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1" x14ac:dyDescent="0.2">
      <c r="A172" s="249">
        <v>40</v>
      </c>
      <c r="B172" s="250" t="s">
        <v>314</v>
      </c>
      <c r="C172" s="262" t="s">
        <v>315</v>
      </c>
      <c r="D172" s="251" t="s">
        <v>126</v>
      </c>
      <c r="E172" s="252">
        <v>1089.1956</v>
      </c>
      <c r="F172" s="253"/>
      <c r="G172" s="254">
        <f>ROUND(E172*F172,2)</f>
        <v>0</v>
      </c>
      <c r="H172" s="231"/>
      <c r="I172" s="230">
        <f>ROUND(E172*H172,2)</f>
        <v>0</v>
      </c>
      <c r="J172" s="231"/>
      <c r="K172" s="230">
        <f>ROUND(E172*J172,2)</f>
        <v>0</v>
      </c>
      <c r="L172" s="230">
        <v>21</v>
      </c>
      <c r="M172" s="230">
        <f>G172*(1+L172/100)</f>
        <v>0</v>
      </c>
      <c r="N172" s="229">
        <v>5.0000000000000001E-4</v>
      </c>
      <c r="O172" s="229">
        <f>ROUND(E172*N172,2)</f>
        <v>0.54</v>
      </c>
      <c r="P172" s="229">
        <v>0</v>
      </c>
      <c r="Q172" s="229">
        <f>ROUND(E172*P172,2)</f>
        <v>0</v>
      </c>
      <c r="R172" s="230"/>
      <c r="S172" s="230" t="s">
        <v>127</v>
      </c>
      <c r="T172" s="230" t="s">
        <v>127</v>
      </c>
      <c r="U172" s="230">
        <v>9.4E-2</v>
      </c>
      <c r="V172" s="230">
        <f>ROUND(E172*U172,2)</f>
        <v>102.38</v>
      </c>
      <c r="W172" s="230"/>
      <c r="X172" s="230" t="s">
        <v>128</v>
      </c>
      <c r="Y172" s="230" t="s">
        <v>129</v>
      </c>
      <c r="Z172" s="210"/>
      <c r="AA172" s="210"/>
      <c r="AB172" s="210"/>
      <c r="AC172" s="210"/>
      <c r="AD172" s="210"/>
      <c r="AE172" s="210"/>
      <c r="AF172" s="210"/>
      <c r="AG172" s="210" t="s">
        <v>130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2">
      <c r="A173" s="227"/>
      <c r="B173" s="228"/>
      <c r="C173" s="263" t="s">
        <v>131</v>
      </c>
      <c r="D173" s="232"/>
      <c r="E173" s="233"/>
      <c r="F173" s="230"/>
      <c r="G173" s="230"/>
      <c r="H173" s="230"/>
      <c r="I173" s="230"/>
      <c r="J173" s="230"/>
      <c r="K173" s="230"/>
      <c r="L173" s="230"/>
      <c r="M173" s="230"/>
      <c r="N173" s="229"/>
      <c r="O173" s="229"/>
      <c r="P173" s="229"/>
      <c r="Q173" s="229"/>
      <c r="R173" s="230"/>
      <c r="S173" s="230"/>
      <c r="T173" s="230"/>
      <c r="U173" s="230"/>
      <c r="V173" s="230"/>
      <c r="W173" s="230"/>
      <c r="X173" s="230"/>
      <c r="Y173" s="230"/>
      <c r="Z173" s="210"/>
      <c r="AA173" s="210"/>
      <c r="AB173" s="210"/>
      <c r="AC173" s="210"/>
      <c r="AD173" s="210"/>
      <c r="AE173" s="210"/>
      <c r="AF173" s="210"/>
      <c r="AG173" s="210" t="s">
        <v>132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3" x14ac:dyDescent="0.2">
      <c r="A174" s="227"/>
      <c r="B174" s="228"/>
      <c r="C174" s="263" t="s">
        <v>213</v>
      </c>
      <c r="D174" s="232"/>
      <c r="E174" s="233"/>
      <c r="F174" s="230"/>
      <c r="G174" s="230"/>
      <c r="H174" s="230"/>
      <c r="I174" s="230"/>
      <c r="J174" s="230"/>
      <c r="K174" s="230"/>
      <c r="L174" s="230"/>
      <c r="M174" s="230"/>
      <c r="N174" s="229"/>
      <c r="O174" s="229"/>
      <c r="P174" s="229"/>
      <c r="Q174" s="229"/>
      <c r="R174" s="230"/>
      <c r="S174" s="230"/>
      <c r="T174" s="230"/>
      <c r="U174" s="230"/>
      <c r="V174" s="230"/>
      <c r="W174" s="230"/>
      <c r="X174" s="230"/>
      <c r="Y174" s="230"/>
      <c r="Z174" s="210"/>
      <c r="AA174" s="210"/>
      <c r="AB174" s="210"/>
      <c r="AC174" s="210"/>
      <c r="AD174" s="210"/>
      <c r="AE174" s="210"/>
      <c r="AF174" s="210"/>
      <c r="AG174" s="210" t="s">
        <v>132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3" x14ac:dyDescent="0.2">
      <c r="A175" s="227"/>
      <c r="B175" s="228"/>
      <c r="C175" s="263" t="s">
        <v>264</v>
      </c>
      <c r="D175" s="232"/>
      <c r="E175" s="233">
        <v>783.12959999999998</v>
      </c>
      <c r="F175" s="230"/>
      <c r="G175" s="230"/>
      <c r="H175" s="230"/>
      <c r="I175" s="230"/>
      <c r="J175" s="230"/>
      <c r="K175" s="230"/>
      <c r="L175" s="230"/>
      <c r="M175" s="230"/>
      <c r="N175" s="229"/>
      <c r="O175" s="229"/>
      <c r="P175" s="229"/>
      <c r="Q175" s="229"/>
      <c r="R175" s="230"/>
      <c r="S175" s="230"/>
      <c r="T175" s="230"/>
      <c r="U175" s="230"/>
      <c r="V175" s="230"/>
      <c r="W175" s="230"/>
      <c r="X175" s="230"/>
      <c r="Y175" s="230"/>
      <c r="Z175" s="210"/>
      <c r="AA175" s="210"/>
      <c r="AB175" s="210"/>
      <c r="AC175" s="210"/>
      <c r="AD175" s="210"/>
      <c r="AE175" s="210"/>
      <c r="AF175" s="210"/>
      <c r="AG175" s="210" t="s">
        <v>132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ht="22.5" outlineLevel="3" x14ac:dyDescent="0.2">
      <c r="A176" s="227"/>
      <c r="B176" s="228"/>
      <c r="C176" s="263" t="s">
        <v>265</v>
      </c>
      <c r="D176" s="232"/>
      <c r="E176" s="233">
        <v>97.266000000000005</v>
      </c>
      <c r="F176" s="230"/>
      <c r="G176" s="230"/>
      <c r="H176" s="230"/>
      <c r="I176" s="230"/>
      <c r="J176" s="230"/>
      <c r="K176" s="230"/>
      <c r="L176" s="230"/>
      <c r="M176" s="230"/>
      <c r="N176" s="229"/>
      <c r="O176" s="229"/>
      <c r="P176" s="229"/>
      <c r="Q176" s="229"/>
      <c r="R176" s="230"/>
      <c r="S176" s="230"/>
      <c r="T176" s="230"/>
      <c r="U176" s="230"/>
      <c r="V176" s="230"/>
      <c r="W176" s="230"/>
      <c r="X176" s="230"/>
      <c r="Y176" s="230"/>
      <c r="Z176" s="210"/>
      <c r="AA176" s="210"/>
      <c r="AB176" s="210"/>
      <c r="AC176" s="210"/>
      <c r="AD176" s="210"/>
      <c r="AE176" s="210"/>
      <c r="AF176" s="210"/>
      <c r="AG176" s="210" t="s">
        <v>132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ht="33.75" outlineLevel="3" x14ac:dyDescent="0.2">
      <c r="A177" s="227"/>
      <c r="B177" s="228"/>
      <c r="C177" s="263" t="s">
        <v>266</v>
      </c>
      <c r="D177" s="232"/>
      <c r="E177" s="233">
        <v>196.88679999999999</v>
      </c>
      <c r="F177" s="230"/>
      <c r="G177" s="230"/>
      <c r="H177" s="230"/>
      <c r="I177" s="230"/>
      <c r="J177" s="230"/>
      <c r="K177" s="230"/>
      <c r="L177" s="230"/>
      <c r="M177" s="230"/>
      <c r="N177" s="229"/>
      <c r="O177" s="229"/>
      <c r="P177" s="229"/>
      <c r="Q177" s="229"/>
      <c r="R177" s="230"/>
      <c r="S177" s="230"/>
      <c r="T177" s="230"/>
      <c r="U177" s="230"/>
      <c r="V177" s="230"/>
      <c r="W177" s="230"/>
      <c r="X177" s="230"/>
      <c r="Y177" s="230"/>
      <c r="Z177" s="210"/>
      <c r="AA177" s="210"/>
      <c r="AB177" s="210"/>
      <c r="AC177" s="210"/>
      <c r="AD177" s="210"/>
      <c r="AE177" s="210"/>
      <c r="AF177" s="210"/>
      <c r="AG177" s="210" t="s">
        <v>132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3" x14ac:dyDescent="0.2">
      <c r="A178" s="227"/>
      <c r="B178" s="228"/>
      <c r="C178" s="263" t="s">
        <v>267</v>
      </c>
      <c r="D178" s="232"/>
      <c r="E178" s="233">
        <v>11.9132</v>
      </c>
      <c r="F178" s="230"/>
      <c r="G178" s="230"/>
      <c r="H178" s="230"/>
      <c r="I178" s="230"/>
      <c r="J178" s="230"/>
      <c r="K178" s="230"/>
      <c r="L178" s="230"/>
      <c r="M178" s="230"/>
      <c r="N178" s="229"/>
      <c r="O178" s="229"/>
      <c r="P178" s="229"/>
      <c r="Q178" s="229"/>
      <c r="R178" s="230"/>
      <c r="S178" s="230"/>
      <c r="T178" s="230"/>
      <c r="U178" s="230"/>
      <c r="V178" s="230"/>
      <c r="W178" s="230"/>
      <c r="X178" s="230"/>
      <c r="Y178" s="230"/>
      <c r="Z178" s="210"/>
      <c r="AA178" s="210"/>
      <c r="AB178" s="210"/>
      <c r="AC178" s="210"/>
      <c r="AD178" s="210"/>
      <c r="AE178" s="210"/>
      <c r="AF178" s="210"/>
      <c r="AG178" s="210" t="s">
        <v>132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ht="22.5" outlineLevel="1" x14ac:dyDescent="0.2">
      <c r="A179" s="249">
        <v>41</v>
      </c>
      <c r="B179" s="250" t="s">
        <v>316</v>
      </c>
      <c r="C179" s="262" t="s">
        <v>317</v>
      </c>
      <c r="D179" s="251" t="s">
        <v>166</v>
      </c>
      <c r="E179" s="252">
        <v>273.37799999999999</v>
      </c>
      <c r="F179" s="253"/>
      <c r="G179" s="254">
        <f>ROUND(E179*F179,2)</f>
        <v>0</v>
      </c>
      <c r="H179" s="231"/>
      <c r="I179" s="230">
        <f>ROUND(E179*H179,2)</f>
        <v>0</v>
      </c>
      <c r="J179" s="231"/>
      <c r="K179" s="230">
        <f>ROUND(E179*J179,2)</f>
        <v>0</v>
      </c>
      <c r="L179" s="230">
        <v>21</v>
      </c>
      <c r="M179" s="230">
        <f>G179*(1+L179/100)</f>
        <v>0</v>
      </c>
      <c r="N179" s="229">
        <v>1.6000000000000001E-4</v>
      </c>
      <c r="O179" s="229">
        <f>ROUND(E179*N179,2)</f>
        <v>0.04</v>
      </c>
      <c r="P179" s="229">
        <v>0</v>
      </c>
      <c r="Q179" s="229">
        <f>ROUND(E179*P179,2)</f>
        <v>0</v>
      </c>
      <c r="R179" s="230" t="s">
        <v>290</v>
      </c>
      <c r="S179" s="230" t="s">
        <v>127</v>
      </c>
      <c r="T179" s="230" t="s">
        <v>127</v>
      </c>
      <c r="U179" s="230">
        <v>0</v>
      </c>
      <c r="V179" s="230">
        <f>ROUND(E179*U179,2)</f>
        <v>0</v>
      </c>
      <c r="W179" s="230"/>
      <c r="X179" s="230" t="s">
        <v>291</v>
      </c>
      <c r="Y179" s="230" t="s">
        <v>129</v>
      </c>
      <c r="Z179" s="210"/>
      <c r="AA179" s="210"/>
      <c r="AB179" s="210"/>
      <c r="AC179" s="210"/>
      <c r="AD179" s="210"/>
      <c r="AE179" s="210"/>
      <c r="AF179" s="210"/>
      <c r="AG179" s="210" t="s">
        <v>292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2" x14ac:dyDescent="0.2">
      <c r="A180" s="227"/>
      <c r="B180" s="228"/>
      <c r="C180" s="263" t="s">
        <v>318</v>
      </c>
      <c r="D180" s="232"/>
      <c r="E180" s="233">
        <v>273.37799999999999</v>
      </c>
      <c r="F180" s="230"/>
      <c r="G180" s="230"/>
      <c r="H180" s="230"/>
      <c r="I180" s="230"/>
      <c r="J180" s="230"/>
      <c r="K180" s="230"/>
      <c r="L180" s="230"/>
      <c r="M180" s="230"/>
      <c r="N180" s="229"/>
      <c r="O180" s="229"/>
      <c r="P180" s="229"/>
      <c r="Q180" s="229"/>
      <c r="R180" s="230"/>
      <c r="S180" s="230"/>
      <c r="T180" s="230"/>
      <c r="U180" s="230"/>
      <c r="V180" s="230"/>
      <c r="W180" s="230"/>
      <c r="X180" s="230"/>
      <c r="Y180" s="230"/>
      <c r="Z180" s="210"/>
      <c r="AA180" s="210"/>
      <c r="AB180" s="210"/>
      <c r="AC180" s="210"/>
      <c r="AD180" s="210"/>
      <c r="AE180" s="210"/>
      <c r="AF180" s="210"/>
      <c r="AG180" s="210" t="s">
        <v>132</v>
      </c>
      <c r="AH180" s="210">
        <v>5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ht="22.5" outlineLevel="1" x14ac:dyDescent="0.2">
      <c r="A181" s="249">
        <v>42</v>
      </c>
      <c r="B181" s="250" t="s">
        <v>319</v>
      </c>
      <c r="C181" s="262" t="s">
        <v>320</v>
      </c>
      <c r="D181" s="251" t="s">
        <v>126</v>
      </c>
      <c r="E181" s="252">
        <v>479.06240000000003</v>
      </c>
      <c r="F181" s="253"/>
      <c r="G181" s="254">
        <f>ROUND(E181*F181,2)</f>
        <v>0</v>
      </c>
      <c r="H181" s="231"/>
      <c r="I181" s="230">
        <f>ROUND(E181*H181,2)</f>
        <v>0</v>
      </c>
      <c r="J181" s="231"/>
      <c r="K181" s="230">
        <f>ROUND(E181*J181,2)</f>
        <v>0</v>
      </c>
      <c r="L181" s="230">
        <v>21</v>
      </c>
      <c r="M181" s="230">
        <f>G181*(1+L181/100)</f>
        <v>0</v>
      </c>
      <c r="N181" s="229">
        <v>2.5000000000000001E-4</v>
      </c>
      <c r="O181" s="229">
        <f>ROUND(E181*N181,2)</f>
        <v>0.12</v>
      </c>
      <c r="P181" s="229">
        <v>0</v>
      </c>
      <c r="Q181" s="229">
        <f>ROUND(E181*P181,2)</f>
        <v>0</v>
      </c>
      <c r="R181" s="230" t="s">
        <v>290</v>
      </c>
      <c r="S181" s="230" t="s">
        <v>321</v>
      </c>
      <c r="T181" s="230" t="s">
        <v>321</v>
      </c>
      <c r="U181" s="230">
        <v>0</v>
      </c>
      <c r="V181" s="230">
        <f>ROUND(E181*U181,2)</f>
        <v>0</v>
      </c>
      <c r="W181" s="230"/>
      <c r="X181" s="230" t="s">
        <v>291</v>
      </c>
      <c r="Y181" s="230" t="s">
        <v>129</v>
      </c>
      <c r="Z181" s="210"/>
      <c r="AA181" s="210"/>
      <c r="AB181" s="210"/>
      <c r="AC181" s="210"/>
      <c r="AD181" s="210"/>
      <c r="AE181" s="210"/>
      <c r="AF181" s="210"/>
      <c r="AG181" s="210" t="s">
        <v>292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2" x14ac:dyDescent="0.2">
      <c r="A182" s="227"/>
      <c r="B182" s="228"/>
      <c r="C182" s="263" t="s">
        <v>322</v>
      </c>
      <c r="D182" s="232"/>
      <c r="E182" s="233">
        <v>479.06240000000003</v>
      </c>
      <c r="F182" s="230"/>
      <c r="G182" s="230"/>
      <c r="H182" s="230"/>
      <c r="I182" s="230"/>
      <c r="J182" s="230"/>
      <c r="K182" s="230"/>
      <c r="L182" s="230"/>
      <c r="M182" s="230"/>
      <c r="N182" s="229"/>
      <c r="O182" s="229"/>
      <c r="P182" s="229"/>
      <c r="Q182" s="229"/>
      <c r="R182" s="230"/>
      <c r="S182" s="230"/>
      <c r="T182" s="230"/>
      <c r="U182" s="230"/>
      <c r="V182" s="230"/>
      <c r="W182" s="230"/>
      <c r="X182" s="230"/>
      <c r="Y182" s="230"/>
      <c r="Z182" s="210"/>
      <c r="AA182" s="210"/>
      <c r="AB182" s="210"/>
      <c r="AC182" s="210"/>
      <c r="AD182" s="210"/>
      <c r="AE182" s="210"/>
      <c r="AF182" s="210"/>
      <c r="AG182" s="210" t="s">
        <v>132</v>
      </c>
      <c r="AH182" s="210">
        <v>5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x14ac:dyDescent="0.2">
      <c r="A183" s="242" t="s">
        <v>122</v>
      </c>
      <c r="B183" s="243" t="s">
        <v>75</v>
      </c>
      <c r="C183" s="261" t="s">
        <v>76</v>
      </c>
      <c r="D183" s="244"/>
      <c r="E183" s="245"/>
      <c r="F183" s="246"/>
      <c r="G183" s="247">
        <f>SUMIF(AG184:AG189,"&lt;&gt;NOR",G184:G189)</f>
        <v>0</v>
      </c>
      <c r="H183" s="241"/>
      <c r="I183" s="241">
        <f>SUM(I184:I189)</f>
        <v>0</v>
      </c>
      <c r="J183" s="241"/>
      <c r="K183" s="241">
        <f>SUM(K184:K189)</f>
        <v>0</v>
      </c>
      <c r="L183" s="241"/>
      <c r="M183" s="241">
        <f>SUM(M184:M189)</f>
        <v>0</v>
      </c>
      <c r="N183" s="240"/>
      <c r="O183" s="240">
        <f>SUM(O184:O189)</f>
        <v>0.37</v>
      </c>
      <c r="P183" s="240"/>
      <c r="Q183" s="240">
        <f>SUM(Q184:Q189)</f>
        <v>0</v>
      </c>
      <c r="R183" s="241"/>
      <c r="S183" s="241"/>
      <c r="T183" s="241"/>
      <c r="U183" s="241"/>
      <c r="V183" s="241">
        <f>SUM(V184:V189)</f>
        <v>3.06</v>
      </c>
      <c r="W183" s="241"/>
      <c r="X183" s="241"/>
      <c r="Y183" s="241"/>
      <c r="AG183" t="s">
        <v>123</v>
      </c>
    </row>
    <row r="184" spans="1:60" outlineLevel="1" x14ac:dyDescent="0.2">
      <c r="A184" s="255">
        <v>43</v>
      </c>
      <c r="B184" s="256" t="s">
        <v>323</v>
      </c>
      <c r="C184" s="267" t="s">
        <v>324</v>
      </c>
      <c r="D184" s="257" t="s">
        <v>166</v>
      </c>
      <c r="E184" s="258">
        <v>1</v>
      </c>
      <c r="F184" s="259"/>
      <c r="G184" s="260">
        <f>ROUND(E184*F184,2)</f>
        <v>0</v>
      </c>
      <c r="H184" s="231"/>
      <c r="I184" s="230">
        <f>ROUND(E184*H184,2)</f>
        <v>0</v>
      </c>
      <c r="J184" s="231"/>
      <c r="K184" s="230">
        <f>ROUND(E184*J184,2)</f>
        <v>0</v>
      </c>
      <c r="L184" s="230">
        <v>21</v>
      </c>
      <c r="M184" s="230">
        <f>G184*(1+L184/100)</f>
        <v>0</v>
      </c>
      <c r="N184" s="229">
        <v>0.22</v>
      </c>
      <c r="O184" s="229">
        <f>ROUND(E184*N184,2)</f>
        <v>0.22</v>
      </c>
      <c r="P184" s="229">
        <v>0</v>
      </c>
      <c r="Q184" s="229">
        <f>ROUND(E184*P184,2)</f>
        <v>0</v>
      </c>
      <c r="R184" s="230"/>
      <c r="S184" s="230" t="s">
        <v>127</v>
      </c>
      <c r="T184" s="230" t="s">
        <v>127</v>
      </c>
      <c r="U184" s="230">
        <v>3.0640999999999998</v>
      </c>
      <c r="V184" s="230">
        <f>ROUND(E184*U184,2)</f>
        <v>3.06</v>
      </c>
      <c r="W184" s="230"/>
      <c r="X184" s="230" t="s">
        <v>128</v>
      </c>
      <c r="Y184" s="230" t="s">
        <v>129</v>
      </c>
      <c r="Z184" s="210"/>
      <c r="AA184" s="210"/>
      <c r="AB184" s="210"/>
      <c r="AC184" s="210"/>
      <c r="AD184" s="210"/>
      <c r="AE184" s="210"/>
      <c r="AF184" s="210"/>
      <c r="AG184" s="210" t="s">
        <v>130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ht="22.5" outlineLevel="1" x14ac:dyDescent="0.2">
      <c r="A185" s="249">
        <v>44</v>
      </c>
      <c r="B185" s="250" t="s">
        <v>325</v>
      </c>
      <c r="C185" s="262" t="s">
        <v>326</v>
      </c>
      <c r="D185" s="251" t="s">
        <v>327</v>
      </c>
      <c r="E185" s="252">
        <v>9</v>
      </c>
      <c r="F185" s="253"/>
      <c r="G185" s="254">
        <f>ROUND(E185*F185,2)</f>
        <v>0</v>
      </c>
      <c r="H185" s="231"/>
      <c r="I185" s="230">
        <f>ROUND(E185*H185,2)</f>
        <v>0</v>
      </c>
      <c r="J185" s="231"/>
      <c r="K185" s="230">
        <f>ROUND(E185*J185,2)</f>
        <v>0</v>
      </c>
      <c r="L185" s="230">
        <v>21</v>
      </c>
      <c r="M185" s="230">
        <f>G185*(1+L185/100)</f>
        <v>0</v>
      </c>
      <c r="N185" s="229">
        <v>1.7000000000000001E-2</v>
      </c>
      <c r="O185" s="229">
        <f>ROUND(E185*N185,2)</f>
        <v>0.15</v>
      </c>
      <c r="P185" s="229">
        <v>0</v>
      </c>
      <c r="Q185" s="229">
        <f>ROUND(E185*P185,2)</f>
        <v>0</v>
      </c>
      <c r="R185" s="230" t="s">
        <v>290</v>
      </c>
      <c r="S185" s="230" t="s">
        <v>127</v>
      </c>
      <c r="T185" s="230" t="s">
        <v>127</v>
      </c>
      <c r="U185" s="230">
        <v>0</v>
      </c>
      <c r="V185" s="230">
        <f>ROUND(E185*U185,2)</f>
        <v>0</v>
      </c>
      <c r="W185" s="230"/>
      <c r="X185" s="230" t="s">
        <v>291</v>
      </c>
      <c r="Y185" s="230" t="s">
        <v>129</v>
      </c>
      <c r="Z185" s="210"/>
      <c r="AA185" s="210"/>
      <c r="AB185" s="210"/>
      <c r="AC185" s="210"/>
      <c r="AD185" s="210"/>
      <c r="AE185" s="210"/>
      <c r="AF185" s="210"/>
      <c r="AG185" s="210" t="s">
        <v>292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2" x14ac:dyDescent="0.2">
      <c r="A186" s="227"/>
      <c r="B186" s="228"/>
      <c r="C186" s="264" t="s">
        <v>185</v>
      </c>
      <c r="D186" s="234"/>
      <c r="E186" s="235"/>
      <c r="F186" s="230"/>
      <c r="G186" s="230"/>
      <c r="H186" s="230"/>
      <c r="I186" s="230"/>
      <c r="J186" s="230"/>
      <c r="K186" s="230"/>
      <c r="L186" s="230"/>
      <c r="M186" s="230"/>
      <c r="N186" s="229"/>
      <c r="O186" s="229"/>
      <c r="P186" s="229"/>
      <c r="Q186" s="229"/>
      <c r="R186" s="230"/>
      <c r="S186" s="230"/>
      <c r="T186" s="230"/>
      <c r="U186" s="230"/>
      <c r="V186" s="230"/>
      <c r="W186" s="230"/>
      <c r="X186" s="230"/>
      <c r="Y186" s="230"/>
      <c r="Z186" s="210"/>
      <c r="AA186" s="210"/>
      <c r="AB186" s="210"/>
      <c r="AC186" s="210"/>
      <c r="AD186" s="210"/>
      <c r="AE186" s="210"/>
      <c r="AF186" s="210"/>
      <c r="AG186" s="210" t="s">
        <v>132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3" x14ac:dyDescent="0.2">
      <c r="A187" s="227"/>
      <c r="B187" s="228"/>
      <c r="C187" s="265" t="s">
        <v>328</v>
      </c>
      <c r="D187" s="234"/>
      <c r="E187" s="235">
        <v>8.3333300000000001</v>
      </c>
      <c r="F187" s="230"/>
      <c r="G187" s="230"/>
      <c r="H187" s="230"/>
      <c r="I187" s="230"/>
      <c r="J187" s="230"/>
      <c r="K187" s="230"/>
      <c r="L187" s="230"/>
      <c r="M187" s="230"/>
      <c r="N187" s="229"/>
      <c r="O187" s="229"/>
      <c r="P187" s="229"/>
      <c r="Q187" s="229"/>
      <c r="R187" s="230"/>
      <c r="S187" s="230"/>
      <c r="T187" s="230"/>
      <c r="U187" s="230"/>
      <c r="V187" s="230"/>
      <c r="W187" s="230"/>
      <c r="X187" s="230"/>
      <c r="Y187" s="230"/>
      <c r="Z187" s="210"/>
      <c r="AA187" s="210"/>
      <c r="AB187" s="210"/>
      <c r="AC187" s="210"/>
      <c r="AD187" s="210"/>
      <c r="AE187" s="210"/>
      <c r="AF187" s="210"/>
      <c r="AG187" s="210" t="s">
        <v>132</v>
      </c>
      <c r="AH187" s="210">
        <v>2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3" x14ac:dyDescent="0.2">
      <c r="A188" s="227"/>
      <c r="B188" s="228"/>
      <c r="C188" s="264" t="s">
        <v>205</v>
      </c>
      <c r="D188" s="234"/>
      <c r="E188" s="235"/>
      <c r="F188" s="230"/>
      <c r="G188" s="230"/>
      <c r="H188" s="230"/>
      <c r="I188" s="230"/>
      <c r="J188" s="230"/>
      <c r="K188" s="230"/>
      <c r="L188" s="230"/>
      <c r="M188" s="230"/>
      <c r="N188" s="229"/>
      <c r="O188" s="229"/>
      <c r="P188" s="229"/>
      <c r="Q188" s="229"/>
      <c r="R188" s="230"/>
      <c r="S188" s="230"/>
      <c r="T188" s="230"/>
      <c r="U188" s="230"/>
      <c r="V188" s="230"/>
      <c r="W188" s="230"/>
      <c r="X188" s="230"/>
      <c r="Y188" s="230"/>
      <c r="Z188" s="210"/>
      <c r="AA188" s="210"/>
      <c r="AB188" s="210"/>
      <c r="AC188" s="210"/>
      <c r="AD188" s="210"/>
      <c r="AE188" s="210"/>
      <c r="AF188" s="210"/>
      <c r="AG188" s="210" t="s">
        <v>132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3" x14ac:dyDescent="0.2">
      <c r="A189" s="227"/>
      <c r="B189" s="228"/>
      <c r="C189" s="263" t="s">
        <v>329</v>
      </c>
      <c r="D189" s="232"/>
      <c r="E189" s="233">
        <v>9</v>
      </c>
      <c r="F189" s="230"/>
      <c r="G189" s="230"/>
      <c r="H189" s="230"/>
      <c r="I189" s="230"/>
      <c r="J189" s="230"/>
      <c r="K189" s="230"/>
      <c r="L189" s="230"/>
      <c r="M189" s="230"/>
      <c r="N189" s="229"/>
      <c r="O189" s="229"/>
      <c r="P189" s="229"/>
      <c r="Q189" s="229"/>
      <c r="R189" s="230"/>
      <c r="S189" s="230"/>
      <c r="T189" s="230"/>
      <c r="U189" s="230"/>
      <c r="V189" s="230"/>
      <c r="W189" s="230"/>
      <c r="X189" s="230"/>
      <c r="Y189" s="230"/>
      <c r="Z189" s="210"/>
      <c r="AA189" s="210"/>
      <c r="AB189" s="210"/>
      <c r="AC189" s="210"/>
      <c r="AD189" s="210"/>
      <c r="AE189" s="210"/>
      <c r="AF189" s="210"/>
      <c r="AG189" s="210" t="s">
        <v>132</v>
      </c>
      <c r="AH189" s="210">
        <v>0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x14ac:dyDescent="0.2">
      <c r="A190" s="242" t="s">
        <v>122</v>
      </c>
      <c r="B190" s="243" t="s">
        <v>77</v>
      </c>
      <c r="C190" s="261" t="s">
        <v>78</v>
      </c>
      <c r="D190" s="244"/>
      <c r="E190" s="245"/>
      <c r="F190" s="246"/>
      <c r="G190" s="247">
        <f>SUMIF(AG191:AG192,"&lt;&gt;NOR",G191:G192)</f>
        <v>0</v>
      </c>
      <c r="H190" s="241"/>
      <c r="I190" s="241">
        <f>SUM(I191:I192)</f>
        <v>0</v>
      </c>
      <c r="J190" s="241"/>
      <c r="K190" s="241">
        <f>SUM(K191:K192)</f>
        <v>0</v>
      </c>
      <c r="L190" s="241"/>
      <c r="M190" s="241">
        <f>SUM(M191:M192)</f>
        <v>0</v>
      </c>
      <c r="N190" s="240"/>
      <c r="O190" s="240">
        <f>SUM(O191:O192)</f>
        <v>1</v>
      </c>
      <c r="P190" s="240"/>
      <c r="Q190" s="240">
        <f>SUM(Q191:Q192)</f>
        <v>0</v>
      </c>
      <c r="R190" s="241"/>
      <c r="S190" s="241"/>
      <c r="T190" s="241"/>
      <c r="U190" s="241"/>
      <c r="V190" s="241">
        <f>SUM(V191:V192)</f>
        <v>0.57999999999999996</v>
      </c>
      <c r="W190" s="241"/>
      <c r="X190" s="241"/>
      <c r="Y190" s="241"/>
      <c r="AG190" t="s">
        <v>123</v>
      </c>
    </row>
    <row r="191" spans="1:60" outlineLevel="1" x14ac:dyDescent="0.2">
      <c r="A191" s="249">
        <v>45</v>
      </c>
      <c r="B191" s="250" t="s">
        <v>330</v>
      </c>
      <c r="C191" s="262" t="s">
        <v>331</v>
      </c>
      <c r="D191" s="251" t="s">
        <v>184</v>
      </c>
      <c r="E191" s="252">
        <v>0.4</v>
      </c>
      <c r="F191" s="253"/>
      <c r="G191" s="254">
        <f>ROUND(E191*F191,2)</f>
        <v>0</v>
      </c>
      <c r="H191" s="231"/>
      <c r="I191" s="230">
        <f>ROUND(E191*H191,2)</f>
        <v>0</v>
      </c>
      <c r="J191" s="231"/>
      <c r="K191" s="230">
        <f>ROUND(E191*J191,2)</f>
        <v>0</v>
      </c>
      <c r="L191" s="230">
        <v>21</v>
      </c>
      <c r="M191" s="230">
        <f>G191*(1+L191/100)</f>
        <v>0</v>
      </c>
      <c r="N191" s="229">
        <v>2.5</v>
      </c>
      <c r="O191" s="229">
        <f>ROUND(E191*N191,2)</f>
        <v>1</v>
      </c>
      <c r="P191" s="229">
        <v>0</v>
      </c>
      <c r="Q191" s="229">
        <f>ROUND(E191*P191,2)</f>
        <v>0</v>
      </c>
      <c r="R191" s="230"/>
      <c r="S191" s="230" t="s">
        <v>127</v>
      </c>
      <c r="T191" s="230" t="s">
        <v>127</v>
      </c>
      <c r="U191" s="230">
        <v>1.4490000000000001</v>
      </c>
      <c r="V191" s="230">
        <f>ROUND(E191*U191,2)</f>
        <v>0.57999999999999996</v>
      </c>
      <c r="W191" s="230"/>
      <c r="X191" s="230" t="s">
        <v>128</v>
      </c>
      <c r="Y191" s="230" t="s">
        <v>129</v>
      </c>
      <c r="Z191" s="210"/>
      <c r="AA191" s="210"/>
      <c r="AB191" s="210"/>
      <c r="AC191" s="210"/>
      <c r="AD191" s="210"/>
      <c r="AE191" s="210"/>
      <c r="AF191" s="210"/>
      <c r="AG191" s="210" t="s">
        <v>130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2" x14ac:dyDescent="0.2">
      <c r="A192" s="227"/>
      <c r="B192" s="228"/>
      <c r="C192" s="263" t="s">
        <v>332</v>
      </c>
      <c r="D192" s="232"/>
      <c r="E192" s="233">
        <v>0.4</v>
      </c>
      <c r="F192" s="230"/>
      <c r="G192" s="230"/>
      <c r="H192" s="230"/>
      <c r="I192" s="230"/>
      <c r="J192" s="230"/>
      <c r="K192" s="230"/>
      <c r="L192" s="230"/>
      <c r="M192" s="230"/>
      <c r="N192" s="229"/>
      <c r="O192" s="229"/>
      <c r="P192" s="229"/>
      <c r="Q192" s="229"/>
      <c r="R192" s="230"/>
      <c r="S192" s="230"/>
      <c r="T192" s="230"/>
      <c r="U192" s="230"/>
      <c r="V192" s="230"/>
      <c r="W192" s="230"/>
      <c r="X192" s="230"/>
      <c r="Y192" s="230"/>
      <c r="Z192" s="210"/>
      <c r="AA192" s="210"/>
      <c r="AB192" s="210"/>
      <c r="AC192" s="210"/>
      <c r="AD192" s="210"/>
      <c r="AE192" s="210"/>
      <c r="AF192" s="210"/>
      <c r="AG192" s="210" t="s">
        <v>132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x14ac:dyDescent="0.2">
      <c r="A193" s="242" t="s">
        <v>122</v>
      </c>
      <c r="B193" s="243" t="s">
        <v>79</v>
      </c>
      <c r="C193" s="261" t="s">
        <v>60</v>
      </c>
      <c r="D193" s="244"/>
      <c r="E193" s="245"/>
      <c r="F193" s="246"/>
      <c r="G193" s="247">
        <f>SUMIF(AG194:AG262,"&lt;&gt;NOR",G194:G262)</f>
        <v>0</v>
      </c>
      <c r="H193" s="241"/>
      <c r="I193" s="241">
        <f>SUM(I194:I262)</f>
        <v>0</v>
      </c>
      <c r="J193" s="241"/>
      <c r="K193" s="241">
        <f>SUM(K194:K262)</f>
        <v>0</v>
      </c>
      <c r="L193" s="241"/>
      <c r="M193" s="241">
        <f>SUM(M194:M262)</f>
        <v>0</v>
      </c>
      <c r="N193" s="240"/>
      <c r="O193" s="240">
        <f>SUM(O194:O262)</f>
        <v>1818.08</v>
      </c>
      <c r="P193" s="240"/>
      <c r="Q193" s="240">
        <f>SUM(Q194:Q262)</f>
        <v>0</v>
      </c>
      <c r="R193" s="241"/>
      <c r="S193" s="241"/>
      <c r="T193" s="241"/>
      <c r="U193" s="241"/>
      <c r="V193" s="241">
        <f>SUM(V194:V262)</f>
        <v>269.70999999999998</v>
      </c>
      <c r="W193" s="241"/>
      <c r="X193" s="241"/>
      <c r="Y193" s="241"/>
      <c r="AG193" t="s">
        <v>123</v>
      </c>
    </row>
    <row r="194" spans="1:60" outlineLevel="1" x14ac:dyDescent="0.2">
      <c r="A194" s="249">
        <v>46</v>
      </c>
      <c r="B194" s="250" t="s">
        <v>333</v>
      </c>
      <c r="C194" s="262" t="s">
        <v>334</v>
      </c>
      <c r="D194" s="251" t="s">
        <v>126</v>
      </c>
      <c r="E194" s="252">
        <v>2971.748</v>
      </c>
      <c r="F194" s="253"/>
      <c r="G194" s="254">
        <f>ROUND(E194*F194,2)</f>
        <v>0</v>
      </c>
      <c r="H194" s="231"/>
      <c r="I194" s="230">
        <f>ROUND(E194*H194,2)</f>
        <v>0</v>
      </c>
      <c r="J194" s="231"/>
      <c r="K194" s="230">
        <f>ROUND(E194*J194,2)</f>
        <v>0</v>
      </c>
      <c r="L194" s="230">
        <v>21</v>
      </c>
      <c r="M194" s="230">
        <f>G194*(1+L194/100)</f>
        <v>0</v>
      </c>
      <c r="N194" s="229">
        <v>0.378</v>
      </c>
      <c r="O194" s="229">
        <f>ROUND(E194*N194,2)</f>
        <v>1123.32</v>
      </c>
      <c r="P194" s="229">
        <v>0</v>
      </c>
      <c r="Q194" s="229">
        <f>ROUND(E194*P194,2)</f>
        <v>0</v>
      </c>
      <c r="R194" s="230"/>
      <c r="S194" s="230" t="s">
        <v>127</v>
      </c>
      <c r="T194" s="230" t="s">
        <v>127</v>
      </c>
      <c r="U194" s="230">
        <v>2.5999999999999999E-2</v>
      </c>
      <c r="V194" s="230">
        <f>ROUND(E194*U194,2)</f>
        <v>77.27</v>
      </c>
      <c r="W194" s="230"/>
      <c r="X194" s="230" t="s">
        <v>128</v>
      </c>
      <c r="Y194" s="230" t="s">
        <v>129</v>
      </c>
      <c r="Z194" s="210"/>
      <c r="AA194" s="210"/>
      <c r="AB194" s="210"/>
      <c r="AC194" s="210"/>
      <c r="AD194" s="210"/>
      <c r="AE194" s="210"/>
      <c r="AF194" s="210"/>
      <c r="AG194" s="210" t="s">
        <v>130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2" x14ac:dyDescent="0.2">
      <c r="A195" s="227"/>
      <c r="B195" s="228"/>
      <c r="C195" s="263" t="s">
        <v>131</v>
      </c>
      <c r="D195" s="232"/>
      <c r="E195" s="233"/>
      <c r="F195" s="230"/>
      <c r="G195" s="230"/>
      <c r="H195" s="230"/>
      <c r="I195" s="230"/>
      <c r="J195" s="230"/>
      <c r="K195" s="230"/>
      <c r="L195" s="230"/>
      <c r="M195" s="230"/>
      <c r="N195" s="229"/>
      <c r="O195" s="229"/>
      <c r="P195" s="229"/>
      <c r="Q195" s="229"/>
      <c r="R195" s="230"/>
      <c r="S195" s="230"/>
      <c r="T195" s="230"/>
      <c r="U195" s="230"/>
      <c r="V195" s="230"/>
      <c r="W195" s="230"/>
      <c r="X195" s="230"/>
      <c r="Y195" s="230"/>
      <c r="Z195" s="210"/>
      <c r="AA195" s="210"/>
      <c r="AB195" s="210"/>
      <c r="AC195" s="210"/>
      <c r="AD195" s="210"/>
      <c r="AE195" s="210"/>
      <c r="AF195" s="210"/>
      <c r="AG195" s="210" t="s">
        <v>132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3" x14ac:dyDescent="0.2">
      <c r="A196" s="227"/>
      <c r="B196" s="228"/>
      <c r="C196" s="263" t="s">
        <v>335</v>
      </c>
      <c r="D196" s="232"/>
      <c r="E196" s="233">
        <v>593.28</v>
      </c>
      <c r="F196" s="230"/>
      <c r="G196" s="230"/>
      <c r="H196" s="230"/>
      <c r="I196" s="230"/>
      <c r="J196" s="230"/>
      <c r="K196" s="230"/>
      <c r="L196" s="230"/>
      <c r="M196" s="230"/>
      <c r="N196" s="229"/>
      <c r="O196" s="229"/>
      <c r="P196" s="229"/>
      <c r="Q196" s="229"/>
      <c r="R196" s="230"/>
      <c r="S196" s="230"/>
      <c r="T196" s="230"/>
      <c r="U196" s="230"/>
      <c r="V196" s="230"/>
      <c r="W196" s="230"/>
      <c r="X196" s="230"/>
      <c r="Y196" s="230"/>
      <c r="Z196" s="210"/>
      <c r="AA196" s="210"/>
      <c r="AB196" s="210"/>
      <c r="AC196" s="210"/>
      <c r="AD196" s="210"/>
      <c r="AE196" s="210"/>
      <c r="AF196" s="210"/>
      <c r="AG196" s="210" t="s">
        <v>132</v>
      </c>
      <c r="AH196" s="210">
        <v>0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ht="33.75" outlineLevel="3" x14ac:dyDescent="0.2">
      <c r="A197" s="227"/>
      <c r="B197" s="228"/>
      <c r="C197" s="263" t="s">
        <v>266</v>
      </c>
      <c r="D197" s="232"/>
      <c r="E197" s="233">
        <v>196.88679999999999</v>
      </c>
      <c r="F197" s="230"/>
      <c r="G197" s="230"/>
      <c r="H197" s="230"/>
      <c r="I197" s="230"/>
      <c r="J197" s="230"/>
      <c r="K197" s="230"/>
      <c r="L197" s="230"/>
      <c r="M197" s="230"/>
      <c r="N197" s="229"/>
      <c r="O197" s="229"/>
      <c r="P197" s="229"/>
      <c r="Q197" s="229"/>
      <c r="R197" s="230"/>
      <c r="S197" s="230"/>
      <c r="T197" s="230"/>
      <c r="U197" s="230"/>
      <c r="V197" s="230"/>
      <c r="W197" s="230"/>
      <c r="X197" s="230"/>
      <c r="Y197" s="230"/>
      <c r="Z197" s="210"/>
      <c r="AA197" s="210"/>
      <c r="AB197" s="210"/>
      <c r="AC197" s="210"/>
      <c r="AD197" s="210"/>
      <c r="AE197" s="210"/>
      <c r="AF197" s="210"/>
      <c r="AG197" s="210" t="s">
        <v>132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3" x14ac:dyDescent="0.2">
      <c r="A198" s="227"/>
      <c r="B198" s="228"/>
      <c r="C198" s="263" t="s">
        <v>336</v>
      </c>
      <c r="D198" s="232"/>
      <c r="E198" s="233">
        <v>3.19</v>
      </c>
      <c r="F198" s="230"/>
      <c r="G198" s="230"/>
      <c r="H198" s="230"/>
      <c r="I198" s="230"/>
      <c r="J198" s="230"/>
      <c r="K198" s="230"/>
      <c r="L198" s="230"/>
      <c r="M198" s="230"/>
      <c r="N198" s="229"/>
      <c r="O198" s="229"/>
      <c r="P198" s="229"/>
      <c r="Q198" s="229"/>
      <c r="R198" s="230"/>
      <c r="S198" s="230"/>
      <c r="T198" s="230"/>
      <c r="U198" s="230"/>
      <c r="V198" s="230"/>
      <c r="W198" s="230"/>
      <c r="X198" s="230"/>
      <c r="Y198" s="230"/>
      <c r="Z198" s="210"/>
      <c r="AA198" s="210"/>
      <c r="AB198" s="210"/>
      <c r="AC198" s="210"/>
      <c r="AD198" s="210"/>
      <c r="AE198" s="210"/>
      <c r="AF198" s="210"/>
      <c r="AG198" s="210" t="s">
        <v>132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3" x14ac:dyDescent="0.2">
      <c r="A199" s="227"/>
      <c r="B199" s="228"/>
      <c r="C199" s="263" t="s">
        <v>213</v>
      </c>
      <c r="D199" s="232"/>
      <c r="E199" s="233"/>
      <c r="F199" s="230"/>
      <c r="G199" s="230"/>
      <c r="H199" s="230"/>
      <c r="I199" s="230"/>
      <c r="J199" s="230"/>
      <c r="K199" s="230"/>
      <c r="L199" s="230"/>
      <c r="M199" s="230"/>
      <c r="N199" s="229"/>
      <c r="O199" s="229"/>
      <c r="P199" s="229"/>
      <c r="Q199" s="229"/>
      <c r="R199" s="230"/>
      <c r="S199" s="230"/>
      <c r="T199" s="230"/>
      <c r="U199" s="230"/>
      <c r="V199" s="230"/>
      <c r="W199" s="230"/>
      <c r="X199" s="230"/>
      <c r="Y199" s="230"/>
      <c r="Z199" s="210"/>
      <c r="AA199" s="210"/>
      <c r="AB199" s="210"/>
      <c r="AC199" s="210"/>
      <c r="AD199" s="210"/>
      <c r="AE199" s="210"/>
      <c r="AF199" s="210"/>
      <c r="AG199" s="210" t="s">
        <v>132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3" x14ac:dyDescent="0.2">
      <c r="A200" s="227"/>
      <c r="B200" s="228"/>
      <c r="C200" s="263" t="s">
        <v>337</v>
      </c>
      <c r="D200" s="232"/>
      <c r="E200" s="233">
        <v>1566.2592</v>
      </c>
      <c r="F200" s="230"/>
      <c r="G200" s="230"/>
      <c r="H200" s="230"/>
      <c r="I200" s="230"/>
      <c r="J200" s="230"/>
      <c r="K200" s="230"/>
      <c r="L200" s="230"/>
      <c r="M200" s="230"/>
      <c r="N200" s="229"/>
      <c r="O200" s="229"/>
      <c r="P200" s="229"/>
      <c r="Q200" s="229"/>
      <c r="R200" s="230"/>
      <c r="S200" s="230"/>
      <c r="T200" s="230"/>
      <c r="U200" s="230"/>
      <c r="V200" s="230"/>
      <c r="W200" s="230"/>
      <c r="X200" s="230"/>
      <c r="Y200" s="230"/>
      <c r="Z200" s="210"/>
      <c r="AA200" s="210"/>
      <c r="AB200" s="210"/>
      <c r="AC200" s="210"/>
      <c r="AD200" s="210"/>
      <c r="AE200" s="210"/>
      <c r="AF200" s="210"/>
      <c r="AG200" s="210" t="s">
        <v>132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ht="22.5" outlineLevel="3" x14ac:dyDescent="0.2">
      <c r="A201" s="227"/>
      <c r="B201" s="228"/>
      <c r="C201" s="263" t="s">
        <v>338</v>
      </c>
      <c r="D201" s="232"/>
      <c r="E201" s="233">
        <v>194.53200000000001</v>
      </c>
      <c r="F201" s="230"/>
      <c r="G201" s="230"/>
      <c r="H201" s="230"/>
      <c r="I201" s="230"/>
      <c r="J201" s="230"/>
      <c r="K201" s="230"/>
      <c r="L201" s="230"/>
      <c r="M201" s="230"/>
      <c r="N201" s="229"/>
      <c r="O201" s="229"/>
      <c r="P201" s="229"/>
      <c r="Q201" s="229"/>
      <c r="R201" s="230"/>
      <c r="S201" s="230"/>
      <c r="T201" s="230"/>
      <c r="U201" s="230"/>
      <c r="V201" s="230"/>
      <c r="W201" s="230"/>
      <c r="X201" s="230"/>
      <c r="Y201" s="230"/>
      <c r="Z201" s="210"/>
      <c r="AA201" s="210"/>
      <c r="AB201" s="210"/>
      <c r="AC201" s="210"/>
      <c r="AD201" s="210"/>
      <c r="AE201" s="210"/>
      <c r="AF201" s="210"/>
      <c r="AG201" s="210" t="s">
        <v>132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ht="33.75" outlineLevel="3" x14ac:dyDescent="0.2">
      <c r="A202" s="227"/>
      <c r="B202" s="228"/>
      <c r="C202" s="263" t="s">
        <v>339</v>
      </c>
      <c r="D202" s="232"/>
      <c r="E202" s="233">
        <v>393.77359999999999</v>
      </c>
      <c r="F202" s="230"/>
      <c r="G202" s="230"/>
      <c r="H202" s="230"/>
      <c r="I202" s="230"/>
      <c r="J202" s="230"/>
      <c r="K202" s="230"/>
      <c r="L202" s="230"/>
      <c r="M202" s="230"/>
      <c r="N202" s="229"/>
      <c r="O202" s="229"/>
      <c r="P202" s="229"/>
      <c r="Q202" s="229"/>
      <c r="R202" s="230"/>
      <c r="S202" s="230"/>
      <c r="T202" s="230"/>
      <c r="U202" s="230"/>
      <c r="V202" s="230"/>
      <c r="W202" s="230"/>
      <c r="X202" s="230"/>
      <c r="Y202" s="230"/>
      <c r="Z202" s="210"/>
      <c r="AA202" s="210"/>
      <c r="AB202" s="210"/>
      <c r="AC202" s="210"/>
      <c r="AD202" s="210"/>
      <c r="AE202" s="210"/>
      <c r="AF202" s="210"/>
      <c r="AG202" s="210" t="s">
        <v>132</v>
      </c>
      <c r="AH202" s="210">
        <v>0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3" x14ac:dyDescent="0.2">
      <c r="A203" s="227"/>
      <c r="B203" s="228"/>
      <c r="C203" s="263" t="s">
        <v>340</v>
      </c>
      <c r="D203" s="232"/>
      <c r="E203" s="233">
        <v>23.8264</v>
      </c>
      <c r="F203" s="230"/>
      <c r="G203" s="230"/>
      <c r="H203" s="230"/>
      <c r="I203" s="230"/>
      <c r="J203" s="230"/>
      <c r="K203" s="230"/>
      <c r="L203" s="230"/>
      <c r="M203" s="230"/>
      <c r="N203" s="229"/>
      <c r="O203" s="229"/>
      <c r="P203" s="229"/>
      <c r="Q203" s="229"/>
      <c r="R203" s="230"/>
      <c r="S203" s="230"/>
      <c r="T203" s="230"/>
      <c r="U203" s="230"/>
      <c r="V203" s="230"/>
      <c r="W203" s="230"/>
      <c r="X203" s="230"/>
      <c r="Y203" s="230"/>
      <c r="Z203" s="210"/>
      <c r="AA203" s="210"/>
      <c r="AB203" s="210"/>
      <c r="AC203" s="210"/>
      <c r="AD203" s="210"/>
      <c r="AE203" s="210"/>
      <c r="AF203" s="210"/>
      <c r="AG203" s="210" t="s">
        <v>132</v>
      </c>
      <c r="AH203" s="210">
        <v>0</v>
      </c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1" x14ac:dyDescent="0.2">
      <c r="A204" s="249">
        <v>47</v>
      </c>
      <c r="B204" s="250" t="s">
        <v>341</v>
      </c>
      <c r="C204" s="262" t="s">
        <v>342</v>
      </c>
      <c r="D204" s="251" t="s">
        <v>126</v>
      </c>
      <c r="E204" s="252">
        <v>789.46960000000001</v>
      </c>
      <c r="F204" s="253"/>
      <c r="G204" s="254">
        <f>ROUND(E204*F204,2)</f>
        <v>0</v>
      </c>
      <c r="H204" s="231"/>
      <c r="I204" s="230">
        <f>ROUND(E204*H204,2)</f>
        <v>0</v>
      </c>
      <c r="J204" s="231"/>
      <c r="K204" s="230">
        <f>ROUND(E204*J204,2)</f>
        <v>0</v>
      </c>
      <c r="L204" s="230">
        <v>21</v>
      </c>
      <c r="M204" s="230">
        <f>G204*(1+L204/100)</f>
        <v>0</v>
      </c>
      <c r="N204" s="229">
        <v>0.441</v>
      </c>
      <c r="O204" s="229">
        <f>ROUND(E204*N204,2)</f>
        <v>348.16</v>
      </c>
      <c r="P204" s="229">
        <v>0</v>
      </c>
      <c r="Q204" s="229">
        <f>ROUND(E204*P204,2)</f>
        <v>0</v>
      </c>
      <c r="R204" s="230"/>
      <c r="S204" s="230" t="s">
        <v>127</v>
      </c>
      <c r="T204" s="230" t="s">
        <v>127</v>
      </c>
      <c r="U204" s="230">
        <v>2.9000000000000001E-2</v>
      </c>
      <c r="V204" s="230">
        <f>ROUND(E204*U204,2)</f>
        <v>22.89</v>
      </c>
      <c r="W204" s="230"/>
      <c r="X204" s="230" t="s">
        <v>128</v>
      </c>
      <c r="Y204" s="230" t="s">
        <v>129</v>
      </c>
      <c r="Z204" s="210"/>
      <c r="AA204" s="210"/>
      <c r="AB204" s="210"/>
      <c r="AC204" s="210"/>
      <c r="AD204" s="210"/>
      <c r="AE204" s="210"/>
      <c r="AF204" s="210"/>
      <c r="AG204" s="210" t="s">
        <v>130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2" x14ac:dyDescent="0.2">
      <c r="A205" s="227"/>
      <c r="B205" s="228"/>
      <c r="C205" s="263" t="s">
        <v>131</v>
      </c>
      <c r="D205" s="232"/>
      <c r="E205" s="233"/>
      <c r="F205" s="230"/>
      <c r="G205" s="230"/>
      <c r="H205" s="230"/>
      <c r="I205" s="230"/>
      <c r="J205" s="230"/>
      <c r="K205" s="230"/>
      <c r="L205" s="230"/>
      <c r="M205" s="230"/>
      <c r="N205" s="229"/>
      <c r="O205" s="229"/>
      <c r="P205" s="229"/>
      <c r="Q205" s="229"/>
      <c r="R205" s="230"/>
      <c r="S205" s="230"/>
      <c r="T205" s="230"/>
      <c r="U205" s="230"/>
      <c r="V205" s="230"/>
      <c r="W205" s="230"/>
      <c r="X205" s="230"/>
      <c r="Y205" s="230"/>
      <c r="Z205" s="210"/>
      <c r="AA205" s="210"/>
      <c r="AB205" s="210"/>
      <c r="AC205" s="210"/>
      <c r="AD205" s="210"/>
      <c r="AE205" s="210"/>
      <c r="AF205" s="210"/>
      <c r="AG205" s="210" t="s">
        <v>132</v>
      </c>
      <c r="AH205" s="210">
        <v>0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3" x14ac:dyDescent="0.2">
      <c r="A206" s="227"/>
      <c r="B206" s="228"/>
      <c r="C206" s="263" t="s">
        <v>264</v>
      </c>
      <c r="D206" s="232"/>
      <c r="E206" s="233">
        <v>783.12959999999998</v>
      </c>
      <c r="F206" s="230"/>
      <c r="G206" s="230"/>
      <c r="H206" s="230"/>
      <c r="I206" s="230"/>
      <c r="J206" s="230"/>
      <c r="K206" s="230"/>
      <c r="L206" s="230"/>
      <c r="M206" s="230"/>
      <c r="N206" s="229"/>
      <c r="O206" s="229"/>
      <c r="P206" s="229"/>
      <c r="Q206" s="229"/>
      <c r="R206" s="230"/>
      <c r="S206" s="230"/>
      <c r="T206" s="230"/>
      <c r="U206" s="230"/>
      <c r="V206" s="230"/>
      <c r="W206" s="230"/>
      <c r="X206" s="230"/>
      <c r="Y206" s="230"/>
      <c r="Z206" s="210"/>
      <c r="AA206" s="210"/>
      <c r="AB206" s="210"/>
      <c r="AC206" s="210"/>
      <c r="AD206" s="210"/>
      <c r="AE206" s="210"/>
      <c r="AF206" s="210"/>
      <c r="AG206" s="210" t="s">
        <v>132</v>
      </c>
      <c r="AH206" s="210">
        <v>0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3" x14ac:dyDescent="0.2">
      <c r="A207" s="227"/>
      <c r="B207" s="228"/>
      <c r="C207" s="263" t="s">
        <v>343</v>
      </c>
      <c r="D207" s="232"/>
      <c r="E207" s="233">
        <v>6.34</v>
      </c>
      <c r="F207" s="230"/>
      <c r="G207" s="230"/>
      <c r="H207" s="230"/>
      <c r="I207" s="230"/>
      <c r="J207" s="230"/>
      <c r="K207" s="230"/>
      <c r="L207" s="230"/>
      <c r="M207" s="230"/>
      <c r="N207" s="229"/>
      <c r="O207" s="229"/>
      <c r="P207" s="229"/>
      <c r="Q207" s="229"/>
      <c r="R207" s="230"/>
      <c r="S207" s="230"/>
      <c r="T207" s="230"/>
      <c r="U207" s="230"/>
      <c r="V207" s="230"/>
      <c r="W207" s="230"/>
      <c r="X207" s="230"/>
      <c r="Y207" s="230"/>
      <c r="Z207" s="210"/>
      <c r="AA207" s="210"/>
      <c r="AB207" s="210"/>
      <c r="AC207" s="210"/>
      <c r="AD207" s="210"/>
      <c r="AE207" s="210"/>
      <c r="AF207" s="210"/>
      <c r="AG207" s="210" t="s">
        <v>132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1" x14ac:dyDescent="0.2">
      <c r="A208" s="249">
        <v>48</v>
      </c>
      <c r="B208" s="250" t="s">
        <v>344</v>
      </c>
      <c r="C208" s="262" t="s">
        <v>345</v>
      </c>
      <c r="D208" s="251" t="s">
        <v>126</v>
      </c>
      <c r="E208" s="252">
        <v>109.17919999999999</v>
      </c>
      <c r="F208" s="253"/>
      <c r="G208" s="254">
        <f>ROUND(E208*F208,2)</f>
        <v>0</v>
      </c>
      <c r="H208" s="231"/>
      <c r="I208" s="230">
        <f>ROUND(E208*H208,2)</f>
        <v>0</v>
      </c>
      <c r="J208" s="231"/>
      <c r="K208" s="230">
        <f>ROUND(E208*J208,2)</f>
        <v>0</v>
      </c>
      <c r="L208" s="230">
        <v>21</v>
      </c>
      <c r="M208" s="230">
        <f>G208*(1+L208/100)</f>
        <v>0</v>
      </c>
      <c r="N208" s="229">
        <v>0.48509999999999998</v>
      </c>
      <c r="O208" s="229">
        <f>ROUND(E208*N208,2)</f>
        <v>52.96</v>
      </c>
      <c r="P208" s="229">
        <v>0</v>
      </c>
      <c r="Q208" s="229">
        <f>ROUND(E208*P208,2)</f>
        <v>0</v>
      </c>
      <c r="R208" s="230"/>
      <c r="S208" s="230" t="s">
        <v>127</v>
      </c>
      <c r="T208" s="230" t="s">
        <v>127</v>
      </c>
      <c r="U208" s="230">
        <v>0.03</v>
      </c>
      <c r="V208" s="230">
        <f>ROUND(E208*U208,2)</f>
        <v>3.28</v>
      </c>
      <c r="W208" s="230"/>
      <c r="X208" s="230" t="s">
        <v>128</v>
      </c>
      <c r="Y208" s="230" t="s">
        <v>129</v>
      </c>
      <c r="Z208" s="210"/>
      <c r="AA208" s="210"/>
      <c r="AB208" s="210"/>
      <c r="AC208" s="210"/>
      <c r="AD208" s="210"/>
      <c r="AE208" s="210"/>
      <c r="AF208" s="210"/>
      <c r="AG208" s="210" t="s">
        <v>130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2" x14ac:dyDescent="0.2">
      <c r="A209" s="227"/>
      <c r="B209" s="228"/>
      <c r="C209" s="263" t="s">
        <v>131</v>
      </c>
      <c r="D209" s="232"/>
      <c r="E209" s="233"/>
      <c r="F209" s="230"/>
      <c r="G209" s="230"/>
      <c r="H209" s="230"/>
      <c r="I209" s="230"/>
      <c r="J209" s="230"/>
      <c r="K209" s="230"/>
      <c r="L209" s="230"/>
      <c r="M209" s="230"/>
      <c r="N209" s="229"/>
      <c r="O209" s="229"/>
      <c r="P209" s="229"/>
      <c r="Q209" s="229"/>
      <c r="R209" s="230"/>
      <c r="S209" s="230"/>
      <c r="T209" s="230"/>
      <c r="U209" s="230"/>
      <c r="V209" s="230"/>
      <c r="W209" s="230"/>
      <c r="X209" s="230"/>
      <c r="Y209" s="230"/>
      <c r="Z209" s="210"/>
      <c r="AA209" s="210"/>
      <c r="AB209" s="210"/>
      <c r="AC209" s="210"/>
      <c r="AD209" s="210"/>
      <c r="AE209" s="210"/>
      <c r="AF209" s="210"/>
      <c r="AG209" s="210" t="s">
        <v>132</v>
      </c>
      <c r="AH209" s="210">
        <v>0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ht="22.5" outlineLevel="3" x14ac:dyDescent="0.2">
      <c r="A210" s="227"/>
      <c r="B210" s="228"/>
      <c r="C210" s="263" t="s">
        <v>265</v>
      </c>
      <c r="D210" s="232"/>
      <c r="E210" s="233">
        <v>97.266000000000005</v>
      </c>
      <c r="F210" s="230"/>
      <c r="G210" s="230"/>
      <c r="H210" s="230"/>
      <c r="I210" s="230"/>
      <c r="J210" s="230"/>
      <c r="K210" s="230"/>
      <c r="L210" s="230"/>
      <c r="M210" s="230"/>
      <c r="N210" s="229"/>
      <c r="O210" s="229"/>
      <c r="P210" s="229"/>
      <c r="Q210" s="229"/>
      <c r="R210" s="230"/>
      <c r="S210" s="230"/>
      <c r="T210" s="230"/>
      <c r="U210" s="230"/>
      <c r="V210" s="230"/>
      <c r="W210" s="230"/>
      <c r="X210" s="230"/>
      <c r="Y210" s="230"/>
      <c r="Z210" s="210"/>
      <c r="AA210" s="210"/>
      <c r="AB210" s="210"/>
      <c r="AC210" s="210"/>
      <c r="AD210" s="210"/>
      <c r="AE210" s="210"/>
      <c r="AF210" s="210"/>
      <c r="AG210" s="210" t="s">
        <v>132</v>
      </c>
      <c r="AH210" s="210">
        <v>0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3" x14ac:dyDescent="0.2">
      <c r="A211" s="227"/>
      <c r="B211" s="228"/>
      <c r="C211" s="263" t="s">
        <v>267</v>
      </c>
      <c r="D211" s="232"/>
      <c r="E211" s="233">
        <v>11.9132</v>
      </c>
      <c r="F211" s="230"/>
      <c r="G211" s="230"/>
      <c r="H211" s="230"/>
      <c r="I211" s="230"/>
      <c r="J211" s="230"/>
      <c r="K211" s="230"/>
      <c r="L211" s="230"/>
      <c r="M211" s="230"/>
      <c r="N211" s="229"/>
      <c r="O211" s="229"/>
      <c r="P211" s="229"/>
      <c r="Q211" s="229"/>
      <c r="R211" s="230"/>
      <c r="S211" s="230"/>
      <c r="T211" s="230"/>
      <c r="U211" s="230"/>
      <c r="V211" s="230"/>
      <c r="W211" s="230"/>
      <c r="X211" s="230"/>
      <c r="Y211" s="230"/>
      <c r="Z211" s="210"/>
      <c r="AA211" s="210"/>
      <c r="AB211" s="210"/>
      <c r="AC211" s="210"/>
      <c r="AD211" s="210"/>
      <c r="AE211" s="210"/>
      <c r="AF211" s="210"/>
      <c r="AG211" s="210" t="s">
        <v>132</v>
      </c>
      <c r="AH211" s="210">
        <v>0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ht="22.5" outlineLevel="1" x14ac:dyDescent="0.2">
      <c r="A212" s="249">
        <v>49</v>
      </c>
      <c r="B212" s="250" t="s">
        <v>346</v>
      </c>
      <c r="C212" s="262" t="s">
        <v>347</v>
      </c>
      <c r="D212" s="251" t="s">
        <v>126</v>
      </c>
      <c r="E212" s="252">
        <v>596.08000000000004</v>
      </c>
      <c r="F212" s="253"/>
      <c r="G212" s="254">
        <f>ROUND(E212*F212,2)</f>
        <v>0</v>
      </c>
      <c r="H212" s="231"/>
      <c r="I212" s="230">
        <f>ROUND(E212*H212,2)</f>
        <v>0</v>
      </c>
      <c r="J212" s="231"/>
      <c r="K212" s="230">
        <f>ROUND(E212*J212,2)</f>
        <v>0</v>
      </c>
      <c r="L212" s="230">
        <v>21</v>
      </c>
      <c r="M212" s="230">
        <f>G212*(1+L212/100)</f>
        <v>0</v>
      </c>
      <c r="N212" s="229">
        <v>0.15826000000000001</v>
      </c>
      <c r="O212" s="229">
        <f>ROUND(E212*N212,2)</f>
        <v>94.34</v>
      </c>
      <c r="P212" s="229">
        <v>0</v>
      </c>
      <c r="Q212" s="229">
        <f>ROUND(E212*P212,2)</f>
        <v>0</v>
      </c>
      <c r="R212" s="230"/>
      <c r="S212" s="230" t="s">
        <v>127</v>
      </c>
      <c r="T212" s="230" t="s">
        <v>127</v>
      </c>
      <c r="U212" s="230">
        <v>2.4E-2</v>
      </c>
      <c r="V212" s="230">
        <f>ROUND(E212*U212,2)</f>
        <v>14.31</v>
      </c>
      <c r="W212" s="230"/>
      <c r="X212" s="230" t="s">
        <v>128</v>
      </c>
      <c r="Y212" s="230" t="s">
        <v>129</v>
      </c>
      <c r="Z212" s="210"/>
      <c r="AA212" s="210"/>
      <c r="AB212" s="210"/>
      <c r="AC212" s="210"/>
      <c r="AD212" s="210"/>
      <c r="AE212" s="210"/>
      <c r="AF212" s="210"/>
      <c r="AG212" s="210" t="s">
        <v>130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2" x14ac:dyDescent="0.2">
      <c r="A213" s="227"/>
      <c r="B213" s="228"/>
      <c r="C213" s="263" t="s">
        <v>131</v>
      </c>
      <c r="D213" s="232"/>
      <c r="E213" s="233"/>
      <c r="F213" s="230"/>
      <c r="G213" s="230"/>
      <c r="H213" s="230"/>
      <c r="I213" s="230"/>
      <c r="J213" s="230"/>
      <c r="K213" s="230"/>
      <c r="L213" s="230"/>
      <c r="M213" s="230"/>
      <c r="N213" s="229"/>
      <c r="O213" s="229"/>
      <c r="P213" s="229"/>
      <c r="Q213" s="229"/>
      <c r="R213" s="230"/>
      <c r="S213" s="230"/>
      <c r="T213" s="230"/>
      <c r="U213" s="230"/>
      <c r="V213" s="230"/>
      <c r="W213" s="230"/>
      <c r="X213" s="230"/>
      <c r="Y213" s="230"/>
      <c r="Z213" s="210"/>
      <c r="AA213" s="210"/>
      <c r="AB213" s="210"/>
      <c r="AC213" s="210"/>
      <c r="AD213" s="210"/>
      <c r="AE213" s="210"/>
      <c r="AF213" s="210"/>
      <c r="AG213" s="210" t="s">
        <v>132</v>
      </c>
      <c r="AH213" s="210">
        <v>0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3" x14ac:dyDescent="0.2">
      <c r="A214" s="227"/>
      <c r="B214" s="228"/>
      <c r="C214" s="263" t="s">
        <v>335</v>
      </c>
      <c r="D214" s="232"/>
      <c r="E214" s="233">
        <v>593.28</v>
      </c>
      <c r="F214" s="230"/>
      <c r="G214" s="230"/>
      <c r="H214" s="230"/>
      <c r="I214" s="230"/>
      <c r="J214" s="230"/>
      <c r="K214" s="230"/>
      <c r="L214" s="230"/>
      <c r="M214" s="230"/>
      <c r="N214" s="229"/>
      <c r="O214" s="229"/>
      <c r="P214" s="229"/>
      <c r="Q214" s="229"/>
      <c r="R214" s="230"/>
      <c r="S214" s="230"/>
      <c r="T214" s="230"/>
      <c r="U214" s="230"/>
      <c r="V214" s="230"/>
      <c r="W214" s="230"/>
      <c r="X214" s="230"/>
      <c r="Y214" s="230"/>
      <c r="Z214" s="210"/>
      <c r="AA214" s="210"/>
      <c r="AB214" s="210"/>
      <c r="AC214" s="210"/>
      <c r="AD214" s="210"/>
      <c r="AE214" s="210"/>
      <c r="AF214" s="210"/>
      <c r="AG214" s="210" t="s">
        <v>132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3" x14ac:dyDescent="0.2">
      <c r="A215" s="227"/>
      <c r="B215" s="228"/>
      <c r="C215" s="263" t="s">
        <v>348</v>
      </c>
      <c r="D215" s="232"/>
      <c r="E215" s="233">
        <v>2.8</v>
      </c>
      <c r="F215" s="230"/>
      <c r="G215" s="230"/>
      <c r="H215" s="230"/>
      <c r="I215" s="230"/>
      <c r="J215" s="230"/>
      <c r="K215" s="230"/>
      <c r="L215" s="230"/>
      <c r="M215" s="230"/>
      <c r="N215" s="229"/>
      <c r="O215" s="229"/>
      <c r="P215" s="229"/>
      <c r="Q215" s="229"/>
      <c r="R215" s="230"/>
      <c r="S215" s="230"/>
      <c r="T215" s="230"/>
      <c r="U215" s="230"/>
      <c r="V215" s="230"/>
      <c r="W215" s="230"/>
      <c r="X215" s="230"/>
      <c r="Y215" s="230"/>
      <c r="Z215" s="210"/>
      <c r="AA215" s="210"/>
      <c r="AB215" s="210"/>
      <c r="AC215" s="210"/>
      <c r="AD215" s="210"/>
      <c r="AE215" s="210"/>
      <c r="AF215" s="210"/>
      <c r="AG215" s="210" t="s">
        <v>132</v>
      </c>
      <c r="AH215" s="210">
        <v>0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ht="22.5" outlineLevel="1" x14ac:dyDescent="0.2">
      <c r="A216" s="249">
        <v>50</v>
      </c>
      <c r="B216" s="250" t="s">
        <v>349</v>
      </c>
      <c r="C216" s="262" t="s">
        <v>350</v>
      </c>
      <c r="D216" s="251" t="s">
        <v>126</v>
      </c>
      <c r="E216" s="252">
        <v>172.92</v>
      </c>
      <c r="F216" s="253"/>
      <c r="G216" s="254">
        <f>ROUND(E216*F216,2)</f>
        <v>0</v>
      </c>
      <c r="H216" s="231"/>
      <c r="I216" s="230">
        <f>ROUND(E216*H216,2)</f>
        <v>0</v>
      </c>
      <c r="J216" s="231"/>
      <c r="K216" s="230">
        <f>ROUND(E216*J216,2)</f>
        <v>0</v>
      </c>
      <c r="L216" s="230">
        <v>21</v>
      </c>
      <c r="M216" s="230">
        <f>G216*(1+L216/100)</f>
        <v>0</v>
      </c>
      <c r="N216" s="229">
        <v>0.30651</v>
      </c>
      <c r="O216" s="229">
        <f>ROUND(E216*N216,2)</f>
        <v>53</v>
      </c>
      <c r="P216" s="229">
        <v>0</v>
      </c>
      <c r="Q216" s="229">
        <f>ROUND(E216*P216,2)</f>
        <v>0</v>
      </c>
      <c r="R216" s="230"/>
      <c r="S216" s="230" t="s">
        <v>127</v>
      </c>
      <c r="T216" s="230" t="s">
        <v>127</v>
      </c>
      <c r="U216" s="230">
        <v>2.5000000000000001E-2</v>
      </c>
      <c r="V216" s="230">
        <f>ROUND(E216*U216,2)</f>
        <v>4.32</v>
      </c>
      <c r="W216" s="230"/>
      <c r="X216" s="230" t="s">
        <v>128</v>
      </c>
      <c r="Y216" s="230" t="s">
        <v>129</v>
      </c>
      <c r="Z216" s="210"/>
      <c r="AA216" s="210"/>
      <c r="AB216" s="210"/>
      <c r="AC216" s="210"/>
      <c r="AD216" s="210"/>
      <c r="AE216" s="210"/>
      <c r="AF216" s="210"/>
      <c r="AG216" s="210" t="s">
        <v>130</v>
      </c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2" x14ac:dyDescent="0.2">
      <c r="A217" s="227"/>
      <c r="B217" s="228"/>
      <c r="C217" s="263" t="s">
        <v>131</v>
      </c>
      <c r="D217" s="232"/>
      <c r="E217" s="233"/>
      <c r="F217" s="230"/>
      <c r="G217" s="230"/>
      <c r="H217" s="230"/>
      <c r="I217" s="230"/>
      <c r="J217" s="230"/>
      <c r="K217" s="230"/>
      <c r="L217" s="230"/>
      <c r="M217" s="230"/>
      <c r="N217" s="229"/>
      <c r="O217" s="229"/>
      <c r="P217" s="229"/>
      <c r="Q217" s="229"/>
      <c r="R217" s="230"/>
      <c r="S217" s="230"/>
      <c r="T217" s="230"/>
      <c r="U217" s="230"/>
      <c r="V217" s="230"/>
      <c r="W217" s="230"/>
      <c r="X217" s="230"/>
      <c r="Y217" s="230"/>
      <c r="Z217" s="210"/>
      <c r="AA217" s="210"/>
      <c r="AB217" s="210"/>
      <c r="AC217" s="210"/>
      <c r="AD217" s="210"/>
      <c r="AE217" s="210"/>
      <c r="AF217" s="210"/>
      <c r="AG217" s="210" t="s">
        <v>132</v>
      </c>
      <c r="AH217" s="210">
        <v>0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ht="33.75" outlineLevel="3" x14ac:dyDescent="0.2">
      <c r="A218" s="227"/>
      <c r="B218" s="228"/>
      <c r="C218" s="263" t="s">
        <v>351</v>
      </c>
      <c r="D218" s="232"/>
      <c r="E218" s="233">
        <v>169.73</v>
      </c>
      <c r="F218" s="230"/>
      <c r="G218" s="230"/>
      <c r="H218" s="230"/>
      <c r="I218" s="230"/>
      <c r="J218" s="230"/>
      <c r="K218" s="230"/>
      <c r="L218" s="230"/>
      <c r="M218" s="230"/>
      <c r="N218" s="229"/>
      <c r="O218" s="229"/>
      <c r="P218" s="229"/>
      <c r="Q218" s="229"/>
      <c r="R218" s="230"/>
      <c r="S218" s="230"/>
      <c r="T218" s="230"/>
      <c r="U218" s="230"/>
      <c r="V218" s="230"/>
      <c r="W218" s="230"/>
      <c r="X218" s="230"/>
      <c r="Y218" s="230"/>
      <c r="Z218" s="210"/>
      <c r="AA218" s="210"/>
      <c r="AB218" s="210"/>
      <c r="AC218" s="210"/>
      <c r="AD218" s="210"/>
      <c r="AE218" s="210"/>
      <c r="AF218" s="210"/>
      <c r="AG218" s="210" t="s">
        <v>132</v>
      </c>
      <c r="AH218" s="210">
        <v>0</v>
      </c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3" x14ac:dyDescent="0.2">
      <c r="A219" s="227"/>
      <c r="B219" s="228"/>
      <c r="C219" s="263" t="s">
        <v>336</v>
      </c>
      <c r="D219" s="232"/>
      <c r="E219" s="233">
        <v>3.19</v>
      </c>
      <c r="F219" s="230"/>
      <c r="G219" s="230"/>
      <c r="H219" s="230"/>
      <c r="I219" s="230"/>
      <c r="J219" s="230"/>
      <c r="K219" s="230"/>
      <c r="L219" s="230"/>
      <c r="M219" s="230"/>
      <c r="N219" s="229"/>
      <c r="O219" s="229"/>
      <c r="P219" s="229"/>
      <c r="Q219" s="229"/>
      <c r="R219" s="230"/>
      <c r="S219" s="230"/>
      <c r="T219" s="230"/>
      <c r="U219" s="230"/>
      <c r="V219" s="230"/>
      <c r="W219" s="230"/>
      <c r="X219" s="230"/>
      <c r="Y219" s="230"/>
      <c r="Z219" s="210"/>
      <c r="AA219" s="210"/>
      <c r="AB219" s="210"/>
      <c r="AC219" s="210"/>
      <c r="AD219" s="210"/>
      <c r="AE219" s="210"/>
      <c r="AF219" s="210"/>
      <c r="AG219" s="210" t="s">
        <v>132</v>
      </c>
      <c r="AH219" s="210">
        <v>0</v>
      </c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ht="22.5" outlineLevel="1" x14ac:dyDescent="0.2">
      <c r="A220" s="249">
        <v>51</v>
      </c>
      <c r="B220" s="250" t="s">
        <v>352</v>
      </c>
      <c r="C220" s="262" t="s">
        <v>353</v>
      </c>
      <c r="D220" s="251" t="s">
        <v>126</v>
      </c>
      <c r="E220" s="252">
        <v>593.28</v>
      </c>
      <c r="F220" s="253"/>
      <c r="G220" s="254">
        <f>ROUND(E220*F220,2)</f>
        <v>0</v>
      </c>
      <c r="H220" s="231"/>
      <c r="I220" s="230">
        <f>ROUND(E220*H220,2)</f>
        <v>0</v>
      </c>
      <c r="J220" s="231"/>
      <c r="K220" s="230">
        <f>ROUND(E220*J220,2)</f>
        <v>0</v>
      </c>
      <c r="L220" s="230">
        <v>21</v>
      </c>
      <c r="M220" s="230">
        <f>G220*(1+L220/100)</f>
        <v>0</v>
      </c>
      <c r="N220" s="229">
        <v>1.01E-3</v>
      </c>
      <c r="O220" s="229">
        <f>ROUND(E220*N220,2)</f>
        <v>0.6</v>
      </c>
      <c r="P220" s="229">
        <v>0</v>
      </c>
      <c r="Q220" s="229">
        <f>ROUND(E220*P220,2)</f>
        <v>0</v>
      </c>
      <c r="R220" s="230"/>
      <c r="S220" s="230" t="s">
        <v>127</v>
      </c>
      <c r="T220" s="230" t="s">
        <v>127</v>
      </c>
      <c r="U220" s="230">
        <v>4.0000000000000001E-3</v>
      </c>
      <c r="V220" s="230">
        <f>ROUND(E220*U220,2)</f>
        <v>2.37</v>
      </c>
      <c r="W220" s="230"/>
      <c r="X220" s="230" t="s">
        <v>128</v>
      </c>
      <c r="Y220" s="230" t="s">
        <v>129</v>
      </c>
      <c r="Z220" s="210"/>
      <c r="AA220" s="210"/>
      <c r="AB220" s="210"/>
      <c r="AC220" s="210"/>
      <c r="AD220" s="210"/>
      <c r="AE220" s="210"/>
      <c r="AF220" s="210"/>
      <c r="AG220" s="210" t="s">
        <v>130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2" x14ac:dyDescent="0.2">
      <c r="A221" s="227"/>
      <c r="B221" s="228"/>
      <c r="C221" s="263" t="s">
        <v>131</v>
      </c>
      <c r="D221" s="232"/>
      <c r="E221" s="233"/>
      <c r="F221" s="230"/>
      <c r="G221" s="230"/>
      <c r="H221" s="230"/>
      <c r="I221" s="230"/>
      <c r="J221" s="230"/>
      <c r="K221" s="230"/>
      <c r="L221" s="230"/>
      <c r="M221" s="230"/>
      <c r="N221" s="229"/>
      <c r="O221" s="229"/>
      <c r="P221" s="229"/>
      <c r="Q221" s="229"/>
      <c r="R221" s="230"/>
      <c r="S221" s="230"/>
      <c r="T221" s="230"/>
      <c r="U221" s="230"/>
      <c r="V221" s="230"/>
      <c r="W221" s="230"/>
      <c r="X221" s="230"/>
      <c r="Y221" s="230"/>
      <c r="Z221" s="210"/>
      <c r="AA221" s="210"/>
      <c r="AB221" s="210"/>
      <c r="AC221" s="210"/>
      <c r="AD221" s="210"/>
      <c r="AE221" s="210"/>
      <c r="AF221" s="210"/>
      <c r="AG221" s="210" t="s">
        <v>132</v>
      </c>
      <c r="AH221" s="210">
        <v>0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3" x14ac:dyDescent="0.2">
      <c r="A222" s="227"/>
      <c r="B222" s="228"/>
      <c r="C222" s="263" t="s">
        <v>335</v>
      </c>
      <c r="D222" s="232"/>
      <c r="E222" s="233">
        <v>593.28</v>
      </c>
      <c r="F222" s="230"/>
      <c r="G222" s="230"/>
      <c r="H222" s="230"/>
      <c r="I222" s="230"/>
      <c r="J222" s="230"/>
      <c r="K222" s="230"/>
      <c r="L222" s="230"/>
      <c r="M222" s="230"/>
      <c r="N222" s="229"/>
      <c r="O222" s="229"/>
      <c r="P222" s="229"/>
      <c r="Q222" s="229"/>
      <c r="R222" s="230"/>
      <c r="S222" s="230"/>
      <c r="T222" s="230"/>
      <c r="U222" s="230"/>
      <c r="V222" s="230"/>
      <c r="W222" s="230"/>
      <c r="X222" s="230"/>
      <c r="Y222" s="230"/>
      <c r="Z222" s="210"/>
      <c r="AA222" s="210"/>
      <c r="AB222" s="210"/>
      <c r="AC222" s="210"/>
      <c r="AD222" s="210"/>
      <c r="AE222" s="210"/>
      <c r="AF222" s="210"/>
      <c r="AG222" s="210" t="s">
        <v>132</v>
      </c>
      <c r="AH222" s="210">
        <v>0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ht="22.5" outlineLevel="1" x14ac:dyDescent="0.2">
      <c r="A223" s="249">
        <v>52</v>
      </c>
      <c r="B223" s="250" t="s">
        <v>354</v>
      </c>
      <c r="C223" s="262" t="s">
        <v>355</v>
      </c>
      <c r="D223" s="251" t="s">
        <v>126</v>
      </c>
      <c r="E223" s="252">
        <v>629.11</v>
      </c>
      <c r="F223" s="253"/>
      <c r="G223" s="254">
        <f>ROUND(E223*F223,2)</f>
        <v>0</v>
      </c>
      <c r="H223" s="231"/>
      <c r="I223" s="230">
        <f>ROUND(E223*H223,2)</f>
        <v>0</v>
      </c>
      <c r="J223" s="231"/>
      <c r="K223" s="230">
        <f>ROUND(E223*J223,2)</f>
        <v>0</v>
      </c>
      <c r="L223" s="230">
        <v>21</v>
      </c>
      <c r="M223" s="230">
        <f>G223*(1+L223/100)</f>
        <v>0</v>
      </c>
      <c r="N223" s="229">
        <v>5.0000000000000001E-4</v>
      </c>
      <c r="O223" s="229">
        <f>ROUND(E223*N223,2)</f>
        <v>0.31</v>
      </c>
      <c r="P223" s="229">
        <v>0</v>
      </c>
      <c r="Q223" s="229">
        <f>ROUND(E223*P223,2)</f>
        <v>0</v>
      </c>
      <c r="R223" s="230"/>
      <c r="S223" s="230" t="s">
        <v>127</v>
      </c>
      <c r="T223" s="230" t="s">
        <v>127</v>
      </c>
      <c r="U223" s="230">
        <v>2E-3</v>
      </c>
      <c r="V223" s="230">
        <f>ROUND(E223*U223,2)</f>
        <v>1.26</v>
      </c>
      <c r="W223" s="230"/>
      <c r="X223" s="230" t="s">
        <v>128</v>
      </c>
      <c r="Y223" s="230" t="s">
        <v>129</v>
      </c>
      <c r="Z223" s="210"/>
      <c r="AA223" s="210"/>
      <c r="AB223" s="210"/>
      <c r="AC223" s="210"/>
      <c r="AD223" s="210"/>
      <c r="AE223" s="210"/>
      <c r="AF223" s="210"/>
      <c r="AG223" s="210" t="s">
        <v>130</v>
      </c>
      <c r="AH223" s="210"/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2" x14ac:dyDescent="0.2">
      <c r="A224" s="227"/>
      <c r="B224" s="228"/>
      <c r="C224" s="263" t="s">
        <v>131</v>
      </c>
      <c r="D224" s="232"/>
      <c r="E224" s="233"/>
      <c r="F224" s="230"/>
      <c r="G224" s="230"/>
      <c r="H224" s="230"/>
      <c r="I224" s="230"/>
      <c r="J224" s="230"/>
      <c r="K224" s="230"/>
      <c r="L224" s="230"/>
      <c r="M224" s="230"/>
      <c r="N224" s="229"/>
      <c r="O224" s="229"/>
      <c r="P224" s="229"/>
      <c r="Q224" s="229"/>
      <c r="R224" s="230"/>
      <c r="S224" s="230"/>
      <c r="T224" s="230"/>
      <c r="U224" s="230"/>
      <c r="V224" s="230"/>
      <c r="W224" s="230"/>
      <c r="X224" s="230"/>
      <c r="Y224" s="230"/>
      <c r="Z224" s="210"/>
      <c r="AA224" s="210"/>
      <c r="AB224" s="210"/>
      <c r="AC224" s="210"/>
      <c r="AD224" s="210"/>
      <c r="AE224" s="210"/>
      <c r="AF224" s="210"/>
      <c r="AG224" s="210" t="s">
        <v>132</v>
      </c>
      <c r="AH224" s="210">
        <v>0</v>
      </c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3" x14ac:dyDescent="0.2">
      <c r="A225" s="227"/>
      <c r="B225" s="228"/>
      <c r="C225" s="263" t="s">
        <v>335</v>
      </c>
      <c r="D225" s="232"/>
      <c r="E225" s="233">
        <v>593.28</v>
      </c>
      <c r="F225" s="230"/>
      <c r="G225" s="230"/>
      <c r="H225" s="230"/>
      <c r="I225" s="230"/>
      <c r="J225" s="230"/>
      <c r="K225" s="230"/>
      <c r="L225" s="230"/>
      <c r="M225" s="230"/>
      <c r="N225" s="229"/>
      <c r="O225" s="229"/>
      <c r="P225" s="229"/>
      <c r="Q225" s="229"/>
      <c r="R225" s="230"/>
      <c r="S225" s="230"/>
      <c r="T225" s="230"/>
      <c r="U225" s="230"/>
      <c r="V225" s="230"/>
      <c r="W225" s="230"/>
      <c r="X225" s="230"/>
      <c r="Y225" s="230"/>
      <c r="Z225" s="210"/>
      <c r="AA225" s="210"/>
      <c r="AB225" s="210"/>
      <c r="AC225" s="210"/>
      <c r="AD225" s="210"/>
      <c r="AE225" s="210"/>
      <c r="AF225" s="210"/>
      <c r="AG225" s="210" t="s">
        <v>132</v>
      </c>
      <c r="AH225" s="210">
        <v>0</v>
      </c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3" x14ac:dyDescent="0.2">
      <c r="A226" s="227"/>
      <c r="B226" s="228"/>
      <c r="C226" s="263" t="s">
        <v>356</v>
      </c>
      <c r="D226" s="232"/>
      <c r="E226" s="233">
        <v>35.83</v>
      </c>
      <c r="F226" s="230"/>
      <c r="G226" s="230"/>
      <c r="H226" s="230"/>
      <c r="I226" s="230"/>
      <c r="J226" s="230"/>
      <c r="K226" s="230"/>
      <c r="L226" s="230"/>
      <c r="M226" s="230"/>
      <c r="N226" s="229"/>
      <c r="O226" s="229"/>
      <c r="P226" s="229"/>
      <c r="Q226" s="229"/>
      <c r="R226" s="230"/>
      <c r="S226" s="230"/>
      <c r="T226" s="230"/>
      <c r="U226" s="230"/>
      <c r="V226" s="230"/>
      <c r="W226" s="230"/>
      <c r="X226" s="230"/>
      <c r="Y226" s="230"/>
      <c r="Z226" s="210"/>
      <c r="AA226" s="210"/>
      <c r="AB226" s="210"/>
      <c r="AC226" s="210"/>
      <c r="AD226" s="210"/>
      <c r="AE226" s="210"/>
      <c r="AF226" s="210"/>
      <c r="AG226" s="210" t="s">
        <v>132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ht="22.5" outlineLevel="1" x14ac:dyDescent="0.2">
      <c r="A227" s="249">
        <v>53</v>
      </c>
      <c r="B227" s="250" t="s">
        <v>357</v>
      </c>
      <c r="C227" s="262" t="s">
        <v>358</v>
      </c>
      <c r="D227" s="251" t="s">
        <v>126</v>
      </c>
      <c r="E227" s="252">
        <v>629.11</v>
      </c>
      <c r="F227" s="253"/>
      <c r="G227" s="254">
        <f>ROUND(E227*F227,2)</f>
        <v>0</v>
      </c>
      <c r="H227" s="231"/>
      <c r="I227" s="230">
        <f>ROUND(E227*H227,2)</f>
        <v>0</v>
      </c>
      <c r="J227" s="231"/>
      <c r="K227" s="230">
        <f>ROUND(E227*J227,2)</f>
        <v>0</v>
      </c>
      <c r="L227" s="230">
        <v>21</v>
      </c>
      <c r="M227" s="230">
        <f>G227*(1+L227/100)</f>
        <v>0</v>
      </c>
      <c r="N227" s="229">
        <v>0.12715000000000001</v>
      </c>
      <c r="O227" s="229">
        <f>ROUND(E227*N227,2)</f>
        <v>79.989999999999995</v>
      </c>
      <c r="P227" s="229">
        <v>0</v>
      </c>
      <c r="Q227" s="229">
        <f>ROUND(E227*P227,2)</f>
        <v>0</v>
      </c>
      <c r="R227" s="230"/>
      <c r="S227" s="230" t="s">
        <v>127</v>
      </c>
      <c r="T227" s="230" t="s">
        <v>127</v>
      </c>
      <c r="U227" s="230">
        <v>2.1000000000000001E-2</v>
      </c>
      <c r="V227" s="230">
        <f>ROUND(E227*U227,2)</f>
        <v>13.21</v>
      </c>
      <c r="W227" s="230"/>
      <c r="X227" s="230" t="s">
        <v>128</v>
      </c>
      <c r="Y227" s="230" t="s">
        <v>129</v>
      </c>
      <c r="Z227" s="210"/>
      <c r="AA227" s="210"/>
      <c r="AB227" s="210"/>
      <c r="AC227" s="210"/>
      <c r="AD227" s="210"/>
      <c r="AE227" s="210"/>
      <c r="AF227" s="210"/>
      <c r="AG227" s="210" t="s">
        <v>130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2" x14ac:dyDescent="0.2">
      <c r="A228" s="227"/>
      <c r="B228" s="228"/>
      <c r="C228" s="263" t="s">
        <v>131</v>
      </c>
      <c r="D228" s="232"/>
      <c r="E228" s="233"/>
      <c r="F228" s="230"/>
      <c r="G228" s="230"/>
      <c r="H228" s="230"/>
      <c r="I228" s="230"/>
      <c r="J228" s="230"/>
      <c r="K228" s="230"/>
      <c r="L228" s="230"/>
      <c r="M228" s="230"/>
      <c r="N228" s="229"/>
      <c r="O228" s="229"/>
      <c r="P228" s="229"/>
      <c r="Q228" s="229"/>
      <c r="R228" s="230"/>
      <c r="S228" s="230"/>
      <c r="T228" s="230"/>
      <c r="U228" s="230"/>
      <c r="V228" s="230"/>
      <c r="W228" s="230"/>
      <c r="X228" s="230"/>
      <c r="Y228" s="230"/>
      <c r="Z228" s="210"/>
      <c r="AA228" s="210"/>
      <c r="AB228" s="210"/>
      <c r="AC228" s="210"/>
      <c r="AD228" s="210"/>
      <c r="AE228" s="210"/>
      <c r="AF228" s="210"/>
      <c r="AG228" s="210" t="s">
        <v>132</v>
      </c>
      <c r="AH228" s="210">
        <v>0</v>
      </c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3" x14ac:dyDescent="0.2">
      <c r="A229" s="227"/>
      <c r="B229" s="228"/>
      <c r="C229" s="263" t="s">
        <v>335</v>
      </c>
      <c r="D229" s="232"/>
      <c r="E229" s="233">
        <v>593.28</v>
      </c>
      <c r="F229" s="230"/>
      <c r="G229" s="230"/>
      <c r="H229" s="230"/>
      <c r="I229" s="230"/>
      <c r="J229" s="230"/>
      <c r="K229" s="230"/>
      <c r="L229" s="230"/>
      <c r="M229" s="230"/>
      <c r="N229" s="229"/>
      <c r="O229" s="229"/>
      <c r="P229" s="229"/>
      <c r="Q229" s="229"/>
      <c r="R229" s="230"/>
      <c r="S229" s="230"/>
      <c r="T229" s="230"/>
      <c r="U229" s="230"/>
      <c r="V229" s="230"/>
      <c r="W229" s="230"/>
      <c r="X229" s="230"/>
      <c r="Y229" s="230"/>
      <c r="Z229" s="210"/>
      <c r="AA229" s="210"/>
      <c r="AB229" s="210"/>
      <c r="AC229" s="210"/>
      <c r="AD229" s="210"/>
      <c r="AE229" s="210"/>
      <c r="AF229" s="210"/>
      <c r="AG229" s="210" t="s">
        <v>132</v>
      </c>
      <c r="AH229" s="210">
        <v>0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3" x14ac:dyDescent="0.2">
      <c r="A230" s="227"/>
      <c r="B230" s="228"/>
      <c r="C230" s="263" t="s">
        <v>356</v>
      </c>
      <c r="D230" s="232"/>
      <c r="E230" s="233">
        <v>35.83</v>
      </c>
      <c r="F230" s="230"/>
      <c r="G230" s="230"/>
      <c r="H230" s="230"/>
      <c r="I230" s="230"/>
      <c r="J230" s="230"/>
      <c r="K230" s="230"/>
      <c r="L230" s="230"/>
      <c r="M230" s="230"/>
      <c r="N230" s="229"/>
      <c r="O230" s="229"/>
      <c r="P230" s="229"/>
      <c r="Q230" s="229"/>
      <c r="R230" s="230"/>
      <c r="S230" s="230"/>
      <c r="T230" s="230"/>
      <c r="U230" s="230"/>
      <c r="V230" s="230"/>
      <c r="W230" s="230"/>
      <c r="X230" s="230"/>
      <c r="Y230" s="230"/>
      <c r="Z230" s="210"/>
      <c r="AA230" s="210"/>
      <c r="AB230" s="210"/>
      <c r="AC230" s="210"/>
      <c r="AD230" s="210"/>
      <c r="AE230" s="210"/>
      <c r="AF230" s="210"/>
      <c r="AG230" s="210" t="s">
        <v>132</v>
      </c>
      <c r="AH230" s="210">
        <v>0</v>
      </c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1" x14ac:dyDescent="0.2">
      <c r="A231" s="249">
        <v>54</v>
      </c>
      <c r="B231" s="250" t="s">
        <v>359</v>
      </c>
      <c r="C231" s="262" t="s">
        <v>360</v>
      </c>
      <c r="D231" s="251" t="s">
        <v>126</v>
      </c>
      <c r="E231" s="252">
        <v>100.46</v>
      </c>
      <c r="F231" s="253"/>
      <c r="G231" s="254">
        <f>ROUND(E231*F231,2)</f>
        <v>0</v>
      </c>
      <c r="H231" s="231"/>
      <c r="I231" s="230">
        <f>ROUND(E231*H231,2)</f>
        <v>0</v>
      </c>
      <c r="J231" s="231"/>
      <c r="K231" s="230">
        <f>ROUND(E231*J231,2)</f>
        <v>0</v>
      </c>
      <c r="L231" s="230">
        <v>21</v>
      </c>
      <c r="M231" s="230">
        <f>G231*(1+L231/100)</f>
        <v>0</v>
      </c>
      <c r="N231" s="229">
        <v>7.3899999999999993E-2</v>
      </c>
      <c r="O231" s="229">
        <f>ROUND(E231*N231,2)</f>
        <v>7.42</v>
      </c>
      <c r="P231" s="229">
        <v>0</v>
      </c>
      <c r="Q231" s="229">
        <f>ROUND(E231*P231,2)</f>
        <v>0</v>
      </c>
      <c r="R231" s="230"/>
      <c r="S231" s="230" t="s">
        <v>127</v>
      </c>
      <c r="T231" s="230" t="s">
        <v>127</v>
      </c>
      <c r="U231" s="230">
        <v>0.45200000000000001</v>
      </c>
      <c r="V231" s="230">
        <f>ROUND(E231*U231,2)</f>
        <v>45.41</v>
      </c>
      <c r="W231" s="230"/>
      <c r="X231" s="230" t="s">
        <v>128</v>
      </c>
      <c r="Y231" s="230" t="s">
        <v>129</v>
      </c>
      <c r="Z231" s="210"/>
      <c r="AA231" s="210"/>
      <c r="AB231" s="210"/>
      <c r="AC231" s="210"/>
      <c r="AD231" s="210"/>
      <c r="AE231" s="210"/>
      <c r="AF231" s="210"/>
      <c r="AG231" s="210" t="s">
        <v>130</v>
      </c>
      <c r="AH231" s="210"/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2" x14ac:dyDescent="0.2">
      <c r="A232" s="227"/>
      <c r="B232" s="228"/>
      <c r="C232" s="263" t="s">
        <v>131</v>
      </c>
      <c r="D232" s="232"/>
      <c r="E232" s="233"/>
      <c r="F232" s="230"/>
      <c r="G232" s="230"/>
      <c r="H232" s="230"/>
      <c r="I232" s="230"/>
      <c r="J232" s="230"/>
      <c r="K232" s="230"/>
      <c r="L232" s="230"/>
      <c r="M232" s="230"/>
      <c r="N232" s="229"/>
      <c r="O232" s="229"/>
      <c r="P232" s="229"/>
      <c r="Q232" s="229"/>
      <c r="R232" s="230"/>
      <c r="S232" s="230"/>
      <c r="T232" s="230"/>
      <c r="U232" s="230"/>
      <c r="V232" s="230"/>
      <c r="W232" s="230"/>
      <c r="X232" s="230"/>
      <c r="Y232" s="230"/>
      <c r="Z232" s="210"/>
      <c r="AA232" s="210"/>
      <c r="AB232" s="210"/>
      <c r="AC232" s="210"/>
      <c r="AD232" s="210"/>
      <c r="AE232" s="210"/>
      <c r="AF232" s="210"/>
      <c r="AG232" s="210" t="s">
        <v>132</v>
      </c>
      <c r="AH232" s="210">
        <v>0</v>
      </c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3" x14ac:dyDescent="0.2">
      <c r="A233" s="227"/>
      <c r="B233" s="228"/>
      <c r="C233" s="263" t="s">
        <v>361</v>
      </c>
      <c r="D233" s="232"/>
      <c r="E233" s="233">
        <v>83.85</v>
      </c>
      <c r="F233" s="230"/>
      <c r="G233" s="230"/>
      <c r="H233" s="230"/>
      <c r="I233" s="230"/>
      <c r="J233" s="230"/>
      <c r="K233" s="230"/>
      <c r="L233" s="230"/>
      <c r="M233" s="230"/>
      <c r="N233" s="229"/>
      <c r="O233" s="229"/>
      <c r="P233" s="229"/>
      <c r="Q233" s="229"/>
      <c r="R233" s="230"/>
      <c r="S233" s="230"/>
      <c r="T233" s="230"/>
      <c r="U233" s="230"/>
      <c r="V233" s="230"/>
      <c r="W233" s="230"/>
      <c r="X233" s="230"/>
      <c r="Y233" s="230"/>
      <c r="Z233" s="210"/>
      <c r="AA233" s="210"/>
      <c r="AB233" s="210"/>
      <c r="AC233" s="210"/>
      <c r="AD233" s="210"/>
      <c r="AE233" s="210"/>
      <c r="AF233" s="210"/>
      <c r="AG233" s="210" t="s">
        <v>132</v>
      </c>
      <c r="AH233" s="210">
        <v>0</v>
      </c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3" x14ac:dyDescent="0.2">
      <c r="A234" s="227"/>
      <c r="B234" s="228"/>
      <c r="C234" s="263" t="s">
        <v>362</v>
      </c>
      <c r="D234" s="232"/>
      <c r="E234" s="233">
        <v>10.27</v>
      </c>
      <c r="F234" s="230"/>
      <c r="G234" s="230"/>
      <c r="H234" s="230"/>
      <c r="I234" s="230"/>
      <c r="J234" s="230"/>
      <c r="K234" s="230"/>
      <c r="L234" s="230"/>
      <c r="M234" s="230"/>
      <c r="N234" s="229"/>
      <c r="O234" s="229"/>
      <c r="P234" s="229"/>
      <c r="Q234" s="229"/>
      <c r="R234" s="230"/>
      <c r="S234" s="230"/>
      <c r="T234" s="230"/>
      <c r="U234" s="230"/>
      <c r="V234" s="230"/>
      <c r="W234" s="230"/>
      <c r="X234" s="230"/>
      <c r="Y234" s="230"/>
      <c r="Z234" s="210"/>
      <c r="AA234" s="210"/>
      <c r="AB234" s="210"/>
      <c r="AC234" s="210"/>
      <c r="AD234" s="210"/>
      <c r="AE234" s="210"/>
      <c r="AF234" s="210"/>
      <c r="AG234" s="210" t="s">
        <v>132</v>
      </c>
      <c r="AH234" s="210">
        <v>0</v>
      </c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3" x14ac:dyDescent="0.2">
      <c r="A235" s="227"/>
      <c r="B235" s="228"/>
      <c r="C235" s="263" t="s">
        <v>363</v>
      </c>
      <c r="D235" s="232"/>
      <c r="E235" s="233">
        <v>6.34</v>
      </c>
      <c r="F235" s="230"/>
      <c r="G235" s="230"/>
      <c r="H235" s="230"/>
      <c r="I235" s="230"/>
      <c r="J235" s="230"/>
      <c r="K235" s="230"/>
      <c r="L235" s="230"/>
      <c r="M235" s="230"/>
      <c r="N235" s="229"/>
      <c r="O235" s="229"/>
      <c r="P235" s="229"/>
      <c r="Q235" s="229"/>
      <c r="R235" s="230"/>
      <c r="S235" s="230"/>
      <c r="T235" s="230"/>
      <c r="U235" s="230"/>
      <c r="V235" s="230"/>
      <c r="W235" s="230"/>
      <c r="X235" s="230"/>
      <c r="Y235" s="230"/>
      <c r="Z235" s="210"/>
      <c r="AA235" s="210"/>
      <c r="AB235" s="210"/>
      <c r="AC235" s="210"/>
      <c r="AD235" s="210"/>
      <c r="AE235" s="210"/>
      <c r="AF235" s="210"/>
      <c r="AG235" s="210" t="s">
        <v>132</v>
      </c>
      <c r="AH235" s="210">
        <v>0</v>
      </c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1" x14ac:dyDescent="0.2">
      <c r="A236" s="249">
        <v>55</v>
      </c>
      <c r="B236" s="250" t="s">
        <v>364</v>
      </c>
      <c r="C236" s="262" t="s">
        <v>365</v>
      </c>
      <c r="D236" s="251" t="s">
        <v>126</v>
      </c>
      <c r="E236" s="252">
        <v>172.92</v>
      </c>
      <c r="F236" s="253"/>
      <c r="G236" s="254">
        <f>ROUND(E236*F236,2)</f>
        <v>0</v>
      </c>
      <c r="H236" s="231"/>
      <c r="I236" s="230">
        <f>ROUND(E236*H236,2)</f>
        <v>0</v>
      </c>
      <c r="J236" s="231"/>
      <c r="K236" s="230">
        <f>ROUND(E236*J236,2)</f>
        <v>0</v>
      </c>
      <c r="L236" s="230">
        <v>21</v>
      </c>
      <c r="M236" s="230">
        <f>G236*(1+L236/100)</f>
        <v>0</v>
      </c>
      <c r="N236" s="229">
        <v>7.3899999999999993E-2</v>
      </c>
      <c r="O236" s="229">
        <f>ROUND(E236*N236,2)</f>
        <v>12.78</v>
      </c>
      <c r="P236" s="229">
        <v>0</v>
      </c>
      <c r="Q236" s="229">
        <f>ROUND(E236*P236,2)</f>
        <v>0</v>
      </c>
      <c r="R236" s="230"/>
      <c r="S236" s="230" t="s">
        <v>127</v>
      </c>
      <c r="T236" s="230" t="s">
        <v>127</v>
      </c>
      <c r="U236" s="230">
        <v>0.47799999999999998</v>
      </c>
      <c r="V236" s="230">
        <f>ROUND(E236*U236,2)</f>
        <v>82.66</v>
      </c>
      <c r="W236" s="230"/>
      <c r="X236" s="230" t="s">
        <v>128</v>
      </c>
      <c r="Y236" s="230" t="s">
        <v>129</v>
      </c>
      <c r="Z236" s="210"/>
      <c r="AA236" s="210"/>
      <c r="AB236" s="210"/>
      <c r="AC236" s="210"/>
      <c r="AD236" s="210"/>
      <c r="AE236" s="210"/>
      <c r="AF236" s="210"/>
      <c r="AG236" s="210" t="s">
        <v>130</v>
      </c>
      <c r="AH236" s="210"/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2" x14ac:dyDescent="0.2">
      <c r="A237" s="227"/>
      <c r="B237" s="228"/>
      <c r="C237" s="263" t="s">
        <v>131</v>
      </c>
      <c r="D237" s="232"/>
      <c r="E237" s="233"/>
      <c r="F237" s="230"/>
      <c r="G237" s="230"/>
      <c r="H237" s="230"/>
      <c r="I237" s="230"/>
      <c r="J237" s="230"/>
      <c r="K237" s="230"/>
      <c r="L237" s="230"/>
      <c r="M237" s="230"/>
      <c r="N237" s="229"/>
      <c r="O237" s="229"/>
      <c r="P237" s="229"/>
      <c r="Q237" s="229"/>
      <c r="R237" s="230"/>
      <c r="S237" s="230"/>
      <c r="T237" s="230"/>
      <c r="U237" s="230"/>
      <c r="V237" s="230"/>
      <c r="W237" s="230"/>
      <c r="X237" s="230"/>
      <c r="Y237" s="230"/>
      <c r="Z237" s="210"/>
      <c r="AA237" s="210"/>
      <c r="AB237" s="210"/>
      <c r="AC237" s="210"/>
      <c r="AD237" s="210"/>
      <c r="AE237" s="210"/>
      <c r="AF237" s="210"/>
      <c r="AG237" s="210" t="s">
        <v>132</v>
      </c>
      <c r="AH237" s="210">
        <v>0</v>
      </c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ht="33.75" outlineLevel="3" x14ac:dyDescent="0.2">
      <c r="A238" s="227"/>
      <c r="B238" s="228"/>
      <c r="C238" s="263" t="s">
        <v>351</v>
      </c>
      <c r="D238" s="232"/>
      <c r="E238" s="233">
        <v>169.73</v>
      </c>
      <c r="F238" s="230"/>
      <c r="G238" s="230"/>
      <c r="H238" s="230"/>
      <c r="I238" s="230"/>
      <c r="J238" s="230"/>
      <c r="K238" s="230"/>
      <c r="L238" s="230"/>
      <c r="M238" s="230"/>
      <c r="N238" s="229"/>
      <c r="O238" s="229"/>
      <c r="P238" s="229"/>
      <c r="Q238" s="229"/>
      <c r="R238" s="230"/>
      <c r="S238" s="230"/>
      <c r="T238" s="230"/>
      <c r="U238" s="230"/>
      <c r="V238" s="230"/>
      <c r="W238" s="230"/>
      <c r="X238" s="230"/>
      <c r="Y238" s="230"/>
      <c r="Z238" s="210"/>
      <c r="AA238" s="210"/>
      <c r="AB238" s="210"/>
      <c r="AC238" s="210"/>
      <c r="AD238" s="210"/>
      <c r="AE238" s="210"/>
      <c r="AF238" s="210"/>
      <c r="AG238" s="210" t="s">
        <v>132</v>
      </c>
      <c r="AH238" s="210">
        <v>0</v>
      </c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3" x14ac:dyDescent="0.2">
      <c r="A239" s="227"/>
      <c r="B239" s="228"/>
      <c r="C239" s="263" t="s">
        <v>336</v>
      </c>
      <c r="D239" s="232"/>
      <c r="E239" s="233">
        <v>3.19</v>
      </c>
      <c r="F239" s="230"/>
      <c r="G239" s="230"/>
      <c r="H239" s="230"/>
      <c r="I239" s="230"/>
      <c r="J239" s="230"/>
      <c r="K239" s="230"/>
      <c r="L239" s="230"/>
      <c r="M239" s="230"/>
      <c r="N239" s="229"/>
      <c r="O239" s="229"/>
      <c r="P239" s="229"/>
      <c r="Q239" s="229"/>
      <c r="R239" s="230"/>
      <c r="S239" s="230"/>
      <c r="T239" s="230"/>
      <c r="U239" s="230"/>
      <c r="V239" s="230"/>
      <c r="W239" s="230"/>
      <c r="X239" s="230"/>
      <c r="Y239" s="230"/>
      <c r="Z239" s="210"/>
      <c r="AA239" s="210"/>
      <c r="AB239" s="210"/>
      <c r="AC239" s="210"/>
      <c r="AD239" s="210"/>
      <c r="AE239" s="210"/>
      <c r="AF239" s="210"/>
      <c r="AG239" s="210" t="s">
        <v>132</v>
      </c>
      <c r="AH239" s="210">
        <v>0</v>
      </c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ht="22.5" outlineLevel="1" x14ac:dyDescent="0.2">
      <c r="A240" s="249">
        <v>56</v>
      </c>
      <c r="B240" s="250" t="s">
        <v>366</v>
      </c>
      <c r="C240" s="262" t="s">
        <v>367</v>
      </c>
      <c r="D240" s="251" t="s">
        <v>327</v>
      </c>
      <c r="E240" s="252">
        <v>1</v>
      </c>
      <c r="F240" s="253"/>
      <c r="G240" s="254">
        <f>ROUND(E240*F240,2)</f>
        <v>0</v>
      </c>
      <c r="H240" s="231"/>
      <c r="I240" s="230">
        <f>ROUND(E240*H240,2)</f>
        <v>0</v>
      </c>
      <c r="J240" s="231"/>
      <c r="K240" s="230">
        <f>ROUND(E240*J240,2)</f>
        <v>0</v>
      </c>
      <c r="L240" s="230">
        <v>21</v>
      </c>
      <c r="M240" s="230">
        <f>G240*(1+L240/100)</f>
        <v>0</v>
      </c>
      <c r="N240" s="229">
        <v>0.25724999999999998</v>
      </c>
      <c r="O240" s="229">
        <f>ROUND(E240*N240,2)</f>
        <v>0.26</v>
      </c>
      <c r="P240" s="229">
        <v>0</v>
      </c>
      <c r="Q240" s="229">
        <f>ROUND(E240*P240,2)</f>
        <v>0</v>
      </c>
      <c r="R240" s="230"/>
      <c r="S240" s="230" t="s">
        <v>127</v>
      </c>
      <c r="T240" s="230" t="s">
        <v>127</v>
      </c>
      <c r="U240" s="230">
        <v>0.21090999999999999</v>
      </c>
      <c r="V240" s="230">
        <f>ROUND(E240*U240,2)</f>
        <v>0.21</v>
      </c>
      <c r="W240" s="230"/>
      <c r="X240" s="230" t="s">
        <v>128</v>
      </c>
      <c r="Y240" s="230" t="s">
        <v>129</v>
      </c>
      <c r="Z240" s="210"/>
      <c r="AA240" s="210"/>
      <c r="AB240" s="210"/>
      <c r="AC240" s="210"/>
      <c r="AD240" s="210"/>
      <c r="AE240" s="210"/>
      <c r="AF240" s="210"/>
      <c r="AG240" s="210" t="s">
        <v>130</v>
      </c>
      <c r="AH240" s="210"/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2" x14ac:dyDescent="0.2">
      <c r="A241" s="227"/>
      <c r="B241" s="228"/>
      <c r="C241" s="263" t="s">
        <v>368</v>
      </c>
      <c r="D241" s="232"/>
      <c r="E241" s="233">
        <v>1</v>
      </c>
      <c r="F241" s="230"/>
      <c r="G241" s="230"/>
      <c r="H241" s="230"/>
      <c r="I241" s="230"/>
      <c r="J241" s="230"/>
      <c r="K241" s="230"/>
      <c r="L241" s="230"/>
      <c r="M241" s="230"/>
      <c r="N241" s="229"/>
      <c r="O241" s="229"/>
      <c r="P241" s="229"/>
      <c r="Q241" s="229"/>
      <c r="R241" s="230"/>
      <c r="S241" s="230"/>
      <c r="T241" s="230"/>
      <c r="U241" s="230"/>
      <c r="V241" s="230"/>
      <c r="W241" s="230"/>
      <c r="X241" s="230"/>
      <c r="Y241" s="230"/>
      <c r="Z241" s="210"/>
      <c r="AA241" s="210"/>
      <c r="AB241" s="210"/>
      <c r="AC241" s="210"/>
      <c r="AD241" s="210"/>
      <c r="AE241" s="210"/>
      <c r="AF241" s="210"/>
      <c r="AG241" s="210" t="s">
        <v>132</v>
      </c>
      <c r="AH241" s="210">
        <v>0</v>
      </c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1" x14ac:dyDescent="0.2">
      <c r="A242" s="249">
        <v>57</v>
      </c>
      <c r="B242" s="250" t="s">
        <v>369</v>
      </c>
      <c r="C242" s="262" t="s">
        <v>370</v>
      </c>
      <c r="D242" s="251" t="s">
        <v>166</v>
      </c>
      <c r="E242" s="252">
        <v>12.6</v>
      </c>
      <c r="F242" s="253"/>
      <c r="G242" s="254">
        <f>ROUND(E242*F242,2)</f>
        <v>0</v>
      </c>
      <c r="H242" s="231"/>
      <c r="I242" s="230">
        <f>ROUND(E242*H242,2)</f>
        <v>0</v>
      </c>
      <c r="J242" s="231"/>
      <c r="K242" s="230">
        <f>ROUND(E242*J242,2)</f>
        <v>0</v>
      </c>
      <c r="L242" s="230">
        <v>21</v>
      </c>
      <c r="M242" s="230">
        <f>G242*(1+L242/100)</f>
        <v>0</v>
      </c>
      <c r="N242" s="229">
        <v>2.2399999999999998E-3</v>
      </c>
      <c r="O242" s="229">
        <f>ROUND(E242*N242,2)</f>
        <v>0.03</v>
      </c>
      <c r="P242" s="229">
        <v>0</v>
      </c>
      <c r="Q242" s="229">
        <f>ROUND(E242*P242,2)</f>
        <v>0</v>
      </c>
      <c r="R242" s="230"/>
      <c r="S242" s="230" t="s">
        <v>127</v>
      </c>
      <c r="T242" s="230" t="s">
        <v>127</v>
      </c>
      <c r="U242" s="230">
        <v>0.129</v>
      </c>
      <c r="V242" s="230">
        <f>ROUND(E242*U242,2)</f>
        <v>1.63</v>
      </c>
      <c r="W242" s="230"/>
      <c r="X242" s="230" t="s">
        <v>128</v>
      </c>
      <c r="Y242" s="230" t="s">
        <v>129</v>
      </c>
      <c r="Z242" s="210"/>
      <c r="AA242" s="210"/>
      <c r="AB242" s="210"/>
      <c r="AC242" s="210"/>
      <c r="AD242" s="210"/>
      <c r="AE242" s="210"/>
      <c r="AF242" s="210"/>
      <c r="AG242" s="210" t="s">
        <v>130</v>
      </c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2" x14ac:dyDescent="0.2">
      <c r="A243" s="227"/>
      <c r="B243" s="228"/>
      <c r="C243" s="263" t="s">
        <v>371</v>
      </c>
      <c r="D243" s="232"/>
      <c r="E243" s="233">
        <v>12.6</v>
      </c>
      <c r="F243" s="230"/>
      <c r="G243" s="230"/>
      <c r="H243" s="230"/>
      <c r="I243" s="230"/>
      <c r="J243" s="230"/>
      <c r="K243" s="230"/>
      <c r="L243" s="230"/>
      <c r="M243" s="230"/>
      <c r="N243" s="229"/>
      <c r="O243" s="229"/>
      <c r="P243" s="229"/>
      <c r="Q243" s="229"/>
      <c r="R243" s="230"/>
      <c r="S243" s="230"/>
      <c r="T243" s="230"/>
      <c r="U243" s="230"/>
      <c r="V243" s="230"/>
      <c r="W243" s="230"/>
      <c r="X243" s="230"/>
      <c r="Y243" s="230"/>
      <c r="Z243" s="210"/>
      <c r="AA243" s="210"/>
      <c r="AB243" s="210"/>
      <c r="AC243" s="210"/>
      <c r="AD243" s="210"/>
      <c r="AE243" s="210"/>
      <c r="AF243" s="210"/>
      <c r="AG243" s="210" t="s">
        <v>132</v>
      </c>
      <c r="AH243" s="210">
        <v>0</v>
      </c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ht="22.5" outlineLevel="1" x14ac:dyDescent="0.2">
      <c r="A244" s="249">
        <v>58</v>
      </c>
      <c r="B244" s="250" t="s">
        <v>372</v>
      </c>
      <c r="C244" s="262" t="s">
        <v>373</v>
      </c>
      <c r="D244" s="251" t="s">
        <v>327</v>
      </c>
      <c r="E244" s="252">
        <v>2</v>
      </c>
      <c r="F244" s="253"/>
      <c r="G244" s="254">
        <f>ROUND(E244*F244,2)</f>
        <v>0</v>
      </c>
      <c r="H244" s="231"/>
      <c r="I244" s="230">
        <f>ROUND(E244*H244,2)</f>
        <v>0</v>
      </c>
      <c r="J244" s="231"/>
      <c r="K244" s="230">
        <f>ROUND(E244*J244,2)</f>
        <v>0</v>
      </c>
      <c r="L244" s="230">
        <v>21</v>
      </c>
      <c r="M244" s="230">
        <f>G244*(1+L244/100)</f>
        <v>0</v>
      </c>
      <c r="N244" s="229">
        <v>0.45202999999999999</v>
      </c>
      <c r="O244" s="229">
        <f>ROUND(E244*N244,2)</f>
        <v>0.9</v>
      </c>
      <c r="P244" s="229">
        <v>0</v>
      </c>
      <c r="Q244" s="229">
        <f>ROUND(E244*P244,2)</f>
        <v>0</v>
      </c>
      <c r="R244" s="230"/>
      <c r="S244" s="230" t="s">
        <v>374</v>
      </c>
      <c r="T244" s="230" t="s">
        <v>127</v>
      </c>
      <c r="U244" s="230">
        <v>0.24782000000000001</v>
      </c>
      <c r="V244" s="230">
        <f>ROUND(E244*U244,2)</f>
        <v>0.5</v>
      </c>
      <c r="W244" s="230"/>
      <c r="X244" s="230" t="s">
        <v>128</v>
      </c>
      <c r="Y244" s="230" t="s">
        <v>129</v>
      </c>
      <c r="Z244" s="210"/>
      <c r="AA244" s="210"/>
      <c r="AB244" s="210"/>
      <c r="AC244" s="210"/>
      <c r="AD244" s="210"/>
      <c r="AE244" s="210"/>
      <c r="AF244" s="210"/>
      <c r="AG244" s="210" t="s">
        <v>130</v>
      </c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2" x14ac:dyDescent="0.2">
      <c r="A245" s="227"/>
      <c r="B245" s="228"/>
      <c r="C245" s="263" t="s">
        <v>375</v>
      </c>
      <c r="D245" s="232"/>
      <c r="E245" s="233">
        <v>2</v>
      </c>
      <c r="F245" s="230"/>
      <c r="G245" s="230"/>
      <c r="H245" s="230"/>
      <c r="I245" s="230"/>
      <c r="J245" s="230"/>
      <c r="K245" s="230"/>
      <c r="L245" s="230"/>
      <c r="M245" s="230"/>
      <c r="N245" s="229"/>
      <c r="O245" s="229"/>
      <c r="P245" s="229"/>
      <c r="Q245" s="229"/>
      <c r="R245" s="230"/>
      <c r="S245" s="230"/>
      <c r="T245" s="230"/>
      <c r="U245" s="230"/>
      <c r="V245" s="230"/>
      <c r="W245" s="230"/>
      <c r="X245" s="230"/>
      <c r="Y245" s="230"/>
      <c r="Z245" s="210"/>
      <c r="AA245" s="210"/>
      <c r="AB245" s="210"/>
      <c r="AC245" s="210"/>
      <c r="AD245" s="210"/>
      <c r="AE245" s="210"/>
      <c r="AF245" s="210"/>
      <c r="AG245" s="210" t="s">
        <v>132</v>
      </c>
      <c r="AH245" s="210">
        <v>0</v>
      </c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ht="22.5" outlineLevel="1" x14ac:dyDescent="0.2">
      <c r="A246" s="249">
        <v>59</v>
      </c>
      <c r="B246" s="250" t="s">
        <v>376</v>
      </c>
      <c r="C246" s="262" t="s">
        <v>377</v>
      </c>
      <c r="D246" s="251" t="s">
        <v>327</v>
      </c>
      <c r="E246" s="252">
        <v>1</v>
      </c>
      <c r="F246" s="253"/>
      <c r="G246" s="254">
        <f>ROUND(E246*F246,2)</f>
        <v>0</v>
      </c>
      <c r="H246" s="231"/>
      <c r="I246" s="230">
        <f>ROUND(E246*H246,2)</f>
        <v>0</v>
      </c>
      <c r="J246" s="231"/>
      <c r="K246" s="230">
        <f>ROUND(E246*J246,2)</f>
        <v>0</v>
      </c>
      <c r="L246" s="230">
        <v>21</v>
      </c>
      <c r="M246" s="230">
        <f>G246*(1+L246/100)</f>
        <v>0</v>
      </c>
      <c r="N246" s="229">
        <v>0.22659000000000001</v>
      </c>
      <c r="O246" s="229">
        <f>ROUND(E246*N246,2)</f>
        <v>0.23</v>
      </c>
      <c r="P246" s="229">
        <v>0</v>
      </c>
      <c r="Q246" s="229">
        <f>ROUND(E246*P246,2)</f>
        <v>0</v>
      </c>
      <c r="R246" s="230"/>
      <c r="S246" s="230" t="s">
        <v>374</v>
      </c>
      <c r="T246" s="230" t="s">
        <v>127</v>
      </c>
      <c r="U246" s="230">
        <v>0.24782000000000001</v>
      </c>
      <c r="V246" s="230">
        <f>ROUND(E246*U246,2)</f>
        <v>0.25</v>
      </c>
      <c r="W246" s="230"/>
      <c r="X246" s="230" t="s">
        <v>128</v>
      </c>
      <c r="Y246" s="230" t="s">
        <v>129</v>
      </c>
      <c r="Z246" s="210"/>
      <c r="AA246" s="210"/>
      <c r="AB246" s="210"/>
      <c r="AC246" s="210"/>
      <c r="AD246" s="210"/>
      <c r="AE246" s="210"/>
      <c r="AF246" s="210"/>
      <c r="AG246" s="210" t="s">
        <v>130</v>
      </c>
      <c r="AH246" s="210"/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2" x14ac:dyDescent="0.2">
      <c r="A247" s="227"/>
      <c r="B247" s="228"/>
      <c r="C247" s="263" t="s">
        <v>368</v>
      </c>
      <c r="D247" s="232"/>
      <c r="E247" s="233">
        <v>1</v>
      </c>
      <c r="F247" s="230"/>
      <c r="G247" s="230"/>
      <c r="H247" s="230"/>
      <c r="I247" s="230"/>
      <c r="J247" s="230"/>
      <c r="K247" s="230"/>
      <c r="L247" s="230"/>
      <c r="M247" s="230"/>
      <c r="N247" s="229"/>
      <c r="O247" s="229"/>
      <c r="P247" s="229"/>
      <c r="Q247" s="229"/>
      <c r="R247" s="230"/>
      <c r="S247" s="230"/>
      <c r="T247" s="230"/>
      <c r="U247" s="230"/>
      <c r="V247" s="230"/>
      <c r="W247" s="230"/>
      <c r="X247" s="230"/>
      <c r="Y247" s="230"/>
      <c r="Z247" s="210"/>
      <c r="AA247" s="210"/>
      <c r="AB247" s="210"/>
      <c r="AC247" s="210"/>
      <c r="AD247" s="210"/>
      <c r="AE247" s="210"/>
      <c r="AF247" s="210"/>
      <c r="AG247" s="210" t="s">
        <v>132</v>
      </c>
      <c r="AH247" s="210">
        <v>0</v>
      </c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1" x14ac:dyDescent="0.2">
      <c r="A248" s="249">
        <v>60</v>
      </c>
      <c r="B248" s="250" t="s">
        <v>378</v>
      </c>
      <c r="C248" s="262" t="s">
        <v>379</v>
      </c>
      <c r="D248" s="251" t="s">
        <v>327</v>
      </c>
      <c r="E248" s="252">
        <v>1</v>
      </c>
      <c r="F248" s="253"/>
      <c r="G248" s="254">
        <f>ROUND(E248*F248,2)</f>
        <v>0</v>
      </c>
      <c r="H248" s="231"/>
      <c r="I248" s="230">
        <f>ROUND(E248*H248,2)</f>
        <v>0</v>
      </c>
      <c r="J248" s="231"/>
      <c r="K248" s="230">
        <f>ROUND(E248*J248,2)</f>
        <v>0</v>
      </c>
      <c r="L248" s="230">
        <v>21</v>
      </c>
      <c r="M248" s="230">
        <f>G248*(1+L248/100)</f>
        <v>0</v>
      </c>
      <c r="N248" s="229">
        <v>2E-3</v>
      </c>
      <c r="O248" s="229">
        <f>ROUND(E248*N248,2)</f>
        <v>0</v>
      </c>
      <c r="P248" s="229">
        <v>0</v>
      </c>
      <c r="Q248" s="229">
        <f>ROUND(E248*P248,2)</f>
        <v>0</v>
      </c>
      <c r="R248" s="230"/>
      <c r="S248" s="230" t="s">
        <v>374</v>
      </c>
      <c r="T248" s="230" t="s">
        <v>127</v>
      </c>
      <c r="U248" s="230">
        <v>0.1366</v>
      </c>
      <c r="V248" s="230">
        <f>ROUND(E248*U248,2)</f>
        <v>0.14000000000000001</v>
      </c>
      <c r="W248" s="230"/>
      <c r="X248" s="230" t="s">
        <v>128</v>
      </c>
      <c r="Y248" s="230" t="s">
        <v>129</v>
      </c>
      <c r="Z248" s="210"/>
      <c r="AA248" s="210"/>
      <c r="AB248" s="210"/>
      <c r="AC248" s="210"/>
      <c r="AD248" s="210"/>
      <c r="AE248" s="210"/>
      <c r="AF248" s="210"/>
      <c r="AG248" s="210" t="s">
        <v>130</v>
      </c>
      <c r="AH248" s="210"/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2" x14ac:dyDescent="0.2">
      <c r="A249" s="227"/>
      <c r="B249" s="228"/>
      <c r="C249" s="263" t="s">
        <v>368</v>
      </c>
      <c r="D249" s="232"/>
      <c r="E249" s="233">
        <v>1</v>
      </c>
      <c r="F249" s="230"/>
      <c r="G249" s="230"/>
      <c r="H249" s="230"/>
      <c r="I249" s="230"/>
      <c r="J249" s="230"/>
      <c r="K249" s="230"/>
      <c r="L249" s="230"/>
      <c r="M249" s="230"/>
      <c r="N249" s="229"/>
      <c r="O249" s="229"/>
      <c r="P249" s="229"/>
      <c r="Q249" s="229"/>
      <c r="R249" s="230"/>
      <c r="S249" s="230"/>
      <c r="T249" s="230"/>
      <c r="U249" s="230"/>
      <c r="V249" s="230"/>
      <c r="W249" s="230"/>
      <c r="X249" s="230"/>
      <c r="Y249" s="230"/>
      <c r="Z249" s="210"/>
      <c r="AA249" s="210"/>
      <c r="AB249" s="210"/>
      <c r="AC249" s="210"/>
      <c r="AD249" s="210"/>
      <c r="AE249" s="210"/>
      <c r="AF249" s="210"/>
      <c r="AG249" s="210" t="s">
        <v>132</v>
      </c>
      <c r="AH249" s="210">
        <v>0</v>
      </c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ht="22.5" outlineLevel="1" x14ac:dyDescent="0.2">
      <c r="A250" s="249">
        <v>61</v>
      </c>
      <c r="B250" s="250" t="s">
        <v>380</v>
      </c>
      <c r="C250" s="262" t="s">
        <v>381</v>
      </c>
      <c r="D250" s="251" t="s">
        <v>126</v>
      </c>
      <c r="E250" s="252">
        <v>95.707499999999996</v>
      </c>
      <c r="F250" s="253"/>
      <c r="G250" s="254">
        <f>ROUND(E250*F250,2)</f>
        <v>0</v>
      </c>
      <c r="H250" s="231"/>
      <c r="I250" s="230">
        <f>ROUND(E250*H250,2)</f>
        <v>0</v>
      </c>
      <c r="J250" s="231"/>
      <c r="K250" s="230">
        <f>ROUND(E250*J250,2)</f>
        <v>0</v>
      </c>
      <c r="L250" s="230">
        <v>21</v>
      </c>
      <c r="M250" s="230">
        <f>G250*(1+L250/100)</f>
        <v>0</v>
      </c>
      <c r="N250" s="229">
        <v>0.129</v>
      </c>
      <c r="O250" s="229">
        <f>ROUND(E250*N250,2)</f>
        <v>12.35</v>
      </c>
      <c r="P250" s="229">
        <v>0</v>
      </c>
      <c r="Q250" s="229">
        <f>ROUND(E250*P250,2)</f>
        <v>0</v>
      </c>
      <c r="R250" s="230" t="s">
        <v>290</v>
      </c>
      <c r="S250" s="230" t="s">
        <v>127</v>
      </c>
      <c r="T250" s="230" t="s">
        <v>127</v>
      </c>
      <c r="U250" s="230">
        <v>0</v>
      </c>
      <c r="V250" s="230">
        <f>ROUND(E250*U250,2)</f>
        <v>0</v>
      </c>
      <c r="W250" s="230"/>
      <c r="X250" s="230" t="s">
        <v>291</v>
      </c>
      <c r="Y250" s="230" t="s">
        <v>129</v>
      </c>
      <c r="Z250" s="210"/>
      <c r="AA250" s="210"/>
      <c r="AB250" s="210"/>
      <c r="AC250" s="210"/>
      <c r="AD250" s="210"/>
      <c r="AE250" s="210"/>
      <c r="AF250" s="210"/>
      <c r="AG250" s="210" t="s">
        <v>292</v>
      </c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2" x14ac:dyDescent="0.2">
      <c r="A251" s="227"/>
      <c r="B251" s="228"/>
      <c r="C251" s="263" t="s">
        <v>131</v>
      </c>
      <c r="D251" s="232"/>
      <c r="E251" s="233"/>
      <c r="F251" s="230"/>
      <c r="G251" s="230"/>
      <c r="H251" s="230"/>
      <c r="I251" s="230"/>
      <c r="J251" s="230"/>
      <c r="K251" s="230"/>
      <c r="L251" s="230"/>
      <c r="M251" s="230"/>
      <c r="N251" s="229"/>
      <c r="O251" s="229"/>
      <c r="P251" s="229"/>
      <c r="Q251" s="229"/>
      <c r="R251" s="230"/>
      <c r="S251" s="230"/>
      <c r="T251" s="230"/>
      <c r="U251" s="230"/>
      <c r="V251" s="230"/>
      <c r="W251" s="230"/>
      <c r="X251" s="230"/>
      <c r="Y251" s="230"/>
      <c r="Z251" s="210"/>
      <c r="AA251" s="210"/>
      <c r="AB251" s="210"/>
      <c r="AC251" s="210"/>
      <c r="AD251" s="210"/>
      <c r="AE251" s="210"/>
      <c r="AF251" s="210"/>
      <c r="AG251" s="210" t="s">
        <v>132</v>
      </c>
      <c r="AH251" s="210">
        <v>0</v>
      </c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3" x14ac:dyDescent="0.2">
      <c r="A252" s="227"/>
      <c r="B252" s="228"/>
      <c r="C252" s="263" t="s">
        <v>382</v>
      </c>
      <c r="D252" s="232"/>
      <c r="E252" s="233">
        <v>80.88</v>
      </c>
      <c r="F252" s="230"/>
      <c r="G252" s="230"/>
      <c r="H252" s="230"/>
      <c r="I252" s="230"/>
      <c r="J252" s="230"/>
      <c r="K252" s="230"/>
      <c r="L252" s="230"/>
      <c r="M252" s="230"/>
      <c r="N252" s="229"/>
      <c r="O252" s="229"/>
      <c r="P252" s="229"/>
      <c r="Q252" s="229"/>
      <c r="R252" s="230"/>
      <c r="S252" s="230"/>
      <c r="T252" s="230"/>
      <c r="U252" s="230"/>
      <c r="V252" s="230"/>
      <c r="W252" s="230"/>
      <c r="X252" s="230"/>
      <c r="Y252" s="230"/>
      <c r="Z252" s="210"/>
      <c r="AA252" s="210"/>
      <c r="AB252" s="210"/>
      <c r="AC252" s="210"/>
      <c r="AD252" s="210"/>
      <c r="AE252" s="210"/>
      <c r="AF252" s="210"/>
      <c r="AG252" s="210" t="s">
        <v>132</v>
      </c>
      <c r="AH252" s="210">
        <v>0</v>
      </c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3" x14ac:dyDescent="0.2">
      <c r="A253" s="227"/>
      <c r="B253" s="228"/>
      <c r="C253" s="263" t="s">
        <v>362</v>
      </c>
      <c r="D253" s="232"/>
      <c r="E253" s="233">
        <v>10.27</v>
      </c>
      <c r="F253" s="230"/>
      <c r="G253" s="230"/>
      <c r="H253" s="230"/>
      <c r="I253" s="230"/>
      <c r="J253" s="230"/>
      <c r="K253" s="230"/>
      <c r="L253" s="230"/>
      <c r="M253" s="230"/>
      <c r="N253" s="229"/>
      <c r="O253" s="229"/>
      <c r="P253" s="229"/>
      <c r="Q253" s="229"/>
      <c r="R253" s="230"/>
      <c r="S253" s="230"/>
      <c r="T253" s="230"/>
      <c r="U253" s="230"/>
      <c r="V253" s="230"/>
      <c r="W253" s="230"/>
      <c r="X253" s="230"/>
      <c r="Y253" s="230"/>
      <c r="Z253" s="210"/>
      <c r="AA253" s="210"/>
      <c r="AB253" s="210"/>
      <c r="AC253" s="210"/>
      <c r="AD253" s="210"/>
      <c r="AE253" s="210"/>
      <c r="AF253" s="210"/>
      <c r="AG253" s="210" t="s">
        <v>132</v>
      </c>
      <c r="AH253" s="210">
        <v>0</v>
      </c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3" x14ac:dyDescent="0.2">
      <c r="A254" s="227"/>
      <c r="B254" s="228"/>
      <c r="C254" s="268" t="s">
        <v>383</v>
      </c>
      <c r="D254" s="238"/>
      <c r="E254" s="239">
        <v>4.5575000000000001</v>
      </c>
      <c r="F254" s="230"/>
      <c r="G254" s="230"/>
      <c r="H254" s="230"/>
      <c r="I254" s="230"/>
      <c r="J254" s="230"/>
      <c r="K254" s="230"/>
      <c r="L254" s="230"/>
      <c r="M254" s="230"/>
      <c r="N254" s="229"/>
      <c r="O254" s="229"/>
      <c r="P254" s="229"/>
      <c r="Q254" s="229"/>
      <c r="R254" s="230"/>
      <c r="S254" s="230"/>
      <c r="T254" s="230"/>
      <c r="U254" s="230"/>
      <c r="V254" s="230"/>
      <c r="W254" s="230"/>
      <c r="X254" s="230"/>
      <c r="Y254" s="230"/>
      <c r="Z254" s="210"/>
      <c r="AA254" s="210"/>
      <c r="AB254" s="210"/>
      <c r="AC254" s="210"/>
      <c r="AD254" s="210"/>
      <c r="AE254" s="210"/>
      <c r="AF254" s="210"/>
      <c r="AG254" s="210" t="s">
        <v>132</v>
      </c>
      <c r="AH254" s="210">
        <v>4</v>
      </c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ht="22.5" outlineLevel="1" x14ac:dyDescent="0.2">
      <c r="A255" s="249">
        <v>62</v>
      </c>
      <c r="B255" s="250" t="s">
        <v>384</v>
      </c>
      <c r="C255" s="262" t="s">
        <v>385</v>
      </c>
      <c r="D255" s="251" t="s">
        <v>126</v>
      </c>
      <c r="E255" s="252">
        <v>5.2919999999999998</v>
      </c>
      <c r="F255" s="253"/>
      <c r="G255" s="254">
        <f>ROUND(E255*F255,2)</f>
        <v>0</v>
      </c>
      <c r="H255" s="231"/>
      <c r="I255" s="230">
        <f>ROUND(E255*H255,2)</f>
        <v>0</v>
      </c>
      <c r="J255" s="231"/>
      <c r="K255" s="230">
        <f>ROUND(E255*J255,2)</f>
        <v>0</v>
      </c>
      <c r="L255" s="230">
        <v>21</v>
      </c>
      <c r="M255" s="230">
        <f>G255*(1+L255/100)</f>
        <v>0</v>
      </c>
      <c r="N255" s="229">
        <v>0.13150000000000001</v>
      </c>
      <c r="O255" s="229">
        <f>ROUND(E255*N255,2)</f>
        <v>0.7</v>
      </c>
      <c r="P255" s="229">
        <v>0</v>
      </c>
      <c r="Q255" s="229">
        <f>ROUND(E255*P255,2)</f>
        <v>0</v>
      </c>
      <c r="R255" s="230" t="s">
        <v>290</v>
      </c>
      <c r="S255" s="230" t="s">
        <v>127</v>
      </c>
      <c r="T255" s="230" t="s">
        <v>127</v>
      </c>
      <c r="U255" s="230">
        <v>0</v>
      </c>
      <c r="V255" s="230">
        <f>ROUND(E255*U255,2)</f>
        <v>0</v>
      </c>
      <c r="W255" s="230"/>
      <c r="X255" s="230" t="s">
        <v>291</v>
      </c>
      <c r="Y255" s="230" t="s">
        <v>129</v>
      </c>
      <c r="Z255" s="210"/>
      <c r="AA255" s="210"/>
      <c r="AB255" s="210"/>
      <c r="AC255" s="210"/>
      <c r="AD255" s="210"/>
      <c r="AE255" s="210"/>
      <c r="AF255" s="210"/>
      <c r="AG255" s="210" t="s">
        <v>292</v>
      </c>
      <c r="AH255" s="210"/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2" x14ac:dyDescent="0.2">
      <c r="A256" s="227"/>
      <c r="B256" s="228"/>
      <c r="C256" s="263" t="s">
        <v>386</v>
      </c>
      <c r="D256" s="232"/>
      <c r="E256" s="233">
        <v>2.97</v>
      </c>
      <c r="F256" s="230"/>
      <c r="G256" s="230"/>
      <c r="H256" s="230"/>
      <c r="I256" s="230"/>
      <c r="J256" s="230"/>
      <c r="K256" s="230"/>
      <c r="L256" s="230"/>
      <c r="M256" s="230"/>
      <c r="N256" s="229"/>
      <c r="O256" s="229"/>
      <c r="P256" s="229"/>
      <c r="Q256" s="229"/>
      <c r="R256" s="230"/>
      <c r="S256" s="230"/>
      <c r="T256" s="230"/>
      <c r="U256" s="230"/>
      <c r="V256" s="230"/>
      <c r="W256" s="230"/>
      <c r="X256" s="230"/>
      <c r="Y256" s="230"/>
      <c r="Z256" s="210"/>
      <c r="AA256" s="210"/>
      <c r="AB256" s="210"/>
      <c r="AC256" s="210"/>
      <c r="AD256" s="210"/>
      <c r="AE256" s="210"/>
      <c r="AF256" s="210"/>
      <c r="AG256" s="210" t="s">
        <v>132</v>
      </c>
      <c r="AH256" s="210">
        <v>0</v>
      </c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3" x14ac:dyDescent="0.2">
      <c r="A257" s="227"/>
      <c r="B257" s="228"/>
      <c r="C257" s="263" t="s">
        <v>387</v>
      </c>
      <c r="D257" s="232"/>
      <c r="E257" s="233">
        <v>2.0699999999999998</v>
      </c>
      <c r="F257" s="230"/>
      <c r="G257" s="230"/>
      <c r="H257" s="230"/>
      <c r="I257" s="230"/>
      <c r="J257" s="230"/>
      <c r="K257" s="230"/>
      <c r="L257" s="230"/>
      <c r="M257" s="230"/>
      <c r="N257" s="229"/>
      <c r="O257" s="229"/>
      <c r="P257" s="229"/>
      <c r="Q257" s="229"/>
      <c r="R257" s="230"/>
      <c r="S257" s="230"/>
      <c r="T257" s="230"/>
      <c r="U257" s="230"/>
      <c r="V257" s="230"/>
      <c r="W257" s="230"/>
      <c r="X257" s="230"/>
      <c r="Y257" s="230"/>
      <c r="Z257" s="210"/>
      <c r="AA257" s="210"/>
      <c r="AB257" s="210"/>
      <c r="AC257" s="210"/>
      <c r="AD257" s="210"/>
      <c r="AE257" s="210"/>
      <c r="AF257" s="210"/>
      <c r="AG257" s="210" t="s">
        <v>132</v>
      </c>
      <c r="AH257" s="210">
        <v>0</v>
      </c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3" x14ac:dyDescent="0.2">
      <c r="A258" s="227"/>
      <c r="B258" s="228"/>
      <c r="C258" s="268" t="s">
        <v>383</v>
      </c>
      <c r="D258" s="238"/>
      <c r="E258" s="239">
        <v>0.252</v>
      </c>
      <c r="F258" s="230"/>
      <c r="G258" s="230"/>
      <c r="H258" s="230"/>
      <c r="I258" s="230"/>
      <c r="J258" s="230"/>
      <c r="K258" s="230"/>
      <c r="L258" s="230"/>
      <c r="M258" s="230"/>
      <c r="N258" s="229"/>
      <c r="O258" s="229"/>
      <c r="P258" s="229"/>
      <c r="Q258" s="229"/>
      <c r="R258" s="230"/>
      <c r="S258" s="230"/>
      <c r="T258" s="230"/>
      <c r="U258" s="230"/>
      <c r="V258" s="230"/>
      <c r="W258" s="230"/>
      <c r="X258" s="230"/>
      <c r="Y258" s="230"/>
      <c r="Z258" s="210"/>
      <c r="AA258" s="210"/>
      <c r="AB258" s="210"/>
      <c r="AC258" s="210"/>
      <c r="AD258" s="210"/>
      <c r="AE258" s="210"/>
      <c r="AF258" s="210"/>
      <c r="AG258" s="210" t="s">
        <v>132</v>
      </c>
      <c r="AH258" s="210">
        <v>4</v>
      </c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1" x14ac:dyDescent="0.2">
      <c r="A259" s="249">
        <v>63</v>
      </c>
      <c r="B259" s="250" t="s">
        <v>388</v>
      </c>
      <c r="C259" s="262" t="s">
        <v>389</v>
      </c>
      <c r="D259" s="251" t="s">
        <v>126</v>
      </c>
      <c r="E259" s="252">
        <v>178.2165</v>
      </c>
      <c r="F259" s="253"/>
      <c r="G259" s="254">
        <f>ROUND(E259*F259,2)</f>
        <v>0</v>
      </c>
      <c r="H259" s="231"/>
      <c r="I259" s="230">
        <f>ROUND(E259*H259,2)</f>
        <v>0</v>
      </c>
      <c r="J259" s="231"/>
      <c r="K259" s="230">
        <f>ROUND(E259*J259,2)</f>
        <v>0</v>
      </c>
      <c r="L259" s="230">
        <v>21</v>
      </c>
      <c r="M259" s="230">
        <f>G259*(1+L259/100)</f>
        <v>0</v>
      </c>
      <c r="N259" s="229">
        <v>0.17244999999999999</v>
      </c>
      <c r="O259" s="229">
        <f>ROUND(E259*N259,2)</f>
        <v>30.73</v>
      </c>
      <c r="P259" s="229">
        <v>0</v>
      </c>
      <c r="Q259" s="229">
        <f>ROUND(E259*P259,2)</f>
        <v>0</v>
      </c>
      <c r="R259" s="230" t="s">
        <v>290</v>
      </c>
      <c r="S259" s="230" t="s">
        <v>127</v>
      </c>
      <c r="T259" s="230" t="s">
        <v>127</v>
      </c>
      <c r="U259" s="230">
        <v>0</v>
      </c>
      <c r="V259" s="230">
        <f>ROUND(E259*U259,2)</f>
        <v>0</v>
      </c>
      <c r="W259" s="230"/>
      <c r="X259" s="230" t="s">
        <v>291</v>
      </c>
      <c r="Y259" s="230" t="s">
        <v>129</v>
      </c>
      <c r="Z259" s="210"/>
      <c r="AA259" s="210"/>
      <c r="AB259" s="210"/>
      <c r="AC259" s="210"/>
      <c r="AD259" s="210"/>
      <c r="AE259" s="210"/>
      <c r="AF259" s="210"/>
      <c r="AG259" s="210" t="s">
        <v>292</v>
      </c>
      <c r="AH259" s="210"/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2" x14ac:dyDescent="0.2">
      <c r="A260" s="227"/>
      <c r="B260" s="228"/>
      <c r="C260" s="263" t="s">
        <v>131</v>
      </c>
      <c r="D260" s="232"/>
      <c r="E260" s="233"/>
      <c r="F260" s="230"/>
      <c r="G260" s="230"/>
      <c r="H260" s="230"/>
      <c r="I260" s="230"/>
      <c r="J260" s="230"/>
      <c r="K260" s="230"/>
      <c r="L260" s="230"/>
      <c r="M260" s="230"/>
      <c r="N260" s="229"/>
      <c r="O260" s="229"/>
      <c r="P260" s="229"/>
      <c r="Q260" s="229"/>
      <c r="R260" s="230"/>
      <c r="S260" s="230"/>
      <c r="T260" s="230"/>
      <c r="U260" s="230"/>
      <c r="V260" s="230"/>
      <c r="W260" s="230"/>
      <c r="X260" s="230"/>
      <c r="Y260" s="230"/>
      <c r="Z260" s="210"/>
      <c r="AA260" s="210"/>
      <c r="AB260" s="210"/>
      <c r="AC260" s="210"/>
      <c r="AD260" s="210"/>
      <c r="AE260" s="210"/>
      <c r="AF260" s="210"/>
      <c r="AG260" s="210" t="s">
        <v>132</v>
      </c>
      <c r="AH260" s="210">
        <v>0</v>
      </c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ht="33.75" outlineLevel="3" x14ac:dyDescent="0.2">
      <c r="A261" s="227"/>
      <c r="B261" s="228"/>
      <c r="C261" s="263" t="s">
        <v>351</v>
      </c>
      <c r="D261" s="232"/>
      <c r="E261" s="233">
        <v>169.73</v>
      </c>
      <c r="F261" s="230"/>
      <c r="G261" s="230"/>
      <c r="H261" s="230"/>
      <c r="I261" s="230"/>
      <c r="J261" s="230"/>
      <c r="K261" s="230"/>
      <c r="L261" s="230"/>
      <c r="M261" s="230"/>
      <c r="N261" s="229"/>
      <c r="O261" s="229"/>
      <c r="P261" s="229"/>
      <c r="Q261" s="229"/>
      <c r="R261" s="230"/>
      <c r="S261" s="230"/>
      <c r="T261" s="230"/>
      <c r="U261" s="230"/>
      <c r="V261" s="230"/>
      <c r="W261" s="230"/>
      <c r="X261" s="230"/>
      <c r="Y261" s="230"/>
      <c r="Z261" s="210"/>
      <c r="AA261" s="210"/>
      <c r="AB261" s="210"/>
      <c r="AC261" s="210"/>
      <c r="AD261" s="210"/>
      <c r="AE261" s="210"/>
      <c r="AF261" s="210"/>
      <c r="AG261" s="210" t="s">
        <v>132</v>
      </c>
      <c r="AH261" s="210">
        <v>0</v>
      </c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outlineLevel="3" x14ac:dyDescent="0.2">
      <c r="A262" s="227"/>
      <c r="B262" s="228"/>
      <c r="C262" s="268" t="s">
        <v>383</v>
      </c>
      <c r="D262" s="238"/>
      <c r="E262" s="239">
        <v>8.4864999999999995</v>
      </c>
      <c r="F262" s="230"/>
      <c r="G262" s="230"/>
      <c r="H262" s="230"/>
      <c r="I262" s="230"/>
      <c r="J262" s="230"/>
      <c r="K262" s="230"/>
      <c r="L262" s="230"/>
      <c r="M262" s="230"/>
      <c r="N262" s="229"/>
      <c r="O262" s="229"/>
      <c r="P262" s="229"/>
      <c r="Q262" s="229"/>
      <c r="R262" s="230"/>
      <c r="S262" s="230"/>
      <c r="T262" s="230"/>
      <c r="U262" s="230"/>
      <c r="V262" s="230"/>
      <c r="W262" s="230"/>
      <c r="X262" s="230"/>
      <c r="Y262" s="230"/>
      <c r="Z262" s="210"/>
      <c r="AA262" s="210"/>
      <c r="AB262" s="210"/>
      <c r="AC262" s="210"/>
      <c r="AD262" s="210"/>
      <c r="AE262" s="210"/>
      <c r="AF262" s="210"/>
      <c r="AG262" s="210" t="s">
        <v>132</v>
      </c>
      <c r="AH262" s="210">
        <v>4</v>
      </c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x14ac:dyDescent="0.2">
      <c r="A263" s="242" t="s">
        <v>122</v>
      </c>
      <c r="B263" s="243" t="s">
        <v>80</v>
      </c>
      <c r="C263" s="261" t="s">
        <v>81</v>
      </c>
      <c r="D263" s="244"/>
      <c r="E263" s="245"/>
      <c r="F263" s="246"/>
      <c r="G263" s="247">
        <f>SUMIF(AG264:AG293,"&lt;&gt;NOR",G264:G293)</f>
        <v>0</v>
      </c>
      <c r="H263" s="241"/>
      <c r="I263" s="241">
        <f>SUM(I264:I293)</f>
        <v>0</v>
      </c>
      <c r="J263" s="241"/>
      <c r="K263" s="241">
        <f>SUM(K264:K293)</f>
        <v>0</v>
      </c>
      <c r="L263" s="241"/>
      <c r="M263" s="241">
        <f>SUM(M264:M293)</f>
        <v>0</v>
      </c>
      <c r="N263" s="240"/>
      <c r="O263" s="240">
        <f>SUM(O264:O293)</f>
        <v>140.1</v>
      </c>
      <c r="P263" s="240"/>
      <c r="Q263" s="240">
        <f>SUM(Q264:Q293)</f>
        <v>3.06</v>
      </c>
      <c r="R263" s="241"/>
      <c r="S263" s="241"/>
      <c r="T263" s="241"/>
      <c r="U263" s="241"/>
      <c r="V263" s="241">
        <f>SUM(V264:V293)</f>
        <v>82.389999999999986</v>
      </c>
      <c r="W263" s="241"/>
      <c r="X263" s="241"/>
      <c r="Y263" s="241"/>
      <c r="AG263" t="s">
        <v>123</v>
      </c>
    </row>
    <row r="264" spans="1:60" outlineLevel="1" x14ac:dyDescent="0.2">
      <c r="A264" s="255">
        <v>64</v>
      </c>
      <c r="B264" s="256" t="s">
        <v>390</v>
      </c>
      <c r="C264" s="267" t="s">
        <v>391</v>
      </c>
      <c r="D264" s="257" t="s">
        <v>327</v>
      </c>
      <c r="E264" s="258">
        <v>4</v>
      </c>
      <c r="F264" s="259"/>
      <c r="G264" s="260">
        <f>ROUND(E264*F264,2)</f>
        <v>0</v>
      </c>
      <c r="H264" s="231"/>
      <c r="I264" s="230">
        <f>ROUND(E264*H264,2)</f>
        <v>0</v>
      </c>
      <c r="J264" s="231"/>
      <c r="K264" s="230">
        <f>ROUND(E264*J264,2)</f>
        <v>0</v>
      </c>
      <c r="L264" s="230">
        <v>21</v>
      </c>
      <c r="M264" s="230">
        <f>G264*(1+L264/100)</f>
        <v>0</v>
      </c>
      <c r="N264" s="229">
        <v>0.34089999999999998</v>
      </c>
      <c r="O264" s="229">
        <f>ROUND(E264*N264,2)</f>
        <v>1.36</v>
      </c>
      <c r="P264" s="229">
        <v>0</v>
      </c>
      <c r="Q264" s="229">
        <f>ROUND(E264*P264,2)</f>
        <v>0</v>
      </c>
      <c r="R264" s="230"/>
      <c r="S264" s="230" t="s">
        <v>127</v>
      </c>
      <c r="T264" s="230" t="s">
        <v>127</v>
      </c>
      <c r="U264" s="230">
        <v>4.1980000000000004</v>
      </c>
      <c r="V264" s="230">
        <f>ROUND(E264*U264,2)</f>
        <v>16.79</v>
      </c>
      <c r="W264" s="230"/>
      <c r="X264" s="230" t="s">
        <v>128</v>
      </c>
      <c r="Y264" s="230" t="s">
        <v>129</v>
      </c>
      <c r="Z264" s="210"/>
      <c r="AA264" s="210"/>
      <c r="AB264" s="210"/>
      <c r="AC264" s="210"/>
      <c r="AD264" s="210"/>
      <c r="AE264" s="210"/>
      <c r="AF264" s="210"/>
      <c r="AG264" s="210" t="s">
        <v>130</v>
      </c>
      <c r="AH264" s="210"/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1" x14ac:dyDescent="0.2">
      <c r="A265" s="249">
        <v>65</v>
      </c>
      <c r="B265" s="250" t="s">
        <v>392</v>
      </c>
      <c r="C265" s="262" t="s">
        <v>393</v>
      </c>
      <c r="D265" s="251" t="s">
        <v>327</v>
      </c>
      <c r="E265" s="252">
        <v>5</v>
      </c>
      <c r="F265" s="253"/>
      <c r="G265" s="254">
        <f>ROUND(E265*F265,2)</f>
        <v>0</v>
      </c>
      <c r="H265" s="231"/>
      <c r="I265" s="230">
        <f>ROUND(E265*H265,2)</f>
        <v>0</v>
      </c>
      <c r="J265" s="231"/>
      <c r="K265" s="230">
        <f>ROUND(E265*J265,2)</f>
        <v>0</v>
      </c>
      <c r="L265" s="230">
        <v>21</v>
      </c>
      <c r="M265" s="230">
        <f>G265*(1+L265/100)</f>
        <v>0</v>
      </c>
      <c r="N265" s="229">
        <v>0.43381999999999998</v>
      </c>
      <c r="O265" s="229">
        <f>ROUND(E265*N265,2)</f>
        <v>2.17</v>
      </c>
      <c r="P265" s="229">
        <v>0</v>
      </c>
      <c r="Q265" s="229">
        <f>ROUND(E265*P265,2)</f>
        <v>0</v>
      </c>
      <c r="R265" s="230"/>
      <c r="S265" s="230" t="s">
        <v>127</v>
      </c>
      <c r="T265" s="230" t="s">
        <v>127</v>
      </c>
      <c r="U265" s="230">
        <v>3.839</v>
      </c>
      <c r="V265" s="230">
        <f>ROUND(E265*U265,2)</f>
        <v>19.2</v>
      </c>
      <c r="W265" s="230"/>
      <c r="X265" s="230" t="s">
        <v>128</v>
      </c>
      <c r="Y265" s="230" t="s">
        <v>129</v>
      </c>
      <c r="Z265" s="210"/>
      <c r="AA265" s="210"/>
      <c r="AB265" s="210"/>
      <c r="AC265" s="210"/>
      <c r="AD265" s="210"/>
      <c r="AE265" s="210"/>
      <c r="AF265" s="210"/>
      <c r="AG265" s="210" t="s">
        <v>130</v>
      </c>
      <c r="AH265" s="210"/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2" x14ac:dyDescent="0.2">
      <c r="A266" s="227"/>
      <c r="B266" s="228"/>
      <c r="C266" s="263" t="s">
        <v>394</v>
      </c>
      <c r="D266" s="232"/>
      <c r="E266" s="233">
        <v>4</v>
      </c>
      <c r="F266" s="230"/>
      <c r="G266" s="230"/>
      <c r="H266" s="230"/>
      <c r="I266" s="230"/>
      <c r="J266" s="230"/>
      <c r="K266" s="230"/>
      <c r="L266" s="230"/>
      <c r="M266" s="230"/>
      <c r="N266" s="229"/>
      <c r="O266" s="229"/>
      <c r="P266" s="229"/>
      <c r="Q266" s="229"/>
      <c r="R266" s="230"/>
      <c r="S266" s="230"/>
      <c r="T266" s="230"/>
      <c r="U266" s="230"/>
      <c r="V266" s="230"/>
      <c r="W266" s="230"/>
      <c r="X266" s="230"/>
      <c r="Y266" s="230"/>
      <c r="Z266" s="210"/>
      <c r="AA266" s="210"/>
      <c r="AB266" s="210"/>
      <c r="AC266" s="210"/>
      <c r="AD266" s="210"/>
      <c r="AE266" s="210"/>
      <c r="AF266" s="210"/>
      <c r="AG266" s="210" t="s">
        <v>132</v>
      </c>
      <c r="AH266" s="210">
        <v>0</v>
      </c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3" x14ac:dyDescent="0.2">
      <c r="A267" s="227"/>
      <c r="B267" s="228"/>
      <c r="C267" s="263" t="s">
        <v>395</v>
      </c>
      <c r="D267" s="232"/>
      <c r="E267" s="233">
        <v>1</v>
      </c>
      <c r="F267" s="230"/>
      <c r="G267" s="230"/>
      <c r="H267" s="230"/>
      <c r="I267" s="230"/>
      <c r="J267" s="230"/>
      <c r="K267" s="230"/>
      <c r="L267" s="230"/>
      <c r="M267" s="230"/>
      <c r="N267" s="229"/>
      <c r="O267" s="229"/>
      <c r="P267" s="229"/>
      <c r="Q267" s="229"/>
      <c r="R267" s="230"/>
      <c r="S267" s="230"/>
      <c r="T267" s="230"/>
      <c r="U267" s="230"/>
      <c r="V267" s="230"/>
      <c r="W267" s="230"/>
      <c r="X267" s="230"/>
      <c r="Y267" s="230"/>
      <c r="Z267" s="210"/>
      <c r="AA267" s="210"/>
      <c r="AB267" s="210"/>
      <c r="AC267" s="210"/>
      <c r="AD267" s="210"/>
      <c r="AE267" s="210"/>
      <c r="AF267" s="210"/>
      <c r="AG267" s="210" t="s">
        <v>132</v>
      </c>
      <c r="AH267" s="210">
        <v>0</v>
      </c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outlineLevel="1" x14ac:dyDescent="0.2">
      <c r="A268" s="249">
        <v>66</v>
      </c>
      <c r="B268" s="250" t="s">
        <v>396</v>
      </c>
      <c r="C268" s="262" t="s">
        <v>397</v>
      </c>
      <c r="D268" s="251" t="s">
        <v>327</v>
      </c>
      <c r="E268" s="252">
        <v>4</v>
      </c>
      <c r="F268" s="253"/>
      <c r="G268" s="254">
        <f>ROUND(E268*F268,2)</f>
        <v>0</v>
      </c>
      <c r="H268" s="231"/>
      <c r="I268" s="230">
        <f>ROUND(E268*H268,2)</f>
        <v>0</v>
      </c>
      <c r="J268" s="231"/>
      <c r="K268" s="230">
        <f>ROUND(E268*J268,2)</f>
        <v>0</v>
      </c>
      <c r="L268" s="230">
        <v>21</v>
      </c>
      <c r="M268" s="230">
        <f>G268*(1+L268/100)</f>
        <v>0</v>
      </c>
      <c r="N268" s="229">
        <v>0.43093999999999999</v>
      </c>
      <c r="O268" s="229">
        <f>ROUND(E268*N268,2)</f>
        <v>1.72</v>
      </c>
      <c r="P268" s="229">
        <v>0</v>
      </c>
      <c r="Q268" s="229">
        <f>ROUND(E268*P268,2)</f>
        <v>0</v>
      </c>
      <c r="R268" s="230"/>
      <c r="S268" s="230" t="s">
        <v>127</v>
      </c>
      <c r="T268" s="230" t="s">
        <v>127</v>
      </c>
      <c r="U268" s="230">
        <v>3.8170000000000002</v>
      </c>
      <c r="V268" s="230">
        <f>ROUND(E268*U268,2)</f>
        <v>15.27</v>
      </c>
      <c r="W268" s="230"/>
      <c r="X268" s="230" t="s">
        <v>128</v>
      </c>
      <c r="Y268" s="230" t="s">
        <v>129</v>
      </c>
      <c r="Z268" s="210"/>
      <c r="AA268" s="210"/>
      <c r="AB268" s="210"/>
      <c r="AC268" s="210"/>
      <c r="AD268" s="210"/>
      <c r="AE268" s="210"/>
      <c r="AF268" s="210"/>
      <c r="AG268" s="210" t="s">
        <v>130</v>
      </c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2" x14ac:dyDescent="0.2">
      <c r="A269" s="227"/>
      <c r="B269" s="228"/>
      <c r="C269" s="263" t="s">
        <v>398</v>
      </c>
      <c r="D269" s="232"/>
      <c r="E269" s="233">
        <v>4</v>
      </c>
      <c r="F269" s="230"/>
      <c r="G269" s="230"/>
      <c r="H269" s="230"/>
      <c r="I269" s="230"/>
      <c r="J269" s="230"/>
      <c r="K269" s="230"/>
      <c r="L269" s="230"/>
      <c r="M269" s="230"/>
      <c r="N269" s="229"/>
      <c r="O269" s="229"/>
      <c r="P269" s="229"/>
      <c r="Q269" s="229"/>
      <c r="R269" s="230"/>
      <c r="S269" s="230"/>
      <c r="T269" s="230"/>
      <c r="U269" s="230"/>
      <c r="V269" s="230"/>
      <c r="W269" s="230"/>
      <c r="X269" s="230"/>
      <c r="Y269" s="230"/>
      <c r="Z269" s="210"/>
      <c r="AA269" s="210"/>
      <c r="AB269" s="210"/>
      <c r="AC269" s="210"/>
      <c r="AD269" s="210"/>
      <c r="AE269" s="210"/>
      <c r="AF269" s="210"/>
      <c r="AG269" s="210" t="s">
        <v>132</v>
      </c>
      <c r="AH269" s="210">
        <v>0</v>
      </c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1" x14ac:dyDescent="0.2">
      <c r="A270" s="249">
        <v>67</v>
      </c>
      <c r="B270" s="250" t="s">
        <v>399</v>
      </c>
      <c r="C270" s="262" t="s">
        <v>400</v>
      </c>
      <c r="D270" s="251" t="s">
        <v>327</v>
      </c>
      <c r="E270" s="252">
        <v>12</v>
      </c>
      <c r="F270" s="253"/>
      <c r="G270" s="254">
        <f>ROUND(E270*F270,2)</f>
        <v>0</v>
      </c>
      <c r="H270" s="231"/>
      <c r="I270" s="230">
        <f>ROUND(E270*H270,2)</f>
        <v>0</v>
      </c>
      <c r="J270" s="231"/>
      <c r="K270" s="230">
        <f>ROUND(E270*J270,2)</f>
        <v>0</v>
      </c>
      <c r="L270" s="230">
        <v>21</v>
      </c>
      <c r="M270" s="230">
        <f>G270*(1+L270/100)</f>
        <v>0</v>
      </c>
      <c r="N270" s="229">
        <v>0.31590000000000001</v>
      </c>
      <c r="O270" s="229">
        <f>ROUND(E270*N270,2)</f>
        <v>3.79</v>
      </c>
      <c r="P270" s="229">
        <v>0</v>
      </c>
      <c r="Q270" s="229">
        <f>ROUND(E270*P270,2)</f>
        <v>0</v>
      </c>
      <c r="R270" s="230"/>
      <c r="S270" s="230" t="s">
        <v>127</v>
      </c>
      <c r="T270" s="230" t="s">
        <v>127</v>
      </c>
      <c r="U270" s="230">
        <v>1.5509999999999999</v>
      </c>
      <c r="V270" s="230">
        <f>ROUND(E270*U270,2)</f>
        <v>18.61</v>
      </c>
      <c r="W270" s="230"/>
      <c r="X270" s="230" t="s">
        <v>128</v>
      </c>
      <c r="Y270" s="230" t="s">
        <v>129</v>
      </c>
      <c r="Z270" s="210"/>
      <c r="AA270" s="210"/>
      <c r="AB270" s="210"/>
      <c r="AC270" s="210"/>
      <c r="AD270" s="210"/>
      <c r="AE270" s="210"/>
      <c r="AF270" s="210"/>
      <c r="AG270" s="210" t="s">
        <v>130</v>
      </c>
      <c r="AH270" s="210"/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2" x14ac:dyDescent="0.2">
      <c r="A271" s="227"/>
      <c r="B271" s="228"/>
      <c r="C271" s="263" t="s">
        <v>401</v>
      </c>
      <c r="D271" s="232"/>
      <c r="E271" s="233">
        <v>10</v>
      </c>
      <c r="F271" s="230"/>
      <c r="G271" s="230"/>
      <c r="H271" s="230"/>
      <c r="I271" s="230"/>
      <c r="J271" s="230"/>
      <c r="K271" s="230"/>
      <c r="L271" s="230"/>
      <c r="M271" s="230"/>
      <c r="N271" s="229"/>
      <c r="O271" s="229"/>
      <c r="P271" s="229"/>
      <c r="Q271" s="229"/>
      <c r="R271" s="230"/>
      <c r="S271" s="230"/>
      <c r="T271" s="230"/>
      <c r="U271" s="230"/>
      <c r="V271" s="230"/>
      <c r="W271" s="230"/>
      <c r="X271" s="230"/>
      <c r="Y271" s="230"/>
      <c r="Z271" s="210"/>
      <c r="AA271" s="210"/>
      <c r="AB271" s="210"/>
      <c r="AC271" s="210"/>
      <c r="AD271" s="210"/>
      <c r="AE271" s="210"/>
      <c r="AF271" s="210"/>
      <c r="AG271" s="210" t="s">
        <v>132</v>
      </c>
      <c r="AH271" s="210">
        <v>0</v>
      </c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outlineLevel="3" x14ac:dyDescent="0.2">
      <c r="A272" s="227"/>
      <c r="B272" s="228"/>
      <c r="C272" s="263" t="s">
        <v>402</v>
      </c>
      <c r="D272" s="232"/>
      <c r="E272" s="233">
        <v>2</v>
      </c>
      <c r="F272" s="230"/>
      <c r="G272" s="230"/>
      <c r="H272" s="230"/>
      <c r="I272" s="230"/>
      <c r="J272" s="230"/>
      <c r="K272" s="230"/>
      <c r="L272" s="230"/>
      <c r="M272" s="230"/>
      <c r="N272" s="229"/>
      <c r="O272" s="229"/>
      <c r="P272" s="229"/>
      <c r="Q272" s="229"/>
      <c r="R272" s="230"/>
      <c r="S272" s="230"/>
      <c r="T272" s="230"/>
      <c r="U272" s="230"/>
      <c r="V272" s="230"/>
      <c r="W272" s="230"/>
      <c r="X272" s="230"/>
      <c r="Y272" s="230"/>
      <c r="Z272" s="210"/>
      <c r="AA272" s="210"/>
      <c r="AB272" s="210"/>
      <c r="AC272" s="210"/>
      <c r="AD272" s="210"/>
      <c r="AE272" s="210"/>
      <c r="AF272" s="210"/>
      <c r="AG272" s="210" t="s">
        <v>132</v>
      </c>
      <c r="AH272" s="210">
        <v>0</v>
      </c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1" x14ac:dyDescent="0.2">
      <c r="A273" s="249">
        <v>68</v>
      </c>
      <c r="B273" s="250" t="s">
        <v>403</v>
      </c>
      <c r="C273" s="262" t="s">
        <v>404</v>
      </c>
      <c r="D273" s="251" t="s">
        <v>327</v>
      </c>
      <c r="E273" s="252">
        <v>5</v>
      </c>
      <c r="F273" s="253"/>
      <c r="G273" s="254">
        <f>ROUND(E273*F273,2)</f>
        <v>0</v>
      </c>
      <c r="H273" s="231"/>
      <c r="I273" s="230">
        <f>ROUND(E273*H273,2)</f>
        <v>0</v>
      </c>
      <c r="J273" s="231"/>
      <c r="K273" s="230">
        <f>ROUND(E273*J273,2)</f>
        <v>0</v>
      </c>
      <c r="L273" s="230">
        <v>21</v>
      </c>
      <c r="M273" s="230">
        <f>G273*(1+L273/100)</f>
        <v>0</v>
      </c>
      <c r="N273" s="229">
        <v>0</v>
      </c>
      <c r="O273" s="229">
        <f>ROUND(E273*N273,2)</f>
        <v>0</v>
      </c>
      <c r="P273" s="229">
        <v>0</v>
      </c>
      <c r="Q273" s="229">
        <f>ROUND(E273*P273,2)</f>
        <v>0</v>
      </c>
      <c r="R273" s="230"/>
      <c r="S273" s="230" t="s">
        <v>374</v>
      </c>
      <c r="T273" s="230" t="s">
        <v>127</v>
      </c>
      <c r="U273" s="230">
        <v>1.5</v>
      </c>
      <c r="V273" s="230">
        <f>ROUND(E273*U273,2)</f>
        <v>7.5</v>
      </c>
      <c r="W273" s="230"/>
      <c r="X273" s="230" t="s">
        <v>128</v>
      </c>
      <c r="Y273" s="230" t="s">
        <v>129</v>
      </c>
      <c r="Z273" s="210"/>
      <c r="AA273" s="210"/>
      <c r="AB273" s="210"/>
      <c r="AC273" s="210"/>
      <c r="AD273" s="210"/>
      <c r="AE273" s="210"/>
      <c r="AF273" s="210"/>
      <c r="AG273" s="210" t="s">
        <v>130</v>
      </c>
      <c r="AH273" s="210"/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2" x14ac:dyDescent="0.2">
      <c r="A274" s="227"/>
      <c r="B274" s="228"/>
      <c r="C274" s="263" t="s">
        <v>405</v>
      </c>
      <c r="D274" s="232"/>
      <c r="E274" s="233">
        <v>5</v>
      </c>
      <c r="F274" s="230"/>
      <c r="G274" s="230"/>
      <c r="H274" s="230"/>
      <c r="I274" s="230"/>
      <c r="J274" s="230"/>
      <c r="K274" s="230"/>
      <c r="L274" s="230"/>
      <c r="M274" s="230"/>
      <c r="N274" s="229"/>
      <c r="O274" s="229"/>
      <c r="P274" s="229"/>
      <c r="Q274" s="229"/>
      <c r="R274" s="230"/>
      <c r="S274" s="230"/>
      <c r="T274" s="230"/>
      <c r="U274" s="230"/>
      <c r="V274" s="230"/>
      <c r="W274" s="230"/>
      <c r="X274" s="230"/>
      <c r="Y274" s="230"/>
      <c r="Z274" s="210"/>
      <c r="AA274" s="210"/>
      <c r="AB274" s="210"/>
      <c r="AC274" s="210"/>
      <c r="AD274" s="210"/>
      <c r="AE274" s="210"/>
      <c r="AF274" s="210"/>
      <c r="AG274" s="210" t="s">
        <v>132</v>
      </c>
      <c r="AH274" s="210">
        <v>0</v>
      </c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ht="22.5" outlineLevel="1" x14ac:dyDescent="0.2">
      <c r="A275" s="255">
        <v>69</v>
      </c>
      <c r="B275" s="256" t="s">
        <v>406</v>
      </c>
      <c r="C275" s="267" t="s">
        <v>407</v>
      </c>
      <c r="D275" s="257" t="s">
        <v>327</v>
      </c>
      <c r="E275" s="258">
        <v>1</v>
      </c>
      <c r="F275" s="259"/>
      <c r="G275" s="260">
        <f>ROUND(E275*F275,2)</f>
        <v>0</v>
      </c>
      <c r="H275" s="231"/>
      <c r="I275" s="230">
        <f>ROUND(E275*H275,2)</f>
        <v>0</v>
      </c>
      <c r="J275" s="231"/>
      <c r="K275" s="230">
        <f>ROUND(E275*J275,2)</f>
        <v>0</v>
      </c>
      <c r="L275" s="230">
        <v>21</v>
      </c>
      <c r="M275" s="230">
        <f>G275*(1+L275/100)</f>
        <v>0</v>
      </c>
      <c r="N275" s="229">
        <v>0</v>
      </c>
      <c r="O275" s="229">
        <f>ROUND(E275*N275,2)</f>
        <v>0</v>
      </c>
      <c r="P275" s="229">
        <v>3.0596700000000001</v>
      </c>
      <c r="Q275" s="229">
        <f>ROUND(E275*P275,2)</f>
        <v>3.06</v>
      </c>
      <c r="R275" s="230"/>
      <c r="S275" s="230" t="s">
        <v>374</v>
      </c>
      <c r="T275" s="230" t="s">
        <v>408</v>
      </c>
      <c r="U275" s="230">
        <v>5.0199999999999996</v>
      </c>
      <c r="V275" s="230">
        <f>ROUND(E275*U275,2)</f>
        <v>5.0199999999999996</v>
      </c>
      <c r="W275" s="230"/>
      <c r="X275" s="230" t="s">
        <v>128</v>
      </c>
      <c r="Y275" s="230" t="s">
        <v>129</v>
      </c>
      <c r="Z275" s="210"/>
      <c r="AA275" s="210"/>
      <c r="AB275" s="210"/>
      <c r="AC275" s="210"/>
      <c r="AD275" s="210"/>
      <c r="AE275" s="210"/>
      <c r="AF275" s="210"/>
      <c r="AG275" s="210" t="s">
        <v>130</v>
      </c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1" x14ac:dyDescent="0.2">
      <c r="A276" s="249">
        <v>70</v>
      </c>
      <c r="B276" s="250" t="s">
        <v>409</v>
      </c>
      <c r="C276" s="262" t="s">
        <v>410</v>
      </c>
      <c r="D276" s="251" t="s">
        <v>411</v>
      </c>
      <c r="E276" s="252">
        <v>4</v>
      </c>
      <c r="F276" s="253"/>
      <c r="G276" s="254">
        <f>ROUND(E276*F276,2)</f>
        <v>0</v>
      </c>
      <c r="H276" s="231"/>
      <c r="I276" s="230">
        <f>ROUND(E276*H276,2)</f>
        <v>0</v>
      </c>
      <c r="J276" s="231"/>
      <c r="K276" s="230">
        <f>ROUND(E276*J276,2)</f>
        <v>0</v>
      </c>
      <c r="L276" s="230">
        <v>21</v>
      </c>
      <c r="M276" s="230">
        <f>G276*(1+L276/100)</f>
        <v>0</v>
      </c>
      <c r="N276" s="229">
        <v>0</v>
      </c>
      <c r="O276" s="229">
        <f>ROUND(E276*N276,2)</f>
        <v>0</v>
      </c>
      <c r="P276" s="229">
        <v>0</v>
      </c>
      <c r="Q276" s="229">
        <f>ROUND(E276*P276,2)</f>
        <v>0</v>
      </c>
      <c r="R276" s="230"/>
      <c r="S276" s="230" t="s">
        <v>374</v>
      </c>
      <c r="T276" s="230" t="s">
        <v>408</v>
      </c>
      <c r="U276" s="230">
        <v>0</v>
      </c>
      <c r="V276" s="230">
        <f>ROUND(E276*U276,2)</f>
        <v>0</v>
      </c>
      <c r="W276" s="230"/>
      <c r="X276" s="230" t="s">
        <v>128</v>
      </c>
      <c r="Y276" s="230" t="s">
        <v>129</v>
      </c>
      <c r="Z276" s="210"/>
      <c r="AA276" s="210"/>
      <c r="AB276" s="210"/>
      <c r="AC276" s="210"/>
      <c r="AD276" s="210"/>
      <c r="AE276" s="210"/>
      <c r="AF276" s="210"/>
      <c r="AG276" s="210" t="s">
        <v>130</v>
      </c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2" x14ac:dyDescent="0.2">
      <c r="A277" s="227"/>
      <c r="B277" s="228"/>
      <c r="C277" s="263" t="s">
        <v>412</v>
      </c>
      <c r="D277" s="232"/>
      <c r="E277" s="233">
        <v>4</v>
      </c>
      <c r="F277" s="230"/>
      <c r="G277" s="230"/>
      <c r="H277" s="230"/>
      <c r="I277" s="230"/>
      <c r="J277" s="230"/>
      <c r="K277" s="230"/>
      <c r="L277" s="230"/>
      <c r="M277" s="230"/>
      <c r="N277" s="229"/>
      <c r="O277" s="229"/>
      <c r="P277" s="229"/>
      <c r="Q277" s="229"/>
      <c r="R277" s="230"/>
      <c r="S277" s="230"/>
      <c r="T277" s="230"/>
      <c r="U277" s="230"/>
      <c r="V277" s="230"/>
      <c r="W277" s="230"/>
      <c r="X277" s="230"/>
      <c r="Y277" s="230"/>
      <c r="Z277" s="210"/>
      <c r="AA277" s="210"/>
      <c r="AB277" s="210"/>
      <c r="AC277" s="210"/>
      <c r="AD277" s="210"/>
      <c r="AE277" s="210"/>
      <c r="AF277" s="210"/>
      <c r="AG277" s="210" t="s">
        <v>132</v>
      </c>
      <c r="AH277" s="210">
        <v>0</v>
      </c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ht="22.5" outlineLevel="1" x14ac:dyDescent="0.2">
      <c r="A278" s="249">
        <v>71</v>
      </c>
      <c r="B278" s="250" t="s">
        <v>413</v>
      </c>
      <c r="C278" s="262" t="s">
        <v>414</v>
      </c>
      <c r="D278" s="251" t="s">
        <v>166</v>
      </c>
      <c r="E278" s="252">
        <v>106</v>
      </c>
      <c r="F278" s="253"/>
      <c r="G278" s="254">
        <f>ROUND(E278*F278,2)</f>
        <v>0</v>
      </c>
      <c r="H278" s="231"/>
      <c r="I278" s="230">
        <f>ROUND(E278*H278,2)</f>
        <v>0</v>
      </c>
      <c r="J278" s="231"/>
      <c r="K278" s="230">
        <f>ROUND(E278*J278,2)</f>
        <v>0</v>
      </c>
      <c r="L278" s="230">
        <v>21</v>
      </c>
      <c r="M278" s="230">
        <f>G278*(1+L278/100)</f>
        <v>0</v>
      </c>
      <c r="N278" s="229">
        <v>1.1474599999999999</v>
      </c>
      <c r="O278" s="229">
        <f>ROUND(E278*N278,2)</f>
        <v>121.63</v>
      </c>
      <c r="P278" s="229">
        <v>0</v>
      </c>
      <c r="Q278" s="229">
        <f>ROUND(E278*P278,2)</f>
        <v>0</v>
      </c>
      <c r="R278" s="230"/>
      <c r="S278" s="230" t="s">
        <v>127</v>
      </c>
      <c r="T278" s="230" t="s">
        <v>415</v>
      </c>
      <c r="U278" s="230">
        <v>0</v>
      </c>
      <c r="V278" s="230">
        <f>ROUND(E278*U278,2)</f>
        <v>0</v>
      </c>
      <c r="W278" s="230"/>
      <c r="X278" s="230" t="s">
        <v>416</v>
      </c>
      <c r="Y278" s="230" t="s">
        <v>129</v>
      </c>
      <c r="Z278" s="210"/>
      <c r="AA278" s="210"/>
      <c r="AB278" s="210"/>
      <c r="AC278" s="210"/>
      <c r="AD278" s="210"/>
      <c r="AE278" s="210"/>
      <c r="AF278" s="210"/>
      <c r="AG278" s="210" t="s">
        <v>417</v>
      </c>
      <c r="AH278" s="210"/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ht="33.75" outlineLevel="2" x14ac:dyDescent="0.2">
      <c r="A279" s="227"/>
      <c r="B279" s="228"/>
      <c r="C279" s="263" t="s">
        <v>418</v>
      </c>
      <c r="D279" s="232"/>
      <c r="E279" s="233">
        <v>106</v>
      </c>
      <c r="F279" s="230"/>
      <c r="G279" s="230"/>
      <c r="H279" s="230"/>
      <c r="I279" s="230"/>
      <c r="J279" s="230"/>
      <c r="K279" s="230"/>
      <c r="L279" s="230"/>
      <c r="M279" s="230"/>
      <c r="N279" s="229"/>
      <c r="O279" s="229"/>
      <c r="P279" s="229"/>
      <c r="Q279" s="229"/>
      <c r="R279" s="230"/>
      <c r="S279" s="230"/>
      <c r="T279" s="230"/>
      <c r="U279" s="230"/>
      <c r="V279" s="230"/>
      <c r="W279" s="230"/>
      <c r="X279" s="230"/>
      <c r="Y279" s="230"/>
      <c r="Z279" s="210"/>
      <c r="AA279" s="210"/>
      <c r="AB279" s="210"/>
      <c r="AC279" s="210"/>
      <c r="AD279" s="210"/>
      <c r="AE279" s="210"/>
      <c r="AF279" s="210"/>
      <c r="AG279" s="210" t="s">
        <v>132</v>
      </c>
      <c r="AH279" s="210">
        <v>0</v>
      </c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1" x14ac:dyDescent="0.2">
      <c r="A280" s="249">
        <v>72</v>
      </c>
      <c r="B280" s="250" t="s">
        <v>419</v>
      </c>
      <c r="C280" s="262" t="s">
        <v>420</v>
      </c>
      <c r="D280" s="251" t="s">
        <v>166</v>
      </c>
      <c r="E280" s="252">
        <v>5</v>
      </c>
      <c r="F280" s="253"/>
      <c r="G280" s="254">
        <f>ROUND(E280*F280,2)</f>
        <v>0</v>
      </c>
      <c r="H280" s="231"/>
      <c r="I280" s="230">
        <f>ROUND(E280*H280,2)</f>
        <v>0</v>
      </c>
      <c r="J280" s="231"/>
      <c r="K280" s="230">
        <f>ROUND(E280*J280,2)</f>
        <v>0</v>
      </c>
      <c r="L280" s="230">
        <v>21</v>
      </c>
      <c r="M280" s="230">
        <f>G280*(1+L280/100)</f>
        <v>0</v>
      </c>
      <c r="N280" s="229">
        <v>0.46866000000000002</v>
      </c>
      <c r="O280" s="229">
        <f>ROUND(E280*N280,2)</f>
        <v>2.34</v>
      </c>
      <c r="P280" s="229">
        <v>0</v>
      </c>
      <c r="Q280" s="229">
        <f>ROUND(E280*P280,2)</f>
        <v>0</v>
      </c>
      <c r="R280" s="230"/>
      <c r="S280" s="230" t="s">
        <v>127</v>
      </c>
      <c r="T280" s="230" t="s">
        <v>415</v>
      </c>
      <c r="U280" s="230">
        <v>0</v>
      </c>
      <c r="V280" s="230">
        <f>ROUND(E280*U280,2)</f>
        <v>0</v>
      </c>
      <c r="W280" s="230"/>
      <c r="X280" s="230" t="s">
        <v>416</v>
      </c>
      <c r="Y280" s="230" t="s">
        <v>129</v>
      </c>
      <c r="Z280" s="210"/>
      <c r="AA280" s="210"/>
      <c r="AB280" s="210"/>
      <c r="AC280" s="210"/>
      <c r="AD280" s="210"/>
      <c r="AE280" s="210"/>
      <c r="AF280" s="210"/>
      <c r="AG280" s="210" t="s">
        <v>417</v>
      </c>
      <c r="AH280" s="210"/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2" x14ac:dyDescent="0.2">
      <c r="A281" s="227"/>
      <c r="B281" s="228"/>
      <c r="C281" s="263" t="s">
        <v>421</v>
      </c>
      <c r="D281" s="232"/>
      <c r="E281" s="233">
        <v>5</v>
      </c>
      <c r="F281" s="230"/>
      <c r="G281" s="230"/>
      <c r="H281" s="230"/>
      <c r="I281" s="230"/>
      <c r="J281" s="230"/>
      <c r="K281" s="230"/>
      <c r="L281" s="230"/>
      <c r="M281" s="230"/>
      <c r="N281" s="229"/>
      <c r="O281" s="229"/>
      <c r="P281" s="229"/>
      <c r="Q281" s="229"/>
      <c r="R281" s="230"/>
      <c r="S281" s="230"/>
      <c r="T281" s="230"/>
      <c r="U281" s="230"/>
      <c r="V281" s="230"/>
      <c r="W281" s="230"/>
      <c r="X281" s="230"/>
      <c r="Y281" s="230"/>
      <c r="Z281" s="210"/>
      <c r="AA281" s="210"/>
      <c r="AB281" s="210"/>
      <c r="AC281" s="210"/>
      <c r="AD281" s="210"/>
      <c r="AE281" s="210"/>
      <c r="AF281" s="210"/>
      <c r="AG281" s="210" t="s">
        <v>132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outlineLevel="1" x14ac:dyDescent="0.2">
      <c r="A282" s="249">
        <v>73</v>
      </c>
      <c r="B282" s="250" t="s">
        <v>422</v>
      </c>
      <c r="C282" s="262" t="s">
        <v>423</v>
      </c>
      <c r="D282" s="251" t="s">
        <v>166</v>
      </c>
      <c r="E282" s="252">
        <v>10</v>
      </c>
      <c r="F282" s="253"/>
      <c r="G282" s="254">
        <f>ROUND(E282*F282,2)</f>
        <v>0</v>
      </c>
      <c r="H282" s="231"/>
      <c r="I282" s="230">
        <f>ROUND(E282*H282,2)</f>
        <v>0</v>
      </c>
      <c r="J282" s="231"/>
      <c r="K282" s="230">
        <f>ROUND(E282*J282,2)</f>
        <v>0</v>
      </c>
      <c r="L282" s="230">
        <v>21</v>
      </c>
      <c r="M282" s="230">
        <f>G282*(1+L282/100)</f>
        <v>0</v>
      </c>
      <c r="N282" s="229">
        <v>0.51870000000000005</v>
      </c>
      <c r="O282" s="229">
        <f>ROUND(E282*N282,2)</f>
        <v>5.19</v>
      </c>
      <c r="P282" s="229">
        <v>0</v>
      </c>
      <c r="Q282" s="229">
        <f>ROUND(E282*P282,2)</f>
        <v>0</v>
      </c>
      <c r="R282" s="230"/>
      <c r="S282" s="230" t="s">
        <v>127</v>
      </c>
      <c r="T282" s="230" t="s">
        <v>127</v>
      </c>
      <c r="U282" s="230">
        <v>0</v>
      </c>
      <c r="V282" s="230">
        <f>ROUND(E282*U282,2)</f>
        <v>0</v>
      </c>
      <c r="W282" s="230"/>
      <c r="X282" s="230" t="s">
        <v>416</v>
      </c>
      <c r="Y282" s="230" t="s">
        <v>129</v>
      </c>
      <c r="Z282" s="210"/>
      <c r="AA282" s="210"/>
      <c r="AB282" s="210"/>
      <c r="AC282" s="210"/>
      <c r="AD282" s="210"/>
      <c r="AE282" s="210"/>
      <c r="AF282" s="210"/>
      <c r="AG282" s="210" t="s">
        <v>417</v>
      </c>
      <c r="AH282" s="210"/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outlineLevel="2" x14ac:dyDescent="0.2">
      <c r="A283" s="227"/>
      <c r="B283" s="228"/>
      <c r="C283" s="263" t="s">
        <v>424</v>
      </c>
      <c r="D283" s="232"/>
      <c r="E283" s="233">
        <v>10</v>
      </c>
      <c r="F283" s="230"/>
      <c r="G283" s="230"/>
      <c r="H283" s="230"/>
      <c r="I283" s="230"/>
      <c r="J283" s="230"/>
      <c r="K283" s="230"/>
      <c r="L283" s="230"/>
      <c r="M283" s="230"/>
      <c r="N283" s="229"/>
      <c r="O283" s="229"/>
      <c r="P283" s="229"/>
      <c r="Q283" s="229"/>
      <c r="R283" s="230"/>
      <c r="S283" s="230"/>
      <c r="T283" s="230"/>
      <c r="U283" s="230"/>
      <c r="V283" s="230"/>
      <c r="W283" s="230"/>
      <c r="X283" s="230"/>
      <c r="Y283" s="230"/>
      <c r="Z283" s="210"/>
      <c r="AA283" s="210"/>
      <c r="AB283" s="210"/>
      <c r="AC283" s="210"/>
      <c r="AD283" s="210"/>
      <c r="AE283" s="210"/>
      <c r="AF283" s="210"/>
      <c r="AG283" s="210" t="s">
        <v>132</v>
      </c>
      <c r="AH283" s="210">
        <v>0</v>
      </c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1" x14ac:dyDescent="0.2">
      <c r="A284" s="249">
        <v>74</v>
      </c>
      <c r="B284" s="250" t="s">
        <v>425</v>
      </c>
      <c r="C284" s="262" t="s">
        <v>426</v>
      </c>
      <c r="D284" s="251" t="s">
        <v>327</v>
      </c>
      <c r="E284" s="252">
        <v>4</v>
      </c>
      <c r="F284" s="253"/>
      <c r="G284" s="254">
        <f>ROUND(E284*F284,2)</f>
        <v>0</v>
      </c>
      <c r="H284" s="231"/>
      <c r="I284" s="230">
        <f>ROUND(E284*H284,2)</f>
        <v>0</v>
      </c>
      <c r="J284" s="231"/>
      <c r="K284" s="230">
        <f>ROUND(E284*J284,2)</f>
        <v>0</v>
      </c>
      <c r="L284" s="230">
        <v>21</v>
      </c>
      <c r="M284" s="230">
        <f>G284*(1+L284/100)</f>
        <v>0</v>
      </c>
      <c r="N284" s="229">
        <v>2.3999999999999998E-3</v>
      </c>
      <c r="O284" s="229">
        <f>ROUND(E284*N284,2)</f>
        <v>0.01</v>
      </c>
      <c r="P284" s="229">
        <v>0</v>
      </c>
      <c r="Q284" s="229">
        <f>ROUND(E284*P284,2)</f>
        <v>0</v>
      </c>
      <c r="R284" s="230"/>
      <c r="S284" s="230" t="s">
        <v>374</v>
      </c>
      <c r="T284" s="230" t="s">
        <v>127</v>
      </c>
      <c r="U284" s="230">
        <v>0</v>
      </c>
      <c r="V284" s="230">
        <f>ROUND(E284*U284,2)</f>
        <v>0</v>
      </c>
      <c r="W284" s="230"/>
      <c r="X284" s="230" t="s">
        <v>291</v>
      </c>
      <c r="Y284" s="230" t="s">
        <v>129</v>
      </c>
      <c r="Z284" s="210"/>
      <c r="AA284" s="210"/>
      <c r="AB284" s="210"/>
      <c r="AC284" s="210"/>
      <c r="AD284" s="210"/>
      <c r="AE284" s="210"/>
      <c r="AF284" s="210"/>
      <c r="AG284" s="210" t="s">
        <v>292</v>
      </c>
      <c r="AH284" s="210"/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outlineLevel="2" x14ac:dyDescent="0.2">
      <c r="A285" s="227"/>
      <c r="B285" s="228"/>
      <c r="C285" s="263" t="s">
        <v>427</v>
      </c>
      <c r="D285" s="232"/>
      <c r="E285" s="233">
        <v>4</v>
      </c>
      <c r="F285" s="230"/>
      <c r="G285" s="230"/>
      <c r="H285" s="230"/>
      <c r="I285" s="230"/>
      <c r="J285" s="230"/>
      <c r="K285" s="230"/>
      <c r="L285" s="230"/>
      <c r="M285" s="230"/>
      <c r="N285" s="229"/>
      <c r="O285" s="229"/>
      <c r="P285" s="229"/>
      <c r="Q285" s="229"/>
      <c r="R285" s="230"/>
      <c r="S285" s="230"/>
      <c r="T285" s="230"/>
      <c r="U285" s="230"/>
      <c r="V285" s="230"/>
      <c r="W285" s="230"/>
      <c r="X285" s="230"/>
      <c r="Y285" s="230"/>
      <c r="Z285" s="210"/>
      <c r="AA285" s="210"/>
      <c r="AB285" s="210"/>
      <c r="AC285" s="210"/>
      <c r="AD285" s="210"/>
      <c r="AE285" s="210"/>
      <c r="AF285" s="210"/>
      <c r="AG285" s="210" t="s">
        <v>132</v>
      </c>
      <c r="AH285" s="210">
        <v>0</v>
      </c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1" x14ac:dyDescent="0.2">
      <c r="A286" s="249">
        <v>75</v>
      </c>
      <c r="B286" s="250" t="s">
        <v>428</v>
      </c>
      <c r="C286" s="262" t="s">
        <v>429</v>
      </c>
      <c r="D286" s="251" t="s">
        <v>327</v>
      </c>
      <c r="E286" s="252">
        <v>1</v>
      </c>
      <c r="F286" s="253"/>
      <c r="G286" s="254">
        <f>ROUND(E286*F286,2)</f>
        <v>0</v>
      </c>
      <c r="H286" s="231"/>
      <c r="I286" s="230">
        <f>ROUND(E286*H286,2)</f>
        <v>0</v>
      </c>
      <c r="J286" s="231"/>
      <c r="K286" s="230">
        <f>ROUND(E286*J286,2)</f>
        <v>0</v>
      </c>
      <c r="L286" s="230">
        <v>21</v>
      </c>
      <c r="M286" s="230">
        <f>G286*(1+L286/100)</f>
        <v>0</v>
      </c>
      <c r="N286" s="229">
        <v>2.3999999999999998E-3</v>
      </c>
      <c r="O286" s="229">
        <f>ROUND(E286*N286,2)</f>
        <v>0</v>
      </c>
      <c r="P286" s="229">
        <v>0</v>
      </c>
      <c r="Q286" s="229">
        <f>ROUND(E286*P286,2)</f>
        <v>0</v>
      </c>
      <c r="R286" s="230"/>
      <c r="S286" s="230" t="s">
        <v>374</v>
      </c>
      <c r="T286" s="230" t="s">
        <v>127</v>
      </c>
      <c r="U286" s="230">
        <v>0</v>
      </c>
      <c r="V286" s="230">
        <f>ROUND(E286*U286,2)</f>
        <v>0</v>
      </c>
      <c r="W286" s="230"/>
      <c r="X286" s="230" t="s">
        <v>291</v>
      </c>
      <c r="Y286" s="230" t="s">
        <v>129</v>
      </c>
      <c r="Z286" s="210"/>
      <c r="AA286" s="210"/>
      <c r="AB286" s="210"/>
      <c r="AC286" s="210"/>
      <c r="AD286" s="210"/>
      <c r="AE286" s="210"/>
      <c r="AF286" s="210"/>
      <c r="AG286" s="210" t="s">
        <v>292</v>
      </c>
      <c r="AH286" s="210"/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2" x14ac:dyDescent="0.2">
      <c r="A287" s="227"/>
      <c r="B287" s="228"/>
      <c r="C287" s="263" t="s">
        <v>430</v>
      </c>
      <c r="D287" s="232"/>
      <c r="E287" s="233">
        <v>1</v>
      </c>
      <c r="F287" s="230"/>
      <c r="G287" s="230"/>
      <c r="H287" s="230"/>
      <c r="I287" s="230"/>
      <c r="J287" s="230"/>
      <c r="K287" s="230"/>
      <c r="L287" s="230"/>
      <c r="M287" s="230"/>
      <c r="N287" s="229"/>
      <c r="O287" s="229"/>
      <c r="P287" s="229"/>
      <c r="Q287" s="229"/>
      <c r="R287" s="230"/>
      <c r="S287" s="230"/>
      <c r="T287" s="230"/>
      <c r="U287" s="230"/>
      <c r="V287" s="230"/>
      <c r="W287" s="230"/>
      <c r="X287" s="230"/>
      <c r="Y287" s="230"/>
      <c r="Z287" s="210"/>
      <c r="AA287" s="210"/>
      <c r="AB287" s="210"/>
      <c r="AC287" s="210"/>
      <c r="AD287" s="210"/>
      <c r="AE287" s="210"/>
      <c r="AF287" s="210"/>
      <c r="AG287" s="210" t="s">
        <v>132</v>
      </c>
      <c r="AH287" s="210">
        <v>0</v>
      </c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1" x14ac:dyDescent="0.2">
      <c r="A288" s="255">
        <v>76</v>
      </c>
      <c r="B288" s="256" t="s">
        <v>431</v>
      </c>
      <c r="C288" s="267" t="s">
        <v>432</v>
      </c>
      <c r="D288" s="257" t="s">
        <v>327</v>
      </c>
      <c r="E288" s="258">
        <v>4</v>
      </c>
      <c r="F288" s="259"/>
      <c r="G288" s="260">
        <f>ROUND(E288*F288,2)</f>
        <v>0</v>
      </c>
      <c r="H288" s="231"/>
      <c r="I288" s="230">
        <f>ROUND(E288*H288,2)</f>
        <v>0</v>
      </c>
      <c r="J288" s="231"/>
      <c r="K288" s="230">
        <f>ROUND(E288*J288,2)</f>
        <v>0</v>
      </c>
      <c r="L288" s="230">
        <v>21</v>
      </c>
      <c r="M288" s="230">
        <f>G288*(1+L288/100)</f>
        <v>0</v>
      </c>
      <c r="N288" s="229">
        <v>0.109</v>
      </c>
      <c r="O288" s="229">
        <f>ROUND(E288*N288,2)</f>
        <v>0.44</v>
      </c>
      <c r="P288" s="229">
        <v>0</v>
      </c>
      <c r="Q288" s="229">
        <f>ROUND(E288*P288,2)</f>
        <v>0</v>
      </c>
      <c r="R288" s="230" t="s">
        <v>290</v>
      </c>
      <c r="S288" s="230" t="s">
        <v>127</v>
      </c>
      <c r="T288" s="230" t="s">
        <v>127</v>
      </c>
      <c r="U288" s="230">
        <v>0</v>
      </c>
      <c r="V288" s="230">
        <f>ROUND(E288*U288,2)</f>
        <v>0</v>
      </c>
      <c r="W288" s="230"/>
      <c r="X288" s="230" t="s">
        <v>291</v>
      </c>
      <c r="Y288" s="230" t="s">
        <v>129</v>
      </c>
      <c r="Z288" s="210"/>
      <c r="AA288" s="210"/>
      <c r="AB288" s="210"/>
      <c r="AC288" s="210"/>
      <c r="AD288" s="210"/>
      <c r="AE288" s="210"/>
      <c r="AF288" s="210"/>
      <c r="AG288" s="210" t="s">
        <v>292</v>
      </c>
      <c r="AH288" s="210"/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1" x14ac:dyDescent="0.2">
      <c r="A289" s="255">
        <v>77</v>
      </c>
      <c r="B289" s="256" t="s">
        <v>433</v>
      </c>
      <c r="C289" s="267" t="s">
        <v>434</v>
      </c>
      <c r="D289" s="257" t="s">
        <v>327</v>
      </c>
      <c r="E289" s="258">
        <v>4</v>
      </c>
      <c r="F289" s="259"/>
      <c r="G289" s="260">
        <f>ROUND(E289*F289,2)</f>
        <v>0</v>
      </c>
      <c r="H289" s="231"/>
      <c r="I289" s="230">
        <f>ROUND(E289*H289,2)</f>
        <v>0</v>
      </c>
      <c r="J289" s="231"/>
      <c r="K289" s="230">
        <f>ROUND(E289*J289,2)</f>
        <v>0</v>
      </c>
      <c r="L289" s="230">
        <v>21</v>
      </c>
      <c r="M289" s="230">
        <f>G289*(1+L289/100)</f>
        <v>0</v>
      </c>
      <c r="N289" s="229">
        <v>8.5000000000000006E-3</v>
      </c>
      <c r="O289" s="229">
        <f>ROUND(E289*N289,2)</f>
        <v>0.03</v>
      </c>
      <c r="P289" s="229">
        <v>0</v>
      </c>
      <c r="Q289" s="229">
        <f>ROUND(E289*P289,2)</f>
        <v>0</v>
      </c>
      <c r="R289" s="230" t="s">
        <v>290</v>
      </c>
      <c r="S289" s="230" t="s">
        <v>127</v>
      </c>
      <c r="T289" s="230" t="s">
        <v>127</v>
      </c>
      <c r="U289" s="230">
        <v>0</v>
      </c>
      <c r="V289" s="230">
        <f>ROUND(E289*U289,2)</f>
        <v>0</v>
      </c>
      <c r="W289" s="230"/>
      <c r="X289" s="230" t="s">
        <v>291</v>
      </c>
      <c r="Y289" s="230" t="s">
        <v>129</v>
      </c>
      <c r="Z289" s="210"/>
      <c r="AA289" s="210"/>
      <c r="AB289" s="210"/>
      <c r="AC289" s="210"/>
      <c r="AD289" s="210"/>
      <c r="AE289" s="210"/>
      <c r="AF289" s="210"/>
      <c r="AG289" s="210" t="s">
        <v>292</v>
      </c>
      <c r="AH289" s="210"/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ht="22.5" outlineLevel="1" x14ac:dyDescent="0.2">
      <c r="A290" s="255">
        <v>78</v>
      </c>
      <c r="B290" s="256" t="s">
        <v>435</v>
      </c>
      <c r="C290" s="267" t="s">
        <v>436</v>
      </c>
      <c r="D290" s="257" t="s">
        <v>327</v>
      </c>
      <c r="E290" s="258">
        <v>4</v>
      </c>
      <c r="F290" s="259"/>
      <c r="G290" s="260">
        <f>ROUND(E290*F290,2)</f>
        <v>0</v>
      </c>
      <c r="H290" s="231"/>
      <c r="I290" s="230">
        <f>ROUND(E290*H290,2)</f>
        <v>0</v>
      </c>
      <c r="J290" s="231"/>
      <c r="K290" s="230">
        <f>ROUND(E290*J290,2)</f>
        <v>0</v>
      </c>
      <c r="L290" s="230">
        <v>21</v>
      </c>
      <c r="M290" s="230">
        <f>G290*(1+L290/100)</f>
        <v>0</v>
      </c>
      <c r="N290" s="229">
        <v>7.1999999999999995E-2</v>
      </c>
      <c r="O290" s="229">
        <f>ROUND(E290*N290,2)</f>
        <v>0.28999999999999998</v>
      </c>
      <c r="P290" s="229">
        <v>0</v>
      </c>
      <c r="Q290" s="229">
        <f>ROUND(E290*P290,2)</f>
        <v>0</v>
      </c>
      <c r="R290" s="230" t="s">
        <v>290</v>
      </c>
      <c r="S290" s="230" t="s">
        <v>127</v>
      </c>
      <c r="T290" s="230" t="s">
        <v>127</v>
      </c>
      <c r="U290" s="230">
        <v>0</v>
      </c>
      <c r="V290" s="230">
        <f>ROUND(E290*U290,2)</f>
        <v>0</v>
      </c>
      <c r="W290" s="230"/>
      <c r="X290" s="230" t="s">
        <v>291</v>
      </c>
      <c r="Y290" s="230" t="s">
        <v>129</v>
      </c>
      <c r="Z290" s="210"/>
      <c r="AA290" s="210"/>
      <c r="AB290" s="210"/>
      <c r="AC290" s="210"/>
      <c r="AD290" s="210"/>
      <c r="AE290" s="210"/>
      <c r="AF290" s="210"/>
      <c r="AG290" s="210" t="s">
        <v>292</v>
      </c>
      <c r="AH290" s="210"/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1" x14ac:dyDescent="0.2">
      <c r="A291" s="255">
        <v>79</v>
      </c>
      <c r="B291" s="256" t="s">
        <v>437</v>
      </c>
      <c r="C291" s="267" t="s">
        <v>438</v>
      </c>
      <c r="D291" s="257" t="s">
        <v>327</v>
      </c>
      <c r="E291" s="258">
        <v>4</v>
      </c>
      <c r="F291" s="259"/>
      <c r="G291" s="260">
        <f>ROUND(E291*F291,2)</f>
        <v>0</v>
      </c>
      <c r="H291" s="231"/>
      <c r="I291" s="230">
        <f>ROUND(E291*H291,2)</f>
        <v>0</v>
      </c>
      <c r="J291" s="231"/>
      <c r="K291" s="230">
        <f>ROUND(E291*J291,2)</f>
        <v>0</v>
      </c>
      <c r="L291" s="230">
        <v>21</v>
      </c>
      <c r="M291" s="230">
        <f>G291*(1+L291/100)</f>
        <v>0</v>
      </c>
      <c r="N291" s="229">
        <v>0.111</v>
      </c>
      <c r="O291" s="229">
        <f>ROUND(E291*N291,2)</f>
        <v>0.44</v>
      </c>
      <c r="P291" s="229">
        <v>0</v>
      </c>
      <c r="Q291" s="229">
        <f>ROUND(E291*P291,2)</f>
        <v>0</v>
      </c>
      <c r="R291" s="230" t="s">
        <v>290</v>
      </c>
      <c r="S291" s="230" t="s">
        <v>127</v>
      </c>
      <c r="T291" s="230" t="s">
        <v>127</v>
      </c>
      <c r="U291" s="230">
        <v>0</v>
      </c>
      <c r="V291" s="230">
        <f>ROUND(E291*U291,2)</f>
        <v>0</v>
      </c>
      <c r="W291" s="230"/>
      <c r="X291" s="230" t="s">
        <v>291</v>
      </c>
      <c r="Y291" s="230" t="s">
        <v>129</v>
      </c>
      <c r="Z291" s="210"/>
      <c r="AA291" s="210"/>
      <c r="AB291" s="210"/>
      <c r="AC291" s="210"/>
      <c r="AD291" s="210"/>
      <c r="AE291" s="210"/>
      <c r="AF291" s="210"/>
      <c r="AG291" s="210" t="s">
        <v>292</v>
      </c>
      <c r="AH291" s="210"/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ht="22.5" outlineLevel="1" x14ac:dyDescent="0.2">
      <c r="A292" s="255">
        <v>80</v>
      </c>
      <c r="B292" s="256" t="s">
        <v>439</v>
      </c>
      <c r="C292" s="267" t="s">
        <v>440</v>
      </c>
      <c r="D292" s="257" t="s">
        <v>327</v>
      </c>
      <c r="E292" s="258">
        <v>4</v>
      </c>
      <c r="F292" s="259"/>
      <c r="G292" s="260">
        <f>ROUND(E292*F292,2)</f>
        <v>0</v>
      </c>
      <c r="H292" s="231"/>
      <c r="I292" s="230">
        <f>ROUND(E292*H292,2)</f>
        <v>0</v>
      </c>
      <c r="J292" s="231"/>
      <c r="K292" s="230">
        <f>ROUND(E292*J292,2)</f>
        <v>0</v>
      </c>
      <c r="L292" s="230">
        <v>21</v>
      </c>
      <c r="M292" s="230">
        <f>G292*(1+L292/100)</f>
        <v>0</v>
      </c>
      <c r="N292" s="229">
        <v>0.14499999999999999</v>
      </c>
      <c r="O292" s="229">
        <f>ROUND(E292*N292,2)</f>
        <v>0.57999999999999996</v>
      </c>
      <c r="P292" s="229">
        <v>0</v>
      </c>
      <c r="Q292" s="229">
        <f>ROUND(E292*P292,2)</f>
        <v>0</v>
      </c>
      <c r="R292" s="230" t="s">
        <v>290</v>
      </c>
      <c r="S292" s="230" t="s">
        <v>127</v>
      </c>
      <c r="T292" s="230" t="s">
        <v>127</v>
      </c>
      <c r="U292" s="230">
        <v>0</v>
      </c>
      <c r="V292" s="230">
        <f>ROUND(E292*U292,2)</f>
        <v>0</v>
      </c>
      <c r="W292" s="230"/>
      <c r="X292" s="230" t="s">
        <v>291</v>
      </c>
      <c r="Y292" s="230" t="s">
        <v>129</v>
      </c>
      <c r="Z292" s="210"/>
      <c r="AA292" s="210"/>
      <c r="AB292" s="210"/>
      <c r="AC292" s="210"/>
      <c r="AD292" s="210"/>
      <c r="AE292" s="210"/>
      <c r="AF292" s="210"/>
      <c r="AG292" s="210" t="s">
        <v>292</v>
      </c>
      <c r="AH292" s="210"/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1" x14ac:dyDescent="0.2">
      <c r="A293" s="255">
        <v>81</v>
      </c>
      <c r="B293" s="256" t="s">
        <v>441</v>
      </c>
      <c r="C293" s="267" t="s">
        <v>442</v>
      </c>
      <c r="D293" s="257" t="s">
        <v>327</v>
      </c>
      <c r="E293" s="258">
        <v>4</v>
      </c>
      <c r="F293" s="259"/>
      <c r="G293" s="260">
        <f>ROUND(E293*F293,2)</f>
        <v>0</v>
      </c>
      <c r="H293" s="231"/>
      <c r="I293" s="230">
        <f>ROUND(E293*H293,2)</f>
        <v>0</v>
      </c>
      <c r="J293" s="231"/>
      <c r="K293" s="230">
        <f>ROUND(E293*J293,2)</f>
        <v>0</v>
      </c>
      <c r="L293" s="230">
        <v>21</v>
      </c>
      <c r="M293" s="230">
        <f>G293*(1+L293/100)</f>
        <v>0</v>
      </c>
      <c r="N293" s="229">
        <v>2.7E-2</v>
      </c>
      <c r="O293" s="229">
        <f>ROUND(E293*N293,2)</f>
        <v>0.11</v>
      </c>
      <c r="P293" s="229">
        <v>0</v>
      </c>
      <c r="Q293" s="229">
        <f>ROUND(E293*P293,2)</f>
        <v>0</v>
      </c>
      <c r="R293" s="230" t="s">
        <v>290</v>
      </c>
      <c r="S293" s="230" t="s">
        <v>127</v>
      </c>
      <c r="T293" s="230" t="s">
        <v>127</v>
      </c>
      <c r="U293" s="230">
        <v>0</v>
      </c>
      <c r="V293" s="230">
        <f>ROUND(E293*U293,2)</f>
        <v>0</v>
      </c>
      <c r="W293" s="230"/>
      <c r="X293" s="230" t="s">
        <v>291</v>
      </c>
      <c r="Y293" s="230" t="s">
        <v>129</v>
      </c>
      <c r="Z293" s="210"/>
      <c r="AA293" s="210"/>
      <c r="AB293" s="210"/>
      <c r="AC293" s="210"/>
      <c r="AD293" s="210"/>
      <c r="AE293" s="210"/>
      <c r="AF293" s="210"/>
      <c r="AG293" s="210" t="s">
        <v>292</v>
      </c>
      <c r="AH293" s="210"/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x14ac:dyDescent="0.2">
      <c r="A294" s="242" t="s">
        <v>122</v>
      </c>
      <c r="B294" s="243" t="s">
        <v>82</v>
      </c>
      <c r="C294" s="261" t="s">
        <v>83</v>
      </c>
      <c r="D294" s="244"/>
      <c r="E294" s="245"/>
      <c r="F294" s="246"/>
      <c r="G294" s="247">
        <f>SUMIF(AG295:AG334,"&lt;&gt;NOR",G295:G334)</f>
        <v>0</v>
      </c>
      <c r="H294" s="241"/>
      <c r="I294" s="241">
        <f>SUM(I295:I334)</f>
        <v>0</v>
      </c>
      <c r="J294" s="241"/>
      <c r="K294" s="241">
        <f>SUM(K295:K334)</f>
        <v>0</v>
      </c>
      <c r="L294" s="241"/>
      <c r="M294" s="241">
        <f>SUM(M295:M334)</f>
        <v>0</v>
      </c>
      <c r="N294" s="240"/>
      <c r="O294" s="240">
        <f>SUM(O295:O334)</f>
        <v>243.05</v>
      </c>
      <c r="P294" s="240"/>
      <c r="Q294" s="240">
        <f>SUM(Q295:Q334)</f>
        <v>0</v>
      </c>
      <c r="R294" s="241"/>
      <c r="S294" s="241"/>
      <c r="T294" s="241"/>
      <c r="U294" s="241"/>
      <c r="V294" s="241">
        <f>SUM(V295:V334)</f>
        <v>247.63000000000002</v>
      </c>
      <c r="W294" s="241"/>
      <c r="X294" s="241"/>
      <c r="Y294" s="241"/>
      <c r="AG294" t="s">
        <v>123</v>
      </c>
    </row>
    <row r="295" spans="1:60" outlineLevel="1" x14ac:dyDescent="0.2">
      <c r="A295" s="249">
        <v>82</v>
      </c>
      <c r="B295" s="250" t="s">
        <v>443</v>
      </c>
      <c r="C295" s="262" t="s">
        <v>444</v>
      </c>
      <c r="D295" s="251" t="s">
        <v>327</v>
      </c>
      <c r="E295" s="252">
        <v>2</v>
      </c>
      <c r="F295" s="253"/>
      <c r="G295" s="254">
        <f>ROUND(E295*F295,2)</f>
        <v>0</v>
      </c>
      <c r="H295" s="231"/>
      <c r="I295" s="230">
        <f>ROUND(E295*H295,2)</f>
        <v>0</v>
      </c>
      <c r="J295" s="231"/>
      <c r="K295" s="230">
        <f>ROUND(E295*J295,2)</f>
        <v>0</v>
      </c>
      <c r="L295" s="230">
        <v>21</v>
      </c>
      <c r="M295" s="230">
        <f>G295*(1+L295/100)</f>
        <v>0</v>
      </c>
      <c r="N295" s="229">
        <v>0.25080000000000002</v>
      </c>
      <c r="O295" s="229">
        <f>ROUND(E295*N295,2)</f>
        <v>0.5</v>
      </c>
      <c r="P295" s="229">
        <v>0</v>
      </c>
      <c r="Q295" s="229">
        <f>ROUND(E295*P295,2)</f>
        <v>0</v>
      </c>
      <c r="R295" s="230"/>
      <c r="S295" s="230" t="s">
        <v>127</v>
      </c>
      <c r="T295" s="230" t="s">
        <v>127</v>
      </c>
      <c r="U295" s="230">
        <v>0.81799999999999995</v>
      </c>
      <c r="V295" s="230">
        <f>ROUND(E295*U295,2)</f>
        <v>1.64</v>
      </c>
      <c r="W295" s="230"/>
      <c r="X295" s="230" t="s">
        <v>128</v>
      </c>
      <c r="Y295" s="230" t="s">
        <v>129</v>
      </c>
      <c r="Z295" s="210"/>
      <c r="AA295" s="210"/>
      <c r="AB295" s="210"/>
      <c r="AC295" s="210"/>
      <c r="AD295" s="210"/>
      <c r="AE295" s="210"/>
      <c r="AF295" s="210"/>
      <c r="AG295" s="210" t="s">
        <v>130</v>
      </c>
      <c r="AH295" s="210"/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2" x14ac:dyDescent="0.2">
      <c r="A296" s="227"/>
      <c r="B296" s="228"/>
      <c r="C296" s="263" t="s">
        <v>445</v>
      </c>
      <c r="D296" s="232"/>
      <c r="E296" s="233">
        <v>2</v>
      </c>
      <c r="F296" s="230"/>
      <c r="G296" s="230"/>
      <c r="H296" s="230"/>
      <c r="I296" s="230"/>
      <c r="J296" s="230"/>
      <c r="K296" s="230"/>
      <c r="L296" s="230"/>
      <c r="M296" s="230"/>
      <c r="N296" s="229"/>
      <c r="O296" s="229"/>
      <c r="P296" s="229"/>
      <c r="Q296" s="229"/>
      <c r="R296" s="230"/>
      <c r="S296" s="230"/>
      <c r="T296" s="230"/>
      <c r="U296" s="230"/>
      <c r="V296" s="230"/>
      <c r="W296" s="230"/>
      <c r="X296" s="230"/>
      <c r="Y296" s="230"/>
      <c r="Z296" s="210"/>
      <c r="AA296" s="210"/>
      <c r="AB296" s="210"/>
      <c r="AC296" s="210"/>
      <c r="AD296" s="210"/>
      <c r="AE296" s="210"/>
      <c r="AF296" s="210"/>
      <c r="AG296" s="210" t="s">
        <v>132</v>
      </c>
      <c r="AH296" s="210">
        <v>0</v>
      </c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ht="22.5" outlineLevel="1" x14ac:dyDescent="0.2">
      <c r="A297" s="249">
        <v>83</v>
      </c>
      <c r="B297" s="250" t="s">
        <v>446</v>
      </c>
      <c r="C297" s="262" t="s">
        <v>447</v>
      </c>
      <c r="D297" s="251" t="s">
        <v>327</v>
      </c>
      <c r="E297" s="252">
        <v>1</v>
      </c>
      <c r="F297" s="253"/>
      <c r="G297" s="254">
        <f>ROUND(E297*F297,2)</f>
        <v>0</v>
      </c>
      <c r="H297" s="231"/>
      <c r="I297" s="230">
        <f>ROUND(E297*H297,2)</f>
        <v>0</v>
      </c>
      <c r="J297" s="231"/>
      <c r="K297" s="230">
        <f>ROUND(E297*J297,2)</f>
        <v>0</v>
      </c>
      <c r="L297" s="230">
        <v>21</v>
      </c>
      <c r="M297" s="230">
        <f>G297*(1+L297/100)</f>
        <v>0</v>
      </c>
      <c r="N297" s="229">
        <v>0</v>
      </c>
      <c r="O297" s="229">
        <f>ROUND(E297*N297,2)</f>
        <v>0</v>
      </c>
      <c r="P297" s="229">
        <v>0</v>
      </c>
      <c r="Q297" s="229">
        <f>ROUND(E297*P297,2)</f>
        <v>0</v>
      </c>
      <c r="R297" s="230"/>
      <c r="S297" s="230" t="s">
        <v>127</v>
      </c>
      <c r="T297" s="230" t="s">
        <v>127</v>
      </c>
      <c r="U297" s="230">
        <v>0.2</v>
      </c>
      <c r="V297" s="230">
        <f>ROUND(E297*U297,2)</f>
        <v>0.2</v>
      </c>
      <c r="W297" s="230"/>
      <c r="X297" s="230" t="s">
        <v>128</v>
      </c>
      <c r="Y297" s="230" t="s">
        <v>129</v>
      </c>
      <c r="Z297" s="210"/>
      <c r="AA297" s="210"/>
      <c r="AB297" s="210"/>
      <c r="AC297" s="210"/>
      <c r="AD297" s="210"/>
      <c r="AE297" s="210"/>
      <c r="AF297" s="210"/>
      <c r="AG297" s="210" t="s">
        <v>130</v>
      </c>
      <c r="AH297" s="210"/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2" x14ac:dyDescent="0.2">
      <c r="A298" s="227"/>
      <c r="B298" s="228"/>
      <c r="C298" s="263" t="s">
        <v>448</v>
      </c>
      <c r="D298" s="232"/>
      <c r="E298" s="233">
        <v>1</v>
      </c>
      <c r="F298" s="230"/>
      <c r="G298" s="230"/>
      <c r="H298" s="230"/>
      <c r="I298" s="230"/>
      <c r="J298" s="230"/>
      <c r="K298" s="230"/>
      <c r="L298" s="230"/>
      <c r="M298" s="230"/>
      <c r="N298" s="229"/>
      <c r="O298" s="229"/>
      <c r="P298" s="229"/>
      <c r="Q298" s="229"/>
      <c r="R298" s="230"/>
      <c r="S298" s="230"/>
      <c r="T298" s="230"/>
      <c r="U298" s="230"/>
      <c r="V298" s="230"/>
      <c r="W298" s="230"/>
      <c r="X298" s="230"/>
      <c r="Y298" s="230"/>
      <c r="Z298" s="210"/>
      <c r="AA298" s="210"/>
      <c r="AB298" s="210"/>
      <c r="AC298" s="210"/>
      <c r="AD298" s="210"/>
      <c r="AE298" s="210"/>
      <c r="AF298" s="210"/>
      <c r="AG298" s="210" t="s">
        <v>132</v>
      </c>
      <c r="AH298" s="210">
        <v>0</v>
      </c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ht="22.5" outlineLevel="1" x14ac:dyDescent="0.2">
      <c r="A299" s="249">
        <v>84</v>
      </c>
      <c r="B299" s="250" t="s">
        <v>449</v>
      </c>
      <c r="C299" s="262" t="s">
        <v>450</v>
      </c>
      <c r="D299" s="251" t="s">
        <v>166</v>
      </c>
      <c r="E299" s="252">
        <v>84.6</v>
      </c>
      <c r="F299" s="253"/>
      <c r="G299" s="254">
        <f>ROUND(E299*F299,2)</f>
        <v>0</v>
      </c>
      <c r="H299" s="231"/>
      <c r="I299" s="230">
        <f>ROUND(E299*H299,2)</f>
        <v>0</v>
      </c>
      <c r="J299" s="231"/>
      <c r="K299" s="230">
        <f>ROUND(E299*J299,2)</f>
        <v>0</v>
      </c>
      <c r="L299" s="230">
        <v>21</v>
      </c>
      <c r="M299" s="230">
        <f>G299*(1+L299/100)</f>
        <v>0</v>
      </c>
      <c r="N299" s="229">
        <v>0.12472</v>
      </c>
      <c r="O299" s="229">
        <f>ROUND(E299*N299,2)</f>
        <v>10.55</v>
      </c>
      <c r="P299" s="229">
        <v>0</v>
      </c>
      <c r="Q299" s="229">
        <f>ROUND(E299*P299,2)</f>
        <v>0</v>
      </c>
      <c r="R299" s="230"/>
      <c r="S299" s="230" t="s">
        <v>127</v>
      </c>
      <c r="T299" s="230" t="s">
        <v>127</v>
      </c>
      <c r="U299" s="230">
        <v>0.14000000000000001</v>
      </c>
      <c r="V299" s="230">
        <f>ROUND(E299*U299,2)</f>
        <v>11.84</v>
      </c>
      <c r="W299" s="230"/>
      <c r="X299" s="230" t="s">
        <v>128</v>
      </c>
      <c r="Y299" s="230" t="s">
        <v>129</v>
      </c>
      <c r="Z299" s="210"/>
      <c r="AA299" s="210"/>
      <c r="AB299" s="210"/>
      <c r="AC299" s="210"/>
      <c r="AD299" s="210"/>
      <c r="AE299" s="210"/>
      <c r="AF299" s="210"/>
      <c r="AG299" s="210" t="s">
        <v>130</v>
      </c>
      <c r="AH299" s="210"/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ht="33.75" outlineLevel="2" x14ac:dyDescent="0.2">
      <c r="A300" s="227"/>
      <c r="B300" s="228"/>
      <c r="C300" s="263" t="s">
        <v>451</v>
      </c>
      <c r="D300" s="232"/>
      <c r="E300" s="233">
        <v>47.6</v>
      </c>
      <c r="F300" s="230"/>
      <c r="G300" s="230"/>
      <c r="H300" s="230"/>
      <c r="I300" s="230"/>
      <c r="J300" s="230"/>
      <c r="K300" s="230"/>
      <c r="L300" s="230"/>
      <c r="M300" s="230"/>
      <c r="N300" s="229"/>
      <c r="O300" s="229"/>
      <c r="P300" s="229"/>
      <c r="Q300" s="229"/>
      <c r="R300" s="230"/>
      <c r="S300" s="230"/>
      <c r="T300" s="230"/>
      <c r="U300" s="230"/>
      <c r="V300" s="230"/>
      <c r="W300" s="230"/>
      <c r="X300" s="230"/>
      <c r="Y300" s="230"/>
      <c r="Z300" s="210"/>
      <c r="AA300" s="210"/>
      <c r="AB300" s="210"/>
      <c r="AC300" s="210"/>
      <c r="AD300" s="210"/>
      <c r="AE300" s="210"/>
      <c r="AF300" s="210"/>
      <c r="AG300" s="210" t="s">
        <v>132</v>
      </c>
      <c r="AH300" s="210">
        <v>0</v>
      </c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ht="22.5" outlineLevel="3" x14ac:dyDescent="0.2">
      <c r="A301" s="227"/>
      <c r="B301" s="228"/>
      <c r="C301" s="263" t="s">
        <v>452</v>
      </c>
      <c r="D301" s="232"/>
      <c r="E301" s="233">
        <v>37</v>
      </c>
      <c r="F301" s="230"/>
      <c r="G301" s="230"/>
      <c r="H301" s="230"/>
      <c r="I301" s="230"/>
      <c r="J301" s="230"/>
      <c r="K301" s="230"/>
      <c r="L301" s="230"/>
      <c r="M301" s="230"/>
      <c r="N301" s="229"/>
      <c r="O301" s="229"/>
      <c r="P301" s="229"/>
      <c r="Q301" s="229"/>
      <c r="R301" s="230"/>
      <c r="S301" s="230"/>
      <c r="T301" s="230"/>
      <c r="U301" s="230"/>
      <c r="V301" s="230"/>
      <c r="W301" s="230"/>
      <c r="X301" s="230"/>
      <c r="Y301" s="230"/>
      <c r="Z301" s="210"/>
      <c r="AA301" s="210"/>
      <c r="AB301" s="210"/>
      <c r="AC301" s="210"/>
      <c r="AD301" s="210"/>
      <c r="AE301" s="210"/>
      <c r="AF301" s="210"/>
      <c r="AG301" s="210" t="s">
        <v>132</v>
      </c>
      <c r="AH301" s="210">
        <v>0</v>
      </c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ht="22.5" outlineLevel="1" x14ac:dyDescent="0.2">
      <c r="A302" s="249">
        <v>85</v>
      </c>
      <c r="B302" s="250" t="s">
        <v>453</v>
      </c>
      <c r="C302" s="262" t="s">
        <v>454</v>
      </c>
      <c r="D302" s="251" t="s">
        <v>166</v>
      </c>
      <c r="E302" s="252">
        <v>308.54000000000002</v>
      </c>
      <c r="F302" s="253"/>
      <c r="G302" s="254">
        <f>ROUND(E302*F302,2)</f>
        <v>0</v>
      </c>
      <c r="H302" s="231"/>
      <c r="I302" s="230">
        <f>ROUND(E302*H302,2)</f>
        <v>0</v>
      </c>
      <c r="J302" s="231"/>
      <c r="K302" s="230">
        <f>ROUND(E302*J302,2)</f>
        <v>0</v>
      </c>
      <c r="L302" s="230">
        <v>21</v>
      </c>
      <c r="M302" s="230">
        <f>G302*(1+L302/100)</f>
        <v>0</v>
      </c>
      <c r="N302" s="229">
        <v>0.188</v>
      </c>
      <c r="O302" s="229">
        <f>ROUND(E302*N302,2)</f>
        <v>58.01</v>
      </c>
      <c r="P302" s="229">
        <v>0</v>
      </c>
      <c r="Q302" s="229">
        <f>ROUND(E302*P302,2)</f>
        <v>0</v>
      </c>
      <c r="R302" s="230"/>
      <c r="S302" s="230" t="s">
        <v>127</v>
      </c>
      <c r="T302" s="230" t="s">
        <v>127</v>
      </c>
      <c r="U302" s="230">
        <v>0.27200000000000002</v>
      </c>
      <c r="V302" s="230">
        <f>ROUND(E302*U302,2)</f>
        <v>83.92</v>
      </c>
      <c r="W302" s="230"/>
      <c r="X302" s="230" t="s">
        <v>128</v>
      </c>
      <c r="Y302" s="230" t="s">
        <v>129</v>
      </c>
      <c r="Z302" s="210"/>
      <c r="AA302" s="210"/>
      <c r="AB302" s="210"/>
      <c r="AC302" s="210"/>
      <c r="AD302" s="210"/>
      <c r="AE302" s="210"/>
      <c r="AF302" s="210"/>
      <c r="AG302" s="210" t="s">
        <v>130</v>
      </c>
      <c r="AH302" s="210"/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ht="33.75" outlineLevel="2" x14ac:dyDescent="0.2">
      <c r="A303" s="227"/>
      <c r="B303" s="228"/>
      <c r="C303" s="263" t="s">
        <v>455</v>
      </c>
      <c r="D303" s="232"/>
      <c r="E303" s="233">
        <v>123.94</v>
      </c>
      <c r="F303" s="230"/>
      <c r="G303" s="230"/>
      <c r="H303" s="230"/>
      <c r="I303" s="230"/>
      <c r="J303" s="230"/>
      <c r="K303" s="230"/>
      <c r="L303" s="230"/>
      <c r="M303" s="230"/>
      <c r="N303" s="229"/>
      <c r="O303" s="229"/>
      <c r="P303" s="229"/>
      <c r="Q303" s="229"/>
      <c r="R303" s="230"/>
      <c r="S303" s="230"/>
      <c r="T303" s="230"/>
      <c r="U303" s="230"/>
      <c r="V303" s="230"/>
      <c r="W303" s="230"/>
      <c r="X303" s="230"/>
      <c r="Y303" s="230"/>
      <c r="Z303" s="210"/>
      <c r="AA303" s="210"/>
      <c r="AB303" s="210"/>
      <c r="AC303" s="210"/>
      <c r="AD303" s="210"/>
      <c r="AE303" s="210"/>
      <c r="AF303" s="210"/>
      <c r="AG303" s="210" t="s">
        <v>132</v>
      </c>
      <c r="AH303" s="210">
        <v>0</v>
      </c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ht="33.75" outlineLevel="3" x14ac:dyDescent="0.2">
      <c r="A304" s="227"/>
      <c r="B304" s="228"/>
      <c r="C304" s="263" t="s">
        <v>456</v>
      </c>
      <c r="D304" s="232"/>
      <c r="E304" s="233">
        <v>111.05</v>
      </c>
      <c r="F304" s="230"/>
      <c r="G304" s="230"/>
      <c r="H304" s="230"/>
      <c r="I304" s="230"/>
      <c r="J304" s="230"/>
      <c r="K304" s="230"/>
      <c r="L304" s="230"/>
      <c r="M304" s="230"/>
      <c r="N304" s="229"/>
      <c r="O304" s="229"/>
      <c r="P304" s="229"/>
      <c r="Q304" s="229"/>
      <c r="R304" s="230"/>
      <c r="S304" s="230"/>
      <c r="T304" s="230"/>
      <c r="U304" s="230"/>
      <c r="V304" s="230"/>
      <c r="W304" s="230"/>
      <c r="X304" s="230"/>
      <c r="Y304" s="230"/>
      <c r="Z304" s="210"/>
      <c r="AA304" s="210"/>
      <c r="AB304" s="210"/>
      <c r="AC304" s="210"/>
      <c r="AD304" s="210"/>
      <c r="AE304" s="210"/>
      <c r="AF304" s="210"/>
      <c r="AG304" s="210" t="s">
        <v>132</v>
      </c>
      <c r="AH304" s="210">
        <v>0</v>
      </c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outlineLevel="3" x14ac:dyDescent="0.2">
      <c r="A305" s="227"/>
      <c r="B305" s="228"/>
      <c r="C305" s="263" t="s">
        <v>457</v>
      </c>
      <c r="D305" s="232"/>
      <c r="E305" s="233">
        <v>25</v>
      </c>
      <c r="F305" s="230"/>
      <c r="G305" s="230"/>
      <c r="H305" s="230"/>
      <c r="I305" s="230"/>
      <c r="J305" s="230"/>
      <c r="K305" s="230"/>
      <c r="L305" s="230"/>
      <c r="M305" s="230"/>
      <c r="N305" s="229"/>
      <c r="O305" s="229"/>
      <c r="P305" s="229"/>
      <c r="Q305" s="229"/>
      <c r="R305" s="230"/>
      <c r="S305" s="230"/>
      <c r="T305" s="230"/>
      <c r="U305" s="230"/>
      <c r="V305" s="230"/>
      <c r="W305" s="230"/>
      <c r="X305" s="230"/>
      <c r="Y305" s="230"/>
      <c r="Z305" s="210"/>
      <c r="AA305" s="210"/>
      <c r="AB305" s="210"/>
      <c r="AC305" s="210"/>
      <c r="AD305" s="210"/>
      <c r="AE305" s="210"/>
      <c r="AF305" s="210"/>
      <c r="AG305" s="210" t="s">
        <v>132</v>
      </c>
      <c r="AH305" s="210">
        <v>0</v>
      </c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3" x14ac:dyDescent="0.2">
      <c r="A306" s="227"/>
      <c r="B306" s="228"/>
      <c r="C306" s="263" t="s">
        <v>458</v>
      </c>
      <c r="D306" s="232"/>
      <c r="E306" s="233">
        <v>48.55</v>
      </c>
      <c r="F306" s="230"/>
      <c r="G306" s="230"/>
      <c r="H306" s="230"/>
      <c r="I306" s="230"/>
      <c r="J306" s="230"/>
      <c r="K306" s="230"/>
      <c r="L306" s="230"/>
      <c r="M306" s="230"/>
      <c r="N306" s="229"/>
      <c r="O306" s="229"/>
      <c r="P306" s="229"/>
      <c r="Q306" s="229"/>
      <c r="R306" s="230"/>
      <c r="S306" s="230"/>
      <c r="T306" s="230"/>
      <c r="U306" s="230"/>
      <c r="V306" s="230"/>
      <c r="W306" s="230"/>
      <c r="X306" s="230"/>
      <c r="Y306" s="230"/>
      <c r="Z306" s="210"/>
      <c r="AA306" s="210"/>
      <c r="AB306" s="210"/>
      <c r="AC306" s="210"/>
      <c r="AD306" s="210"/>
      <c r="AE306" s="210"/>
      <c r="AF306" s="210"/>
      <c r="AG306" s="210" t="s">
        <v>132</v>
      </c>
      <c r="AH306" s="210">
        <v>0</v>
      </c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ht="33.75" outlineLevel="1" x14ac:dyDescent="0.2">
      <c r="A307" s="249">
        <v>86</v>
      </c>
      <c r="B307" s="250" t="s">
        <v>459</v>
      </c>
      <c r="C307" s="262" t="s">
        <v>460</v>
      </c>
      <c r="D307" s="251" t="s">
        <v>166</v>
      </c>
      <c r="E307" s="252">
        <v>253.34</v>
      </c>
      <c r="F307" s="253"/>
      <c r="G307" s="254">
        <f>ROUND(E307*F307,2)</f>
        <v>0</v>
      </c>
      <c r="H307" s="231"/>
      <c r="I307" s="230">
        <f>ROUND(E307*H307,2)</f>
        <v>0</v>
      </c>
      <c r="J307" s="231"/>
      <c r="K307" s="230">
        <f>ROUND(E307*J307,2)</f>
        <v>0</v>
      </c>
      <c r="L307" s="230">
        <v>21</v>
      </c>
      <c r="M307" s="230">
        <f>G307*(1+L307/100)</f>
        <v>0</v>
      </c>
      <c r="N307" s="229">
        <v>0.28349999999999997</v>
      </c>
      <c r="O307" s="229">
        <f>ROUND(E307*N307,2)</f>
        <v>71.819999999999993</v>
      </c>
      <c r="P307" s="229">
        <v>0</v>
      </c>
      <c r="Q307" s="229">
        <f>ROUND(E307*P307,2)</f>
        <v>0</v>
      </c>
      <c r="R307" s="230"/>
      <c r="S307" s="230" t="s">
        <v>127</v>
      </c>
      <c r="T307" s="230" t="s">
        <v>127</v>
      </c>
      <c r="U307" s="230">
        <v>0.4</v>
      </c>
      <c r="V307" s="230">
        <f>ROUND(E307*U307,2)</f>
        <v>101.34</v>
      </c>
      <c r="W307" s="230"/>
      <c r="X307" s="230" t="s">
        <v>128</v>
      </c>
      <c r="Y307" s="230" t="s">
        <v>129</v>
      </c>
      <c r="Z307" s="210"/>
      <c r="AA307" s="210"/>
      <c r="AB307" s="210"/>
      <c r="AC307" s="210"/>
      <c r="AD307" s="210"/>
      <c r="AE307" s="210"/>
      <c r="AF307" s="210"/>
      <c r="AG307" s="210" t="s">
        <v>130</v>
      </c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ht="22.5" outlineLevel="2" x14ac:dyDescent="0.2">
      <c r="A308" s="227"/>
      <c r="B308" s="228"/>
      <c r="C308" s="263" t="s">
        <v>461</v>
      </c>
      <c r="D308" s="232"/>
      <c r="E308" s="233">
        <v>253.34</v>
      </c>
      <c r="F308" s="230"/>
      <c r="G308" s="230"/>
      <c r="H308" s="230"/>
      <c r="I308" s="230"/>
      <c r="J308" s="230"/>
      <c r="K308" s="230"/>
      <c r="L308" s="230"/>
      <c r="M308" s="230"/>
      <c r="N308" s="229"/>
      <c r="O308" s="229"/>
      <c r="P308" s="229"/>
      <c r="Q308" s="229"/>
      <c r="R308" s="230"/>
      <c r="S308" s="230"/>
      <c r="T308" s="230"/>
      <c r="U308" s="230"/>
      <c r="V308" s="230"/>
      <c r="W308" s="230"/>
      <c r="X308" s="230"/>
      <c r="Y308" s="230"/>
      <c r="Z308" s="210"/>
      <c r="AA308" s="210"/>
      <c r="AB308" s="210"/>
      <c r="AC308" s="210"/>
      <c r="AD308" s="210"/>
      <c r="AE308" s="210"/>
      <c r="AF308" s="210"/>
      <c r="AG308" s="210" t="s">
        <v>132</v>
      </c>
      <c r="AH308" s="210">
        <v>0</v>
      </c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</row>
    <row r="309" spans="1:60" outlineLevel="1" x14ac:dyDescent="0.2">
      <c r="A309" s="249">
        <v>87</v>
      </c>
      <c r="B309" s="250" t="s">
        <v>462</v>
      </c>
      <c r="C309" s="262" t="s">
        <v>463</v>
      </c>
      <c r="D309" s="251" t="s">
        <v>184</v>
      </c>
      <c r="E309" s="252">
        <v>32.323999999999998</v>
      </c>
      <c r="F309" s="253"/>
      <c r="G309" s="254">
        <f>ROUND(E309*F309,2)</f>
        <v>0</v>
      </c>
      <c r="H309" s="231"/>
      <c r="I309" s="230">
        <f>ROUND(E309*H309,2)</f>
        <v>0</v>
      </c>
      <c r="J309" s="231"/>
      <c r="K309" s="230">
        <f>ROUND(E309*J309,2)</f>
        <v>0</v>
      </c>
      <c r="L309" s="230">
        <v>21</v>
      </c>
      <c r="M309" s="230">
        <f>G309*(1+L309/100)</f>
        <v>0</v>
      </c>
      <c r="N309" s="229">
        <v>2.5249999999999999</v>
      </c>
      <c r="O309" s="229">
        <f>ROUND(E309*N309,2)</f>
        <v>81.62</v>
      </c>
      <c r="P309" s="229">
        <v>0</v>
      </c>
      <c r="Q309" s="229">
        <f>ROUND(E309*P309,2)</f>
        <v>0</v>
      </c>
      <c r="R309" s="230"/>
      <c r="S309" s="230" t="s">
        <v>127</v>
      </c>
      <c r="T309" s="230" t="s">
        <v>127</v>
      </c>
      <c r="U309" s="230">
        <v>1.4419999999999999</v>
      </c>
      <c r="V309" s="230">
        <f>ROUND(E309*U309,2)</f>
        <v>46.61</v>
      </c>
      <c r="W309" s="230"/>
      <c r="X309" s="230" t="s">
        <v>128</v>
      </c>
      <c r="Y309" s="230" t="s">
        <v>129</v>
      </c>
      <c r="Z309" s="210"/>
      <c r="AA309" s="210"/>
      <c r="AB309" s="210"/>
      <c r="AC309" s="210"/>
      <c r="AD309" s="210"/>
      <c r="AE309" s="210"/>
      <c r="AF309" s="210"/>
      <c r="AG309" s="210" t="s">
        <v>130</v>
      </c>
      <c r="AH309" s="210"/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outlineLevel="2" x14ac:dyDescent="0.2">
      <c r="A310" s="227"/>
      <c r="B310" s="228"/>
      <c r="C310" s="263" t="s">
        <v>464</v>
      </c>
      <c r="D310" s="232"/>
      <c r="E310" s="233">
        <v>12.667</v>
      </c>
      <c r="F310" s="230"/>
      <c r="G310" s="230"/>
      <c r="H310" s="230"/>
      <c r="I310" s="230"/>
      <c r="J310" s="230"/>
      <c r="K310" s="230"/>
      <c r="L310" s="230"/>
      <c r="M310" s="230"/>
      <c r="N310" s="229"/>
      <c r="O310" s="229"/>
      <c r="P310" s="229"/>
      <c r="Q310" s="229"/>
      <c r="R310" s="230"/>
      <c r="S310" s="230"/>
      <c r="T310" s="230"/>
      <c r="U310" s="230"/>
      <c r="V310" s="230"/>
      <c r="W310" s="230"/>
      <c r="X310" s="230"/>
      <c r="Y310" s="230"/>
      <c r="Z310" s="210"/>
      <c r="AA310" s="210"/>
      <c r="AB310" s="210"/>
      <c r="AC310" s="210"/>
      <c r="AD310" s="210"/>
      <c r="AE310" s="210"/>
      <c r="AF310" s="210"/>
      <c r="AG310" s="210" t="s">
        <v>132</v>
      </c>
      <c r="AH310" s="210">
        <v>5</v>
      </c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outlineLevel="3" x14ac:dyDescent="0.2">
      <c r="A311" s="227"/>
      <c r="B311" s="228"/>
      <c r="C311" s="263" t="s">
        <v>465</v>
      </c>
      <c r="D311" s="232"/>
      <c r="E311" s="233">
        <v>15.427</v>
      </c>
      <c r="F311" s="230"/>
      <c r="G311" s="230"/>
      <c r="H311" s="230"/>
      <c r="I311" s="230"/>
      <c r="J311" s="230"/>
      <c r="K311" s="230"/>
      <c r="L311" s="230"/>
      <c r="M311" s="230"/>
      <c r="N311" s="229"/>
      <c r="O311" s="229"/>
      <c r="P311" s="229"/>
      <c r="Q311" s="229"/>
      <c r="R311" s="230"/>
      <c r="S311" s="230"/>
      <c r="T311" s="230"/>
      <c r="U311" s="230"/>
      <c r="V311" s="230"/>
      <c r="W311" s="230"/>
      <c r="X311" s="230"/>
      <c r="Y311" s="230"/>
      <c r="Z311" s="210"/>
      <c r="AA311" s="210"/>
      <c r="AB311" s="210"/>
      <c r="AC311" s="210"/>
      <c r="AD311" s="210"/>
      <c r="AE311" s="210"/>
      <c r="AF311" s="210"/>
      <c r="AG311" s="210" t="s">
        <v>132</v>
      </c>
      <c r="AH311" s="210">
        <v>5</v>
      </c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outlineLevel="3" x14ac:dyDescent="0.2">
      <c r="A312" s="227"/>
      <c r="B312" s="228"/>
      <c r="C312" s="263" t="s">
        <v>466</v>
      </c>
      <c r="D312" s="232"/>
      <c r="E312" s="233">
        <v>4.2300000000000004</v>
      </c>
      <c r="F312" s="230"/>
      <c r="G312" s="230"/>
      <c r="H312" s="230"/>
      <c r="I312" s="230"/>
      <c r="J312" s="230"/>
      <c r="K312" s="230"/>
      <c r="L312" s="230"/>
      <c r="M312" s="230"/>
      <c r="N312" s="229"/>
      <c r="O312" s="229"/>
      <c r="P312" s="229"/>
      <c r="Q312" s="229"/>
      <c r="R312" s="230"/>
      <c r="S312" s="230"/>
      <c r="T312" s="230"/>
      <c r="U312" s="230"/>
      <c r="V312" s="230"/>
      <c r="W312" s="230"/>
      <c r="X312" s="230"/>
      <c r="Y312" s="230"/>
      <c r="Z312" s="210"/>
      <c r="AA312" s="210"/>
      <c r="AB312" s="210"/>
      <c r="AC312" s="210"/>
      <c r="AD312" s="210"/>
      <c r="AE312" s="210"/>
      <c r="AF312" s="210"/>
      <c r="AG312" s="210" t="s">
        <v>132</v>
      </c>
      <c r="AH312" s="210">
        <v>5</v>
      </c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outlineLevel="1" x14ac:dyDescent="0.2">
      <c r="A313" s="249">
        <v>88</v>
      </c>
      <c r="B313" s="250" t="s">
        <v>467</v>
      </c>
      <c r="C313" s="262" t="s">
        <v>468</v>
      </c>
      <c r="D313" s="251" t="s">
        <v>166</v>
      </c>
      <c r="E313" s="252">
        <v>12.6</v>
      </c>
      <c r="F313" s="253"/>
      <c r="G313" s="254">
        <f>ROUND(E313*F313,2)</f>
        <v>0</v>
      </c>
      <c r="H313" s="231"/>
      <c r="I313" s="230">
        <f>ROUND(E313*H313,2)</f>
        <v>0</v>
      </c>
      <c r="J313" s="231"/>
      <c r="K313" s="230">
        <f>ROUND(E313*J313,2)</f>
        <v>0</v>
      </c>
      <c r="L313" s="230">
        <v>21</v>
      </c>
      <c r="M313" s="230">
        <f>G313*(1+L313/100)</f>
        <v>0</v>
      </c>
      <c r="N313" s="229">
        <v>1.0000000000000001E-5</v>
      </c>
      <c r="O313" s="229">
        <f>ROUND(E313*N313,2)</f>
        <v>0</v>
      </c>
      <c r="P313" s="229">
        <v>0</v>
      </c>
      <c r="Q313" s="229">
        <f>ROUND(E313*P313,2)</f>
        <v>0</v>
      </c>
      <c r="R313" s="230"/>
      <c r="S313" s="230" t="s">
        <v>127</v>
      </c>
      <c r="T313" s="230" t="s">
        <v>127</v>
      </c>
      <c r="U313" s="230">
        <v>6.6000000000000003E-2</v>
      </c>
      <c r="V313" s="230">
        <f>ROUND(E313*U313,2)</f>
        <v>0.83</v>
      </c>
      <c r="W313" s="230"/>
      <c r="X313" s="230" t="s">
        <v>128</v>
      </c>
      <c r="Y313" s="230" t="s">
        <v>129</v>
      </c>
      <c r="Z313" s="210"/>
      <c r="AA313" s="210"/>
      <c r="AB313" s="210"/>
      <c r="AC313" s="210"/>
      <c r="AD313" s="210"/>
      <c r="AE313" s="210"/>
      <c r="AF313" s="210"/>
      <c r="AG313" s="210" t="s">
        <v>130</v>
      </c>
      <c r="AH313" s="210"/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2" x14ac:dyDescent="0.2">
      <c r="A314" s="227"/>
      <c r="B314" s="228"/>
      <c r="C314" s="263" t="s">
        <v>371</v>
      </c>
      <c r="D314" s="232"/>
      <c r="E314" s="233">
        <v>12.6</v>
      </c>
      <c r="F314" s="230"/>
      <c r="G314" s="230"/>
      <c r="H314" s="230"/>
      <c r="I314" s="230"/>
      <c r="J314" s="230"/>
      <c r="K314" s="230"/>
      <c r="L314" s="230"/>
      <c r="M314" s="230"/>
      <c r="N314" s="229"/>
      <c r="O314" s="229"/>
      <c r="P314" s="229"/>
      <c r="Q314" s="229"/>
      <c r="R314" s="230"/>
      <c r="S314" s="230"/>
      <c r="T314" s="230"/>
      <c r="U314" s="230"/>
      <c r="V314" s="230"/>
      <c r="W314" s="230"/>
      <c r="X314" s="230"/>
      <c r="Y314" s="230"/>
      <c r="Z314" s="210"/>
      <c r="AA314" s="210"/>
      <c r="AB314" s="210"/>
      <c r="AC314" s="210"/>
      <c r="AD314" s="210"/>
      <c r="AE314" s="210"/>
      <c r="AF314" s="210"/>
      <c r="AG314" s="210" t="s">
        <v>132</v>
      </c>
      <c r="AH314" s="210">
        <v>0</v>
      </c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outlineLevel="1" x14ac:dyDescent="0.2">
      <c r="A315" s="249">
        <v>89</v>
      </c>
      <c r="B315" s="250" t="s">
        <v>469</v>
      </c>
      <c r="C315" s="262" t="s">
        <v>470</v>
      </c>
      <c r="D315" s="251" t="s">
        <v>166</v>
      </c>
      <c r="E315" s="252">
        <v>12.7</v>
      </c>
      <c r="F315" s="253"/>
      <c r="G315" s="254">
        <f>ROUND(E315*F315,2)</f>
        <v>0</v>
      </c>
      <c r="H315" s="231"/>
      <c r="I315" s="230">
        <f>ROUND(E315*H315,2)</f>
        <v>0</v>
      </c>
      <c r="J315" s="231"/>
      <c r="K315" s="230">
        <f>ROUND(E315*J315,2)</f>
        <v>0</v>
      </c>
      <c r="L315" s="230">
        <v>21</v>
      </c>
      <c r="M315" s="230">
        <f>G315*(1+L315/100)</f>
        <v>0</v>
      </c>
      <c r="N315" s="229">
        <v>0</v>
      </c>
      <c r="O315" s="229">
        <f>ROUND(E315*N315,2)</f>
        <v>0</v>
      </c>
      <c r="P315" s="229">
        <v>0</v>
      </c>
      <c r="Q315" s="229">
        <f>ROUND(E315*P315,2)</f>
        <v>0</v>
      </c>
      <c r="R315" s="230"/>
      <c r="S315" s="230" t="s">
        <v>127</v>
      </c>
      <c r="T315" s="230" t="s">
        <v>127</v>
      </c>
      <c r="U315" s="230">
        <v>3.6999999999999998E-2</v>
      </c>
      <c r="V315" s="230">
        <f>ROUND(E315*U315,2)</f>
        <v>0.47</v>
      </c>
      <c r="W315" s="230"/>
      <c r="X315" s="230" t="s">
        <v>128</v>
      </c>
      <c r="Y315" s="230" t="s">
        <v>129</v>
      </c>
      <c r="Z315" s="210"/>
      <c r="AA315" s="210"/>
      <c r="AB315" s="210"/>
      <c r="AC315" s="210"/>
      <c r="AD315" s="210"/>
      <c r="AE315" s="210"/>
      <c r="AF315" s="210"/>
      <c r="AG315" s="210" t="s">
        <v>130</v>
      </c>
      <c r="AH315" s="210"/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outlineLevel="2" x14ac:dyDescent="0.2">
      <c r="A316" s="227"/>
      <c r="B316" s="228"/>
      <c r="C316" s="263" t="s">
        <v>471</v>
      </c>
      <c r="D316" s="232"/>
      <c r="E316" s="233">
        <v>12.7</v>
      </c>
      <c r="F316" s="230"/>
      <c r="G316" s="230"/>
      <c r="H316" s="230"/>
      <c r="I316" s="230"/>
      <c r="J316" s="230"/>
      <c r="K316" s="230"/>
      <c r="L316" s="230"/>
      <c r="M316" s="230"/>
      <c r="N316" s="229"/>
      <c r="O316" s="229"/>
      <c r="P316" s="229"/>
      <c r="Q316" s="229"/>
      <c r="R316" s="230"/>
      <c r="S316" s="230"/>
      <c r="T316" s="230"/>
      <c r="U316" s="230"/>
      <c r="V316" s="230"/>
      <c r="W316" s="230"/>
      <c r="X316" s="230"/>
      <c r="Y316" s="230"/>
      <c r="Z316" s="210"/>
      <c r="AA316" s="210"/>
      <c r="AB316" s="210"/>
      <c r="AC316" s="210"/>
      <c r="AD316" s="210"/>
      <c r="AE316" s="210"/>
      <c r="AF316" s="210"/>
      <c r="AG316" s="210" t="s">
        <v>132</v>
      </c>
      <c r="AH316" s="210">
        <v>0</v>
      </c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outlineLevel="1" x14ac:dyDescent="0.2">
      <c r="A317" s="249">
        <v>90</v>
      </c>
      <c r="B317" s="250" t="s">
        <v>472</v>
      </c>
      <c r="C317" s="262" t="s">
        <v>473</v>
      </c>
      <c r="D317" s="251" t="s">
        <v>166</v>
      </c>
      <c r="E317" s="252">
        <v>6</v>
      </c>
      <c r="F317" s="253"/>
      <c r="G317" s="254">
        <f>ROUND(E317*F317,2)</f>
        <v>0</v>
      </c>
      <c r="H317" s="231"/>
      <c r="I317" s="230">
        <f>ROUND(E317*H317,2)</f>
        <v>0</v>
      </c>
      <c r="J317" s="231"/>
      <c r="K317" s="230">
        <f>ROUND(E317*J317,2)</f>
        <v>0</v>
      </c>
      <c r="L317" s="230">
        <v>21</v>
      </c>
      <c r="M317" s="230">
        <f>G317*(1+L317/100)</f>
        <v>0</v>
      </c>
      <c r="N317" s="229">
        <v>0</v>
      </c>
      <c r="O317" s="229">
        <f>ROUND(E317*N317,2)</f>
        <v>0</v>
      </c>
      <c r="P317" s="229">
        <v>0</v>
      </c>
      <c r="Q317" s="229">
        <f>ROUND(E317*P317,2)</f>
        <v>0</v>
      </c>
      <c r="R317" s="230"/>
      <c r="S317" s="230" t="s">
        <v>127</v>
      </c>
      <c r="T317" s="230" t="s">
        <v>127</v>
      </c>
      <c r="U317" s="230">
        <v>0.13</v>
      </c>
      <c r="V317" s="230">
        <f>ROUND(E317*U317,2)</f>
        <v>0.78</v>
      </c>
      <c r="W317" s="230"/>
      <c r="X317" s="230" t="s">
        <v>128</v>
      </c>
      <c r="Y317" s="230" t="s">
        <v>129</v>
      </c>
      <c r="Z317" s="210"/>
      <c r="AA317" s="210"/>
      <c r="AB317" s="210"/>
      <c r="AC317" s="210"/>
      <c r="AD317" s="210"/>
      <c r="AE317" s="210"/>
      <c r="AF317" s="210"/>
      <c r="AG317" s="210" t="s">
        <v>130</v>
      </c>
      <c r="AH317" s="210"/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2" x14ac:dyDescent="0.2">
      <c r="A318" s="227"/>
      <c r="B318" s="228"/>
      <c r="C318" s="263" t="s">
        <v>474</v>
      </c>
      <c r="D318" s="232"/>
      <c r="E318" s="233">
        <v>6</v>
      </c>
      <c r="F318" s="230"/>
      <c r="G318" s="230"/>
      <c r="H318" s="230"/>
      <c r="I318" s="230"/>
      <c r="J318" s="230"/>
      <c r="K318" s="230"/>
      <c r="L318" s="230"/>
      <c r="M318" s="230"/>
      <c r="N318" s="229"/>
      <c r="O318" s="229"/>
      <c r="P318" s="229"/>
      <c r="Q318" s="229"/>
      <c r="R318" s="230"/>
      <c r="S318" s="230"/>
      <c r="T318" s="230"/>
      <c r="U318" s="230"/>
      <c r="V318" s="230"/>
      <c r="W318" s="230"/>
      <c r="X318" s="230"/>
      <c r="Y318" s="230"/>
      <c r="Z318" s="210"/>
      <c r="AA318" s="210"/>
      <c r="AB318" s="210"/>
      <c r="AC318" s="210"/>
      <c r="AD318" s="210"/>
      <c r="AE318" s="210"/>
      <c r="AF318" s="210"/>
      <c r="AG318" s="210" t="s">
        <v>132</v>
      </c>
      <c r="AH318" s="210">
        <v>0</v>
      </c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1" x14ac:dyDescent="0.2">
      <c r="A319" s="249">
        <v>91</v>
      </c>
      <c r="B319" s="250" t="s">
        <v>475</v>
      </c>
      <c r="C319" s="262" t="s">
        <v>476</v>
      </c>
      <c r="D319" s="251" t="s">
        <v>327</v>
      </c>
      <c r="E319" s="252">
        <v>1</v>
      </c>
      <c r="F319" s="253"/>
      <c r="G319" s="254">
        <f>ROUND(E319*F319,2)</f>
        <v>0</v>
      </c>
      <c r="H319" s="231"/>
      <c r="I319" s="230">
        <f>ROUND(E319*H319,2)</f>
        <v>0</v>
      </c>
      <c r="J319" s="231"/>
      <c r="K319" s="230">
        <f>ROUND(E319*J319,2)</f>
        <v>0</v>
      </c>
      <c r="L319" s="230">
        <v>21</v>
      </c>
      <c r="M319" s="230">
        <f>G319*(1+L319/100)</f>
        <v>0</v>
      </c>
      <c r="N319" s="229">
        <v>5.1000000000000004E-3</v>
      </c>
      <c r="O319" s="229">
        <f>ROUND(E319*N319,2)</f>
        <v>0.01</v>
      </c>
      <c r="P319" s="229">
        <v>0</v>
      </c>
      <c r="Q319" s="229">
        <f>ROUND(E319*P319,2)</f>
        <v>0</v>
      </c>
      <c r="R319" s="230" t="s">
        <v>290</v>
      </c>
      <c r="S319" s="230" t="s">
        <v>127</v>
      </c>
      <c r="T319" s="230" t="s">
        <v>127</v>
      </c>
      <c r="U319" s="230">
        <v>0</v>
      </c>
      <c r="V319" s="230">
        <f>ROUND(E319*U319,2)</f>
        <v>0</v>
      </c>
      <c r="W319" s="230"/>
      <c r="X319" s="230" t="s">
        <v>291</v>
      </c>
      <c r="Y319" s="230" t="s">
        <v>129</v>
      </c>
      <c r="Z319" s="210"/>
      <c r="AA319" s="210"/>
      <c r="AB319" s="210"/>
      <c r="AC319" s="210"/>
      <c r="AD319" s="210"/>
      <c r="AE319" s="210"/>
      <c r="AF319" s="210"/>
      <c r="AG319" s="210" t="s">
        <v>292</v>
      </c>
      <c r="AH319" s="210"/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outlineLevel="2" x14ac:dyDescent="0.2">
      <c r="A320" s="227"/>
      <c r="B320" s="228"/>
      <c r="C320" s="263" t="s">
        <v>477</v>
      </c>
      <c r="D320" s="232"/>
      <c r="E320" s="233">
        <v>1</v>
      </c>
      <c r="F320" s="230"/>
      <c r="G320" s="230"/>
      <c r="H320" s="230"/>
      <c r="I320" s="230"/>
      <c r="J320" s="230"/>
      <c r="K320" s="230"/>
      <c r="L320" s="230"/>
      <c r="M320" s="230"/>
      <c r="N320" s="229"/>
      <c r="O320" s="229"/>
      <c r="P320" s="229"/>
      <c r="Q320" s="229"/>
      <c r="R320" s="230"/>
      <c r="S320" s="230"/>
      <c r="T320" s="230"/>
      <c r="U320" s="230"/>
      <c r="V320" s="230"/>
      <c r="W320" s="230"/>
      <c r="X320" s="230"/>
      <c r="Y320" s="230"/>
      <c r="Z320" s="210"/>
      <c r="AA320" s="210"/>
      <c r="AB320" s="210"/>
      <c r="AC320" s="210"/>
      <c r="AD320" s="210"/>
      <c r="AE320" s="210"/>
      <c r="AF320" s="210"/>
      <c r="AG320" s="210" t="s">
        <v>132</v>
      </c>
      <c r="AH320" s="210">
        <v>0</v>
      </c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outlineLevel="1" x14ac:dyDescent="0.2">
      <c r="A321" s="255">
        <v>92</v>
      </c>
      <c r="B321" s="256" t="s">
        <v>478</v>
      </c>
      <c r="C321" s="267" t="s">
        <v>479</v>
      </c>
      <c r="D321" s="257" t="s">
        <v>327</v>
      </c>
      <c r="E321" s="258">
        <v>2</v>
      </c>
      <c r="F321" s="259"/>
      <c r="G321" s="260">
        <f>ROUND(E321*F321,2)</f>
        <v>0</v>
      </c>
      <c r="H321" s="231"/>
      <c r="I321" s="230">
        <f>ROUND(E321*H321,2)</f>
        <v>0</v>
      </c>
      <c r="J321" s="231"/>
      <c r="K321" s="230">
        <f>ROUND(E321*J321,2)</f>
        <v>0</v>
      </c>
      <c r="L321" s="230">
        <v>21</v>
      </c>
      <c r="M321" s="230">
        <f>G321*(1+L321/100)</f>
        <v>0</v>
      </c>
      <c r="N321" s="229">
        <v>0</v>
      </c>
      <c r="O321" s="229">
        <f>ROUND(E321*N321,2)</f>
        <v>0</v>
      </c>
      <c r="P321" s="229">
        <v>0</v>
      </c>
      <c r="Q321" s="229">
        <f>ROUND(E321*P321,2)</f>
        <v>0</v>
      </c>
      <c r="R321" s="230" t="s">
        <v>290</v>
      </c>
      <c r="S321" s="230" t="s">
        <v>127</v>
      </c>
      <c r="T321" s="230" t="s">
        <v>127</v>
      </c>
      <c r="U321" s="230">
        <v>0</v>
      </c>
      <c r="V321" s="230">
        <f>ROUND(E321*U321,2)</f>
        <v>0</v>
      </c>
      <c r="W321" s="230"/>
      <c r="X321" s="230" t="s">
        <v>291</v>
      </c>
      <c r="Y321" s="230" t="s">
        <v>129</v>
      </c>
      <c r="Z321" s="210"/>
      <c r="AA321" s="210"/>
      <c r="AB321" s="210"/>
      <c r="AC321" s="210"/>
      <c r="AD321" s="210"/>
      <c r="AE321" s="210"/>
      <c r="AF321" s="210"/>
      <c r="AG321" s="210" t="s">
        <v>292</v>
      </c>
      <c r="AH321" s="210"/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outlineLevel="1" x14ac:dyDescent="0.2">
      <c r="A322" s="255">
        <v>93</v>
      </c>
      <c r="B322" s="256" t="s">
        <v>480</v>
      </c>
      <c r="C322" s="267" t="s">
        <v>481</v>
      </c>
      <c r="D322" s="257" t="s">
        <v>327</v>
      </c>
      <c r="E322" s="258">
        <v>2</v>
      </c>
      <c r="F322" s="259"/>
      <c r="G322" s="260">
        <f>ROUND(E322*F322,2)</f>
        <v>0</v>
      </c>
      <c r="H322" s="231"/>
      <c r="I322" s="230">
        <f>ROUND(E322*H322,2)</f>
        <v>0</v>
      </c>
      <c r="J322" s="231"/>
      <c r="K322" s="230">
        <f>ROUND(E322*J322,2)</f>
        <v>0</v>
      </c>
      <c r="L322" s="230">
        <v>21</v>
      </c>
      <c r="M322" s="230">
        <f>G322*(1+L322/100)</f>
        <v>0</v>
      </c>
      <c r="N322" s="229">
        <v>0</v>
      </c>
      <c r="O322" s="229">
        <f>ROUND(E322*N322,2)</f>
        <v>0</v>
      </c>
      <c r="P322" s="229">
        <v>0</v>
      </c>
      <c r="Q322" s="229">
        <f>ROUND(E322*P322,2)</f>
        <v>0</v>
      </c>
      <c r="R322" s="230" t="s">
        <v>290</v>
      </c>
      <c r="S322" s="230" t="s">
        <v>127</v>
      </c>
      <c r="T322" s="230" t="s">
        <v>127</v>
      </c>
      <c r="U322" s="230">
        <v>0</v>
      </c>
      <c r="V322" s="230">
        <f>ROUND(E322*U322,2)</f>
        <v>0</v>
      </c>
      <c r="W322" s="230"/>
      <c r="X322" s="230" t="s">
        <v>291</v>
      </c>
      <c r="Y322" s="230" t="s">
        <v>129</v>
      </c>
      <c r="Z322" s="210"/>
      <c r="AA322" s="210"/>
      <c r="AB322" s="210"/>
      <c r="AC322" s="210"/>
      <c r="AD322" s="210"/>
      <c r="AE322" s="210"/>
      <c r="AF322" s="210"/>
      <c r="AG322" s="210" t="s">
        <v>292</v>
      </c>
      <c r="AH322" s="210"/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ht="22.5" outlineLevel="1" x14ac:dyDescent="0.2">
      <c r="A323" s="249">
        <v>94</v>
      </c>
      <c r="B323" s="250" t="s">
        <v>482</v>
      </c>
      <c r="C323" s="262" t="s">
        <v>483</v>
      </c>
      <c r="D323" s="251" t="s">
        <v>327</v>
      </c>
      <c r="E323" s="252">
        <v>50.977499999999999</v>
      </c>
      <c r="F323" s="253"/>
      <c r="G323" s="254">
        <f>ROUND(E323*F323,2)</f>
        <v>0</v>
      </c>
      <c r="H323" s="231"/>
      <c r="I323" s="230">
        <f>ROUND(E323*H323,2)</f>
        <v>0</v>
      </c>
      <c r="J323" s="231"/>
      <c r="K323" s="230">
        <f>ROUND(E323*J323,2)</f>
        <v>0</v>
      </c>
      <c r="L323" s="230">
        <v>21</v>
      </c>
      <c r="M323" s="230">
        <f>G323*(1+L323/100)</f>
        <v>0</v>
      </c>
      <c r="N323" s="229">
        <v>4.5999999999999999E-2</v>
      </c>
      <c r="O323" s="229">
        <f>ROUND(E323*N323,2)</f>
        <v>2.34</v>
      </c>
      <c r="P323" s="229">
        <v>0</v>
      </c>
      <c r="Q323" s="229">
        <f>ROUND(E323*P323,2)</f>
        <v>0</v>
      </c>
      <c r="R323" s="230" t="s">
        <v>290</v>
      </c>
      <c r="S323" s="230" t="s">
        <v>127</v>
      </c>
      <c r="T323" s="230" t="s">
        <v>127</v>
      </c>
      <c r="U323" s="230">
        <v>0</v>
      </c>
      <c r="V323" s="230">
        <f>ROUND(E323*U323,2)</f>
        <v>0</v>
      </c>
      <c r="W323" s="230"/>
      <c r="X323" s="230" t="s">
        <v>291</v>
      </c>
      <c r="Y323" s="230" t="s">
        <v>129</v>
      </c>
      <c r="Z323" s="210"/>
      <c r="AA323" s="210"/>
      <c r="AB323" s="210"/>
      <c r="AC323" s="210"/>
      <c r="AD323" s="210"/>
      <c r="AE323" s="210"/>
      <c r="AF323" s="210"/>
      <c r="AG323" s="210" t="s">
        <v>292</v>
      </c>
      <c r="AH323" s="210"/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outlineLevel="2" x14ac:dyDescent="0.2">
      <c r="A324" s="227"/>
      <c r="B324" s="228"/>
      <c r="C324" s="263" t="s">
        <v>458</v>
      </c>
      <c r="D324" s="232"/>
      <c r="E324" s="233">
        <v>48.55</v>
      </c>
      <c r="F324" s="230"/>
      <c r="G324" s="230"/>
      <c r="H324" s="230"/>
      <c r="I324" s="230"/>
      <c r="J324" s="230"/>
      <c r="K324" s="230"/>
      <c r="L324" s="230"/>
      <c r="M324" s="230"/>
      <c r="N324" s="229"/>
      <c r="O324" s="229"/>
      <c r="P324" s="229"/>
      <c r="Q324" s="229"/>
      <c r="R324" s="230"/>
      <c r="S324" s="230"/>
      <c r="T324" s="230"/>
      <c r="U324" s="230"/>
      <c r="V324" s="230"/>
      <c r="W324" s="230"/>
      <c r="X324" s="230"/>
      <c r="Y324" s="230"/>
      <c r="Z324" s="210"/>
      <c r="AA324" s="210"/>
      <c r="AB324" s="210"/>
      <c r="AC324" s="210"/>
      <c r="AD324" s="210"/>
      <c r="AE324" s="210"/>
      <c r="AF324" s="210"/>
      <c r="AG324" s="210" t="s">
        <v>132</v>
      </c>
      <c r="AH324" s="210">
        <v>0</v>
      </c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outlineLevel="3" x14ac:dyDescent="0.2">
      <c r="A325" s="227"/>
      <c r="B325" s="228"/>
      <c r="C325" s="268" t="s">
        <v>383</v>
      </c>
      <c r="D325" s="238"/>
      <c r="E325" s="239">
        <v>2.4275000000000002</v>
      </c>
      <c r="F325" s="230"/>
      <c r="G325" s="230"/>
      <c r="H325" s="230"/>
      <c r="I325" s="230"/>
      <c r="J325" s="230"/>
      <c r="K325" s="230"/>
      <c r="L325" s="230"/>
      <c r="M325" s="230"/>
      <c r="N325" s="229"/>
      <c r="O325" s="229"/>
      <c r="P325" s="229"/>
      <c r="Q325" s="229"/>
      <c r="R325" s="230"/>
      <c r="S325" s="230"/>
      <c r="T325" s="230"/>
      <c r="U325" s="230"/>
      <c r="V325" s="230"/>
      <c r="W325" s="230"/>
      <c r="X325" s="230"/>
      <c r="Y325" s="230"/>
      <c r="Z325" s="210"/>
      <c r="AA325" s="210"/>
      <c r="AB325" s="210"/>
      <c r="AC325" s="210"/>
      <c r="AD325" s="210"/>
      <c r="AE325" s="210"/>
      <c r="AF325" s="210"/>
      <c r="AG325" s="210" t="s">
        <v>132</v>
      </c>
      <c r="AH325" s="210">
        <v>4</v>
      </c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  <c r="BH325" s="210"/>
    </row>
    <row r="326" spans="1:60" ht="22.5" outlineLevel="1" x14ac:dyDescent="0.2">
      <c r="A326" s="249">
        <v>95</v>
      </c>
      <c r="B326" s="250" t="s">
        <v>484</v>
      </c>
      <c r="C326" s="262" t="s">
        <v>485</v>
      </c>
      <c r="D326" s="251" t="s">
        <v>327</v>
      </c>
      <c r="E326" s="252">
        <v>130.137</v>
      </c>
      <c r="F326" s="253"/>
      <c r="G326" s="254">
        <f>ROUND(E326*F326,2)</f>
        <v>0</v>
      </c>
      <c r="H326" s="231"/>
      <c r="I326" s="230">
        <f>ROUND(E326*H326,2)</f>
        <v>0</v>
      </c>
      <c r="J326" s="231"/>
      <c r="K326" s="230">
        <f>ROUND(E326*J326,2)</f>
        <v>0</v>
      </c>
      <c r="L326" s="230">
        <v>21</v>
      </c>
      <c r="M326" s="230">
        <f>G326*(1+L326/100)</f>
        <v>0</v>
      </c>
      <c r="N326" s="229">
        <v>0.08</v>
      </c>
      <c r="O326" s="229">
        <f>ROUND(E326*N326,2)</f>
        <v>10.41</v>
      </c>
      <c r="P326" s="229">
        <v>0</v>
      </c>
      <c r="Q326" s="229">
        <f>ROUND(E326*P326,2)</f>
        <v>0</v>
      </c>
      <c r="R326" s="230" t="s">
        <v>290</v>
      </c>
      <c r="S326" s="230" t="s">
        <v>127</v>
      </c>
      <c r="T326" s="230" t="s">
        <v>127</v>
      </c>
      <c r="U326" s="230">
        <v>0</v>
      </c>
      <c r="V326" s="230">
        <f>ROUND(E326*U326,2)</f>
        <v>0</v>
      </c>
      <c r="W326" s="230"/>
      <c r="X326" s="230" t="s">
        <v>291</v>
      </c>
      <c r="Y326" s="230" t="s">
        <v>129</v>
      </c>
      <c r="Z326" s="210"/>
      <c r="AA326" s="210"/>
      <c r="AB326" s="210"/>
      <c r="AC326" s="210"/>
      <c r="AD326" s="210"/>
      <c r="AE326" s="210"/>
      <c r="AF326" s="210"/>
      <c r="AG326" s="210" t="s">
        <v>292</v>
      </c>
      <c r="AH326" s="210"/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ht="33.75" outlineLevel="2" x14ac:dyDescent="0.2">
      <c r="A327" s="227"/>
      <c r="B327" s="228"/>
      <c r="C327" s="263" t="s">
        <v>455</v>
      </c>
      <c r="D327" s="232"/>
      <c r="E327" s="233">
        <v>123.94</v>
      </c>
      <c r="F327" s="230"/>
      <c r="G327" s="230"/>
      <c r="H327" s="230"/>
      <c r="I327" s="230"/>
      <c r="J327" s="230"/>
      <c r="K327" s="230"/>
      <c r="L327" s="230"/>
      <c r="M327" s="230"/>
      <c r="N327" s="229"/>
      <c r="O327" s="229"/>
      <c r="P327" s="229"/>
      <c r="Q327" s="229"/>
      <c r="R327" s="230"/>
      <c r="S327" s="230"/>
      <c r="T327" s="230"/>
      <c r="U327" s="230"/>
      <c r="V327" s="230"/>
      <c r="W327" s="230"/>
      <c r="X327" s="230"/>
      <c r="Y327" s="230"/>
      <c r="Z327" s="210"/>
      <c r="AA327" s="210"/>
      <c r="AB327" s="210"/>
      <c r="AC327" s="210"/>
      <c r="AD327" s="210"/>
      <c r="AE327" s="210"/>
      <c r="AF327" s="210"/>
      <c r="AG327" s="210" t="s">
        <v>132</v>
      </c>
      <c r="AH327" s="210">
        <v>0</v>
      </c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outlineLevel="3" x14ac:dyDescent="0.2">
      <c r="A328" s="227"/>
      <c r="B328" s="228"/>
      <c r="C328" s="268" t="s">
        <v>383</v>
      </c>
      <c r="D328" s="238"/>
      <c r="E328" s="239">
        <v>6.1970000000000001</v>
      </c>
      <c r="F328" s="230"/>
      <c r="G328" s="230"/>
      <c r="H328" s="230"/>
      <c r="I328" s="230"/>
      <c r="J328" s="230"/>
      <c r="K328" s="230"/>
      <c r="L328" s="230"/>
      <c r="M328" s="230"/>
      <c r="N328" s="229"/>
      <c r="O328" s="229"/>
      <c r="P328" s="229"/>
      <c r="Q328" s="229"/>
      <c r="R328" s="230"/>
      <c r="S328" s="230"/>
      <c r="T328" s="230"/>
      <c r="U328" s="230"/>
      <c r="V328" s="230"/>
      <c r="W328" s="230"/>
      <c r="X328" s="230"/>
      <c r="Y328" s="230"/>
      <c r="Z328" s="210"/>
      <c r="AA328" s="210"/>
      <c r="AB328" s="210"/>
      <c r="AC328" s="210"/>
      <c r="AD328" s="210"/>
      <c r="AE328" s="210"/>
      <c r="AF328" s="210"/>
      <c r="AG328" s="210" t="s">
        <v>132</v>
      </c>
      <c r="AH328" s="210">
        <v>4</v>
      </c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ht="22.5" outlineLevel="1" x14ac:dyDescent="0.2">
      <c r="A329" s="249">
        <v>96</v>
      </c>
      <c r="B329" s="250" t="s">
        <v>486</v>
      </c>
      <c r="C329" s="262" t="s">
        <v>487</v>
      </c>
      <c r="D329" s="251" t="s">
        <v>327</v>
      </c>
      <c r="E329" s="252">
        <v>116.60250000000001</v>
      </c>
      <c r="F329" s="253"/>
      <c r="G329" s="254">
        <f>ROUND(E329*F329,2)</f>
        <v>0</v>
      </c>
      <c r="H329" s="231"/>
      <c r="I329" s="230">
        <f>ROUND(E329*H329,2)</f>
        <v>0</v>
      </c>
      <c r="J329" s="231"/>
      <c r="K329" s="230">
        <f>ROUND(E329*J329,2)</f>
        <v>0</v>
      </c>
      <c r="L329" s="230">
        <v>21</v>
      </c>
      <c r="M329" s="230">
        <f>G329*(1+L329/100)</f>
        <v>0</v>
      </c>
      <c r="N329" s="229">
        <v>5.1999999999999998E-2</v>
      </c>
      <c r="O329" s="229">
        <f>ROUND(E329*N329,2)</f>
        <v>6.06</v>
      </c>
      <c r="P329" s="229">
        <v>0</v>
      </c>
      <c r="Q329" s="229">
        <f>ROUND(E329*P329,2)</f>
        <v>0</v>
      </c>
      <c r="R329" s="230" t="s">
        <v>290</v>
      </c>
      <c r="S329" s="230" t="s">
        <v>127</v>
      </c>
      <c r="T329" s="230" t="s">
        <v>127</v>
      </c>
      <c r="U329" s="230">
        <v>0</v>
      </c>
      <c r="V329" s="230">
        <f>ROUND(E329*U329,2)</f>
        <v>0</v>
      </c>
      <c r="W329" s="230"/>
      <c r="X329" s="230" t="s">
        <v>291</v>
      </c>
      <c r="Y329" s="230" t="s">
        <v>129</v>
      </c>
      <c r="Z329" s="210"/>
      <c r="AA329" s="210"/>
      <c r="AB329" s="210"/>
      <c r="AC329" s="210"/>
      <c r="AD329" s="210"/>
      <c r="AE329" s="210"/>
      <c r="AF329" s="210"/>
      <c r="AG329" s="210" t="s">
        <v>292</v>
      </c>
      <c r="AH329" s="210"/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10"/>
      <c r="BB329" s="210"/>
      <c r="BC329" s="210"/>
      <c r="BD329" s="210"/>
      <c r="BE329" s="210"/>
      <c r="BF329" s="210"/>
      <c r="BG329" s="210"/>
      <c r="BH329" s="210"/>
    </row>
    <row r="330" spans="1:60" ht="33.75" outlineLevel="2" x14ac:dyDescent="0.2">
      <c r="A330" s="227"/>
      <c r="B330" s="228"/>
      <c r="C330" s="263" t="s">
        <v>456</v>
      </c>
      <c r="D330" s="232"/>
      <c r="E330" s="233">
        <v>111.05</v>
      </c>
      <c r="F330" s="230"/>
      <c r="G330" s="230"/>
      <c r="H330" s="230"/>
      <c r="I330" s="230"/>
      <c r="J330" s="230"/>
      <c r="K330" s="230"/>
      <c r="L330" s="230"/>
      <c r="M330" s="230"/>
      <c r="N330" s="229"/>
      <c r="O330" s="229"/>
      <c r="P330" s="229"/>
      <c r="Q330" s="229"/>
      <c r="R330" s="230"/>
      <c r="S330" s="230"/>
      <c r="T330" s="230"/>
      <c r="U330" s="230"/>
      <c r="V330" s="230"/>
      <c r="W330" s="230"/>
      <c r="X330" s="230"/>
      <c r="Y330" s="230"/>
      <c r="Z330" s="210"/>
      <c r="AA330" s="210"/>
      <c r="AB330" s="210"/>
      <c r="AC330" s="210"/>
      <c r="AD330" s="210"/>
      <c r="AE330" s="210"/>
      <c r="AF330" s="210"/>
      <c r="AG330" s="210" t="s">
        <v>132</v>
      </c>
      <c r="AH330" s="210">
        <v>0</v>
      </c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3" x14ac:dyDescent="0.2">
      <c r="A331" s="227"/>
      <c r="B331" s="228"/>
      <c r="C331" s="268" t="s">
        <v>383</v>
      </c>
      <c r="D331" s="238"/>
      <c r="E331" s="239">
        <v>5.5525000000000002</v>
      </c>
      <c r="F331" s="230"/>
      <c r="G331" s="230"/>
      <c r="H331" s="230"/>
      <c r="I331" s="230"/>
      <c r="J331" s="230"/>
      <c r="K331" s="230"/>
      <c r="L331" s="230"/>
      <c r="M331" s="230"/>
      <c r="N331" s="229"/>
      <c r="O331" s="229"/>
      <c r="P331" s="229"/>
      <c r="Q331" s="229"/>
      <c r="R331" s="230"/>
      <c r="S331" s="230"/>
      <c r="T331" s="230"/>
      <c r="U331" s="230"/>
      <c r="V331" s="230"/>
      <c r="W331" s="230"/>
      <c r="X331" s="230"/>
      <c r="Y331" s="230"/>
      <c r="Z331" s="210"/>
      <c r="AA331" s="210"/>
      <c r="AB331" s="210"/>
      <c r="AC331" s="210"/>
      <c r="AD331" s="210"/>
      <c r="AE331" s="210"/>
      <c r="AF331" s="210"/>
      <c r="AG331" s="210" t="s">
        <v>132</v>
      </c>
      <c r="AH331" s="210">
        <v>4</v>
      </c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  <c r="BH331" s="210"/>
    </row>
    <row r="332" spans="1:60" ht="22.5" outlineLevel="1" x14ac:dyDescent="0.2">
      <c r="A332" s="249">
        <v>97</v>
      </c>
      <c r="B332" s="250" t="s">
        <v>488</v>
      </c>
      <c r="C332" s="262" t="s">
        <v>489</v>
      </c>
      <c r="D332" s="251" t="s">
        <v>327</v>
      </c>
      <c r="E332" s="252">
        <v>12</v>
      </c>
      <c r="F332" s="253"/>
      <c r="G332" s="254">
        <f>ROUND(E332*F332,2)</f>
        <v>0</v>
      </c>
      <c r="H332" s="231"/>
      <c r="I332" s="230">
        <f>ROUND(E332*H332,2)</f>
        <v>0</v>
      </c>
      <c r="J332" s="231"/>
      <c r="K332" s="230">
        <f>ROUND(E332*J332,2)</f>
        <v>0</v>
      </c>
      <c r="L332" s="230">
        <v>21</v>
      </c>
      <c r="M332" s="230">
        <f>G332*(1+L332/100)</f>
        <v>0</v>
      </c>
      <c r="N332" s="229">
        <v>6.9000000000000006E-2</v>
      </c>
      <c r="O332" s="229">
        <f>ROUND(E332*N332,2)</f>
        <v>0.83</v>
      </c>
      <c r="P332" s="229">
        <v>0</v>
      </c>
      <c r="Q332" s="229">
        <f>ROUND(E332*P332,2)</f>
        <v>0</v>
      </c>
      <c r="R332" s="230" t="s">
        <v>290</v>
      </c>
      <c r="S332" s="230" t="s">
        <v>127</v>
      </c>
      <c r="T332" s="230" t="s">
        <v>127</v>
      </c>
      <c r="U332" s="230">
        <v>0</v>
      </c>
      <c r="V332" s="230">
        <f>ROUND(E332*U332,2)</f>
        <v>0</v>
      </c>
      <c r="W332" s="230"/>
      <c r="X332" s="230" t="s">
        <v>291</v>
      </c>
      <c r="Y332" s="230" t="s">
        <v>129</v>
      </c>
      <c r="Z332" s="210"/>
      <c r="AA332" s="210"/>
      <c r="AB332" s="210"/>
      <c r="AC332" s="210"/>
      <c r="AD332" s="210"/>
      <c r="AE332" s="210"/>
      <c r="AF332" s="210"/>
      <c r="AG332" s="210" t="s">
        <v>292</v>
      </c>
      <c r="AH332" s="210"/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outlineLevel="2" x14ac:dyDescent="0.2">
      <c r="A333" s="227"/>
      <c r="B333" s="228"/>
      <c r="C333" s="263" t="s">
        <v>490</v>
      </c>
      <c r="D333" s="232"/>
      <c r="E333" s="233">
        <v>12</v>
      </c>
      <c r="F333" s="230"/>
      <c r="G333" s="230"/>
      <c r="H333" s="230"/>
      <c r="I333" s="230"/>
      <c r="J333" s="230"/>
      <c r="K333" s="230"/>
      <c r="L333" s="230"/>
      <c r="M333" s="230"/>
      <c r="N333" s="229"/>
      <c r="O333" s="229"/>
      <c r="P333" s="229"/>
      <c r="Q333" s="229"/>
      <c r="R333" s="230"/>
      <c r="S333" s="230"/>
      <c r="T333" s="230"/>
      <c r="U333" s="230"/>
      <c r="V333" s="230"/>
      <c r="W333" s="230"/>
      <c r="X333" s="230"/>
      <c r="Y333" s="230"/>
      <c r="Z333" s="210"/>
      <c r="AA333" s="210"/>
      <c r="AB333" s="210"/>
      <c r="AC333" s="210"/>
      <c r="AD333" s="210"/>
      <c r="AE333" s="210"/>
      <c r="AF333" s="210"/>
      <c r="AG333" s="210" t="s">
        <v>132</v>
      </c>
      <c r="AH333" s="210">
        <v>0</v>
      </c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  <c r="BH333" s="210"/>
    </row>
    <row r="334" spans="1:60" ht="22.5" outlineLevel="1" x14ac:dyDescent="0.2">
      <c r="A334" s="255">
        <v>98</v>
      </c>
      <c r="B334" s="256" t="s">
        <v>491</v>
      </c>
      <c r="C334" s="267" t="s">
        <v>492</v>
      </c>
      <c r="D334" s="257" t="s">
        <v>327</v>
      </c>
      <c r="E334" s="258">
        <v>13</v>
      </c>
      <c r="F334" s="259"/>
      <c r="G334" s="260">
        <f>ROUND(E334*F334,2)</f>
        <v>0</v>
      </c>
      <c r="H334" s="231"/>
      <c r="I334" s="230">
        <f>ROUND(E334*H334,2)</f>
        <v>0</v>
      </c>
      <c r="J334" s="231"/>
      <c r="K334" s="230">
        <f>ROUND(E334*J334,2)</f>
        <v>0</v>
      </c>
      <c r="L334" s="230">
        <v>21</v>
      </c>
      <c r="M334" s="230">
        <f>G334*(1+L334/100)</f>
        <v>0</v>
      </c>
      <c r="N334" s="229">
        <v>6.9000000000000006E-2</v>
      </c>
      <c r="O334" s="229">
        <f>ROUND(E334*N334,2)</f>
        <v>0.9</v>
      </c>
      <c r="P334" s="229">
        <v>0</v>
      </c>
      <c r="Q334" s="229">
        <f>ROUND(E334*P334,2)</f>
        <v>0</v>
      </c>
      <c r="R334" s="230" t="s">
        <v>290</v>
      </c>
      <c r="S334" s="230" t="s">
        <v>127</v>
      </c>
      <c r="T334" s="230" t="s">
        <v>127</v>
      </c>
      <c r="U334" s="230">
        <v>0</v>
      </c>
      <c r="V334" s="230">
        <f>ROUND(E334*U334,2)</f>
        <v>0</v>
      </c>
      <c r="W334" s="230"/>
      <c r="X334" s="230" t="s">
        <v>291</v>
      </c>
      <c r="Y334" s="230" t="s">
        <v>129</v>
      </c>
      <c r="Z334" s="210"/>
      <c r="AA334" s="210"/>
      <c r="AB334" s="210"/>
      <c r="AC334" s="210"/>
      <c r="AD334" s="210"/>
      <c r="AE334" s="210"/>
      <c r="AF334" s="210"/>
      <c r="AG334" s="210" t="s">
        <v>292</v>
      </c>
      <c r="AH334" s="210"/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</row>
    <row r="335" spans="1:60" x14ac:dyDescent="0.2">
      <c r="A335" s="242" t="s">
        <v>122</v>
      </c>
      <c r="B335" s="243" t="s">
        <v>84</v>
      </c>
      <c r="C335" s="261" t="s">
        <v>85</v>
      </c>
      <c r="D335" s="244"/>
      <c r="E335" s="245"/>
      <c r="F335" s="246"/>
      <c r="G335" s="247">
        <f>SUMIF(AG336:AG346,"&lt;&gt;NOR",G336:G346)</f>
        <v>0</v>
      </c>
      <c r="H335" s="241"/>
      <c r="I335" s="241">
        <f>SUM(I336:I346)</f>
        <v>0</v>
      </c>
      <c r="J335" s="241"/>
      <c r="K335" s="241">
        <f>SUM(K336:K346)</f>
        <v>0</v>
      </c>
      <c r="L335" s="241"/>
      <c r="M335" s="241">
        <f>SUM(M336:M346)</f>
        <v>0</v>
      </c>
      <c r="N335" s="240"/>
      <c r="O335" s="240">
        <f>SUM(O336:O346)</f>
        <v>0</v>
      </c>
      <c r="P335" s="240"/>
      <c r="Q335" s="240">
        <f>SUM(Q336:Q346)</f>
        <v>0.54</v>
      </c>
      <c r="R335" s="241"/>
      <c r="S335" s="241"/>
      <c r="T335" s="241"/>
      <c r="U335" s="241"/>
      <c r="V335" s="241">
        <f>SUM(V336:V346)</f>
        <v>47.620000000000005</v>
      </c>
      <c r="W335" s="241"/>
      <c r="X335" s="241"/>
      <c r="Y335" s="241"/>
      <c r="AG335" t="s">
        <v>123</v>
      </c>
    </row>
    <row r="336" spans="1:60" outlineLevel="1" x14ac:dyDescent="0.2">
      <c r="A336" s="249">
        <v>99</v>
      </c>
      <c r="B336" s="250" t="s">
        <v>493</v>
      </c>
      <c r="C336" s="262" t="s">
        <v>494</v>
      </c>
      <c r="D336" s="251" t="s">
        <v>327</v>
      </c>
      <c r="E336" s="252">
        <v>2</v>
      </c>
      <c r="F336" s="253"/>
      <c r="G336" s="254">
        <f>ROUND(E336*F336,2)</f>
        <v>0</v>
      </c>
      <c r="H336" s="231"/>
      <c r="I336" s="230">
        <f>ROUND(E336*H336,2)</f>
        <v>0</v>
      </c>
      <c r="J336" s="231"/>
      <c r="K336" s="230">
        <f>ROUND(E336*J336,2)</f>
        <v>0</v>
      </c>
      <c r="L336" s="230">
        <v>21</v>
      </c>
      <c r="M336" s="230">
        <f>G336*(1+L336/100)</f>
        <v>0</v>
      </c>
      <c r="N336" s="229">
        <v>0</v>
      </c>
      <c r="O336" s="229">
        <f>ROUND(E336*N336,2)</f>
        <v>0</v>
      </c>
      <c r="P336" s="229">
        <v>8.2000000000000003E-2</v>
      </c>
      <c r="Q336" s="229">
        <f>ROUND(E336*P336,2)</f>
        <v>0.16</v>
      </c>
      <c r="R336" s="230"/>
      <c r="S336" s="230" t="s">
        <v>127</v>
      </c>
      <c r="T336" s="230" t="s">
        <v>127</v>
      </c>
      <c r="U336" s="230">
        <v>0.58799999999999997</v>
      </c>
      <c r="V336" s="230">
        <f>ROUND(E336*U336,2)</f>
        <v>1.18</v>
      </c>
      <c r="W336" s="230"/>
      <c r="X336" s="230" t="s">
        <v>128</v>
      </c>
      <c r="Y336" s="230" t="s">
        <v>129</v>
      </c>
      <c r="Z336" s="210"/>
      <c r="AA336" s="210"/>
      <c r="AB336" s="210"/>
      <c r="AC336" s="210"/>
      <c r="AD336" s="210"/>
      <c r="AE336" s="210"/>
      <c r="AF336" s="210"/>
      <c r="AG336" s="210" t="s">
        <v>130</v>
      </c>
      <c r="AH336" s="210"/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outlineLevel="2" x14ac:dyDescent="0.2">
      <c r="A337" s="227"/>
      <c r="B337" s="228"/>
      <c r="C337" s="263" t="s">
        <v>495</v>
      </c>
      <c r="D337" s="232"/>
      <c r="E337" s="233">
        <v>2</v>
      </c>
      <c r="F337" s="230"/>
      <c r="G337" s="230"/>
      <c r="H337" s="230"/>
      <c r="I337" s="230"/>
      <c r="J337" s="230"/>
      <c r="K337" s="230"/>
      <c r="L337" s="230"/>
      <c r="M337" s="230"/>
      <c r="N337" s="229"/>
      <c r="O337" s="229"/>
      <c r="P337" s="229"/>
      <c r="Q337" s="229"/>
      <c r="R337" s="230"/>
      <c r="S337" s="230"/>
      <c r="T337" s="230"/>
      <c r="U337" s="230"/>
      <c r="V337" s="230"/>
      <c r="W337" s="230"/>
      <c r="X337" s="230"/>
      <c r="Y337" s="230"/>
      <c r="Z337" s="210"/>
      <c r="AA337" s="210"/>
      <c r="AB337" s="210"/>
      <c r="AC337" s="210"/>
      <c r="AD337" s="210"/>
      <c r="AE337" s="210"/>
      <c r="AF337" s="210"/>
      <c r="AG337" s="210" t="s">
        <v>132</v>
      </c>
      <c r="AH337" s="210">
        <v>0</v>
      </c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  <c r="BH337" s="210"/>
    </row>
    <row r="338" spans="1:60" outlineLevel="1" x14ac:dyDescent="0.2">
      <c r="A338" s="249">
        <v>100</v>
      </c>
      <c r="B338" s="250" t="s">
        <v>496</v>
      </c>
      <c r="C338" s="262" t="s">
        <v>497</v>
      </c>
      <c r="D338" s="251" t="s">
        <v>411</v>
      </c>
      <c r="E338" s="252">
        <v>1</v>
      </c>
      <c r="F338" s="253"/>
      <c r="G338" s="254">
        <f>ROUND(E338*F338,2)</f>
        <v>0</v>
      </c>
      <c r="H338" s="231"/>
      <c r="I338" s="230">
        <f>ROUND(E338*H338,2)</f>
        <v>0</v>
      </c>
      <c r="J338" s="231"/>
      <c r="K338" s="230">
        <f>ROUND(E338*J338,2)</f>
        <v>0</v>
      </c>
      <c r="L338" s="230">
        <v>21</v>
      </c>
      <c r="M338" s="230">
        <f>G338*(1+L338/100)</f>
        <v>0</v>
      </c>
      <c r="N338" s="229">
        <v>0</v>
      </c>
      <c r="O338" s="229">
        <f>ROUND(E338*N338,2)</f>
        <v>0</v>
      </c>
      <c r="P338" s="229">
        <v>3.184E-2</v>
      </c>
      <c r="Q338" s="229">
        <f>ROUND(E338*P338,2)</f>
        <v>0.03</v>
      </c>
      <c r="R338" s="230"/>
      <c r="S338" s="230" t="s">
        <v>127</v>
      </c>
      <c r="T338" s="230" t="s">
        <v>408</v>
      </c>
      <c r="U338" s="230">
        <v>3.6</v>
      </c>
      <c r="V338" s="230">
        <f>ROUND(E338*U338,2)</f>
        <v>3.6</v>
      </c>
      <c r="W338" s="230"/>
      <c r="X338" s="230" t="s">
        <v>128</v>
      </c>
      <c r="Y338" s="230" t="s">
        <v>129</v>
      </c>
      <c r="Z338" s="210"/>
      <c r="AA338" s="210"/>
      <c r="AB338" s="210"/>
      <c r="AC338" s="210"/>
      <c r="AD338" s="210"/>
      <c r="AE338" s="210"/>
      <c r="AF338" s="210"/>
      <c r="AG338" s="210" t="s">
        <v>130</v>
      </c>
      <c r="AH338" s="210"/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  <c r="BH338" s="210"/>
    </row>
    <row r="339" spans="1:60" outlineLevel="2" x14ac:dyDescent="0.2">
      <c r="A339" s="227"/>
      <c r="B339" s="228"/>
      <c r="C339" s="263" t="s">
        <v>498</v>
      </c>
      <c r="D339" s="232"/>
      <c r="E339" s="233">
        <v>1</v>
      </c>
      <c r="F339" s="230"/>
      <c r="G339" s="230"/>
      <c r="H339" s="230"/>
      <c r="I339" s="230"/>
      <c r="J339" s="230"/>
      <c r="K339" s="230"/>
      <c r="L339" s="230"/>
      <c r="M339" s="230"/>
      <c r="N339" s="229"/>
      <c r="O339" s="229"/>
      <c r="P339" s="229"/>
      <c r="Q339" s="229"/>
      <c r="R339" s="230"/>
      <c r="S339" s="230"/>
      <c r="T339" s="230"/>
      <c r="U339" s="230"/>
      <c r="V339" s="230"/>
      <c r="W339" s="230"/>
      <c r="X339" s="230"/>
      <c r="Y339" s="230"/>
      <c r="Z339" s="210"/>
      <c r="AA339" s="210"/>
      <c r="AB339" s="210"/>
      <c r="AC339" s="210"/>
      <c r="AD339" s="210"/>
      <c r="AE339" s="210"/>
      <c r="AF339" s="210"/>
      <c r="AG339" s="210" t="s">
        <v>132</v>
      </c>
      <c r="AH339" s="210">
        <v>0</v>
      </c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  <c r="BH339" s="210"/>
    </row>
    <row r="340" spans="1:60" outlineLevel="1" x14ac:dyDescent="0.2">
      <c r="A340" s="249">
        <v>101</v>
      </c>
      <c r="B340" s="250" t="s">
        <v>499</v>
      </c>
      <c r="C340" s="262" t="s">
        <v>500</v>
      </c>
      <c r="D340" s="251" t="s">
        <v>411</v>
      </c>
      <c r="E340" s="252">
        <v>4</v>
      </c>
      <c r="F340" s="253"/>
      <c r="G340" s="254">
        <f>ROUND(E340*F340,2)</f>
        <v>0</v>
      </c>
      <c r="H340" s="231"/>
      <c r="I340" s="230">
        <f>ROUND(E340*H340,2)</f>
        <v>0</v>
      </c>
      <c r="J340" s="231"/>
      <c r="K340" s="230">
        <f>ROUND(E340*J340,2)</f>
        <v>0</v>
      </c>
      <c r="L340" s="230">
        <v>21</v>
      </c>
      <c r="M340" s="230">
        <f>G340*(1+L340/100)</f>
        <v>0</v>
      </c>
      <c r="N340" s="229">
        <v>0</v>
      </c>
      <c r="O340" s="229">
        <f>ROUND(E340*N340,2)</f>
        <v>0</v>
      </c>
      <c r="P340" s="229">
        <v>7.5359999999999996E-2</v>
      </c>
      <c r="Q340" s="229">
        <f>ROUND(E340*P340,2)</f>
        <v>0.3</v>
      </c>
      <c r="R340" s="230"/>
      <c r="S340" s="230" t="s">
        <v>127</v>
      </c>
      <c r="T340" s="230" t="s">
        <v>408</v>
      </c>
      <c r="U340" s="230">
        <v>5.7</v>
      </c>
      <c r="V340" s="230">
        <f>ROUND(E340*U340,2)</f>
        <v>22.8</v>
      </c>
      <c r="W340" s="230"/>
      <c r="X340" s="230" t="s">
        <v>128</v>
      </c>
      <c r="Y340" s="230" t="s">
        <v>129</v>
      </c>
      <c r="Z340" s="210"/>
      <c r="AA340" s="210"/>
      <c r="AB340" s="210"/>
      <c r="AC340" s="210"/>
      <c r="AD340" s="210"/>
      <c r="AE340" s="210"/>
      <c r="AF340" s="210"/>
      <c r="AG340" s="210" t="s">
        <v>130</v>
      </c>
      <c r="AH340" s="210"/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outlineLevel="2" x14ac:dyDescent="0.2">
      <c r="A341" s="227"/>
      <c r="B341" s="228"/>
      <c r="C341" s="263" t="s">
        <v>501</v>
      </c>
      <c r="D341" s="232"/>
      <c r="E341" s="233">
        <v>4</v>
      </c>
      <c r="F341" s="230"/>
      <c r="G341" s="230"/>
      <c r="H341" s="230"/>
      <c r="I341" s="230"/>
      <c r="J341" s="230"/>
      <c r="K341" s="230"/>
      <c r="L341" s="230"/>
      <c r="M341" s="230"/>
      <c r="N341" s="229"/>
      <c r="O341" s="229"/>
      <c r="P341" s="229"/>
      <c r="Q341" s="229"/>
      <c r="R341" s="230"/>
      <c r="S341" s="230"/>
      <c r="T341" s="230"/>
      <c r="U341" s="230"/>
      <c r="V341" s="230"/>
      <c r="W341" s="230"/>
      <c r="X341" s="230"/>
      <c r="Y341" s="230"/>
      <c r="Z341" s="210"/>
      <c r="AA341" s="210"/>
      <c r="AB341" s="210"/>
      <c r="AC341" s="210"/>
      <c r="AD341" s="210"/>
      <c r="AE341" s="210"/>
      <c r="AF341" s="210"/>
      <c r="AG341" s="210" t="s">
        <v>132</v>
      </c>
      <c r="AH341" s="210">
        <v>0</v>
      </c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  <c r="BH341" s="210"/>
    </row>
    <row r="342" spans="1:60" outlineLevel="1" x14ac:dyDescent="0.2">
      <c r="A342" s="249">
        <v>102</v>
      </c>
      <c r="B342" s="250" t="s">
        <v>502</v>
      </c>
      <c r="C342" s="262" t="s">
        <v>503</v>
      </c>
      <c r="D342" s="251" t="s">
        <v>327</v>
      </c>
      <c r="E342" s="252">
        <v>1</v>
      </c>
      <c r="F342" s="253"/>
      <c r="G342" s="254">
        <f>ROUND(E342*F342,2)</f>
        <v>0</v>
      </c>
      <c r="H342" s="231"/>
      <c r="I342" s="230">
        <f>ROUND(E342*H342,2)</f>
        <v>0</v>
      </c>
      <c r="J342" s="231"/>
      <c r="K342" s="230">
        <f>ROUND(E342*J342,2)</f>
        <v>0</v>
      </c>
      <c r="L342" s="230">
        <v>21</v>
      </c>
      <c r="M342" s="230">
        <f>G342*(1+L342/100)</f>
        <v>0</v>
      </c>
      <c r="N342" s="229">
        <v>0</v>
      </c>
      <c r="O342" s="229">
        <f>ROUND(E342*N342,2)</f>
        <v>0</v>
      </c>
      <c r="P342" s="229">
        <v>4.4999999999999998E-2</v>
      </c>
      <c r="Q342" s="229">
        <f>ROUND(E342*P342,2)</f>
        <v>0.05</v>
      </c>
      <c r="R342" s="230"/>
      <c r="S342" s="230" t="s">
        <v>127</v>
      </c>
      <c r="T342" s="230" t="s">
        <v>127</v>
      </c>
      <c r="U342" s="230">
        <v>0.26</v>
      </c>
      <c r="V342" s="230">
        <f>ROUND(E342*U342,2)</f>
        <v>0.26</v>
      </c>
      <c r="W342" s="230"/>
      <c r="X342" s="230" t="s">
        <v>128</v>
      </c>
      <c r="Y342" s="230" t="s">
        <v>129</v>
      </c>
      <c r="Z342" s="210"/>
      <c r="AA342" s="210"/>
      <c r="AB342" s="210"/>
      <c r="AC342" s="210"/>
      <c r="AD342" s="210"/>
      <c r="AE342" s="210"/>
      <c r="AF342" s="210"/>
      <c r="AG342" s="210" t="s">
        <v>130</v>
      </c>
      <c r="AH342" s="210"/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outlineLevel="2" x14ac:dyDescent="0.2">
      <c r="A343" s="227"/>
      <c r="B343" s="228"/>
      <c r="C343" s="263" t="s">
        <v>504</v>
      </c>
      <c r="D343" s="232"/>
      <c r="E343" s="233">
        <v>1</v>
      </c>
      <c r="F343" s="230"/>
      <c r="G343" s="230"/>
      <c r="H343" s="230"/>
      <c r="I343" s="230"/>
      <c r="J343" s="230"/>
      <c r="K343" s="230"/>
      <c r="L343" s="230"/>
      <c r="M343" s="230"/>
      <c r="N343" s="229"/>
      <c r="O343" s="229"/>
      <c r="P343" s="229"/>
      <c r="Q343" s="229"/>
      <c r="R343" s="230"/>
      <c r="S343" s="230"/>
      <c r="T343" s="230"/>
      <c r="U343" s="230"/>
      <c r="V343" s="230"/>
      <c r="W343" s="230"/>
      <c r="X343" s="230"/>
      <c r="Y343" s="230"/>
      <c r="Z343" s="210"/>
      <c r="AA343" s="210"/>
      <c r="AB343" s="210"/>
      <c r="AC343" s="210"/>
      <c r="AD343" s="210"/>
      <c r="AE343" s="210"/>
      <c r="AF343" s="210"/>
      <c r="AG343" s="210" t="s">
        <v>132</v>
      </c>
      <c r="AH343" s="210">
        <v>0</v>
      </c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  <c r="BH343" s="210"/>
    </row>
    <row r="344" spans="1:60" outlineLevel="1" x14ac:dyDescent="0.2">
      <c r="A344" s="249">
        <v>103</v>
      </c>
      <c r="B344" s="250" t="s">
        <v>505</v>
      </c>
      <c r="C344" s="262" t="s">
        <v>506</v>
      </c>
      <c r="D344" s="251" t="s">
        <v>126</v>
      </c>
      <c r="E344" s="252">
        <v>171.97</v>
      </c>
      <c r="F344" s="253"/>
      <c r="G344" s="254">
        <f>ROUND(E344*F344,2)</f>
        <v>0</v>
      </c>
      <c r="H344" s="231"/>
      <c r="I344" s="230">
        <f>ROUND(E344*H344,2)</f>
        <v>0</v>
      </c>
      <c r="J344" s="231"/>
      <c r="K344" s="230">
        <f>ROUND(E344*J344,2)</f>
        <v>0</v>
      </c>
      <c r="L344" s="230">
        <v>21</v>
      </c>
      <c r="M344" s="230">
        <f>G344*(1+L344/100)</f>
        <v>0</v>
      </c>
      <c r="N344" s="229">
        <v>0</v>
      </c>
      <c r="O344" s="229">
        <f>ROUND(E344*N344,2)</f>
        <v>0</v>
      </c>
      <c r="P344" s="229">
        <v>0</v>
      </c>
      <c r="Q344" s="229">
        <f>ROUND(E344*P344,2)</f>
        <v>0</v>
      </c>
      <c r="R344" s="230"/>
      <c r="S344" s="230" t="s">
        <v>127</v>
      </c>
      <c r="T344" s="230" t="s">
        <v>127</v>
      </c>
      <c r="U344" s="230">
        <v>0.115</v>
      </c>
      <c r="V344" s="230">
        <f>ROUND(E344*U344,2)</f>
        <v>19.78</v>
      </c>
      <c r="W344" s="230"/>
      <c r="X344" s="230" t="s">
        <v>128</v>
      </c>
      <c r="Y344" s="230" t="s">
        <v>129</v>
      </c>
      <c r="Z344" s="210"/>
      <c r="AA344" s="210"/>
      <c r="AB344" s="210"/>
      <c r="AC344" s="210"/>
      <c r="AD344" s="210"/>
      <c r="AE344" s="210"/>
      <c r="AF344" s="210"/>
      <c r="AG344" s="210" t="s">
        <v>130</v>
      </c>
      <c r="AH344" s="210"/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outlineLevel="2" x14ac:dyDescent="0.2">
      <c r="A345" s="227"/>
      <c r="B345" s="228"/>
      <c r="C345" s="263" t="s">
        <v>507</v>
      </c>
      <c r="D345" s="232"/>
      <c r="E345" s="233">
        <v>91.51</v>
      </c>
      <c r="F345" s="230"/>
      <c r="G345" s="230"/>
      <c r="H345" s="230"/>
      <c r="I345" s="230"/>
      <c r="J345" s="230"/>
      <c r="K345" s="230"/>
      <c r="L345" s="230"/>
      <c r="M345" s="230"/>
      <c r="N345" s="229"/>
      <c r="O345" s="229"/>
      <c r="P345" s="229"/>
      <c r="Q345" s="229"/>
      <c r="R345" s="230"/>
      <c r="S345" s="230"/>
      <c r="T345" s="230"/>
      <c r="U345" s="230"/>
      <c r="V345" s="230"/>
      <c r="W345" s="230"/>
      <c r="X345" s="230"/>
      <c r="Y345" s="230"/>
      <c r="Z345" s="210"/>
      <c r="AA345" s="210"/>
      <c r="AB345" s="210"/>
      <c r="AC345" s="210"/>
      <c r="AD345" s="210"/>
      <c r="AE345" s="210"/>
      <c r="AF345" s="210"/>
      <c r="AG345" s="210" t="s">
        <v>132</v>
      </c>
      <c r="AH345" s="210">
        <v>5</v>
      </c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  <c r="BH345" s="210"/>
    </row>
    <row r="346" spans="1:60" outlineLevel="3" x14ac:dyDescent="0.2">
      <c r="A346" s="227"/>
      <c r="B346" s="228"/>
      <c r="C346" s="263" t="s">
        <v>508</v>
      </c>
      <c r="D346" s="232"/>
      <c r="E346" s="233">
        <v>80.459999999999994</v>
      </c>
      <c r="F346" s="230"/>
      <c r="G346" s="230"/>
      <c r="H346" s="230"/>
      <c r="I346" s="230"/>
      <c r="J346" s="230"/>
      <c r="K346" s="230"/>
      <c r="L346" s="230"/>
      <c r="M346" s="230"/>
      <c r="N346" s="229"/>
      <c r="O346" s="229"/>
      <c r="P346" s="229"/>
      <c r="Q346" s="229"/>
      <c r="R346" s="230"/>
      <c r="S346" s="230"/>
      <c r="T346" s="230"/>
      <c r="U346" s="230"/>
      <c r="V346" s="230"/>
      <c r="W346" s="230"/>
      <c r="X346" s="230"/>
      <c r="Y346" s="230"/>
      <c r="Z346" s="210"/>
      <c r="AA346" s="210"/>
      <c r="AB346" s="210"/>
      <c r="AC346" s="210"/>
      <c r="AD346" s="210"/>
      <c r="AE346" s="210"/>
      <c r="AF346" s="210"/>
      <c r="AG346" s="210" t="s">
        <v>132</v>
      </c>
      <c r="AH346" s="210">
        <v>5</v>
      </c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</row>
    <row r="347" spans="1:60" x14ac:dyDescent="0.2">
      <c r="A347" s="242" t="s">
        <v>122</v>
      </c>
      <c r="B347" s="243" t="s">
        <v>86</v>
      </c>
      <c r="C347" s="261" t="s">
        <v>87</v>
      </c>
      <c r="D347" s="244"/>
      <c r="E347" s="245"/>
      <c r="F347" s="246"/>
      <c r="G347" s="247">
        <f>SUMIF(AG348:AG348,"&lt;&gt;NOR",G348:G348)</f>
        <v>0</v>
      </c>
      <c r="H347" s="241"/>
      <c r="I347" s="241">
        <f>SUM(I348:I348)</f>
        <v>0</v>
      </c>
      <c r="J347" s="241"/>
      <c r="K347" s="241">
        <f>SUM(K348:K348)</f>
        <v>0</v>
      </c>
      <c r="L347" s="241"/>
      <c r="M347" s="241">
        <f>SUM(M348:M348)</f>
        <v>0</v>
      </c>
      <c r="N347" s="240"/>
      <c r="O347" s="240">
        <f>SUM(O348:O348)</f>
        <v>0</v>
      </c>
      <c r="P347" s="240"/>
      <c r="Q347" s="240">
        <f>SUM(Q348:Q348)</f>
        <v>0</v>
      </c>
      <c r="R347" s="241"/>
      <c r="S347" s="241"/>
      <c r="T347" s="241"/>
      <c r="U347" s="241"/>
      <c r="V347" s="241">
        <f>SUM(V348:V348)</f>
        <v>35.340000000000003</v>
      </c>
      <c r="W347" s="241"/>
      <c r="X347" s="241"/>
      <c r="Y347" s="241"/>
      <c r="AG347" t="s">
        <v>123</v>
      </c>
    </row>
    <row r="348" spans="1:60" outlineLevel="1" x14ac:dyDescent="0.2">
      <c r="A348" s="255">
        <v>104</v>
      </c>
      <c r="B348" s="256" t="s">
        <v>509</v>
      </c>
      <c r="C348" s="267" t="s">
        <v>510</v>
      </c>
      <c r="D348" s="257" t="s">
        <v>300</v>
      </c>
      <c r="E348" s="258">
        <v>2208.77279</v>
      </c>
      <c r="F348" s="259"/>
      <c r="G348" s="260">
        <f>ROUND(E348*F348,2)</f>
        <v>0</v>
      </c>
      <c r="H348" s="231"/>
      <c r="I348" s="230">
        <f>ROUND(E348*H348,2)</f>
        <v>0</v>
      </c>
      <c r="J348" s="231"/>
      <c r="K348" s="230">
        <f>ROUND(E348*J348,2)</f>
        <v>0</v>
      </c>
      <c r="L348" s="230">
        <v>21</v>
      </c>
      <c r="M348" s="230">
        <f>G348*(1+L348/100)</f>
        <v>0</v>
      </c>
      <c r="N348" s="229">
        <v>0</v>
      </c>
      <c r="O348" s="229">
        <f>ROUND(E348*N348,2)</f>
        <v>0</v>
      </c>
      <c r="P348" s="229">
        <v>0</v>
      </c>
      <c r="Q348" s="229">
        <f>ROUND(E348*P348,2)</f>
        <v>0</v>
      </c>
      <c r="R348" s="230"/>
      <c r="S348" s="230" t="s">
        <v>127</v>
      </c>
      <c r="T348" s="230" t="s">
        <v>127</v>
      </c>
      <c r="U348" s="230">
        <v>1.6E-2</v>
      </c>
      <c r="V348" s="230">
        <f>ROUND(E348*U348,2)</f>
        <v>35.340000000000003</v>
      </c>
      <c r="W348" s="230"/>
      <c r="X348" s="230" t="s">
        <v>511</v>
      </c>
      <c r="Y348" s="230" t="s">
        <v>129</v>
      </c>
      <c r="Z348" s="210"/>
      <c r="AA348" s="210"/>
      <c r="AB348" s="210"/>
      <c r="AC348" s="210"/>
      <c r="AD348" s="210"/>
      <c r="AE348" s="210"/>
      <c r="AF348" s="210"/>
      <c r="AG348" s="210" t="s">
        <v>512</v>
      </c>
      <c r="AH348" s="210"/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x14ac:dyDescent="0.2">
      <c r="A349" s="242" t="s">
        <v>122</v>
      </c>
      <c r="B349" s="243" t="s">
        <v>91</v>
      </c>
      <c r="C349" s="261" t="s">
        <v>92</v>
      </c>
      <c r="D349" s="244"/>
      <c r="E349" s="245"/>
      <c r="F349" s="246"/>
      <c r="G349" s="247">
        <f>SUMIF(AG350:AG367,"&lt;&gt;NOR",G350:G367)</f>
        <v>0</v>
      </c>
      <c r="H349" s="241"/>
      <c r="I349" s="241">
        <f>SUM(I350:I367)</f>
        <v>0</v>
      </c>
      <c r="J349" s="241"/>
      <c r="K349" s="241">
        <f>SUM(K350:K367)</f>
        <v>0</v>
      </c>
      <c r="L349" s="241"/>
      <c r="M349" s="241">
        <f>SUM(M350:M367)</f>
        <v>0</v>
      </c>
      <c r="N349" s="240"/>
      <c r="O349" s="240">
        <f>SUM(O350:O367)</f>
        <v>0</v>
      </c>
      <c r="P349" s="240"/>
      <c r="Q349" s="240">
        <f>SUM(Q350:Q367)</f>
        <v>0</v>
      </c>
      <c r="R349" s="241"/>
      <c r="S349" s="241"/>
      <c r="T349" s="241"/>
      <c r="U349" s="241"/>
      <c r="V349" s="241">
        <f>SUM(V350:V367)</f>
        <v>488.19000000000005</v>
      </c>
      <c r="W349" s="241"/>
      <c r="X349" s="241"/>
      <c r="Y349" s="241"/>
      <c r="AG349" t="s">
        <v>123</v>
      </c>
    </row>
    <row r="350" spans="1:60" ht="22.5" outlineLevel="1" x14ac:dyDescent="0.2">
      <c r="A350" s="249">
        <v>105</v>
      </c>
      <c r="B350" s="250" t="s">
        <v>513</v>
      </c>
      <c r="C350" s="262" t="s">
        <v>514</v>
      </c>
      <c r="D350" s="251" t="s">
        <v>300</v>
      </c>
      <c r="E350" s="252">
        <v>132.30000000000001</v>
      </c>
      <c r="F350" s="253"/>
      <c r="G350" s="254">
        <f>ROUND(E350*F350,2)</f>
        <v>0</v>
      </c>
      <c r="H350" s="231"/>
      <c r="I350" s="230">
        <f>ROUND(E350*H350,2)</f>
        <v>0</v>
      </c>
      <c r="J350" s="231"/>
      <c r="K350" s="230">
        <f>ROUND(E350*J350,2)</f>
        <v>0</v>
      </c>
      <c r="L350" s="230">
        <v>21</v>
      </c>
      <c r="M350" s="230">
        <f>G350*(1+L350/100)</f>
        <v>0</v>
      </c>
      <c r="N350" s="229">
        <v>0</v>
      </c>
      <c r="O350" s="229">
        <f>ROUND(E350*N350,2)</f>
        <v>0</v>
      </c>
      <c r="P350" s="229">
        <v>0</v>
      </c>
      <c r="Q350" s="229">
        <f>ROUND(E350*P350,2)</f>
        <v>0</v>
      </c>
      <c r="R350" s="230"/>
      <c r="S350" s="230" t="s">
        <v>127</v>
      </c>
      <c r="T350" s="230" t="s">
        <v>127</v>
      </c>
      <c r="U350" s="230">
        <v>0</v>
      </c>
      <c r="V350" s="230">
        <f>ROUND(E350*U350,2)</f>
        <v>0</v>
      </c>
      <c r="W350" s="230"/>
      <c r="X350" s="230" t="s">
        <v>128</v>
      </c>
      <c r="Y350" s="230" t="s">
        <v>129</v>
      </c>
      <c r="Z350" s="210"/>
      <c r="AA350" s="210"/>
      <c r="AB350" s="210"/>
      <c r="AC350" s="210"/>
      <c r="AD350" s="210"/>
      <c r="AE350" s="210"/>
      <c r="AF350" s="210"/>
      <c r="AG350" s="210" t="s">
        <v>130</v>
      </c>
      <c r="AH350" s="210"/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</row>
    <row r="351" spans="1:60" outlineLevel="2" x14ac:dyDescent="0.2">
      <c r="A351" s="227"/>
      <c r="B351" s="228"/>
      <c r="C351" s="263" t="s">
        <v>515</v>
      </c>
      <c r="D351" s="232"/>
      <c r="E351" s="233">
        <v>20</v>
      </c>
      <c r="F351" s="230"/>
      <c r="G351" s="230"/>
      <c r="H351" s="230"/>
      <c r="I351" s="230"/>
      <c r="J351" s="230"/>
      <c r="K351" s="230"/>
      <c r="L351" s="230"/>
      <c r="M351" s="230"/>
      <c r="N351" s="229"/>
      <c r="O351" s="229"/>
      <c r="P351" s="229"/>
      <c r="Q351" s="229"/>
      <c r="R351" s="230"/>
      <c r="S351" s="230"/>
      <c r="T351" s="230"/>
      <c r="U351" s="230"/>
      <c r="V351" s="230"/>
      <c r="W351" s="230"/>
      <c r="X351" s="230"/>
      <c r="Y351" s="230"/>
      <c r="Z351" s="210"/>
      <c r="AA351" s="210"/>
      <c r="AB351" s="210"/>
      <c r="AC351" s="210"/>
      <c r="AD351" s="210"/>
      <c r="AE351" s="210"/>
      <c r="AF351" s="210"/>
      <c r="AG351" s="210" t="s">
        <v>132</v>
      </c>
      <c r="AH351" s="210">
        <v>0</v>
      </c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</row>
    <row r="352" spans="1:60" outlineLevel="3" x14ac:dyDescent="0.2">
      <c r="A352" s="227"/>
      <c r="B352" s="228"/>
      <c r="C352" s="263" t="s">
        <v>516</v>
      </c>
      <c r="D352" s="232"/>
      <c r="E352" s="233">
        <v>12.63</v>
      </c>
      <c r="F352" s="230"/>
      <c r="G352" s="230"/>
      <c r="H352" s="230"/>
      <c r="I352" s="230"/>
      <c r="J352" s="230"/>
      <c r="K352" s="230"/>
      <c r="L352" s="230"/>
      <c r="M352" s="230"/>
      <c r="N352" s="229"/>
      <c r="O352" s="229"/>
      <c r="P352" s="229"/>
      <c r="Q352" s="229"/>
      <c r="R352" s="230"/>
      <c r="S352" s="230"/>
      <c r="T352" s="230"/>
      <c r="U352" s="230"/>
      <c r="V352" s="230"/>
      <c r="W352" s="230"/>
      <c r="X352" s="230"/>
      <c r="Y352" s="230"/>
      <c r="Z352" s="210"/>
      <c r="AA352" s="210"/>
      <c r="AB352" s="210"/>
      <c r="AC352" s="210"/>
      <c r="AD352" s="210"/>
      <c r="AE352" s="210"/>
      <c r="AF352" s="210"/>
      <c r="AG352" s="210" t="s">
        <v>132</v>
      </c>
      <c r="AH352" s="210">
        <v>0</v>
      </c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</row>
    <row r="353" spans="1:60" outlineLevel="3" x14ac:dyDescent="0.2">
      <c r="A353" s="227"/>
      <c r="B353" s="228"/>
      <c r="C353" s="263" t="s">
        <v>517</v>
      </c>
      <c r="D353" s="232"/>
      <c r="E353" s="233">
        <v>18.100000000000001</v>
      </c>
      <c r="F353" s="230"/>
      <c r="G353" s="230"/>
      <c r="H353" s="230"/>
      <c r="I353" s="230"/>
      <c r="J353" s="230"/>
      <c r="K353" s="230"/>
      <c r="L353" s="230"/>
      <c r="M353" s="230"/>
      <c r="N353" s="229"/>
      <c r="O353" s="229"/>
      <c r="P353" s="229"/>
      <c r="Q353" s="229"/>
      <c r="R353" s="230"/>
      <c r="S353" s="230"/>
      <c r="T353" s="230"/>
      <c r="U353" s="230"/>
      <c r="V353" s="230"/>
      <c r="W353" s="230"/>
      <c r="X353" s="230"/>
      <c r="Y353" s="230"/>
      <c r="Z353" s="210"/>
      <c r="AA353" s="210"/>
      <c r="AB353" s="210"/>
      <c r="AC353" s="210"/>
      <c r="AD353" s="210"/>
      <c r="AE353" s="210"/>
      <c r="AF353" s="210"/>
      <c r="AG353" s="210" t="s">
        <v>132</v>
      </c>
      <c r="AH353" s="210">
        <v>0</v>
      </c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</row>
    <row r="354" spans="1:60" outlineLevel="3" x14ac:dyDescent="0.2">
      <c r="A354" s="227"/>
      <c r="B354" s="228"/>
      <c r="C354" s="263" t="s">
        <v>518</v>
      </c>
      <c r="D354" s="232"/>
      <c r="E354" s="233">
        <v>13.08</v>
      </c>
      <c r="F354" s="230"/>
      <c r="G354" s="230"/>
      <c r="H354" s="230"/>
      <c r="I354" s="230"/>
      <c r="J354" s="230"/>
      <c r="K354" s="230"/>
      <c r="L354" s="230"/>
      <c r="M354" s="230"/>
      <c r="N354" s="229"/>
      <c r="O354" s="229"/>
      <c r="P354" s="229"/>
      <c r="Q354" s="229"/>
      <c r="R354" s="230"/>
      <c r="S354" s="230"/>
      <c r="T354" s="230"/>
      <c r="U354" s="230"/>
      <c r="V354" s="230"/>
      <c r="W354" s="230"/>
      <c r="X354" s="230"/>
      <c r="Y354" s="230"/>
      <c r="Z354" s="210"/>
      <c r="AA354" s="210"/>
      <c r="AB354" s="210"/>
      <c r="AC354" s="210"/>
      <c r="AD354" s="210"/>
      <c r="AE354" s="210"/>
      <c r="AF354" s="210"/>
      <c r="AG354" s="210" t="s">
        <v>132</v>
      </c>
      <c r="AH354" s="210">
        <v>0</v>
      </c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</row>
    <row r="355" spans="1:60" outlineLevel="3" x14ac:dyDescent="0.2">
      <c r="A355" s="227"/>
      <c r="B355" s="228"/>
      <c r="C355" s="263" t="s">
        <v>519</v>
      </c>
      <c r="D355" s="232"/>
      <c r="E355" s="233">
        <v>68.489999999999995</v>
      </c>
      <c r="F355" s="230"/>
      <c r="G355" s="230"/>
      <c r="H355" s="230"/>
      <c r="I355" s="230"/>
      <c r="J355" s="230"/>
      <c r="K355" s="230"/>
      <c r="L355" s="230"/>
      <c r="M355" s="230"/>
      <c r="N355" s="229"/>
      <c r="O355" s="229"/>
      <c r="P355" s="229"/>
      <c r="Q355" s="229"/>
      <c r="R355" s="230"/>
      <c r="S355" s="230"/>
      <c r="T355" s="230"/>
      <c r="U355" s="230"/>
      <c r="V355" s="230"/>
      <c r="W355" s="230"/>
      <c r="X355" s="230"/>
      <c r="Y355" s="230"/>
      <c r="Z355" s="210"/>
      <c r="AA355" s="210"/>
      <c r="AB355" s="210"/>
      <c r="AC355" s="210"/>
      <c r="AD355" s="210"/>
      <c r="AE355" s="210"/>
      <c r="AF355" s="210"/>
      <c r="AG355" s="210" t="s">
        <v>132</v>
      </c>
      <c r="AH355" s="210">
        <v>0</v>
      </c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</row>
    <row r="356" spans="1:60" ht="22.5" outlineLevel="1" x14ac:dyDescent="0.2">
      <c r="A356" s="249">
        <v>106</v>
      </c>
      <c r="B356" s="250" t="s">
        <v>520</v>
      </c>
      <c r="C356" s="262" t="s">
        <v>521</v>
      </c>
      <c r="D356" s="251" t="s">
        <v>300</v>
      </c>
      <c r="E356" s="252">
        <v>180.99</v>
      </c>
      <c r="F356" s="253"/>
      <c r="G356" s="254">
        <f>ROUND(E356*F356,2)</f>
        <v>0</v>
      </c>
      <c r="H356" s="231"/>
      <c r="I356" s="230">
        <f>ROUND(E356*H356,2)</f>
        <v>0</v>
      </c>
      <c r="J356" s="231"/>
      <c r="K356" s="230">
        <f>ROUND(E356*J356,2)</f>
        <v>0</v>
      </c>
      <c r="L356" s="230">
        <v>21</v>
      </c>
      <c r="M356" s="230">
        <f>G356*(1+L356/100)</f>
        <v>0</v>
      </c>
      <c r="N356" s="229">
        <v>0</v>
      </c>
      <c r="O356" s="229">
        <f>ROUND(E356*N356,2)</f>
        <v>0</v>
      </c>
      <c r="P356" s="229">
        <v>0</v>
      </c>
      <c r="Q356" s="229">
        <f>ROUND(E356*P356,2)</f>
        <v>0</v>
      </c>
      <c r="R356" s="230"/>
      <c r="S356" s="230" t="s">
        <v>127</v>
      </c>
      <c r="T356" s="230" t="s">
        <v>127</v>
      </c>
      <c r="U356" s="230">
        <v>0</v>
      </c>
      <c r="V356" s="230">
        <f>ROUND(E356*U356,2)</f>
        <v>0</v>
      </c>
      <c r="W356" s="230"/>
      <c r="X356" s="230" t="s">
        <v>128</v>
      </c>
      <c r="Y356" s="230" t="s">
        <v>129</v>
      </c>
      <c r="Z356" s="210"/>
      <c r="AA356" s="210"/>
      <c r="AB356" s="210"/>
      <c r="AC356" s="210"/>
      <c r="AD356" s="210"/>
      <c r="AE356" s="210"/>
      <c r="AF356" s="210"/>
      <c r="AG356" s="210" t="s">
        <v>130</v>
      </c>
      <c r="AH356" s="210"/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</row>
    <row r="357" spans="1:60" outlineLevel="2" x14ac:dyDescent="0.2">
      <c r="A357" s="227"/>
      <c r="B357" s="228"/>
      <c r="C357" s="263" t="s">
        <v>522</v>
      </c>
      <c r="D357" s="232"/>
      <c r="E357" s="233">
        <v>3.94</v>
      </c>
      <c r="F357" s="230"/>
      <c r="G357" s="230"/>
      <c r="H357" s="230"/>
      <c r="I357" s="230"/>
      <c r="J357" s="230"/>
      <c r="K357" s="230"/>
      <c r="L357" s="230"/>
      <c r="M357" s="230"/>
      <c r="N357" s="229"/>
      <c r="O357" s="229"/>
      <c r="P357" s="229"/>
      <c r="Q357" s="229"/>
      <c r="R357" s="230"/>
      <c r="S357" s="230"/>
      <c r="T357" s="230"/>
      <c r="U357" s="230"/>
      <c r="V357" s="230"/>
      <c r="W357" s="230"/>
      <c r="X357" s="230"/>
      <c r="Y357" s="230"/>
      <c r="Z357" s="210"/>
      <c r="AA357" s="210"/>
      <c r="AB357" s="210"/>
      <c r="AC357" s="210"/>
      <c r="AD357" s="210"/>
      <c r="AE357" s="210"/>
      <c r="AF357" s="210"/>
      <c r="AG357" s="210" t="s">
        <v>132</v>
      </c>
      <c r="AH357" s="210">
        <v>0</v>
      </c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</row>
    <row r="358" spans="1:60" outlineLevel="3" x14ac:dyDescent="0.2">
      <c r="A358" s="227"/>
      <c r="B358" s="228"/>
      <c r="C358" s="263" t="s">
        <v>523</v>
      </c>
      <c r="D358" s="232"/>
      <c r="E358" s="233">
        <v>177.05</v>
      </c>
      <c r="F358" s="230"/>
      <c r="G358" s="230"/>
      <c r="H358" s="230"/>
      <c r="I358" s="230"/>
      <c r="J358" s="230"/>
      <c r="K358" s="230"/>
      <c r="L358" s="230"/>
      <c r="M358" s="230"/>
      <c r="N358" s="229"/>
      <c r="O358" s="229"/>
      <c r="P358" s="229"/>
      <c r="Q358" s="229"/>
      <c r="R358" s="230"/>
      <c r="S358" s="230"/>
      <c r="T358" s="230"/>
      <c r="U358" s="230"/>
      <c r="V358" s="230"/>
      <c r="W358" s="230"/>
      <c r="X358" s="230"/>
      <c r="Y358" s="230"/>
      <c r="Z358" s="210"/>
      <c r="AA358" s="210"/>
      <c r="AB358" s="210"/>
      <c r="AC358" s="210"/>
      <c r="AD358" s="210"/>
      <c r="AE358" s="210"/>
      <c r="AF358" s="210"/>
      <c r="AG358" s="210" t="s">
        <v>132</v>
      </c>
      <c r="AH358" s="210">
        <v>0</v>
      </c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</row>
    <row r="359" spans="1:60" outlineLevel="1" x14ac:dyDescent="0.2">
      <c r="A359" s="249">
        <v>107</v>
      </c>
      <c r="B359" s="250" t="s">
        <v>524</v>
      </c>
      <c r="C359" s="262" t="s">
        <v>525</v>
      </c>
      <c r="D359" s="251" t="s">
        <v>300</v>
      </c>
      <c r="E359" s="252">
        <v>504.13</v>
      </c>
      <c r="F359" s="253"/>
      <c r="G359" s="254">
        <f>ROUND(E359*F359,2)</f>
        <v>0</v>
      </c>
      <c r="H359" s="231"/>
      <c r="I359" s="230">
        <f>ROUND(E359*H359,2)</f>
        <v>0</v>
      </c>
      <c r="J359" s="231"/>
      <c r="K359" s="230">
        <f>ROUND(E359*J359,2)</f>
        <v>0</v>
      </c>
      <c r="L359" s="230">
        <v>21</v>
      </c>
      <c r="M359" s="230">
        <f>G359*(1+L359/100)</f>
        <v>0</v>
      </c>
      <c r="N359" s="229">
        <v>0</v>
      </c>
      <c r="O359" s="229">
        <f>ROUND(E359*N359,2)</f>
        <v>0</v>
      </c>
      <c r="P359" s="229">
        <v>0</v>
      </c>
      <c r="Q359" s="229">
        <f>ROUND(E359*P359,2)</f>
        <v>0</v>
      </c>
      <c r="R359" s="230"/>
      <c r="S359" s="230" t="s">
        <v>127</v>
      </c>
      <c r="T359" s="230" t="s">
        <v>127</v>
      </c>
      <c r="U359" s="230">
        <v>0</v>
      </c>
      <c r="V359" s="230">
        <f>ROUND(E359*U359,2)</f>
        <v>0</v>
      </c>
      <c r="W359" s="230"/>
      <c r="X359" s="230" t="s">
        <v>128</v>
      </c>
      <c r="Y359" s="230" t="s">
        <v>129</v>
      </c>
      <c r="Z359" s="210"/>
      <c r="AA359" s="210"/>
      <c r="AB359" s="210"/>
      <c r="AC359" s="210"/>
      <c r="AD359" s="210"/>
      <c r="AE359" s="210"/>
      <c r="AF359" s="210"/>
      <c r="AG359" s="210" t="s">
        <v>130</v>
      </c>
      <c r="AH359" s="210"/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</row>
    <row r="360" spans="1:60" outlineLevel="2" x14ac:dyDescent="0.2">
      <c r="A360" s="227"/>
      <c r="B360" s="228"/>
      <c r="C360" s="263" t="s">
        <v>526</v>
      </c>
      <c r="D360" s="232"/>
      <c r="E360" s="233">
        <v>10.1</v>
      </c>
      <c r="F360" s="230"/>
      <c r="G360" s="230"/>
      <c r="H360" s="230"/>
      <c r="I360" s="230"/>
      <c r="J360" s="230"/>
      <c r="K360" s="230"/>
      <c r="L360" s="230"/>
      <c r="M360" s="230"/>
      <c r="N360" s="229"/>
      <c r="O360" s="229"/>
      <c r="P360" s="229"/>
      <c r="Q360" s="229"/>
      <c r="R360" s="230"/>
      <c r="S360" s="230"/>
      <c r="T360" s="230"/>
      <c r="U360" s="230"/>
      <c r="V360" s="230"/>
      <c r="W360" s="230"/>
      <c r="X360" s="230"/>
      <c r="Y360" s="230"/>
      <c r="Z360" s="210"/>
      <c r="AA360" s="210"/>
      <c r="AB360" s="210"/>
      <c r="AC360" s="210"/>
      <c r="AD360" s="210"/>
      <c r="AE360" s="210"/>
      <c r="AF360" s="210"/>
      <c r="AG360" s="210" t="s">
        <v>132</v>
      </c>
      <c r="AH360" s="210">
        <v>0</v>
      </c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</row>
    <row r="361" spans="1:60" outlineLevel="3" x14ac:dyDescent="0.2">
      <c r="A361" s="227"/>
      <c r="B361" s="228"/>
      <c r="C361" s="263" t="s">
        <v>527</v>
      </c>
      <c r="D361" s="232"/>
      <c r="E361" s="233">
        <v>49.22</v>
      </c>
      <c r="F361" s="230"/>
      <c r="G361" s="230"/>
      <c r="H361" s="230"/>
      <c r="I361" s="230"/>
      <c r="J361" s="230"/>
      <c r="K361" s="230"/>
      <c r="L361" s="230"/>
      <c r="M361" s="230"/>
      <c r="N361" s="229"/>
      <c r="O361" s="229"/>
      <c r="P361" s="229"/>
      <c r="Q361" s="229"/>
      <c r="R361" s="230"/>
      <c r="S361" s="230"/>
      <c r="T361" s="230"/>
      <c r="U361" s="230"/>
      <c r="V361" s="230"/>
      <c r="W361" s="230"/>
      <c r="X361" s="230"/>
      <c r="Y361" s="230"/>
      <c r="Z361" s="210"/>
      <c r="AA361" s="210"/>
      <c r="AB361" s="210"/>
      <c r="AC361" s="210"/>
      <c r="AD361" s="210"/>
      <c r="AE361" s="210"/>
      <c r="AF361" s="210"/>
      <c r="AG361" s="210" t="s">
        <v>132</v>
      </c>
      <c r="AH361" s="210">
        <v>0</v>
      </c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</row>
    <row r="362" spans="1:60" outlineLevel="3" x14ac:dyDescent="0.2">
      <c r="A362" s="227"/>
      <c r="B362" s="228"/>
      <c r="C362" s="263" t="s">
        <v>528</v>
      </c>
      <c r="D362" s="232"/>
      <c r="E362" s="233">
        <v>442.64</v>
      </c>
      <c r="F362" s="230"/>
      <c r="G362" s="230"/>
      <c r="H362" s="230"/>
      <c r="I362" s="230"/>
      <c r="J362" s="230"/>
      <c r="K362" s="230"/>
      <c r="L362" s="230"/>
      <c r="M362" s="230"/>
      <c r="N362" s="229"/>
      <c r="O362" s="229"/>
      <c r="P362" s="229"/>
      <c r="Q362" s="229"/>
      <c r="R362" s="230"/>
      <c r="S362" s="230"/>
      <c r="T362" s="230"/>
      <c r="U362" s="230"/>
      <c r="V362" s="230"/>
      <c r="W362" s="230"/>
      <c r="X362" s="230"/>
      <c r="Y362" s="230"/>
      <c r="Z362" s="210"/>
      <c r="AA362" s="210"/>
      <c r="AB362" s="210"/>
      <c r="AC362" s="210"/>
      <c r="AD362" s="210"/>
      <c r="AE362" s="210"/>
      <c r="AF362" s="210"/>
      <c r="AG362" s="210" t="s">
        <v>132</v>
      </c>
      <c r="AH362" s="210">
        <v>0</v>
      </c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</row>
    <row r="363" spans="1:60" outlineLevel="3" x14ac:dyDescent="0.2">
      <c r="A363" s="227"/>
      <c r="B363" s="228"/>
      <c r="C363" s="263" t="s">
        <v>529</v>
      </c>
      <c r="D363" s="232"/>
      <c r="E363" s="233">
        <v>2.17</v>
      </c>
      <c r="F363" s="230"/>
      <c r="G363" s="230"/>
      <c r="H363" s="230"/>
      <c r="I363" s="230"/>
      <c r="J363" s="230"/>
      <c r="K363" s="230"/>
      <c r="L363" s="230"/>
      <c r="M363" s="230"/>
      <c r="N363" s="229"/>
      <c r="O363" s="229"/>
      <c r="P363" s="229"/>
      <c r="Q363" s="229"/>
      <c r="R363" s="230"/>
      <c r="S363" s="230"/>
      <c r="T363" s="230"/>
      <c r="U363" s="230"/>
      <c r="V363" s="230"/>
      <c r="W363" s="230"/>
      <c r="X363" s="230"/>
      <c r="Y363" s="230"/>
      <c r="Z363" s="210"/>
      <c r="AA363" s="210"/>
      <c r="AB363" s="210"/>
      <c r="AC363" s="210"/>
      <c r="AD363" s="210"/>
      <c r="AE363" s="210"/>
      <c r="AF363" s="210"/>
      <c r="AG363" s="210" t="s">
        <v>132</v>
      </c>
      <c r="AH363" s="210">
        <v>0</v>
      </c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</row>
    <row r="364" spans="1:60" outlineLevel="1" x14ac:dyDescent="0.2">
      <c r="A364" s="255">
        <v>108</v>
      </c>
      <c r="B364" s="256" t="s">
        <v>530</v>
      </c>
      <c r="C364" s="267" t="s">
        <v>531</v>
      </c>
      <c r="D364" s="257" t="s">
        <v>300</v>
      </c>
      <c r="E364" s="258">
        <v>820.49190999999996</v>
      </c>
      <c r="F364" s="259"/>
      <c r="G364" s="260">
        <f>ROUND(E364*F364,2)</f>
        <v>0</v>
      </c>
      <c r="H364" s="231"/>
      <c r="I364" s="230">
        <f>ROUND(E364*H364,2)</f>
        <v>0</v>
      </c>
      <c r="J364" s="231"/>
      <c r="K364" s="230">
        <f>ROUND(E364*J364,2)</f>
        <v>0</v>
      </c>
      <c r="L364" s="230">
        <v>21</v>
      </c>
      <c r="M364" s="230">
        <f>G364*(1+L364/100)</f>
        <v>0</v>
      </c>
      <c r="N364" s="229">
        <v>0</v>
      </c>
      <c r="O364" s="229">
        <f>ROUND(E364*N364,2)</f>
        <v>0</v>
      </c>
      <c r="P364" s="229">
        <v>0</v>
      </c>
      <c r="Q364" s="229">
        <f>ROUND(E364*P364,2)</f>
        <v>0</v>
      </c>
      <c r="R364" s="230"/>
      <c r="S364" s="230" t="s">
        <v>127</v>
      </c>
      <c r="T364" s="230" t="s">
        <v>127</v>
      </c>
      <c r="U364" s="230">
        <v>9.9000000000000005E-2</v>
      </c>
      <c r="V364" s="230">
        <f>ROUND(E364*U364,2)</f>
        <v>81.23</v>
      </c>
      <c r="W364" s="230"/>
      <c r="X364" s="230" t="s">
        <v>532</v>
      </c>
      <c r="Y364" s="230" t="s">
        <v>129</v>
      </c>
      <c r="Z364" s="210"/>
      <c r="AA364" s="210"/>
      <c r="AB364" s="210"/>
      <c r="AC364" s="210"/>
      <c r="AD364" s="210"/>
      <c r="AE364" s="210"/>
      <c r="AF364" s="210"/>
      <c r="AG364" s="210" t="s">
        <v>533</v>
      </c>
      <c r="AH364" s="210"/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</row>
    <row r="365" spans="1:60" outlineLevel="1" x14ac:dyDescent="0.2">
      <c r="A365" s="255">
        <v>109</v>
      </c>
      <c r="B365" s="256" t="s">
        <v>534</v>
      </c>
      <c r="C365" s="267" t="s">
        <v>535</v>
      </c>
      <c r="D365" s="257" t="s">
        <v>300</v>
      </c>
      <c r="E365" s="258">
        <v>820.49190999999996</v>
      </c>
      <c r="F365" s="259"/>
      <c r="G365" s="260">
        <f>ROUND(E365*F365,2)</f>
        <v>0</v>
      </c>
      <c r="H365" s="231"/>
      <c r="I365" s="230">
        <f>ROUND(E365*H365,2)</f>
        <v>0</v>
      </c>
      <c r="J365" s="231"/>
      <c r="K365" s="230">
        <f>ROUND(E365*J365,2)</f>
        <v>0</v>
      </c>
      <c r="L365" s="230">
        <v>21</v>
      </c>
      <c r="M365" s="230">
        <f>G365*(1+L365/100)</f>
        <v>0</v>
      </c>
      <c r="N365" s="229">
        <v>0</v>
      </c>
      <c r="O365" s="229">
        <f>ROUND(E365*N365,2)</f>
        <v>0</v>
      </c>
      <c r="P365" s="229">
        <v>0</v>
      </c>
      <c r="Q365" s="229">
        <f>ROUND(E365*P365,2)</f>
        <v>0</v>
      </c>
      <c r="R365" s="230"/>
      <c r="S365" s="230" t="s">
        <v>127</v>
      </c>
      <c r="T365" s="230" t="s">
        <v>127</v>
      </c>
      <c r="U365" s="230">
        <v>0.49</v>
      </c>
      <c r="V365" s="230">
        <f>ROUND(E365*U365,2)</f>
        <v>402.04</v>
      </c>
      <c r="W365" s="230"/>
      <c r="X365" s="230" t="s">
        <v>532</v>
      </c>
      <c r="Y365" s="230" t="s">
        <v>129</v>
      </c>
      <c r="Z365" s="210"/>
      <c r="AA365" s="210"/>
      <c r="AB365" s="210"/>
      <c r="AC365" s="210"/>
      <c r="AD365" s="210"/>
      <c r="AE365" s="210"/>
      <c r="AF365" s="210"/>
      <c r="AG365" s="210" t="s">
        <v>533</v>
      </c>
      <c r="AH365" s="210"/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</row>
    <row r="366" spans="1:60" outlineLevel="1" x14ac:dyDescent="0.2">
      <c r="A366" s="255">
        <v>110</v>
      </c>
      <c r="B366" s="256" t="s">
        <v>536</v>
      </c>
      <c r="C366" s="267" t="s">
        <v>537</v>
      </c>
      <c r="D366" s="257" t="s">
        <v>300</v>
      </c>
      <c r="E366" s="258">
        <v>15589.346289999999</v>
      </c>
      <c r="F366" s="259"/>
      <c r="G366" s="260">
        <f>ROUND(E366*F366,2)</f>
        <v>0</v>
      </c>
      <c r="H366" s="231"/>
      <c r="I366" s="230">
        <f>ROUND(E366*H366,2)</f>
        <v>0</v>
      </c>
      <c r="J366" s="231"/>
      <c r="K366" s="230">
        <f>ROUND(E366*J366,2)</f>
        <v>0</v>
      </c>
      <c r="L366" s="230">
        <v>21</v>
      </c>
      <c r="M366" s="230">
        <f>G366*(1+L366/100)</f>
        <v>0</v>
      </c>
      <c r="N366" s="229">
        <v>0</v>
      </c>
      <c r="O366" s="229">
        <f>ROUND(E366*N366,2)</f>
        <v>0</v>
      </c>
      <c r="P366" s="229">
        <v>0</v>
      </c>
      <c r="Q366" s="229">
        <f>ROUND(E366*P366,2)</f>
        <v>0</v>
      </c>
      <c r="R366" s="230"/>
      <c r="S366" s="230" t="s">
        <v>127</v>
      </c>
      <c r="T366" s="230" t="s">
        <v>127</v>
      </c>
      <c r="U366" s="230">
        <v>0</v>
      </c>
      <c r="V366" s="230">
        <f>ROUND(E366*U366,2)</f>
        <v>0</v>
      </c>
      <c r="W366" s="230"/>
      <c r="X366" s="230" t="s">
        <v>532</v>
      </c>
      <c r="Y366" s="230" t="s">
        <v>129</v>
      </c>
      <c r="Z366" s="210"/>
      <c r="AA366" s="210"/>
      <c r="AB366" s="210"/>
      <c r="AC366" s="210"/>
      <c r="AD366" s="210"/>
      <c r="AE366" s="210"/>
      <c r="AF366" s="210"/>
      <c r="AG366" s="210" t="s">
        <v>533</v>
      </c>
      <c r="AH366" s="210"/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</row>
    <row r="367" spans="1:60" outlineLevel="1" x14ac:dyDescent="0.2">
      <c r="A367" s="249">
        <v>111</v>
      </c>
      <c r="B367" s="250" t="s">
        <v>538</v>
      </c>
      <c r="C367" s="262" t="s">
        <v>539</v>
      </c>
      <c r="D367" s="251" t="s">
        <v>300</v>
      </c>
      <c r="E367" s="252">
        <v>820.49190999999996</v>
      </c>
      <c r="F367" s="253"/>
      <c r="G367" s="254">
        <f>ROUND(E367*F367,2)</f>
        <v>0</v>
      </c>
      <c r="H367" s="231"/>
      <c r="I367" s="230">
        <f>ROUND(E367*H367,2)</f>
        <v>0</v>
      </c>
      <c r="J367" s="231"/>
      <c r="K367" s="230">
        <f>ROUND(E367*J367,2)</f>
        <v>0</v>
      </c>
      <c r="L367" s="230">
        <v>21</v>
      </c>
      <c r="M367" s="230">
        <f>G367*(1+L367/100)</f>
        <v>0</v>
      </c>
      <c r="N367" s="229">
        <v>0</v>
      </c>
      <c r="O367" s="229">
        <f>ROUND(E367*N367,2)</f>
        <v>0</v>
      </c>
      <c r="P367" s="229">
        <v>0</v>
      </c>
      <c r="Q367" s="229">
        <f>ROUND(E367*P367,2)</f>
        <v>0</v>
      </c>
      <c r="R367" s="230"/>
      <c r="S367" s="230" t="s">
        <v>127</v>
      </c>
      <c r="T367" s="230" t="s">
        <v>127</v>
      </c>
      <c r="U367" s="230">
        <v>6.0000000000000001E-3</v>
      </c>
      <c r="V367" s="230">
        <f>ROUND(E367*U367,2)</f>
        <v>4.92</v>
      </c>
      <c r="W367" s="230"/>
      <c r="X367" s="230" t="s">
        <v>532</v>
      </c>
      <c r="Y367" s="230" t="s">
        <v>129</v>
      </c>
      <c r="Z367" s="210"/>
      <c r="AA367" s="210"/>
      <c r="AB367" s="210"/>
      <c r="AC367" s="210"/>
      <c r="AD367" s="210"/>
      <c r="AE367" s="210"/>
      <c r="AF367" s="210"/>
      <c r="AG367" s="210" t="s">
        <v>533</v>
      </c>
      <c r="AH367" s="210"/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</row>
    <row r="368" spans="1:60" x14ac:dyDescent="0.2">
      <c r="A368" s="3"/>
      <c r="B368" s="4"/>
      <c r="C368" s="269"/>
      <c r="D368" s="6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AE368">
        <v>15</v>
      </c>
      <c r="AF368">
        <v>21</v>
      </c>
      <c r="AG368" t="s">
        <v>108</v>
      </c>
    </row>
    <row r="369" spans="1:33" x14ac:dyDescent="0.2">
      <c r="A369" s="213"/>
      <c r="B369" s="214" t="s">
        <v>31</v>
      </c>
      <c r="C369" s="270"/>
      <c r="D369" s="215"/>
      <c r="E369" s="216"/>
      <c r="F369" s="216"/>
      <c r="G369" s="248">
        <f>G8+G163+G183+G190+G193+G263+G294+G335+G347+G349</f>
        <v>0</v>
      </c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AE369">
        <f>SUMIF(L7:L367,AE368,G7:G367)</f>
        <v>0</v>
      </c>
      <c r="AF369">
        <f>SUMIF(L7:L367,AF368,G7:G367)</f>
        <v>0</v>
      </c>
      <c r="AG369" t="s">
        <v>540</v>
      </c>
    </row>
    <row r="370" spans="1:33" x14ac:dyDescent="0.2">
      <c r="A370" s="3"/>
      <c r="B370" s="4"/>
      <c r="C370" s="269"/>
      <c r="D370" s="6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33" x14ac:dyDescent="0.2">
      <c r="A371" s="3"/>
      <c r="B371" s="4"/>
      <c r="C371" s="269"/>
      <c r="D371" s="6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33" x14ac:dyDescent="0.2">
      <c r="A372" s="217" t="s">
        <v>541</v>
      </c>
      <c r="B372" s="217"/>
      <c r="C372" s="271"/>
      <c r="D372" s="6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33" x14ac:dyDescent="0.2">
      <c r="A373" s="218"/>
      <c r="B373" s="219"/>
      <c r="C373" s="272"/>
      <c r="D373" s="219"/>
      <c r="E373" s="219"/>
      <c r="F373" s="219"/>
      <c r="G373" s="220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AG373" t="s">
        <v>542</v>
      </c>
    </row>
    <row r="374" spans="1:33" x14ac:dyDescent="0.2">
      <c r="A374" s="221"/>
      <c r="B374" s="222"/>
      <c r="C374" s="273"/>
      <c r="D374" s="222"/>
      <c r="E374" s="222"/>
      <c r="F374" s="222"/>
      <c r="G374" s="22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33" x14ac:dyDescent="0.2">
      <c r="A375" s="221"/>
      <c r="B375" s="222"/>
      <c r="C375" s="273"/>
      <c r="D375" s="222"/>
      <c r="E375" s="222"/>
      <c r="F375" s="222"/>
      <c r="G375" s="22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33" x14ac:dyDescent="0.2">
      <c r="A376" s="221"/>
      <c r="B376" s="222"/>
      <c r="C376" s="273"/>
      <c r="D376" s="222"/>
      <c r="E376" s="222"/>
      <c r="F376" s="222"/>
      <c r="G376" s="22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33" x14ac:dyDescent="0.2">
      <c r="A377" s="224"/>
      <c r="B377" s="225"/>
      <c r="C377" s="274"/>
      <c r="D377" s="225"/>
      <c r="E377" s="225"/>
      <c r="F377" s="225"/>
      <c r="G377" s="226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33" x14ac:dyDescent="0.2">
      <c r="A378" s="3"/>
      <c r="B378" s="4"/>
      <c r="C378" s="269"/>
      <c r="D378" s="6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33" x14ac:dyDescent="0.2">
      <c r="C379" s="275"/>
      <c r="D379" s="10"/>
      <c r="AG379" t="s">
        <v>543</v>
      </c>
    </row>
    <row r="380" spans="1:33" x14ac:dyDescent="0.2">
      <c r="D380" s="10"/>
    </row>
    <row r="381" spans="1:33" x14ac:dyDescent="0.2">
      <c r="D381" s="10"/>
    </row>
    <row r="382" spans="1:33" x14ac:dyDescent="0.2">
      <c r="D382" s="10"/>
    </row>
    <row r="383" spans="1:33" x14ac:dyDescent="0.2">
      <c r="D383" s="10"/>
    </row>
    <row r="384" spans="1:33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372:C372"/>
    <mergeCell ref="A373:G37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1D981-87C2-44C8-85F3-E21B51D3C66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96</v>
      </c>
    </row>
    <row r="2" spans="1:60" ht="24.95" customHeight="1" x14ac:dyDescent="0.2">
      <c r="A2" s="196" t="s">
        <v>8</v>
      </c>
      <c r="B2" s="48" t="s">
        <v>44</v>
      </c>
      <c r="C2" s="199" t="s">
        <v>45</v>
      </c>
      <c r="D2" s="197"/>
      <c r="E2" s="197"/>
      <c r="F2" s="197"/>
      <c r="G2" s="198"/>
      <c r="AG2" t="s">
        <v>97</v>
      </c>
    </row>
    <row r="3" spans="1:60" ht="24.95" customHeight="1" x14ac:dyDescent="0.2">
      <c r="A3" s="196" t="s">
        <v>9</v>
      </c>
      <c r="B3" s="48" t="s">
        <v>59</v>
      </c>
      <c r="C3" s="199" t="s">
        <v>60</v>
      </c>
      <c r="D3" s="197"/>
      <c r="E3" s="197"/>
      <c r="F3" s="197"/>
      <c r="G3" s="198"/>
      <c r="AC3" s="174" t="s">
        <v>97</v>
      </c>
      <c r="AG3" t="s">
        <v>98</v>
      </c>
    </row>
    <row r="4" spans="1:60" ht="24.95" customHeight="1" x14ac:dyDescent="0.2">
      <c r="A4" s="200" t="s">
        <v>10</v>
      </c>
      <c r="B4" s="201" t="s">
        <v>63</v>
      </c>
      <c r="C4" s="202" t="s">
        <v>64</v>
      </c>
      <c r="D4" s="203"/>
      <c r="E4" s="203"/>
      <c r="F4" s="203"/>
      <c r="G4" s="204"/>
      <c r="AG4" t="s">
        <v>99</v>
      </c>
    </row>
    <row r="5" spans="1:60" x14ac:dyDescent="0.2">
      <c r="D5" s="10"/>
    </row>
    <row r="6" spans="1:60" ht="38.25" x14ac:dyDescent="0.2">
      <c r="A6" s="206" t="s">
        <v>100</v>
      </c>
      <c r="B6" s="208" t="s">
        <v>101</v>
      </c>
      <c r="C6" s="208" t="s">
        <v>102</v>
      </c>
      <c r="D6" s="207" t="s">
        <v>103</v>
      </c>
      <c r="E6" s="206" t="s">
        <v>104</v>
      </c>
      <c r="F6" s="205" t="s">
        <v>105</v>
      </c>
      <c r="G6" s="206" t="s">
        <v>31</v>
      </c>
      <c r="H6" s="209" t="s">
        <v>32</v>
      </c>
      <c r="I6" s="209" t="s">
        <v>106</v>
      </c>
      <c r="J6" s="209" t="s">
        <v>33</v>
      </c>
      <c r="K6" s="209" t="s">
        <v>107</v>
      </c>
      <c r="L6" s="209" t="s">
        <v>108</v>
      </c>
      <c r="M6" s="209" t="s">
        <v>109</v>
      </c>
      <c r="N6" s="209" t="s">
        <v>110</v>
      </c>
      <c r="O6" s="209" t="s">
        <v>111</v>
      </c>
      <c r="P6" s="209" t="s">
        <v>112</v>
      </c>
      <c r="Q6" s="209" t="s">
        <v>113</v>
      </c>
      <c r="R6" s="209" t="s">
        <v>114</v>
      </c>
      <c r="S6" s="209" t="s">
        <v>115</v>
      </c>
      <c r="T6" s="209" t="s">
        <v>116</v>
      </c>
      <c r="U6" s="209" t="s">
        <v>117</v>
      </c>
      <c r="V6" s="209" t="s">
        <v>118</v>
      </c>
      <c r="W6" s="209" t="s">
        <v>119</v>
      </c>
      <c r="X6" s="209" t="s">
        <v>120</v>
      </c>
      <c r="Y6" s="209" t="s">
        <v>121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42" t="s">
        <v>122</v>
      </c>
      <c r="B8" s="243" t="s">
        <v>61</v>
      </c>
      <c r="C8" s="261" t="s">
        <v>73</v>
      </c>
      <c r="D8" s="244"/>
      <c r="E8" s="245"/>
      <c r="F8" s="246"/>
      <c r="G8" s="247">
        <f>SUMIF(AG9:AG95,"&lt;&gt;NOR",G9:G95)</f>
        <v>0</v>
      </c>
      <c r="H8" s="241"/>
      <c r="I8" s="241">
        <f>SUM(I9:I95)</f>
        <v>0</v>
      </c>
      <c r="J8" s="241"/>
      <c r="K8" s="241">
        <f>SUM(K9:K95)</f>
        <v>0</v>
      </c>
      <c r="L8" s="241"/>
      <c r="M8" s="241">
        <f>SUM(M9:M95)</f>
        <v>0</v>
      </c>
      <c r="N8" s="240"/>
      <c r="O8" s="240">
        <f>SUM(O9:O95)</f>
        <v>52.59</v>
      </c>
      <c r="P8" s="240"/>
      <c r="Q8" s="240">
        <f>SUM(Q9:Q95)</f>
        <v>90.240000000000009</v>
      </c>
      <c r="R8" s="241"/>
      <c r="S8" s="241"/>
      <c r="T8" s="241"/>
      <c r="U8" s="241"/>
      <c r="V8" s="241">
        <f>SUM(V9:V95)</f>
        <v>453.36</v>
      </c>
      <c r="W8" s="241"/>
      <c r="X8" s="241"/>
      <c r="Y8" s="241"/>
      <c r="AG8" t="s">
        <v>123</v>
      </c>
    </row>
    <row r="9" spans="1:60" outlineLevel="1" x14ac:dyDescent="0.2">
      <c r="A9" s="249">
        <v>1</v>
      </c>
      <c r="B9" s="250" t="s">
        <v>148</v>
      </c>
      <c r="C9" s="262" t="s">
        <v>149</v>
      </c>
      <c r="D9" s="251" t="s">
        <v>126</v>
      </c>
      <c r="E9" s="252">
        <v>197.37</v>
      </c>
      <c r="F9" s="253"/>
      <c r="G9" s="254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0.44</v>
      </c>
      <c r="Q9" s="229">
        <f>ROUND(E9*P9,2)</f>
        <v>86.84</v>
      </c>
      <c r="R9" s="230"/>
      <c r="S9" s="230" t="s">
        <v>127</v>
      </c>
      <c r="T9" s="230" t="s">
        <v>127</v>
      </c>
      <c r="U9" s="230">
        <v>7.2999999999999995E-2</v>
      </c>
      <c r="V9" s="230">
        <f>ROUND(E9*U9,2)</f>
        <v>14.41</v>
      </c>
      <c r="W9" s="230"/>
      <c r="X9" s="230" t="s">
        <v>128</v>
      </c>
      <c r="Y9" s="230" t="s">
        <v>129</v>
      </c>
      <c r="Z9" s="210"/>
      <c r="AA9" s="210"/>
      <c r="AB9" s="210"/>
      <c r="AC9" s="210"/>
      <c r="AD9" s="210"/>
      <c r="AE9" s="210"/>
      <c r="AF9" s="210"/>
      <c r="AG9" s="210" t="s">
        <v>130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3" t="s">
        <v>131</v>
      </c>
      <c r="D10" s="232"/>
      <c r="E10" s="233"/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132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63" t="s">
        <v>544</v>
      </c>
      <c r="D11" s="232"/>
      <c r="E11" s="233">
        <v>197.37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132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9">
        <v>2</v>
      </c>
      <c r="B12" s="250" t="s">
        <v>545</v>
      </c>
      <c r="C12" s="262" t="s">
        <v>546</v>
      </c>
      <c r="D12" s="251" t="s">
        <v>126</v>
      </c>
      <c r="E12" s="252">
        <v>5.44</v>
      </c>
      <c r="F12" s="253"/>
      <c r="G12" s="254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0</v>
      </c>
      <c r="O12" s="229">
        <f>ROUND(E12*N12,2)</f>
        <v>0</v>
      </c>
      <c r="P12" s="229">
        <v>0.22</v>
      </c>
      <c r="Q12" s="229">
        <f>ROUND(E12*P12,2)</f>
        <v>1.2</v>
      </c>
      <c r="R12" s="230"/>
      <c r="S12" s="230" t="s">
        <v>127</v>
      </c>
      <c r="T12" s="230" t="s">
        <v>127</v>
      </c>
      <c r="U12" s="230">
        <v>0.375</v>
      </c>
      <c r="V12" s="230">
        <f>ROUND(E12*U12,2)</f>
        <v>2.04</v>
      </c>
      <c r="W12" s="230"/>
      <c r="X12" s="230" t="s">
        <v>128</v>
      </c>
      <c r="Y12" s="230" t="s">
        <v>129</v>
      </c>
      <c r="Z12" s="210"/>
      <c r="AA12" s="210"/>
      <c r="AB12" s="210"/>
      <c r="AC12" s="210"/>
      <c r="AD12" s="210"/>
      <c r="AE12" s="210"/>
      <c r="AF12" s="210"/>
      <c r="AG12" s="210" t="s">
        <v>130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27"/>
      <c r="B13" s="228"/>
      <c r="C13" s="263" t="s">
        <v>131</v>
      </c>
      <c r="D13" s="232"/>
      <c r="E13" s="233"/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132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27"/>
      <c r="B14" s="228"/>
      <c r="C14" s="263" t="s">
        <v>547</v>
      </c>
      <c r="D14" s="232"/>
      <c r="E14" s="233">
        <v>5.44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132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1" x14ac:dyDescent="0.2">
      <c r="A15" s="249">
        <v>3</v>
      </c>
      <c r="B15" s="250" t="s">
        <v>548</v>
      </c>
      <c r="C15" s="262" t="s">
        <v>549</v>
      </c>
      <c r="D15" s="251" t="s">
        <v>166</v>
      </c>
      <c r="E15" s="252">
        <v>4</v>
      </c>
      <c r="F15" s="253"/>
      <c r="G15" s="254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0.54984999999999995</v>
      </c>
      <c r="Q15" s="229">
        <f>ROUND(E15*P15,2)</f>
        <v>2.2000000000000002</v>
      </c>
      <c r="R15" s="230"/>
      <c r="S15" s="230" t="s">
        <v>127</v>
      </c>
      <c r="T15" s="230" t="s">
        <v>127</v>
      </c>
      <c r="U15" s="230">
        <v>0.26500000000000001</v>
      </c>
      <c r="V15" s="230">
        <f>ROUND(E15*U15,2)</f>
        <v>1.06</v>
      </c>
      <c r="W15" s="230"/>
      <c r="X15" s="230" t="s">
        <v>128</v>
      </c>
      <c r="Y15" s="230" t="s">
        <v>129</v>
      </c>
      <c r="Z15" s="210"/>
      <c r="AA15" s="210"/>
      <c r="AB15" s="210"/>
      <c r="AC15" s="210"/>
      <c r="AD15" s="210"/>
      <c r="AE15" s="210"/>
      <c r="AF15" s="210"/>
      <c r="AG15" s="210" t="s">
        <v>130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63" t="s">
        <v>550</v>
      </c>
      <c r="D16" s="232"/>
      <c r="E16" s="233">
        <v>4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132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9">
        <v>4</v>
      </c>
      <c r="B17" s="250" t="s">
        <v>207</v>
      </c>
      <c r="C17" s="262" t="s">
        <v>208</v>
      </c>
      <c r="D17" s="251" t="s">
        <v>184</v>
      </c>
      <c r="E17" s="252">
        <v>224.58546999999999</v>
      </c>
      <c r="F17" s="253"/>
      <c r="G17" s="254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</v>
      </c>
      <c r="Q17" s="229">
        <f>ROUND(E17*P17,2)</f>
        <v>0</v>
      </c>
      <c r="R17" s="230"/>
      <c r="S17" s="230" t="s">
        <v>127</v>
      </c>
      <c r="T17" s="230" t="s">
        <v>127</v>
      </c>
      <c r="U17" s="230">
        <v>0.42199999999999999</v>
      </c>
      <c r="V17" s="230">
        <f>ROUND(E17*U17,2)</f>
        <v>94.78</v>
      </c>
      <c r="W17" s="230"/>
      <c r="X17" s="230" t="s">
        <v>128</v>
      </c>
      <c r="Y17" s="230" t="s">
        <v>129</v>
      </c>
      <c r="Z17" s="210"/>
      <c r="AA17" s="210"/>
      <c r="AB17" s="210"/>
      <c r="AC17" s="210"/>
      <c r="AD17" s="210"/>
      <c r="AE17" s="210"/>
      <c r="AF17" s="210"/>
      <c r="AG17" s="210" t="s">
        <v>130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63" t="s">
        <v>131</v>
      </c>
      <c r="D18" s="232"/>
      <c r="E18" s="233"/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132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3" x14ac:dyDescent="0.2">
      <c r="A19" s="227"/>
      <c r="B19" s="228"/>
      <c r="C19" s="263" t="s">
        <v>551</v>
      </c>
      <c r="D19" s="232"/>
      <c r="E19" s="233">
        <v>123.71751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132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3" x14ac:dyDescent="0.2">
      <c r="A20" s="227"/>
      <c r="B20" s="228"/>
      <c r="C20" s="263" t="s">
        <v>552</v>
      </c>
      <c r="D20" s="232"/>
      <c r="E20" s="233">
        <v>34.026449999999997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132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27"/>
      <c r="B21" s="228"/>
      <c r="C21" s="263" t="s">
        <v>218</v>
      </c>
      <c r="D21" s="232"/>
      <c r="E21" s="233"/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132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27"/>
      <c r="B22" s="228"/>
      <c r="C22" s="263" t="s">
        <v>553</v>
      </c>
      <c r="D22" s="232"/>
      <c r="E22" s="233">
        <v>-39.473999999999997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132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27"/>
      <c r="B23" s="228"/>
      <c r="C23" s="263" t="s">
        <v>554</v>
      </c>
      <c r="D23" s="232"/>
      <c r="E23" s="233">
        <v>-0.54400000000000004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132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27"/>
      <c r="B24" s="228"/>
      <c r="C24" s="263" t="s">
        <v>555</v>
      </c>
      <c r="D24" s="232"/>
      <c r="E24" s="233"/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132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22.5" outlineLevel="3" x14ac:dyDescent="0.2">
      <c r="A25" s="227"/>
      <c r="B25" s="228"/>
      <c r="C25" s="263" t="s">
        <v>556</v>
      </c>
      <c r="D25" s="232"/>
      <c r="E25" s="233">
        <v>80.685329999999993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132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22.5" outlineLevel="3" x14ac:dyDescent="0.2">
      <c r="A26" s="227"/>
      <c r="B26" s="228"/>
      <c r="C26" s="263" t="s">
        <v>557</v>
      </c>
      <c r="D26" s="232"/>
      <c r="E26" s="233">
        <v>26.174189999999999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132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9">
        <v>5</v>
      </c>
      <c r="B27" s="250" t="s">
        <v>226</v>
      </c>
      <c r="C27" s="262" t="s">
        <v>227</v>
      </c>
      <c r="D27" s="251" t="s">
        <v>184</v>
      </c>
      <c r="E27" s="252">
        <v>224.58546999999999</v>
      </c>
      <c r="F27" s="253"/>
      <c r="G27" s="254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127</v>
      </c>
      <c r="T27" s="230" t="s">
        <v>127</v>
      </c>
      <c r="U27" s="230">
        <v>8.7999999999999995E-2</v>
      </c>
      <c r="V27" s="230">
        <f>ROUND(E27*U27,2)</f>
        <v>19.760000000000002</v>
      </c>
      <c r="W27" s="230"/>
      <c r="X27" s="230" t="s">
        <v>128</v>
      </c>
      <c r="Y27" s="230" t="s">
        <v>129</v>
      </c>
      <c r="Z27" s="210"/>
      <c r="AA27" s="210"/>
      <c r="AB27" s="210"/>
      <c r="AC27" s="210"/>
      <c r="AD27" s="210"/>
      <c r="AE27" s="210"/>
      <c r="AF27" s="210"/>
      <c r="AG27" s="210" t="s">
        <v>130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63" t="s">
        <v>558</v>
      </c>
      <c r="D28" s="232"/>
      <c r="E28" s="233">
        <v>224.58546999999999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132</v>
      </c>
      <c r="AH28" s="210">
        <v>5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9">
        <v>6</v>
      </c>
      <c r="B29" s="250" t="s">
        <v>559</v>
      </c>
      <c r="C29" s="262" t="s">
        <v>560</v>
      </c>
      <c r="D29" s="251" t="s">
        <v>184</v>
      </c>
      <c r="E29" s="252">
        <v>23.686</v>
      </c>
      <c r="F29" s="253"/>
      <c r="G29" s="254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</v>
      </c>
      <c r="Q29" s="229">
        <f>ROUND(E29*P29,2)</f>
        <v>0</v>
      </c>
      <c r="R29" s="230"/>
      <c r="S29" s="230" t="s">
        <v>127</v>
      </c>
      <c r="T29" s="230" t="s">
        <v>127</v>
      </c>
      <c r="U29" s="230">
        <v>2.2490000000000001</v>
      </c>
      <c r="V29" s="230">
        <f>ROUND(E29*U29,2)</f>
        <v>53.27</v>
      </c>
      <c r="W29" s="230"/>
      <c r="X29" s="230" t="s">
        <v>128</v>
      </c>
      <c r="Y29" s="230" t="s">
        <v>129</v>
      </c>
      <c r="Z29" s="210"/>
      <c r="AA29" s="210"/>
      <c r="AB29" s="210"/>
      <c r="AC29" s="210"/>
      <c r="AD29" s="210"/>
      <c r="AE29" s="210"/>
      <c r="AF29" s="210"/>
      <c r="AG29" s="210" t="s">
        <v>130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63" t="s">
        <v>561</v>
      </c>
      <c r="D30" s="232"/>
      <c r="E30" s="233">
        <v>10.6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132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63" t="s">
        <v>562</v>
      </c>
      <c r="D31" s="232"/>
      <c r="E31" s="233">
        <v>8.5860000000000003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132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63" t="s">
        <v>563</v>
      </c>
      <c r="D32" s="232"/>
      <c r="E32" s="233">
        <v>4.5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132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9">
        <v>7</v>
      </c>
      <c r="B33" s="250" t="s">
        <v>564</v>
      </c>
      <c r="C33" s="262" t="s">
        <v>565</v>
      </c>
      <c r="D33" s="251" t="s">
        <v>184</v>
      </c>
      <c r="E33" s="252">
        <v>23.686</v>
      </c>
      <c r="F33" s="253"/>
      <c r="G33" s="254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0</v>
      </c>
      <c r="O33" s="229">
        <f>ROUND(E33*N33,2)</f>
        <v>0</v>
      </c>
      <c r="P33" s="229">
        <v>0</v>
      </c>
      <c r="Q33" s="229">
        <f>ROUND(E33*P33,2)</f>
        <v>0</v>
      </c>
      <c r="R33" s="230"/>
      <c r="S33" s="230" t="s">
        <v>127</v>
      </c>
      <c r="T33" s="230" t="s">
        <v>127</v>
      </c>
      <c r="U33" s="230">
        <v>0.107</v>
      </c>
      <c r="V33" s="230">
        <f>ROUND(E33*U33,2)</f>
        <v>2.5299999999999998</v>
      </c>
      <c r="W33" s="230"/>
      <c r="X33" s="230" t="s">
        <v>128</v>
      </c>
      <c r="Y33" s="230" t="s">
        <v>129</v>
      </c>
      <c r="Z33" s="210"/>
      <c r="AA33" s="210"/>
      <c r="AB33" s="210"/>
      <c r="AC33" s="210"/>
      <c r="AD33" s="210"/>
      <c r="AE33" s="210"/>
      <c r="AF33" s="210"/>
      <c r="AG33" s="210" t="s">
        <v>130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27"/>
      <c r="B34" s="228"/>
      <c r="C34" s="263" t="s">
        <v>566</v>
      </c>
      <c r="D34" s="232"/>
      <c r="E34" s="233">
        <v>23.686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132</v>
      </c>
      <c r="AH34" s="210">
        <v>5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9">
        <v>8</v>
      </c>
      <c r="B35" s="250" t="s">
        <v>229</v>
      </c>
      <c r="C35" s="262" t="s">
        <v>230</v>
      </c>
      <c r="D35" s="251" t="s">
        <v>184</v>
      </c>
      <c r="E35" s="252">
        <v>9.4995600000000007</v>
      </c>
      <c r="F35" s="253"/>
      <c r="G35" s="254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</v>
      </c>
      <c r="O35" s="229">
        <f>ROUND(E35*N35,2)</f>
        <v>0</v>
      </c>
      <c r="P35" s="229">
        <v>0</v>
      </c>
      <c r="Q35" s="229">
        <f>ROUND(E35*P35,2)</f>
        <v>0</v>
      </c>
      <c r="R35" s="230"/>
      <c r="S35" s="230" t="s">
        <v>127</v>
      </c>
      <c r="T35" s="230" t="s">
        <v>127</v>
      </c>
      <c r="U35" s="230">
        <v>0.36499999999999999</v>
      </c>
      <c r="V35" s="230">
        <f>ROUND(E35*U35,2)</f>
        <v>3.47</v>
      </c>
      <c r="W35" s="230"/>
      <c r="X35" s="230" t="s">
        <v>128</v>
      </c>
      <c r="Y35" s="230" t="s">
        <v>129</v>
      </c>
      <c r="Z35" s="210"/>
      <c r="AA35" s="210"/>
      <c r="AB35" s="210"/>
      <c r="AC35" s="210"/>
      <c r="AD35" s="210"/>
      <c r="AE35" s="210"/>
      <c r="AF35" s="210"/>
      <c r="AG35" s="210" t="s">
        <v>130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27"/>
      <c r="B36" s="228"/>
      <c r="C36" s="263" t="s">
        <v>567</v>
      </c>
      <c r="D36" s="232"/>
      <c r="E36" s="233">
        <v>9.4995600000000007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132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9">
        <v>9</v>
      </c>
      <c r="B37" s="250" t="s">
        <v>232</v>
      </c>
      <c r="C37" s="262" t="s">
        <v>233</v>
      </c>
      <c r="D37" s="251" t="s">
        <v>184</v>
      </c>
      <c r="E37" s="252">
        <v>9.4995600000000007</v>
      </c>
      <c r="F37" s="253"/>
      <c r="G37" s="254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</v>
      </c>
      <c r="O37" s="229">
        <f>ROUND(E37*N37,2)</f>
        <v>0</v>
      </c>
      <c r="P37" s="229">
        <v>0</v>
      </c>
      <c r="Q37" s="229">
        <f>ROUND(E37*P37,2)</f>
        <v>0</v>
      </c>
      <c r="R37" s="230"/>
      <c r="S37" s="230" t="s">
        <v>127</v>
      </c>
      <c r="T37" s="230" t="s">
        <v>127</v>
      </c>
      <c r="U37" s="230">
        <v>0.38979999999999998</v>
      </c>
      <c r="V37" s="230">
        <f>ROUND(E37*U37,2)</f>
        <v>3.7</v>
      </c>
      <c r="W37" s="230"/>
      <c r="X37" s="230" t="s">
        <v>128</v>
      </c>
      <c r="Y37" s="230" t="s">
        <v>129</v>
      </c>
      <c r="Z37" s="210"/>
      <c r="AA37" s="210"/>
      <c r="AB37" s="210"/>
      <c r="AC37" s="210"/>
      <c r="AD37" s="210"/>
      <c r="AE37" s="210"/>
      <c r="AF37" s="210"/>
      <c r="AG37" s="210" t="s">
        <v>130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63" t="s">
        <v>568</v>
      </c>
      <c r="D38" s="232"/>
      <c r="E38" s="233">
        <v>9.4995600000000007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132</v>
      </c>
      <c r="AH38" s="210">
        <v>5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9">
        <v>10</v>
      </c>
      <c r="B39" s="250" t="s">
        <v>569</v>
      </c>
      <c r="C39" s="262" t="s">
        <v>570</v>
      </c>
      <c r="D39" s="251" t="s">
        <v>126</v>
      </c>
      <c r="E39" s="252">
        <v>52.81</v>
      </c>
      <c r="F39" s="253"/>
      <c r="G39" s="254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6.9999999999999999E-4</v>
      </c>
      <c r="O39" s="229">
        <f>ROUND(E39*N39,2)</f>
        <v>0.04</v>
      </c>
      <c r="P39" s="229">
        <v>0</v>
      </c>
      <c r="Q39" s="229">
        <f>ROUND(E39*P39,2)</f>
        <v>0</v>
      </c>
      <c r="R39" s="230"/>
      <c r="S39" s="230" t="s">
        <v>127</v>
      </c>
      <c r="T39" s="230" t="s">
        <v>127</v>
      </c>
      <c r="U39" s="230">
        <v>0.156</v>
      </c>
      <c r="V39" s="230">
        <f>ROUND(E39*U39,2)</f>
        <v>8.24</v>
      </c>
      <c r="W39" s="230"/>
      <c r="X39" s="230" t="s">
        <v>128</v>
      </c>
      <c r="Y39" s="230" t="s">
        <v>129</v>
      </c>
      <c r="Z39" s="210"/>
      <c r="AA39" s="210"/>
      <c r="AB39" s="210"/>
      <c r="AC39" s="210"/>
      <c r="AD39" s="210"/>
      <c r="AE39" s="210"/>
      <c r="AF39" s="210"/>
      <c r="AG39" s="210" t="s">
        <v>130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27"/>
      <c r="B40" s="228"/>
      <c r="C40" s="263" t="s">
        <v>571</v>
      </c>
      <c r="D40" s="232"/>
      <c r="E40" s="233">
        <v>21.2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132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27"/>
      <c r="B41" s="228"/>
      <c r="C41" s="263" t="s">
        <v>572</v>
      </c>
      <c r="D41" s="232"/>
      <c r="E41" s="233">
        <v>19.61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132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27"/>
      <c r="B42" s="228"/>
      <c r="C42" s="263" t="s">
        <v>573</v>
      </c>
      <c r="D42" s="232"/>
      <c r="E42" s="233">
        <v>12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132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9">
        <v>11</v>
      </c>
      <c r="B43" s="250" t="s">
        <v>574</v>
      </c>
      <c r="C43" s="262" t="s">
        <v>575</v>
      </c>
      <c r="D43" s="251" t="s">
        <v>126</v>
      </c>
      <c r="E43" s="252">
        <v>52.81</v>
      </c>
      <c r="F43" s="253"/>
      <c r="G43" s="254">
        <f>ROUND(E43*F43,2)</f>
        <v>0</v>
      </c>
      <c r="H43" s="231"/>
      <c r="I43" s="230">
        <f>ROUND(E43*H43,2)</f>
        <v>0</v>
      </c>
      <c r="J43" s="231"/>
      <c r="K43" s="230">
        <f>ROUND(E43*J43,2)</f>
        <v>0</v>
      </c>
      <c r="L43" s="230">
        <v>21</v>
      </c>
      <c r="M43" s="230">
        <f>G43*(1+L43/100)</f>
        <v>0</v>
      </c>
      <c r="N43" s="229">
        <v>0</v>
      </c>
      <c r="O43" s="229">
        <f>ROUND(E43*N43,2)</f>
        <v>0</v>
      </c>
      <c r="P43" s="229">
        <v>0</v>
      </c>
      <c r="Q43" s="229">
        <f>ROUND(E43*P43,2)</f>
        <v>0</v>
      </c>
      <c r="R43" s="230"/>
      <c r="S43" s="230" t="s">
        <v>127</v>
      </c>
      <c r="T43" s="230" t="s">
        <v>127</v>
      </c>
      <c r="U43" s="230">
        <v>9.5000000000000001E-2</v>
      </c>
      <c r="V43" s="230">
        <f>ROUND(E43*U43,2)</f>
        <v>5.0199999999999996</v>
      </c>
      <c r="W43" s="230"/>
      <c r="X43" s="230" t="s">
        <v>128</v>
      </c>
      <c r="Y43" s="230" t="s">
        <v>129</v>
      </c>
      <c r="Z43" s="210"/>
      <c r="AA43" s="210"/>
      <c r="AB43" s="210"/>
      <c r="AC43" s="210"/>
      <c r="AD43" s="210"/>
      <c r="AE43" s="210"/>
      <c r="AF43" s="210"/>
      <c r="AG43" s="210" t="s">
        <v>130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27"/>
      <c r="B44" s="228"/>
      <c r="C44" s="263" t="s">
        <v>576</v>
      </c>
      <c r="D44" s="232"/>
      <c r="E44" s="233">
        <v>52.81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132</v>
      </c>
      <c r="AH44" s="210">
        <v>5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9">
        <v>12</v>
      </c>
      <c r="B45" s="250" t="s">
        <v>577</v>
      </c>
      <c r="C45" s="262" t="s">
        <v>578</v>
      </c>
      <c r="D45" s="251" t="s">
        <v>184</v>
      </c>
      <c r="E45" s="252">
        <v>23.924499999999998</v>
      </c>
      <c r="F45" s="253"/>
      <c r="G45" s="254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4.6000000000000001E-4</v>
      </c>
      <c r="O45" s="229">
        <f>ROUND(E45*N45,2)</f>
        <v>0.01</v>
      </c>
      <c r="P45" s="229">
        <v>0</v>
      </c>
      <c r="Q45" s="229">
        <f>ROUND(E45*P45,2)</f>
        <v>0</v>
      </c>
      <c r="R45" s="230"/>
      <c r="S45" s="230" t="s">
        <v>127</v>
      </c>
      <c r="T45" s="230" t="s">
        <v>127</v>
      </c>
      <c r="U45" s="230">
        <v>0.126</v>
      </c>
      <c r="V45" s="230">
        <f>ROUND(E45*U45,2)</f>
        <v>3.01</v>
      </c>
      <c r="W45" s="230"/>
      <c r="X45" s="230" t="s">
        <v>128</v>
      </c>
      <c r="Y45" s="230" t="s">
        <v>129</v>
      </c>
      <c r="Z45" s="210"/>
      <c r="AA45" s="210"/>
      <c r="AB45" s="210"/>
      <c r="AC45" s="210"/>
      <c r="AD45" s="210"/>
      <c r="AE45" s="210"/>
      <c r="AF45" s="210"/>
      <c r="AG45" s="210" t="s">
        <v>130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27"/>
      <c r="B46" s="228"/>
      <c r="C46" s="263" t="s">
        <v>579</v>
      </c>
      <c r="D46" s="232"/>
      <c r="E46" s="233">
        <v>10.6</v>
      </c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132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27"/>
      <c r="B47" s="228"/>
      <c r="C47" s="263" t="s">
        <v>580</v>
      </c>
      <c r="D47" s="232"/>
      <c r="E47" s="233">
        <v>8.8245000000000005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132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27"/>
      <c r="B48" s="228"/>
      <c r="C48" s="263" t="s">
        <v>563</v>
      </c>
      <c r="D48" s="232"/>
      <c r="E48" s="233">
        <v>4.5</v>
      </c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132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9">
        <v>13</v>
      </c>
      <c r="B49" s="250" t="s">
        <v>581</v>
      </c>
      <c r="C49" s="262" t="s">
        <v>582</v>
      </c>
      <c r="D49" s="251" t="s">
        <v>184</v>
      </c>
      <c r="E49" s="252">
        <v>23.924499999999998</v>
      </c>
      <c r="F49" s="253"/>
      <c r="G49" s="254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0</v>
      </c>
      <c r="O49" s="229">
        <f>ROUND(E49*N49,2)</f>
        <v>0</v>
      </c>
      <c r="P49" s="229">
        <v>0</v>
      </c>
      <c r="Q49" s="229">
        <f>ROUND(E49*P49,2)</f>
        <v>0</v>
      </c>
      <c r="R49" s="230"/>
      <c r="S49" s="230" t="s">
        <v>127</v>
      </c>
      <c r="T49" s="230" t="s">
        <v>127</v>
      </c>
      <c r="U49" s="230">
        <v>3.7999999999999999E-2</v>
      </c>
      <c r="V49" s="230">
        <f>ROUND(E49*U49,2)</f>
        <v>0.91</v>
      </c>
      <c r="W49" s="230"/>
      <c r="X49" s="230" t="s">
        <v>128</v>
      </c>
      <c r="Y49" s="230" t="s">
        <v>129</v>
      </c>
      <c r="Z49" s="210"/>
      <c r="AA49" s="210"/>
      <c r="AB49" s="210"/>
      <c r="AC49" s="210"/>
      <c r="AD49" s="210"/>
      <c r="AE49" s="210"/>
      <c r="AF49" s="210"/>
      <c r="AG49" s="210" t="s">
        <v>130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27"/>
      <c r="B50" s="228"/>
      <c r="C50" s="263" t="s">
        <v>583</v>
      </c>
      <c r="D50" s="232"/>
      <c r="E50" s="233">
        <v>23.924499999999998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132</v>
      </c>
      <c r="AH50" s="210">
        <v>5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2.5" outlineLevel="1" x14ac:dyDescent="0.2">
      <c r="A51" s="249">
        <v>14</v>
      </c>
      <c r="B51" s="250" t="s">
        <v>241</v>
      </c>
      <c r="C51" s="262" t="s">
        <v>242</v>
      </c>
      <c r="D51" s="251" t="s">
        <v>184</v>
      </c>
      <c r="E51" s="252">
        <v>242.39193</v>
      </c>
      <c r="F51" s="253"/>
      <c r="G51" s="254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0</v>
      </c>
      <c r="O51" s="229">
        <f>ROUND(E51*N51,2)</f>
        <v>0</v>
      </c>
      <c r="P51" s="229">
        <v>0</v>
      </c>
      <c r="Q51" s="229">
        <f>ROUND(E51*P51,2)</f>
        <v>0</v>
      </c>
      <c r="R51" s="230"/>
      <c r="S51" s="230" t="s">
        <v>127</v>
      </c>
      <c r="T51" s="230" t="s">
        <v>127</v>
      </c>
      <c r="U51" s="230">
        <v>1.0999999999999999E-2</v>
      </c>
      <c r="V51" s="230">
        <f>ROUND(E51*U51,2)</f>
        <v>2.67</v>
      </c>
      <c r="W51" s="230"/>
      <c r="X51" s="230" t="s">
        <v>128</v>
      </c>
      <c r="Y51" s="230" t="s">
        <v>129</v>
      </c>
      <c r="Z51" s="210"/>
      <c r="AA51" s="210"/>
      <c r="AB51" s="210"/>
      <c r="AC51" s="210"/>
      <c r="AD51" s="210"/>
      <c r="AE51" s="210"/>
      <c r="AF51" s="210"/>
      <c r="AG51" s="210" t="s">
        <v>130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">
      <c r="A52" s="227"/>
      <c r="B52" s="228"/>
      <c r="C52" s="263" t="s">
        <v>558</v>
      </c>
      <c r="D52" s="232"/>
      <c r="E52" s="233">
        <v>224.58546999999999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132</v>
      </c>
      <c r="AH52" s="210">
        <v>5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27"/>
      <c r="B53" s="228"/>
      <c r="C53" s="263" t="s">
        <v>566</v>
      </c>
      <c r="D53" s="232"/>
      <c r="E53" s="233">
        <v>23.686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132</v>
      </c>
      <c r="AH53" s="210">
        <v>5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27"/>
      <c r="B54" s="228"/>
      <c r="C54" s="263" t="s">
        <v>568</v>
      </c>
      <c r="D54" s="232"/>
      <c r="E54" s="233">
        <v>9.4995600000000007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132</v>
      </c>
      <c r="AH54" s="210">
        <v>5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">
      <c r="A55" s="227"/>
      <c r="B55" s="228"/>
      <c r="C55" s="263" t="s">
        <v>584</v>
      </c>
      <c r="D55" s="232"/>
      <c r="E55" s="233">
        <v>-15.379099999999999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132</v>
      </c>
      <c r="AH55" s="210">
        <v>5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9">
        <v>15</v>
      </c>
      <c r="B56" s="250" t="s">
        <v>244</v>
      </c>
      <c r="C56" s="262" t="s">
        <v>245</v>
      </c>
      <c r="D56" s="251" t="s">
        <v>184</v>
      </c>
      <c r="E56" s="252">
        <v>2423.9193300000002</v>
      </c>
      <c r="F56" s="253"/>
      <c r="G56" s="254">
        <f>ROUND(E56*F56,2)</f>
        <v>0</v>
      </c>
      <c r="H56" s="231"/>
      <c r="I56" s="230">
        <f>ROUND(E56*H56,2)</f>
        <v>0</v>
      </c>
      <c r="J56" s="231"/>
      <c r="K56" s="230">
        <f>ROUND(E56*J56,2)</f>
        <v>0</v>
      </c>
      <c r="L56" s="230">
        <v>21</v>
      </c>
      <c r="M56" s="230">
        <f>G56*(1+L56/100)</f>
        <v>0</v>
      </c>
      <c r="N56" s="229">
        <v>0</v>
      </c>
      <c r="O56" s="229">
        <f>ROUND(E56*N56,2)</f>
        <v>0</v>
      </c>
      <c r="P56" s="229">
        <v>0</v>
      </c>
      <c r="Q56" s="229">
        <f>ROUND(E56*P56,2)</f>
        <v>0</v>
      </c>
      <c r="R56" s="230"/>
      <c r="S56" s="230" t="s">
        <v>127</v>
      </c>
      <c r="T56" s="230" t="s">
        <v>127</v>
      </c>
      <c r="U56" s="230">
        <v>0</v>
      </c>
      <c r="V56" s="230">
        <f>ROUND(E56*U56,2)</f>
        <v>0</v>
      </c>
      <c r="W56" s="230"/>
      <c r="X56" s="230" t="s">
        <v>128</v>
      </c>
      <c r="Y56" s="230" t="s">
        <v>129</v>
      </c>
      <c r="Z56" s="210"/>
      <c r="AA56" s="210"/>
      <c r="AB56" s="210"/>
      <c r="AC56" s="210"/>
      <c r="AD56" s="210"/>
      <c r="AE56" s="210"/>
      <c r="AF56" s="210"/>
      <c r="AG56" s="210" t="s">
        <v>130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27"/>
      <c r="B57" s="228"/>
      <c r="C57" s="263" t="s">
        <v>585</v>
      </c>
      <c r="D57" s="232"/>
      <c r="E57" s="233">
        <v>2423.9193300000002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132</v>
      </c>
      <c r="AH57" s="210">
        <v>5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ht="22.5" outlineLevel="1" x14ac:dyDescent="0.2">
      <c r="A58" s="249">
        <v>16</v>
      </c>
      <c r="B58" s="250" t="s">
        <v>247</v>
      </c>
      <c r="C58" s="262" t="s">
        <v>248</v>
      </c>
      <c r="D58" s="251" t="s">
        <v>184</v>
      </c>
      <c r="E58" s="252">
        <v>15.379099999999999</v>
      </c>
      <c r="F58" s="253"/>
      <c r="G58" s="254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0</v>
      </c>
      <c r="O58" s="229">
        <f>ROUND(E58*N58,2)</f>
        <v>0</v>
      </c>
      <c r="P58" s="229">
        <v>0</v>
      </c>
      <c r="Q58" s="229">
        <f>ROUND(E58*P58,2)</f>
        <v>0</v>
      </c>
      <c r="R58" s="230"/>
      <c r="S58" s="230" t="s">
        <v>127</v>
      </c>
      <c r="T58" s="230" t="s">
        <v>127</v>
      </c>
      <c r="U58" s="230">
        <v>5.3999999999999999E-2</v>
      </c>
      <c r="V58" s="230">
        <f>ROUND(E58*U58,2)</f>
        <v>0.83</v>
      </c>
      <c r="W58" s="230"/>
      <c r="X58" s="230" t="s">
        <v>128</v>
      </c>
      <c r="Y58" s="230" t="s">
        <v>129</v>
      </c>
      <c r="Z58" s="210"/>
      <c r="AA58" s="210"/>
      <c r="AB58" s="210"/>
      <c r="AC58" s="210"/>
      <c r="AD58" s="210"/>
      <c r="AE58" s="210"/>
      <c r="AF58" s="210"/>
      <c r="AG58" s="210" t="s">
        <v>130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ht="45" outlineLevel="2" x14ac:dyDescent="0.2">
      <c r="A59" s="227"/>
      <c r="B59" s="228"/>
      <c r="C59" s="263" t="s">
        <v>586</v>
      </c>
      <c r="D59" s="232"/>
      <c r="E59" s="233">
        <v>8.5602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132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2.5" outlineLevel="3" x14ac:dyDescent="0.2">
      <c r="A60" s="227"/>
      <c r="B60" s="228"/>
      <c r="C60" s="263" t="s">
        <v>587</v>
      </c>
      <c r="D60" s="232"/>
      <c r="E60" s="233">
        <v>6.8189000000000002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132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49">
        <v>17</v>
      </c>
      <c r="B61" s="250" t="s">
        <v>252</v>
      </c>
      <c r="C61" s="262" t="s">
        <v>253</v>
      </c>
      <c r="D61" s="251" t="s">
        <v>184</v>
      </c>
      <c r="E61" s="252">
        <v>242.39193</v>
      </c>
      <c r="F61" s="253"/>
      <c r="G61" s="254">
        <f>ROUND(E61*F61,2)</f>
        <v>0</v>
      </c>
      <c r="H61" s="231"/>
      <c r="I61" s="230">
        <f>ROUND(E61*H61,2)</f>
        <v>0</v>
      </c>
      <c r="J61" s="231"/>
      <c r="K61" s="230">
        <f>ROUND(E61*J61,2)</f>
        <v>0</v>
      </c>
      <c r="L61" s="230">
        <v>21</v>
      </c>
      <c r="M61" s="230">
        <f>G61*(1+L61/100)</f>
        <v>0</v>
      </c>
      <c r="N61" s="229">
        <v>0</v>
      </c>
      <c r="O61" s="229">
        <f>ROUND(E61*N61,2)</f>
        <v>0</v>
      </c>
      <c r="P61" s="229">
        <v>0</v>
      </c>
      <c r="Q61" s="229">
        <f>ROUND(E61*P61,2)</f>
        <v>0</v>
      </c>
      <c r="R61" s="230"/>
      <c r="S61" s="230" t="s">
        <v>127</v>
      </c>
      <c r="T61" s="230" t="s">
        <v>127</v>
      </c>
      <c r="U61" s="230">
        <v>8.9999999999999993E-3</v>
      </c>
      <c r="V61" s="230">
        <f>ROUND(E61*U61,2)</f>
        <v>2.1800000000000002</v>
      </c>
      <c r="W61" s="230"/>
      <c r="X61" s="230" t="s">
        <v>128</v>
      </c>
      <c r="Y61" s="230" t="s">
        <v>129</v>
      </c>
      <c r="Z61" s="210"/>
      <c r="AA61" s="210"/>
      <c r="AB61" s="210"/>
      <c r="AC61" s="210"/>
      <c r="AD61" s="210"/>
      <c r="AE61" s="210"/>
      <c r="AF61" s="210"/>
      <c r="AG61" s="210" t="s">
        <v>130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27"/>
      <c r="B62" s="228"/>
      <c r="C62" s="263" t="s">
        <v>588</v>
      </c>
      <c r="D62" s="232"/>
      <c r="E62" s="233">
        <v>242.39193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132</v>
      </c>
      <c r="AH62" s="210">
        <v>5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49">
        <v>18</v>
      </c>
      <c r="B63" s="250" t="s">
        <v>255</v>
      </c>
      <c r="C63" s="262" t="s">
        <v>256</v>
      </c>
      <c r="D63" s="251" t="s">
        <v>184</v>
      </c>
      <c r="E63" s="252">
        <v>4.7450000000000001</v>
      </c>
      <c r="F63" s="253"/>
      <c r="G63" s="254">
        <f>ROUND(E63*F63,2)</f>
        <v>0</v>
      </c>
      <c r="H63" s="231"/>
      <c r="I63" s="230">
        <f>ROUND(E63*H63,2)</f>
        <v>0</v>
      </c>
      <c r="J63" s="231"/>
      <c r="K63" s="230">
        <f>ROUND(E63*J63,2)</f>
        <v>0</v>
      </c>
      <c r="L63" s="230">
        <v>21</v>
      </c>
      <c r="M63" s="230">
        <f>G63*(1+L63/100)</f>
        <v>0</v>
      </c>
      <c r="N63" s="229">
        <v>0</v>
      </c>
      <c r="O63" s="229">
        <f>ROUND(E63*N63,2)</f>
        <v>0</v>
      </c>
      <c r="P63" s="229">
        <v>0</v>
      </c>
      <c r="Q63" s="229">
        <f>ROUND(E63*P63,2)</f>
        <v>0</v>
      </c>
      <c r="R63" s="230"/>
      <c r="S63" s="230" t="s">
        <v>127</v>
      </c>
      <c r="T63" s="230" t="s">
        <v>127</v>
      </c>
      <c r="U63" s="230">
        <v>0.20200000000000001</v>
      </c>
      <c r="V63" s="230">
        <f>ROUND(E63*U63,2)</f>
        <v>0.96</v>
      </c>
      <c r="W63" s="230"/>
      <c r="X63" s="230" t="s">
        <v>128</v>
      </c>
      <c r="Y63" s="230" t="s">
        <v>129</v>
      </c>
      <c r="Z63" s="210"/>
      <c r="AA63" s="210"/>
      <c r="AB63" s="210"/>
      <c r="AC63" s="210"/>
      <c r="AD63" s="210"/>
      <c r="AE63" s="210"/>
      <c r="AF63" s="210"/>
      <c r="AG63" s="210" t="s">
        <v>130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27"/>
      <c r="B64" s="228"/>
      <c r="C64" s="263" t="s">
        <v>589</v>
      </c>
      <c r="D64" s="232"/>
      <c r="E64" s="233"/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132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">
      <c r="A65" s="227"/>
      <c r="B65" s="228"/>
      <c r="C65" s="263" t="s">
        <v>590</v>
      </c>
      <c r="D65" s="232"/>
      <c r="E65" s="233">
        <v>2</v>
      </c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132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27"/>
      <c r="B66" s="228"/>
      <c r="C66" s="263" t="s">
        <v>591</v>
      </c>
      <c r="D66" s="232"/>
      <c r="E66" s="233">
        <v>1.62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132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27"/>
      <c r="B67" s="228"/>
      <c r="C67" s="263" t="s">
        <v>592</v>
      </c>
      <c r="D67" s="232"/>
      <c r="E67" s="233">
        <v>1.125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132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49">
        <v>19</v>
      </c>
      <c r="B68" s="250" t="s">
        <v>593</v>
      </c>
      <c r="C68" s="262" t="s">
        <v>594</v>
      </c>
      <c r="D68" s="251" t="s">
        <v>126</v>
      </c>
      <c r="E68" s="252">
        <v>209.715</v>
      </c>
      <c r="F68" s="253"/>
      <c r="G68" s="254">
        <f>ROUND(E68*F68,2)</f>
        <v>0</v>
      </c>
      <c r="H68" s="231"/>
      <c r="I68" s="230">
        <f>ROUND(E68*H68,2)</f>
        <v>0</v>
      </c>
      <c r="J68" s="231"/>
      <c r="K68" s="230">
        <f>ROUND(E68*J68,2)</f>
        <v>0</v>
      </c>
      <c r="L68" s="230">
        <v>21</v>
      </c>
      <c r="M68" s="230">
        <f>G68*(1+L68/100)</f>
        <v>0</v>
      </c>
      <c r="N68" s="229">
        <v>0</v>
      </c>
      <c r="O68" s="229">
        <f>ROUND(E68*N68,2)</f>
        <v>0</v>
      </c>
      <c r="P68" s="229">
        <v>0</v>
      </c>
      <c r="Q68" s="229">
        <f>ROUND(E68*P68,2)</f>
        <v>0</v>
      </c>
      <c r="R68" s="230"/>
      <c r="S68" s="230" t="s">
        <v>127</v>
      </c>
      <c r="T68" s="230" t="s">
        <v>127</v>
      </c>
      <c r="U68" s="230">
        <v>9.7000000000000003E-2</v>
      </c>
      <c r="V68" s="230">
        <f>ROUND(E68*U68,2)</f>
        <v>20.34</v>
      </c>
      <c r="W68" s="230"/>
      <c r="X68" s="230" t="s">
        <v>128</v>
      </c>
      <c r="Y68" s="230" t="s">
        <v>129</v>
      </c>
      <c r="Z68" s="210"/>
      <c r="AA68" s="210"/>
      <c r="AB68" s="210"/>
      <c r="AC68" s="210"/>
      <c r="AD68" s="210"/>
      <c r="AE68" s="210"/>
      <c r="AF68" s="210"/>
      <c r="AG68" s="210" t="s">
        <v>130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27"/>
      <c r="B69" s="228"/>
      <c r="C69" s="263" t="s">
        <v>595</v>
      </c>
      <c r="D69" s="232"/>
      <c r="E69" s="233">
        <v>209.715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132</v>
      </c>
      <c r="AH69" s="210">
        <v>5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49">
        <v>20</v>
      </c>
      <c r="B70" s="250" t="s">
        <v>262</v>
      </c>
      <c r="C70" s="262" t="s">
        <v>263</v>
      </c>
      <c r="D70" s="251" t="s">
        <v>126</v>
      </c>
      <c r="E70" s="252">
        <v>356.19839999999999</v>
      </c>
      <c r="F70" s="253"/>
      <c r="G70" s="254">
        <f>ROUND(E70*F70,2)</f>
        <v>0</v>
      </c>
      <c r="H70" s="231"/>
      <c r="I70" s="230">
        <f>ROUND(E70*H70,2)</f>
        <v>0</v>
      </c>
      <c r="J70" s="231"/>
      <c r="K70" s="230">
        <f>ROUND(E70*J70,2)</f>
        <v>0</v>
      </c>
      <c r="L70" s="230">
        <v>21</v>
      </c>
      <c r="M70" s="230">
        <f>G70*(1+L70/100)</f>
        <v>0</v>
      </c>
      <c r="N70" s="229">
        <v>0</v>
      </c>
      <c r="O70" s="229">
        <f>ROUND(E70*N70,2)</f>
        <v>0</v>
      </c>
      <c r="P70" s="229">
        <v>0</v>
      </c>
      <c r="Q70" s="229">
        <f>ROUND(E70*P70,2)</f>
        <v>0</v>
      </c>
      <c r="R70" s="230"/>
      <c r="S70" s="230" t="s">
        <v>127</v>
      </c>
      <c r="T70" s="230" t="s">
        <v>127</v>
      </c>
      <c r="U70" s="230">
        <v>1.7999999999999999E-2</v>
      </c>
      <c r="V70" s="230">
        <f>ROUND(E70*U70,2)</f>
        <v>6.41</v>
      </c>
      <c r="W70" s="230"/>
      <c r="X70" s="230" t="s">
        <v>128</v>
      </c>
      <c r="Y70" s="230" t="s">
        <v>129</v>
      </c>
      <c r="Z70" s="210"/>
      <c r="AA70" s="210"/>
      <c r="AB70" s="210"/>
      <c r="AC70" s="210"/>
      <c r="AD70" s="210"/>
      <c r="AE70" s="210"/>
      <c r="AF70" s="210"/>
      <c r="AG70" s="210" t="s">
        <v>130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27"/>
      <c r="B71" s="228"/>
      <c r="C71" s="263" t="s">
        <v>131</v>
      </c>
      <c r="D71" s="232"/>
      <c r="E71" s="233"/>
      <c r="F71" s="230"/>
      <c r="G71" s="230"/>
      <c r="H71" s="230"/>
      <c r="I71" s="230"/>
      <c r="J71" s="230"/>
      <c r="K71" s="230"/>
      <c r="L71" s="230"/>
      <c r="M71" s="230"/>
      <c r="N71" s="229"/>
      <c r="O71" s="229"/>
      <c r="P71" s="229"/>
      <c r="Q71" s="229"/>
      <c r="R71" s="230"/>
      <c r="S71" s="230"/>
      <c r="T71" s="230"/>
      <c r="U71" s="230"/>
      <c r="V71" s="230"/>
      <c r="W71" s="230"/>
      <c r="X71" s="230"/>
      <c r="Y71" s="230"/>
      <c r="Z71" s="210"/>
      <c r="AA71" s="210"/>
      <c r="AB71" s="210"/>
      <c r="AC71" s="210"/>
      <c r="AD71" s="210"/>
      <c r="AE71" s="210"/>
      <c r="AF71" s="210"/>
      <c r="AG71" s="210" t="s">
        <v>132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ht="22.5" outlineLevel="3" x14ac:dyDescent="0.2">
      <c r="A72" s="227"/>
      <c r="B72" s="228"/>
      <c r="C72" s="263" t="s">
        <v>596</v>
      </c>
      <c r="D72" s="232"/>
      <c r="E72" s="233">
        <v>268.9511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132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2">
      <c r="A73" s="227"/>
      <c r="B73" s="228"/>
      <c r="C73" s="263" t="s">
        <v>597</v>
      </c>
      <c r="D73" s="232"/>
      <c r="E73" s="233">
        <v>87.247299999999996</v>
      </c>
      <c r="F73" s="230"/>
      <c r="G73" s="230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132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55">
        <v>21</v>
      </c>
      <c r="B74" s="256" t="s">
        <v>269</v>
      </c>
      <c r="C74" s="267" t="s">
        <v>270</v>
      </c>
      <c r="D74" s="257" t="s">
        <v>126</v>
      </c>
      <c r="E74" s="258">
        <v>414.12</v>
      </c>
      <c r="F74" s="259"/>
      <c r="G74" s="260">
        <f>ROUND(E74*F74,2)</f>
        <v>0</v>
      </c>
      <c r="H74" s="231"/>
      <c r="I74" s="230">
        <f>ROUND(E74*H74,2)</f>
        <v>0</v>
      </c>
      <c r="J74" s="231"/>
      <c r="K74" s="230">
        <f>ROUND(E74*J74,2)</f>
        <v>0</v>
      </c>
      <c r="L74" s="230">
        <v>21</v>
      </c>
      <c r="M74" s="230">
        <f>G74*(1+L74/100)</f>
        <v>0</v>
      </c>
      <c r="N74" s="229">
        <v>0</v>
      </c>
      <c r="O74" s="229">
        <f>ROUND(E74*N74,2)</f>
        <v>0</v>
      </c>
      <c r="P74" s="229">
        <v>0</v>
      </c>
      <c r="Q74" s="229">
        <f>ROUND(E74*P74,2)</f>
        <v>0</v>
      </c>
      <c r="R74" s="230"/>
      <c r="S74" s="230" t="s">
        <v>127</v>
      </c>
      <c r="T74" s="230" t="s">
        <v>127</v>
      </c>
      <c r="U74" s="230">
        <v>0.17699999999999999</v>
      </c>
      <c r="V74" s="230">
        <f>ROUND(E74*U74,2)</f>
        <v>73.3</v>
      </c>
      <c r="W74" s="230"/>
      <c r="X74" s="230" t="s">
        <v>128</v>
      </c>
      <c r="Y74" s="230" t="s">
        <v>129</v>
      </c>
      <c r="Z74" s="210"/>
      <c r="AA74" s="210"/>
      <c r="AB74" s="210"/>
      <c r="AC74" s="210"/>
      <c r="AD74" s="210"/>
      <c r="AE74" s="210"/>
      <c r="AF74" s="210"/>
      <c r="AG74" s="210" t="s">
        <v>130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49">
        <v>22</v>
      </c>
      <c r="B75" s="250" t="s">
        <v>598</v>
      </c>
      <c r="C75" s="262" t="s">
        <v>599</v>
      </c>
      <c r="D75" s="251" t="s">
        <v>126</v>
      </c>
      <c r="E75" s="252">
        <v>209.715</v>
      </c>
      <c r="F75" s="253"/>
      <c r="G75" s="254">
        <f>ROUND(E75*F75,2)</f>
        <v>0</v>
      </c>
      <c r="H75" s="231"/>
      <c r="I75" s="230">
        <f>ROUND(E75*H75,2)</f>
        <v>0</v>
      </c>
      <c r="J75" s="231"/>
      <c r="K75" s="230">
        <f>ROUND(E75*J75,2)</f>
        <v>0</v>
      </c>
      <c r="L75" s="230">
        <v>21</v>
      </c>
      <c r="M75" s="230">
        <f>G75*(1+L75/100)</f>
        <v>0</v>
      </c>
      <c r="N75" s="229">
        <v>0</v>
      </c>
      <c r="O75" s="229">
        <f>ROUND(E75*N75,2)</f>
        <v>0</v>
      </c>
      <c r="P75" s="229">
        <v>0</v>
      </c>
      <c r="Q75" s="229">
        <f>ROUND(E75*P75,2)</f>
        <v>0</v>
      </c>
      <c r="R75" s="230"/>
      <c r="S75" s="230" t="s">
        <v>127</v>
      </c>
      <c r="T75" s="230" t="s">
        <v>127</v>
      </c>
      <c r="U75" s="230">
        <v>0.17100000000000001</v>
      </c>
      <c r="V75" s="230">
        <f>ROUND(E75*U75,2)</f>
        <v>35.86</v>
      </c>
      <c r="W75" s="230"/>
      <c r="X75" s="230" t="s">
        <v>128</v>
      </c>
      <c r="Y75" s="230" t="s">
        <v>129</v>
      </c>
      <c r="Z75" s="210"/>
      <c r="AA75" s="210"/>
      <c r="AB75" s="210"/>
      <c r="AC75" s="210"/>
      <c r="AD75" s="210"/>
      <c r="AE75" s="210"/>
      <c r="AF75" s="210"/>
      <c r="AG75" s="210" t="s">
        <v>130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27"/>
      <c r="B76" s="228"/>
      <c r="C76" s="263" t="s">
        <v>600</v>
      </c>
      <c r="D76" s="232"/>
      <c r="E76" s="233">
        <v>209.715</v>
      </c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132</v>
      </c>
      <c r="AH76" s="210">
        <v>5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49">
        <v>23</v>
      </c>
      <c r="B77" s="250" t="s">
        <v>601</v>
      </c>
      <c r="C77" s="262" t="s">
        <v>602</v>
      </c>
      <c r="D77" s="251" t="s">
        <v>126</v>
      </c>
      <c r="E77" s="252">
        <v>209.715</v>
      </c>
      <c r="F77" s="253"/>
      <c r="G77" s="254">
        <f>ROUND(E77*F77,2)</f>
        <v>0</v>
      </c>
      <c r="H77" s="231"/>
      <c r="I77" s="230">
        <f>ROUND(E77*H77,2)</f>
        <v>0</v>
      </c>
      <c r="J77" s="231"/>
      <c r="K77" s="230">
        <f>ROUND(E77*J77,2)</f>
        <v>0</v>
      </c>
      <c r="L77" s="230">
        <v>21</v>
      </c>
      <c r="M77" s="230">
        <f>G77*(1+L77/100)</f>
        <v>0</v>
      </c>
      <c r="N77" s="229">
        <v>0</v>
      </c>
      <c r="O77" s="229">
        <f>ROUND(E77*N77,2)</f>
        <v>0</v>
      </c>
      <c r="P77" s="229">
        <v>0</v>
      </c>
      <c r="Q77" s="229">
        <f>ROUND(E77*P77,2)</f>
        <v>0</v>
      </c>
      <c r="R77" s="230"/>
      <c r="S77" s="230" t="s">
        <v>127</v>
      </c>
      <c r="T77" s="230" t="s">
        <v>127</v>
      </c>
      <c r="U77" s="230">
        <v>0.128</v>
      </c>
      <c r="V77" s="230">
        <f>ROUND(E77*U77,2)</f>
        <v>26.84</v>
      </c>
      <c r="W77" s="230"/>
      <c r="X77" s="230" t="s">
        <v>128</v>
      </c>
      <c r="Y77" s="230" t="s">
        <v>129</v>
      </c>
      <c r="Z77" s="210"/>
      <c r="AA77" s="210"/>
      <c r="AB77" s="210"/>
      <c r="AC77" s="210"/>
      <c r="AD77" s="210"/>
      <c r="AE77" s="210"/>
      <c r="AF77" s="210"/>
      <c r="AG77" s="210" t="s">
        <v>130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ht="22.5" outlineLevel="2" x14ac:dyDescent="0.2">
      <c r="A78" s="227"/>
      <c r="B78" s="228"/>
      <c r="C78" s="263" t="s">
        <v>603</v>
      </c>
      <c r="D78" s="232"/>
      <c r="E78" s="233">
        <v>116.73</v>
      </c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132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ht="22.5" outlineLevel="3" x14ac:dyDescent="0.2">
      <c r="A79" s="227"/>
      <c r="B79" s="228"/>
      <c r="C79" s="263" t="s">
        <v>604</v>
      </c>
      <c r="D79" s="232"/>
      <c r="E79" s="233">
        <v>92.984999999999999</v>
      </c>
      <c r="F79" s="230"/>
      <c r="G79" s="230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132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49">
        <v>24</v>
      </c>
      <c r="B80" s="250" t="s">
        <v>605</v>
      </c>
      <c r="C80" s="262" t="s">
        <v>606</v>
      </c>
      <c r="D80" s="251" t="s">
        <v>126</v>
      </c>
      <c r="E80" s="252">
        <v>209.715</v>
      </c>
      <c r="F80" s="253"/>
      <c r="G80" s="254">
        <f>ROUND(E80*F80,2)</f>
        <v>0</v>
      </c>
      <c r="H80" s="231"/>
      <c r="I80" s="230">
        <f>ROUND(E80*H80,2)</f>
        <v>0</v>
      </c>
      <c r="J80" s="231"/>
      <c r="K80" s="230">
        <f>ROUND(E80*J80,2)</f>
        <v>0</v>
      </c>
      <c r="L80" s="230">
        <v>21</v>
      </c>
      <c r="M80" s="230">
        <f>G80*(1+L80/100)</f>
        <v>0</v>
      </c>
      <c r="N80" s="229">
        <v>0</v>
      </c>
      <c r="O80" s="229">
        <f>ROUND(E80*N80,2)</f>
        <v>0</v>
      </c>
      <c r="P80" s="229">
        <v>0</v>
      </c>
      <c r="Q80" s="229">
        <f>ROUND(E80*P80,2)</f>
        <v>0</v>
      </c>
      <c r="R80" s="230"/>
      <c r="S80" s="230" t="s">
        <v>127</v>
      </c>
      <c r="T80" s="230" t="s">
        <v>127</v>
      </c>
      <c r="U80" s="230">
        <v>0.26300000000000001</v>
      </c>
      <c r="V80" s="230">
        <f>ROUND(E80*U80,2)</f>
        <v>55.16</v>
      </c>
      <c r="W80" s="230"/>
      <c r="X80" s="230" t="s">
        <v>128</v>
      </c>
      <c r="Y80" s="230" t="s">
        <v>129</v>
      </c>
      <c r="Z80" s="210"/>
      <c r="AA80" s="210"/>
      <c r="AB80" s="210"/>
      <c r="AC80" s="210"/>
      <c r="AD80" s="210"/>
      <c r="AE80" s="210"/>
      <c r="AF80" s="210"/>
      <c r="AG80" s="210" t="s">
        <v>130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">
      <c r="A81" s="227"/>
      <c r="B81" s="228"/>
      <c r="C81" s="263" t="s">
        <v>607</v>
      </c>
      <c r="D81" s="232"/>
      <c r="E81" s="233">
        <v>209.715</v>
      </c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132</v>
      </c>
      <c r="AH81" s="210">
        <v>5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49">
        <v>25</v>
      </c>
      <c r="B82" s="250" t="s">
        <v>608</v>
      </c>
      <c r="C82" s="262" t="s">
        <v>609</v>
      </c>
      <c r="D82" s="251" t="s">
        <v>126</v>
      </c>
      <c r="E82" s="252">
        <v>209.715</v>
      </c>
      <c r="F82" s="253"/>
      <c r="G82" s="254">
        <f>ROUND(E82*F82,2)</f>
        <v>0</v>
      </c>
      <c r="H82" s="231"/>
      <c r="I82" s="230">
        <f>ROUND(E82*H82,2)</f>
        <v>0</v>
      </c>
      <c r="J82" s="231"/>
      <c r="K82" s="230">
        <f>ROUND(E82*J82,2)</f>
        <v>0</v>
      </c>
      <c r="L82" s="230">
        <v>21</v>
      </c>
      <c r="M82" s="230">
        <f>G82*(1+L82/100)</f>
        <v>0</v>
      </c>
      <c r="N82" s="229">
        <v>0</v>
      </c>
      <c r="O82" s="229">
        <f>ROUND(E82*N82,2)</f>
        <v>0</v>
      </c>
      <c r="P82" s="229">
        <v>0</v>
      </c>
      <c r="Q82" s="229">
        <f>ROUND(E82*P82,2)</f>
        <v>0</v>
      </c>
      <c r="R82" s="230"/>
      <c r="S82" s="230" t="s">
        <v>127</v>
      </c>
      <c r="T82" s="230" t="s">
        <v>127</v>
      </c>
      <c r="U82" s="230">
        <v>2E-3</v>
      </c>
      <c r="V82" s="230">
        <f>ROUND(E82*U82,2)</f>
        <v>0.42</v>
      </c>
      <c r="W82" s="230"/>
      <c r="X82" s="230" t="s">
        <v>128</v>
      </c>
      <c r="Y82" s="230" t="s">
        <v>129</v>
      </c>
      <c r="Z82" s="210"/>
      <c r="AA82" s="210"/>
      <c r="AB82" s="210"/>
      <c r="AC82" s="210"/>
      <c r="AD82" s="210"/>
      <c r="AE82" s="210"/>
      <c r="AF82" s="210"/>
      <c r="AG82" s="210" t="s">
        <v>130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27"/>
      <c r="B83" s="228"/>
      <c r="C83" s="263" t="s">
        <v>610</v>
      </c>
      <c r="D83" s="232"/>
      <c r="E83" s="233">
        <v>209.715</v>
      </c>
      <c r="F83" s="230"/>
      <c r="G83" s="230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132</v>
      </c>
      <c r="AH83" s="210">
        <v>5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49">
        <v>26</v>
      </c>
      <c r="B84" s="250" t="s">
        <v>611</v>
      </c>
      <c r="C84" s="262" t="s">
        <v>612</v>
      </c>
      <c r="D84" s="251" t="s">
        <v>126</v>
      </c>
      <c r="E84" s="252">
        <v>209.715</v>
      </c>
      <c r="F84" s="253"/>
      <c r="G84" s="254">
        <f>ROUND(E84*F84,2)</f>
        <v>0</v>
      </c>
      <c r="H84" s="231"/>
      <c r="I84" s="230">
        <f>ROUND(E84*H84,2)</f>
        <v>0</v>
      </c>
      <c r="J84" s="231"/>
      <c r="K84" s="230">
        <f>ROUND(E84*J84,2)</f>
        <v>0</v>
      </c>
      <c r="L84" s="230">
        <v>21</v>
      </c>
      <c r="M84" s="230">
        <f>G84*(1+L84/100)</f>
        <v>0</v>
      </c>
      <c r="N84" s="229">
        <v>0</v>
      </c>
      <c r="O84" s="229">
        <f>ROUND(E84*N84,2)</f>
        <v>0</v>
      </c>
      <c r="P84" s="229">
        <v>0</v>
      </c>
      <c r="Q84" s="229">
        <f>ROUND(E84*P84,2)</f>
        <v>0</v>
      </c>
      <c r="R84" s="230"/>
      <c r="S84" s="230" t="s">
        <v>127</v>
      </c>
      <c r="T84" s="230" t="s">
        <v>127</v>
      </c>
      <c r="U84" s="230">
        <v>0.02</v>
      </c>
      <c r="V84" s="230">
        <f>ROUND(E84*U84,2)</f>
        <v>4.1900000000000004</v>
      </c>
      <c r="W84" s="230"/>
      <c r="X84" s="230" t="s">
        <v>128</v>
      </c>
      <c r="Y84" s="230" t="s">
        <v>129</v>
      </c>
      <c r="Z84" s="210"/>
      <c r="AA84" s="210"/>
      <c r="AB84" s="210"/>
      <c r="AC84" s="210"/>
      <c r="AD84" s="210"/>
      <c r="AE84" s="210"/>
      <c r="AF84" s="210"/>
      <c r="AG84" s="210" t="s">
        <v>130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27"/>
      <c r="B85" s="228"/>
      <c r="C85" s="263" t="s">
        <v>613</v>
      </c>
      <c r="D85" s="232"/>
      <c r="E85" s="233">
        <v>209.715</v>
      </c>
      <c r="F85" s="230"/>
      <c r="G85" s="230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132</v>
      </c>
      <c r="AH85" s="210">
        <v>5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49">
        <v>27</v>
      </c>
      <c r="B86" s="250" t="s">
        <v>279</v>
      </c>
      <c r="C86" s="262" t="s">
        <v>280</v>
      </c>
      <c r="D86" s="251" t="s">
        <v>184</v>
      </c>
      <c r="E86" s="252">
        <v>10.485749999999999</v>
      </c>
      <c r="F86" s="253"/>
      <c r="G86" s="254">
        <f>ROUND(E86*F86,2)</f>
        <v>0</v>
      </c>
      <c r="H86" s="231"/>
      <c r="I86" s="230">
        <f>ROUND(E86*H86,2)</f>
        <v>0</v>
      </c>
      <c r="J86" s="231"/>
      <c r="K86" s="230">
        <f>ROUND(E86*J86,2)</f>
        <v>0</v>
      </c>
      <c r="L86" s="230">
        <v>21</v>
      </c>
      <c r="M86" s="230">
        <f>G86*(1+L86/100)</f>
        <v>0</v>
      </c>
      <c r="N86" s="229">
        <v>0</v>
      </c>
      <c r="O86" s="229">
        <f>ROUND(E86*N86,2)</f>
        <v>0</v>
      </c>
      <c r="P86" s="229">
        <v>0</v>
      </c>
      <c r="Q86" s="229">
        <f>ROUND(E86*P86,2)</f>
        <v>0</v>
      </c>
      <c r="R86" s="230"/>
      <c r="S86" s="230" t="s">
        <v>127</v>
      </c>
      <c r="T86" s="230" t="s">
        <v>127</v>
      </c>
      <c r="U86" s="230">
        <v>0.26</v>
      </c>
      <c r="V86" s="230">
        <f>ROUND(E86*U86,2)</f>
        <v>2.73</v>
      </c>
      <c r="W86" s="230"/>
      <c r="X86" s="230" t="s">
        <v>128</v>
      </c>
      <c r="Y86" s="230" t="s">
        <v>129</v>
      </c>
      <c r="Z86" s="210"/>
      <c r="AA86" s="210"/>
      <c r="AB86" s="210"/>
      <c r="AC86" s="210"/>
      <c r="AD86" s="210"/>
      <c r="AE86" s="210"/>
      <c r="AF86" s="210"/>
      <c r="AG86" s="210" t="s">
        <v>130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2">
      <c r="A87" s="227"/>
      <c r="B87" s="228"/>
      <c r="C87" s="263" t="s">
        <v>614</v>
      </c>
      <c r="D87" s="232"/>
      <c r="E87" s="233">
        <v>10.485749999999999</v>
      </c>
      <c r="F87" s="230"/>
      <c r="G87" s="230"/>
      <c r="H87" s="230"/>
      <c r="I87" s="230"/>
      <c r="J87" s="230"/>
      <c r="K87" s="230"/>
      <c r="L87" s="230"/>
      <c r="M87" s="230"/>
      <c r="N87" s="229"/>
      <c r="O87" s="229"/>
      <c r="P87" s="229"/>
      <c r="Q87" s="229"/>
      <c r="R87" s="230"/>
      <c r="S87" s="230"/>
      <c r="T87" s="230"/>
      <c r="U87" s="230"/>
      <c r="V87" s="230"/>
      <c r="W87" s="230"/>
      <c r="X87" s="230"/>
      <c r="Y87" s="230"/>
      <c r="Z87" s="210"/>
      <c r="AA87" s="210"/>
      <c r="AB87" s="210"/>
      <c r="AC87" s="210"/>
      <c r="AD87" s="210"/>
      <c r="AE87" s="210"/>
      <c r="AF87" s="210"/>
      <c r="AG87" s="210" t="s">
        <v>132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49">
        <v>28</v>
      </c>
      <c r="B88" s="250" t="s">
        <v>282</v>
      </c>
      <c r="C88" s="262" t="s">
        <v>283</v>
      </c>
      <c r="D88" s="251" t="s">
        <v>184</v>
      </c>
      <c r="E88" s="252">
        <v>10.485749999999999</v>
      </c>
      <c r="F88" s="253"/>
      <c r="G88" s="254">
        <f>ROUND(E88*F88,2)</f>
        <v>0</v>
      </c>
      <c r="H88" s="231"/>
      <c r="I88" s="230">
        <f>ROUND(E88*H88,2)</f>
        <v>0</v>
      </c>
      <c r="J88" s="231"/>
      <c r="K88" s="230">
        <f>ROUND(E88*J88,2)</f>
        <v>0</v>
      </c>
      <c r="L88" s="230">
        <v>21</v>
      </c>
      <c r="M88" s="230">
        <f>G88*(1+L88/100)</f>
        <v>0</v>
      </c>
      <c r="N88" s="229">
        <v>0</v>
      </c>
      <c r="O88" s="229">
        <f>ROUND(E88*N88,2)</f>
        <v>0</v>
      </c>
      <c r="P88" s="229">
        <v>0</v>
      </c>
      <c r="Q88" s="229">
        <f>ROUND(E88*P88,2)</f>
        <v>0</v>
      </c>
      <c r="R88" s="230"/>
      <c r="S88" s="230" t="s">
        <v>127</v>
      </c>
      <c r="T88" s="230" t="s">
        <v>127</v>
      </c>
      <c r="U88" s="230">
        <v>0.88400000000000001</v>
      </c>
      <c r="V88" s="230">
        <f>ROUND(E88*U88,2)</f>
        <v>9.27</v>
      </c>
      <c r="W88" s="230"/>
      <c r="X88" s="230" t="s">
        <v>128</v>
      </c>
      <c r="Y88" s="230" t="s">
        <v>129</v>
      </c>
      <c r="Z88" s="210"/>
      <c r="AA88" s="210"/>
      <c r="AB88" s="210"/>
      <c r="AC88" s="210"/>
      <c r="AD88" s="210"/>
      <c r="AE88" s="210"/>
      <c r="AF88" s="210"/>
      <c r="AG88" s="210" t="s">
        <v>130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2">
      <c r="A89" s="227"/>
      <c r="B89" s="228"/>
      <c r="C89" s="263" t="s">
        <v>615</v>
      </c>
      <c r="D89" s="232"/>
      <c r="E89" s="233">
        <v>10.485749999999999</v>
      </c>
      <c r="F89" s="230"/>
      <c r="G89" s="230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132</v>
      </c>
      <c r="AH89" s="210">
        <v>5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22.5" outlineLevel="1" x14ac:dyDescent="0.2">
      <c r="A90" s="249">
        <v>29</v>
      </c>
      <c r="B90" s="250" t="s">
        <v>285</v>
      </c>
      <c r="C90" s="262" t="s">
        <v>286</v>
      </c>
      <c r="D90" s="251" t="s">
        <v>184</v>
      </c>
      <c r="E90" s="252">
        <v>242.39193</v>
      </c>
      <c r="F90" s="253"/>
      <c r="G90" s="254">
        <f>ROUND(E90*F90,2)</f>
        <v>0</v>
      </c>
      <c r="H90" s="231"/>
      <c r="I90" s="230">
        <f>ROUND(E90*H90,2)</f>
        <v>0</v>
      </c>
      <c r="J90" s="231"/>
      <c r="K90" s="230">
        <f>ROUND(E90*J90,2)</f>
        <v>0</v>
      </c>
      <c r="L90" s="230">
        <v>21</v>
      </c>
      <c r="M90" s="230">
        <f>G90*(1+L90/100)</f>
        <v>0</v>
      </c>
      <c r="N90" s="229">
        <v>0</v>
      </c>
      <c r="O90" s="229">
        <f>ROUND(E90*N90,2)</f>
        <v>0</v>
      </c>
      <c r="P90" s="229">
        <v>0</v>
      </c>
      <c r="Q90" s="229">
        <f>ROUND(E90*P90,2)</f>
        <v>0</v>
      </c>
      <c r="R90" s="230"/>
      <c r="S90" s="230" t="s">
        <v>127</v>
      </c>
      <c r="T90" s="230" t="s">
        <v>127</v>
      </c>
      <c r="U90" s="230">
        <v>0</v>
      </c>
      <c r="V90" s="230">
        <f>ROUND(E90*U90,2)</f>
        <v>0</v>
      </c>
      <c r="W90" s="230"/>
      <c r="X90" s="230" t="s">
        <v>128</v>
      </c>
      <c r="Y90" s="230" t="s">
        <v>129</v>
      </c>
      <c r="Z90" s="210"/>
      <c r="AA90" s="210"/>
      <c r="AB90" s="210"/>
      <c r="AC90" s="210"/>
      <c r="AD90" s="210"/>
      <c r="AE90" s="210"/>
      <c r="AF90" s="210"/>
      <c r="AG90" s="210" t="s">
        <v>130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27"/>
      <c r="B91" s="228"/>
      <c r="C91" s="263" t="s">
        <v>616</v>
      </c>
      <c r="D91" s="232"/>
      <c r="E91" s="233">
        <v>242.39193</v>
      </c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132</v>
      </c>
      <c r="AH91" s="210">
        <v>5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49">
        <v>30</v>
      </c>
      <c r="B92" s="250" t="s">
        <v>287</v>
      </c>
      <c r="C92" s="262" t="s">
        <v>288</v>
      </c>
      <c r="D92" s="251" t="s">
        <v>289</v>
      </c>
      <c r="E92" s="252">
        <v>6.2914500000000002</v>
      </c>
      <c r="F92" s="253"/>
      <c r="G92" s="254">
        <f>ROUND(E92*F92,2)</f>
        <v>0</v>
      </c>
      <c r="H92" s="231"/>
      <c r="I92" s="230">
        <f>ROUND(E92*H92,2)</f>
        <v>0</v>
      </c>
      <c r="J92" s="231"/>
      <c r="K92" s="230">
        <f>ROUND(E92*J92,2)</f>
        <v>0</v>
      </c>
      <c r="L92" s="230">
        <v>21</v>
      </c>
      <c r="M92" s="230">
        <f>G92*(1+L92/100)</f>
        <v>0</v>
      </c>
      <c r="N92" s="229">
        <v>1E-3</v>
      </c>
      <c r="O92" s="229">
        <f>ROUND(E92*N92,2)</f>
        <v>0.01</v>
      </c>
      <c r="P92" s="229">
        <v>0</v>
      </c>
      <c r="Q92" s="229">
        <f>ROUND(E92*P92,2)</f>
        <v>0</v>
      </c>
      <c r="R92" s="230" t="s">
        <v>290</v>
      </c>
      <c r="S92" s="230" t="s">
        <v>127</v>
      </c>
      <c r="T92" s="230" t="s">
        <v>127</v>
      </c>
      <c r="U92" s="230">
        <v>0</v>
      </c>
      <c r="V92" s="230">
        <f>ROUND(E92*U92,2)</f>
        <v>0</v>
      </c>
      <c r="W92" s="230"/>
      <c r="X92" s="230" t="s">
        <v>291</v>
      </c>
      <c r="Y92" s="230" t="s">
        <v>129</v>
      </c>
      <c r="Z92" s="210"/>
      <c r="AA92" s="210"/>
      <c r="AB92" s="210"/>
      <c r="AC92" s="210"/>
      <c r="AD92" s="210"/>
      <c r="AE92" s="210"/>
      <c r="AF92" s="210"/>
      <c r="AG92" s="210" t="s">
        <v>292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27"/>
      <c r="B93" s="228"/>
      <c r="C93" s="263" t="s">
        <v>617</v>
      </c>
      <c r="D93" s="232"/>
      <c r="E93" s="233">
        <v>6.2914500000000002</v>
      </c>
      <c r="F93" s="230"/>
      <c r="G93" s="230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132</v>
      </c>
      <c r="AH93" s="210">
        <v>5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49">
        <v>31</v>
      </c>
      <c r="B94" s="250" t="s">
        <v>294</v>
      </c>
      <c r="C94" s="262" t="s">
        <v>295</v>
      </c>
      <c r="D94" s="251" t="s">
        <v>184</v>
      </c>
      <c r="E94" s="252">
        <v>31.457249999999998</v>
      </c>
      <c r="F94" s="253"/>
      <c r="G94" s="254">
        <f>ROUND(E94*F94,2)</f>
        <v>0</v>
      </c>
      <c r="H94" s="231"/>
      <c r="I94" s="230">
        <f>ROUND(E94*H94,2)</f>
        <v>0</v>
      </c>
      <c r="J94" s="231"/>
      <c r="K94" s="230">
        <f>ROUND(E94*J94,2)</f>
        <v>0</v>
      </c>
      <c r="L94" s="230">
        <v>21</v>
      </c>
      <c r="M94" s="230">
        <f>G94*(1+L94/100)</f>
        <v>0</v>
      </c>
      <c r="N94" s="229">
        <v>1.67</v>
      </c>
      <c r="O94" s="229">
        <f>ROUND(E94*N94,2)</f>
        <v>52.53</v>
      </c>
      <c r="P94" s="229">
        <v>0</v>
      </c>
      <c r="Q94" s="229">
        <f>ROUND(E94*P94,2)</f>
        <v>0</v>
      </c>
      <c r="R94" s="230" t="s">
        <v>290</v>
      </c>
      <c r="S94" s="230" t="s">
        <v>296</v>
      </c>
      <c r="T94" s="230" t="s">
        <v>296</v>
      </c>
      <c r="U94" s="230">
        <v>0</v>
      </c>
      <c r="V94" s="230">
        <f>ROUND(E94*U94,2)</f>
        <v>0</v>
      </c>
      <c r="W94" s="230"/>
      <c r="X94" s="230" t="s">
        <v>291</v>
      </c>
      <c r="Y94" s="230" t="s">
        <v>129</v>
      </c>
      <c r="Z94" s="210"/>
      <c r="AA94" s="210"/>
      <c r="AB94" s="210"/>
      <c r="AC94" s="210"/>
      <c r="AD94" s="210"/>
      <c r="AE94" s="210"/>
      <c r="AF94" s="210"/>
      <c r="AG94" s="210" t="s">
        <v>292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27"/>
      <c r="B95" s="228"/>
      <c r="C95" s="263" t="s">
        <v>618</v>
      </c>
      <c r="D95" s="232"/>
      <c r="E95" s="233">
        <v>31.457249999999998</v>
      </c>
      <c r="F95" s="230"/>
      <c r="G95" s="230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30"/>
      <c r="Z95" s="210"/>
      <c r="AA95" s="210"/>
      <c r="AB95" s="210"/>
      <c r="AC95" s="210"/>
      <c r="AD95" s="210"/>
      <c r="AE95" s="210"/>
      <c r="AF95" s="210"/>
      <c r="AG95" s="210" t="s">
        <v>132</v>
      </c>
      <c r="AH95" s="210">
        <v>5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x14ac:dyDescent="0.2">
      <c r="A96" s="242" t="s">
        <v>122</v>
      </c>
      <c r="B96" s="243" t="s">
        <v>63</v>
      </c>
      <c r="C96" s="261" t="s">
        <v>74</v>
      </c>
      <c r="D96" s="244"/>
      <c r="E96" s="245"/>
      <c r="F96" s="246"/>
      <c r="G96" s="247">
        <f>SUMIF(AG97:AG122,"&lt;&gt;NOR",G97:G122)</f>
        <v>0</v>
      </c>
      <c r="H96" s="241"/>
      <c r="I96" s="241">
        <f>SUM(I97:I122)</f>
        <v>0</v>
      </c>
      <c r="J96" s="241"/>
      <c r="K96" s="241">
        <f>SUM(K97:K122)</f>
        <v>0</v>
      </c>
      <c r="L96" s="241"/>
      <c r="M96" s="241">
        <f>SUM(M97:M122)</f>
        <v>0</v>
      </c>
      <c r="N96" s="240"/>
      <c r="O96" s="240">
        <f>SUM(O97:O122)</f>
        <v>47.050000000000004</v>
      </c>
      <c r="P96" s="240"/>
      <c r="Q96" s="240">
        <f>SUM(Q97:Q122)</f>
        <v>0</v>
      </c>
      <c r="R96" s="241"/>
      <c r="S96" s="241"/>
      <c r="T96" s="241"/>
      <c r="U96" s="241"/>
      <c r="V96" s="241">
        <f>SUM(V97:V122)</f>
        <v>71.509999999999991</v>
      </c>
      <c r="W96" s="241"/>
      <c r="X96" s="241"/>
      <c r="Y96" s="241"/>
      <c r="AG96" t="s">
        <v>123</v>
      </c>
    </row>
    <row r="97" spans="1:60" ht="22.5" outlineLevel="1" x14ac:dyDescent="0.2">
      <c r="A97" s="249">
        <v>32</v>
      </c>
      <c r="B97" s="250" t="s">
        <v>619</v>
      </c>
      <c r="C97" s="262" t="s">
        <v>620</v>
      </c>
      <c r="D97" s="251" t="s">
        <v>184</v>
      </c>
      <c r="E97" s="252">
        <v>17.517499999999998</v>
      </c>
      <c r="F97" s="253"/>
      <c r="G97" s="254">
        <f>ROUND(E97*F97,2)</f>
        <v>0</v>
      </c>
      <c r="H97" s="231"/>
      <c r="I97" s="230">
        <f>ROUND(E97*H97,2)</f>
        <v>0</v>
      </c>
      <c r="J97" s="231"/>
      <c r="K97" s="230">
        <f>ROUND(E97*J97,2)</f>
        <v>0</v>
      </c>
      <c r="L97" s="230">
        <v>21</v>
      </c>
      <c r="M97" s="230">
        <f>G97*(1+L97/100)</f>
        <v>0</v>
      </c>
      <c r="N97" s="229">
        <v>1.63</v>
      </c>
      <c r="O97" s="229">
        <f>ROUND(E97*N97,2)</f>
        <v>28.55</v>
      </c>
      <c r="P97" s="229">
        <v>0</v>
      </c>
      <c r="Q97" s="229">
        <f>ROUND(E97*P97,2)</f>
        <v>0</v>
      </c>
      <c r="R97" s="230"/>
      <c r="S97" s="230" t="s">
        <v>127</v>
      </c>
      <c r="T97" s="230" t="s">
        <v>127</v>
      </c>
      <c r="U97" s="230">
        <v>0.92</v>
      </c>
      <c r="V97" s="230">
        <f>ROUND(E97*U97,2)</f>
        <v>16.12</v>
      </c>
      <c r="W97" s="230"/>
      <c r="X97" s="230" t="s">
        <v>128</v>
      </c>
      <c r="Y97" s="230" t="s">
        <v>129</v>
      </c>
      <c r="Z97" s="210"/>
      <c r="AA97" s="210"/>
      <c r="AB97" s="210"/>
      <c r="AC97" s="210"/>
      <c r="AD97" s="210"/>
      <c r="AE97" s="210"/>
      <c r="AF97" s="210"/>
      <c r="AG97" s="210" t="s">
        <v>130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2" x14ac:dyDescent="0.2">
      <c r="A98" s="227"/>
      <c r="B98" s="228"/>
      <c r="C98" s="263" t="s">
        <v>621</v>
      </c>
      <c r="D98" s="232"/>
      <c r="E98" s="233">
        <v>8</v>
      </c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132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27"/>
      <c r="B99" s="228"/>
      <c r="C99" s="263" t="s">
        <v>622</v>
      </c>
      <c r="D99" s="232"/>
      <c r="E99" s="233">
        <v>6.48</v>
      </c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132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27"/>
      <c r="B100" s="228"/>
      <c r="C100" s="263" t="s">
        <v>623</v>
      </c>
      <c r="D100" s="232"/>
      <c r="E100" s="233">
        <v>3.0375000000000001</v>
      </c>
      <c r="F100" s="230"/>
      <c r="G100" s="230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30"/>
      <c r="Z100" s="210"/>
      <c r="AA100" s="210"/>
      <c r="AB100" s="210"/>
      <c r="AC100" s="210"/>
      <c r="AD100" s="210"/>
      <c r="AE100" s="210"/>
      <c r="AF100" s="210"/>
      <c r="AG100" s="210" t="s">
        <v>132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49">
        <v>33</v>
      </c>
      <c r="B101" s="250" t="s">
        <v>624</v>
      </c>
      <c r="C101" s="262" t="s">
        <v>625</v>
      </c>
      <c r="D101" s="251" t="s">
        <v>126</v>
      </c>
      <c r="E101" s="252">
        <v>57.48</v>
      </c>
      <c r="F101" s="253"/>
      <c r="G101" s="254">
        <f>ROUND(E101*F101,2)</f>
        <v>0</v>
      </c>
      <c r="H101" s="231"/>
      <c r="I101" s="230">
        <f>ROUND(E101*H101,2)</f>
        <v>0</v>
      </c>
      <c r="J101" s="231"/>
      <c r="K101" s="230">
        <f>ROUND(E101*J101,2)</f>
        <v>0</v>
      </c>
      <c r="L101" s="230">
        <v>21</v>
      </c>
      <c r="M101" s="230">
        <f>G101*(1+L101/100)</f>
        <v>0</v>
      </c>
      <c r="N101" s="229">
        <v>1.8000000000000001E-4</v>
      </c>
      <c r="O101" s="229">
        <f>ROUND(E101*N101,2)</f>
        <v>0.01</v>
      </c>
      <c r="P101" s="229">
        <v>0</v>
      </c>
      <c r="Q101" s="229">
        <f>ROUND(E101*P101,2)</f>
        <v>0</v>
      </c>
      <c r="R101" s="230"/>
      <c r="S101" s="230" t="s">
        <v>127</v>
      </c>
      <c r="T101" s="230" t="s">
        <v>127</v>
      </c>
      <c r="U101" s="230">
        <v>7.4999999999999997E-2</v>
      </c>
      <c r="V101" s="230">
        <f>ROUND(E101*U101,2)</f>
        <v>4.3099999999999996</v>
      </c>
      <c r="W101" s="230"/>
      <c r="X101" s="230" t="s">
        <v>128</v>
      </c>
      <c r="Y101" s="230" t="s">
        <v>129</v>
      </c>
      <c r="Z101" s="210"/>
      <c r="AA101" s="210"/>
      <c r="AB101" s="210"/>
      <c r="AC101" s="210"/>
      <c r="AD101" s="210"/>
      <c r="AE101" s="210"/>
      <c r="AF101" s="210"/>
      <c r="AG101" s="210" t="s">
        <v>130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">
      <c r="A102" s="227"/>
      <c r="B102" s="228"/>
      <c r="C102" s="263" t="s">
        <v>626</v>
      </c>
      <c r="D102" s="232"/>
      <c r="E102" s="233">
        <v>24</v>
      </c>
      <c r="F102" s="230"/>
      <c r="G102" s="230"/>
      <c r="H102" s="230"/>
      <c r="I102" s="230"/>
      <c r="J102" s="230"/>
      <c r="K102" s="230"/>
      <c r="L102" s="230"/>
      <c r="M102" s="230"/>
      <c r="N102" s="229"/>
      <c r="O102" s="229"/>
      <c r="P102" s="229"/>
      <c r="Q102" s="229"/>
      <c r="R102" s="230"/>
      <c r="S102" s="230"/>
      <c r="T102" s="230"/>
      <c r="U102" s="230"/>
      <c r="V102" s="230"/>
      <c r="W102" s="230"/>
      <c r="X102" s="230"/>
      <c r="Y102" s="230"/>
      <c r="Z102" s="210"/>
      <c r="AA102" s="210"/>
      <c r="AB102" s="210"/>
      <c r="AC102" s="210"/>
      <c r="AD102" s="210"/>
      <c r="AE102" s="210"/>
      <c r="AF102" s="210"/>
      <c r="AG102" s="210" t="s">
        <v>132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27"/>
      <c r="B103" s="228"/>
      <c r="C103" s="263" t="s">
        <v>627</v>
      </c>
      <c r="D103" s="232"/>
      <c r="E103" s="233">
        <v>20.88</v>
      </c>
      <c r="F103" s="230"/>
      <c r="G103" s="230"/>
      <c r="H103" s="230"/>
      <c r="I103" s="230"/>
      <c r="J103" s="230"/>
      <c r="K103" s="230"/>
      <c r="L103" s="230"/>
      <c r="M103" s="230"/>
      <c r="N103" s="229"/>
      <c r="O103" s="229"/>
      <c r="P103" s="229"/>
      <c r="Q103" s="229"/>
      <c r="R103" s="230"/>
      <c r="S103" s="230"/>
      <c r="T103" s="230"/>
      <c r="U103" s="230"/>
      <c r="V103" s="230"/>
      <c r="W103" s="230"/>
      <c r="X103" s="230"/>
      <c r="Y103" s="230"/>
      <c r="Z103" s="210"/>
      <c r="AA103" s="210"/>
      <c r="AB103" s="210"/>
      <c r="AC103" s="210"/>
      <c r="AD103" s="210"/>
      <c r="AE103" s="210"/>
      <c r="AF103" s="210"/>
      <c r="AG103" s="210" t="s">
        <v>132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">
      <c r="A104" s="227"/>
      <c r="B104" s="228"/>
      <c r="C104" s="263" t="s">
        <v>628</v>
      </c>
      <c r="D104" s="232"/>
      <c r="E104" s="233">
        <v>12.6</v>
      </c>
      <c r="F104" s="230"/>
      <c r="G104" s="230"/>
      <c r="H104" s="230"/>
      <c r="I104" s="230"/>
      <c r="J104" s="230"/>
      <c r="K104" s="230"/>
      <c r="L104" s="230"/>
      <c r="M104" s="230"/>
      <c r="N104" s="229"/>
      <c r="O104" s="229"/>
      <c r="P104" s="229"/>
      <c r="Q104" s="229"/>
      <c r="R104" s="230"/>
      <c r="S104" s="230"/>
      <c r="T104" s="230"/>
      <c r="U104" s="230"/>
      <c r="V104" s="230"/>
      <c r="W104" s="230"/>
      <c r="X104" s="230"/>
      <c r="Y104" s="230"/>
      <c r="Z104" s="210"/>
      <c r="AA104" s="210"/>
      <c r="AB104" s="210"/>
      <c r="AC104" s="210"/>
      <c r="AD104" s="210"/>
      <c r="AE104" s="210"/>
      <c r="AF104" s="210"/>
      <c r="AG104" s="210" t="s">
        <v>132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">
      <c r="A105" s="249">
        <v>34</v>
      </c>
      <c r="B105" s="250" t="s">
        <v>302</v>
      </c>
      <c r="C105" s="262" t="s">
        <v>303</v>
      </c>
      <c r="D105" s="251" t="s">
        <v>184</v>
      </c>
      <c r="E105" s="252">
        <v>2.2092000000000001</v>
      </c>
      <c r="F105" s="253"/>
      <c r="G105" s="254">
        <f>ROUND(E105*F105,2)</f>
        <v>0</v>
      </c>
      <c r="H105" s="231"/>
      <c r="I105" s="230">
        <f>ROUND(E105*H105,2)</f>
        <v>0</v>
      </c>
      <c r="J105" s="231"/>
      <c r="K105" s="230">
        <f>ROUND(E105*J105,2)</f>
        <v>0</v>
      </c>
      <c r="L105" s="230">
        <v>21</v>
      </c>
      <c r="M105" s="230">
        <f>G105*(1+L105/100)</f>
        <v>0</v>
      </c>
      <c r="N105" s="229">
        <v>1.9205000000000001</v>
      </c>
      <c r="O105" s="229">
        <f>ROUND(E105*N105,2)</f>
        <v>4.24</v>
      </c>
      <c r="P105" s="229">
        <v>0</v>
      </c>
      <c r="Q105" s="229">
        <f>ROUND(E105*P105,2)</f>
        <v>0</v>
      </c>
      <c r="R105" s="230"/>
      <c r="S105" s="230" t="s">
        <v>127</v>
      </c>
      <c r="T105" s="230" t="s">
        <v>127</v>
      </c>
      <c r="U105" s="230">
        <v>1.5840000000000001</v>
      </c>
      <c r="V105" s="230">
        <f>ROUND(E105*U105,2)</f>
        <v>3.5</v>
      </c>
      <c r="W105" s="230"/>
      <c r="X105" s="230" t="s">
        <v>128</v>
      </c>
      <c r="Y105" s="230" t="s">
        <v>129</v>
      </c>
      <c r="Z105" s="210"/>
      <c r="AA105" s="210"/>
      <c r="AB105" s="210"/>
      <c r="AC105" s="210"/>
      <c r="AD105" s="210"/>
      <c r="AE105" s="210"/>
      <c r="AF105" s="210"/>
      <c r="AG105" s="210" t="s">
        <v>130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2">
      <c r="A106" s="227"/>
      <c r="B106" s="228"/>
      <c r="C106" s="263" t="s">
        <v>629</v>
      </c>
      <c r="D106" s="232"/>
      <c r="E106" s="233">
        <v>2.2092000000000001</v>
      </c>
      <c r="F106" s="230"/>
      <c r="G106" s="230"/>
      <c r="H106" s="230"/>
      <c r="I106" s="230"/>
      <c r="J106" s="230"/>
      <c r="K106" s="230"/>
      <c r="L106" s="230"/>
      <c r="M106" s="230"/>
      <c r="N106" s="229"/>
      <c r="O106" s="229"/>
      <c r="P106" s="229"/>
      <c r="Q106" s="229"/>
      <c r="R106" s="230"/>
      <c r="S106" s="230"/>
      <c r="T106" s="230"/>
      <c r="U106" s="230"/>
      <c r="V106" s="230"/>
      <c r="W106" s="230"/>
      <c r="X106" s="230"/>
      <c r="Y106" s="230"/>
      <c r="Z106" s="210"/>
      <c r="AA106" s="210"/>
      <c r="AB106" s="210"/>
      <c r="AC106" s="210"/>
      <c r="AD106" s="210"/>
      <c r="AE106" s="210"/>
      <c r="AF106" s="210"/>
      <c r="AG106" s="210" t="s">
        <v>132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">
      <c r="A107" s="249">
        <v>35</v>
      </c>
      <c r="B107" s="250" t="s">
        <v>305</v>
      </c>
      <c r="C107" s="262" t="s">
        <v>306</v>
      </c>
      <c r="D107" s="251" t="s">
        <v>184</v>
      </c>
      <c r="E107" s="252">
        <v>7.2903599999999997</v>
      </c>
      <c r="F107" s="253"/>
      <c r="G107" s="254">
        <f>ROUND(E107*F107,2)</f>
        <v>0</v>
      </c>
      <c r="H107" s="231"/>
      <c r="I107" s="230">
        <f>ROUND(E107*H107,2)</f>
        <v>0</v>
      </c>
      <c r="J107" s="231"/>
      <c r="K107" s="230">
        <f>ROUND(E107*J107,2)</f>
        <v>0</v>
      </c>
      <c r="L107" s="230">
        <v>21</v>
      </c>
      <c r="M107" s="230">
        <f>G107*(1+L107/100)</f>
        <v>0</v>
      </c>
      <c r="N107" s="229">
        <v>1.9205000000000001</v>
      </c>
      <c r="O107" s="229">
        <f>ROUND(E107*N107,2)</f>
        <v>14</v>
      </c>
      <c r="P107" s="229">
        <v>0</v>
      </c>
      <c r="Q107" s="229">
        <f>ROUND(E107*P107,2)</f>
        <v>0</v>
      </c>
      <c r="R107" s="230"/>
      <c r="S107" s="230" t="s">
        <v>127</v>
      </c>
      <c r="T107" s="230" t="s">
        <v>127</v>
      </c>
      <c r="U107" s="230">
        <v>0.76</v>
      </c>
      <c r="V107" s="230">
        <f>ROUND(E107*U107,2)</f>
        <v>5.54</v>
      </c>
      <c r="W107" s="230"/>
      <c r="X107" s="230" t="s">
        <v>128</v>
      </c>
      <c r="Y107" s="230" t="s">
        <v>129</v>
      </c>
      <c r="Z107" s="210"/>
      <c r="AA107" s="210"/>
      <c r="AB107" s="210"/>
      <c r="AC107" s="210"/>
      <c r="AD107" s="210"/>
      <c r="AE107" s="210"/>
      <c r="AF107" s="210"/>
      <c r="AG107" s="210" t="s">
        <v>130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">
      <c r="A108" s="227"/>
      <c r="B108" s="228"/>
      <c r="C108" s="263" t="s">
        <v>630</v>
      </c>
      <c r="D108" s="232"/>
      <c r="E108" s="233">
        <v>7.2903599999999997</v>
      </c>
      <c r="F108" s="230"/>
      <c r="G108" s="230"/>
      <c r="H108" s="230"/>
      <c r="I108" s="230"/>
      <c r="J108" s="230"/>
      <c r="K108" s="230"/>
      <c r="L108" s="230"/>
      <c r="M108" s="230"/>
      <c r="N108" s="229"/>
      <c r="O108" s="229"/>
      <c r="P108" s="229"/>
      <c r="Q108" s="229"/>
      <c r="R108" s="230"/>
      <c r="S108" s="230"/>
      <c r="T108" s="230"/>
      <c r="U108" s="230"/>
      <c r="V108" s="230"/>
      <c r="W108" s="230"/>
      <c r="X108" s="230"/>
      <c r="Y108" s="230"/>
      <c r="Z108" s="210"/>
      <c r="AA108" s="210"/>
      <c r="AB108" s="210"/>
      <c r="AC108" s="210"/>
      <c r="AD108" s="210"/>
      <c r="AE108" s="210"/>
      <c r="AF108" s="210"/>
      <c r="AG108" s="210" t="s">
        <v>132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49">
        <v>36</v>
      </c>
      <c r="B109" s="250" t="s">
        <v>308</v>
      </c>
      <c r="C109" s="262" t="s">
        <v>309</v>
      </c>
      <c r="D109" s="251" t="s">
        <v>166</v>
      </c>
      <c r="E109" s="252">
        <v>55.23</v>
      </c>
      <c r="F109" s="253"/>
      <c r="G109" s="254">
        <f>ROUND(E109*F109,2)</f>
        <v>0</v>
      </c>
      <c r="H109" s="231"/>
      <c r="I109" s="230">
        <f>ROUND(E109*H109,2)</f>
        <v>0</v>
      </c>
      <c r="J109" s="231"/>
      <c r="K109" s="230">
        <f>ROUND(E109*J109,2)</f>
        <v>0</v>
      </c>
      <c r="L109" s="230">
        <v>21</v>
      </c>
      <c r="M109" s="230">
        <f>G109*(1+L109/100)</f>
        <v>0</v>
      </c>
      <c r="N109" s="229">
        <v>0</v>
      </c>
      <c r="O109" s="229">
        <f>ROUND(E109*N109,2)</f>
        <v>0</v>
      </c>
      <c r="P109" s="229">
        <v>0</v>
      </c>
      <c r="Q109" s="229">
        <f>ROUND(E109*P109,2)</f>
        <v>0</v>
      </c>
      <c r="R109" s="230"/>
      <c r="S109" s="230" t="s">
        <v>127</v>
      </c>
      <c r="T109" s="230" t="s">
        <v>127</v>
      </c>
      <c r="U109" s="230">
        <v>3.5000000000000003E-2</v>
      </c>
      <c r="V109" s="230">
        <f>ROUND(E109*U109,2)</f>
        <v>1.93</v>
      </c>
      <c r="W109" s="230"/>
      <c r="X109" s="230" t="s">
        <v>128</v>
      </c>
      <c r="Y109" s="230" t="s">
        <v>129</v>
      </c>
      <c r="Z109" s="210"/>
      <c r="AA109" s="210"/>
      <c r="AB109" s="210"/>
      <c r="AC109" s="210"/>
      <c r="AD109" s="210"/>
      <c r="AE109" s="210"/>
      <c r="AF109" s="210"/>
      <c r="AG109" s="210" t="s">
        <v>130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2">
      <c r="A110" s="227"/>
      <c r="B110" s="228"/>
      <c r="C110" s="263" t="s">
        <v>631</v>
      </c>
      <c r="D110" s="232"/>
      <c r="E110" s="233">
        <v>55.23</v>
      </c>
      <c r="F110" s="230"/>
      <c r="G110" s="230"/>
      <c r="H110" s="230"/>
      <c r="I110" s="230"/>
      <c r="J110" s="230"/>
      <c r="K110" s="230"/>
      <c r="L110" s="230"/>
      <c r="M110" s="230"/>
      <c r="N110" s="229"/>
      <c r="O110" s="229"/>
      <c r="P110" s="229"/>
      <c r="Q110" s="229"/>
      <c r="R110" s="230"/>
      <c r="S110" s="230"/>
      <c r="T110" s="230"/>
      <c r="U110" s="230"/>
      <c r="V110" s="230"/>
      <c r="W110" s="230"/>
      <c r="X110" s="230"/>
      <c r="Y110" s="230"/>
      <c r="Z110" s="210"/>
      <c r="AA110" s="210"/>
      <c r="AB110" s="210"/>
      <c r="AC110" s="210"/>
      <c r="AD110" s="210"/>
      <c r="AE110" s="210"/>
      <c r="AF110" s="210"/>
      <c r="AG110" s="210" t="s">
        <v>132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">
      <c r="A111" s="249">
        <v>37</v>
      </c>
      <c r="B111" s="250" t="s">
        <v>311</v>
      </c>
      <c r="C111" s="262" t="s">
        <v>312</v>
      </c>
      <c r="D111" s="251" t="s">
        <v>126</v>
      </c>
      <c r="E111" s="252">
        <v>88.367999999999995</v>
      </c>
      <c r="F111" s="253"/>
      <c r="G111" s="254">
        <f>ROUND(E111*F111,2)</f>
        <v>0</v>
      </c>
      <c r="H111" s="231"/>
      <c r="I111" s="230">
        <f>ROUND(E111*H111,2)</f>
        <v>0</v>
      </c>
      <c r="J111" s="231"/>
      <c r="K111" s="230">
        <f>ROUND(E111*J111,2)</f>
        <v>0</v>
      </c>
      <c r="L111" s="230">
        <v>21</v>
      </c>
      <c r="M111" s="230">
        <f>G111*(1+L111/100)</f>
        <v>0</v>
      </c>
      <c r="N111" s="229">
        <v>1.8000000000000001E-4</v>
      </c>
      <c r="O111" s="229">
        <f>ROUND(E111*N111,2)</f>
        <v>0.02</v>
      </c>
      <c r="P111" s="229">
        <v>0</v>
      </c>
      <c r="Q111" s="229">
        <f>ROUND(E111*P111,2)</f>
        <v>0</v>
      </c>
      <c r="R111" s="230"/>
      <c r="S111" s="230" t="s">
        <v>127</v>
      </c>
      <c r="T111" s="230" t="s">
        <v>127</v>
      </c>
      <c r="U111" s="230">
        <v>7.4999999999999997E-2</v>
      </c>
      <c r="V111" s="230">
        <f>ROUND(E111*U111,2)</f>
        <v>6.63</v>
      </c>
      <c r="W111" s="230"/>
      <c r="X111" s="230" t="s">
        <v>128</v>
      </c>
      <c r="Y111" s="230" t="s">
        <v>129</v>
      </c>
      <c r="Z111" s="210"/>
      <c r="AA111" s="210"/>
      <c r="AB111" s="210"/>
      <c r="AC111" s="210"/>
      <c r="AD111" s="210"/>
      <c r="AE111" s="210"/>
      <c r="AF111" s="210"/>
      <c r="AG111" s="210" t="s">
        <v>130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2" x14ac:dyDescent="0.2">
      <c r="A112" s="227"/>
      <c r="B112" s="228"/>
      <c r="C112" s="263" t="s">
        <v>632</v>
      </c>
      <c r="D112" s="232"/>
      <c r="E112" s="233">
        <v>88.367999999999995</v>
      </c>
      <c r="F112" s="230"/>
      <c r="G112" s="230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132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1" x14ac:dyDescent="0.2">
      <c r="A113" s="249">
        <v>38</v>
      </c>
      <c r="B113" s="250" t="s">
        <v>314</v>
      </c>
      <c r="C113" s="262" t="s">
        <v>315</v>
      </c>
      <c r="D113" s="251" t="s">
        <v>126</v>
      </c>
      <c r="E113" s="252">
        <v>356.19839999999999</v>
      </c>
      <c r="F113" s="253"/>
      <c r="G113" s="254">
        <f>ROUND(E113*F113,2)</f>
        <v>0</v>
      </c>
      <c r="H113" s="231"/>
      <c r="I113" s="230">
        <f>ROUND(E113*H113,2)</f>
        <v>0</v>
      </c>
      <c r="J113" s="231"/>
      <c r="K113" s="230">
        <f>ROUND(E113*J113,2)</f>
        <v>0</v>
      </c>
      <c r="L113" s="230">
        <v>21</v>
      </c>
      <c r="M113" s="230">
        <f>G113*(1+L113/100)</f>
        <v>0</v>
      </c>
      <c r="N113" s="229">
        <v>5.0000000000000001E-4</v>
      </c>
      <c r="O113" s="229">
        <f>ROUND(E113*N113,2)</f>
        <v>0.18</v>
      </c>
      <c r="P113" s="229">
        <v>0</v>
      </c>
      <c r="Q113" s="229">
        <f>ROUND(E113*P113,2)</f>
        <v>0</v>
      </c>
      <c r="R113" s="230"/>
      <c r="S113" s="230" t="s">
        <v>127</v>
      </c>
      <c r="T113" s="230" t="s">
        <v>127</v>
      </c>
      <c r="U113" s="230">
        <v>9.4E-2</v>
      </c>
      <c r="V113" s="230">
        <f>ROUND(E113*U113,2)</f>
        <v>33.479999999999997</v>
      </c>
      <c r="W113" s="230"/>
      <c r="X113" s="230" t="s">
        <v>128</v>
      </c>
      <c r="Y113" s="230" t="s">
        <v>129</v>
      </c>
      <c r="Z113" s="210"/>
      <c r="AA113" s="210"/>
      <c r="AB113" s="210"/>
      <c r="AC113" s="210"/>
      <c r="AD113" s="210"/>
      <c r="AE113" s="210"/>
      <c r="AF113" s="210"/>
      <c r="AG113" s="210" t="s">
        <v>130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2" x14ac:dyDescent="0.2">
      <c r="A114" s="227"/>
      <c r="B114" s="228"/>
      <c r="C114" s="263" t="s">
        <v>131</v>
      </c>
      <c r="D114" s="232"/>
      <c r="E114" s="233"/>
      <c r="F114" s="230"/>
      <c r="G114" s="230"/>
      <c r="H114" s="230"/>
      <c r="I114" s="230"/>
      <c r="J114" s="230"/>
      <c r="K114" s="230"/>
      <c r="L114" s="230"/>
      <c r="M114" s="230"/>
      <c r="N114" s="229"/>
      <c r="O114" s="229"/>
      <c r="P114" s="229"/>
      <c r="Q114" s="229"/>
      <c r="R114" s="230"/>
      <c r="S114" s="230"/>
      <c r="T114" s="230"/>
      <c r="U114" s="230"/>
      <c r="V114" s="230"/>
      <c r="W114" s="230"/>
      <c r="X114" s="230"/>
      <c r="Y114" s="230"/>
      <c r="Z114" s="210"/>
      <c r="AA114" s="210"/>
      <c r="AB114" s="210"/>
      <c r="AC114" s="210"/>
      <c r="AD114" s="210"/>
      <c r="AE114" s="210"/>
      <c r="AF114" s="210"/>
      <c r="AG114" s="210" t="s">
        <v>132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3" x14ac:dyDescent="0.2">
      <c r="A115" s="227"/>
      <c r="B115" s="228"/>
      <c r="C115" s="263" t="s">
        <v>555</v>
      </c>
      <c r="D115" s="232"/>
      <c r="E115" s="233"/>
      <c r="F115" s="230"/>
      <c r="G115" s="230"/>
      <c r="H115" s="230"/>
      <c r="I115" s="230"/>
      <c r="J115" s="230"/>
      <c r="K115" s="230"/>
      <c r="L115" s="230"/>
      <c r="M115" s="230"/>
      <c r="N115" s="229"/>
      <c r="O115" s="229"/>
      <c r="P115" s="229"/>
      <c r="Q115" s="229"/>
      <c r="R115" s="230"/>
      <c r="S115" s="230"/>
      <c r="T115" s="230"/>
      <c r="U115" s="230"/>
      <c r="V115" s="230"/>
      <c r="W115" s="230"/>
      <c r="X115" s="230"/>
      <c r="Y115" s="230"/>
      <c r="Z115" s="210"/>
      <c r="AA115" s="210"/>
      <c r="AB115" s="210"/>
      <c r="AC115" s="210"/>
      <c r="AD115" s="210"/>
      <c r="AE115" s="210"/>
      <c r="AF115" s="210"/>
      <c r="AG115" s="210" t="s">
        <v>132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ht="22.5" outlineLevel="3" x14ac:dyDescent="0.2">
      <c r="A116" s="227"/>
      <c r="B116" s="228"/>
      <c r="C116" s="263" t="s">
        <v>596</v>
      </c>
      <c r="D116" s="232"/>
      <c r="E116" s="233">
        <v>268.9511</v>
      </c>
      <c r="F116" s="230"/>
      <c r="G116" s="230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30"/>
      <c r="Z116" s="210"/>
      <c r="AA116" s="210"/>
      <c r="AB116" s="210"/>
      <c r="AC116" s="210"/>
      <c r="AD116" s="210"/>
      <c r="AE116" s="210"/>
      <c r="AF116" s="210"/>
      <c r="AG116" s="210" t="s">
        <v>132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27"/>
      <c r="B117" s="228"/>
      <c r="C117" s="263" t="s">
        <v>597</v>
      </c>
      <c r="D117" s="232"/>
      <c r="E117" s="233">
        <v>87.247299999999996</v>
      </c>
      <c r="F117" s="230"/>
      <c r="G117" s="230"/>
      <c r="H117" s="230"/>
      <c r="I117" s="230"/>
      <c r="J117" s="230"/>
      <c r="K117" s="230"/>
      <c r="L117" s="230"/>
      <c r="M117" s="230"/>
      <c r="N117" s="229"/>
      <c r="O117" s="229"/>
      <c r="P117" s="229"/>
      <c r="Q117" s="229"/>
      <c r="R117" s="230"/>
      <c r="S117" s="230"/>
      <c r="T117" s="230"/>
      <c r="U117" s="230"/>
      <c r="V117" s="230"/>
      <c r="W117" s="230"/>
      <c r="X117" s="230"/>
      <c r="Y117" s="230"/>
      <c r="Z117" s="210"/>
      <c r="AA117" s="210"/>
      <c r="AB117" s="210"/>
      <c r="AC117" s="210"/>
      <c r="AD117" s="210"/>
      <c r="AE117" s="210"/>
      <c r="AF117" s="210"/>
      <c r="AG117" s="210" t="s">
        <v>132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ht="22.5" outlineLevel="1" x14ac:dyDescent="0.2">
      <c r="A118" s="249">
        <v>39</v>
      </c>
      <c r="B118" s="250" t="s">
        <v>316</v>
      </c>
      <c r="C118" s="262" t="s">
        <v>317</v>
      </c>
      <c r="D118" s="251" t="s">
        <v>166</v>
      </c>
      <c r="E118" s="252">
        <v>57.991500000000002</v>
      </c>
      <c r="F118" s="253"/>
      <c r="G118" s="254">
        <f>ROUND(E118*F118,2)</f>
        <v>0</v>
      </c>
      <c r="H118" s="231"/>
      <c r="I118" s="230">
        <f>ROUND(E118*H118,2)</f>
        <v>0</v>
      </c>
      <c r="J118" s="231"/>
      <c r="K118" s="230">
        <f>ROUND(E118*J118,2)</f>
        <v>0</v>
      </c>
      <c r="L118" s="230">
        <v>21</v>
      </c>
      <c r="M118" s="230">
        <f>G118*(1+L118/100)</f>
        <v>0</v>
      </c>
      <c r="N118" s="229">
        <v>1.6000000000000001E-4</v>
      </c>
      <c r="O118" s="229">
        <f>ROUND(E118*N118,2)</f>
        <v>0.01</v>
      </c>
      <c r="P118" s="229">
        <v>0</v>
      </c>
      <c r="Q118" s="229">
        <f>ROUND(E118*P118,2)</f>
        <v>0</v>
      </c>
      <c r="R118" s="230" t="s">
        <v>290</v>
      </c>
      <c r="S118" s="230" t="s">
        <v>127</v>
      </c>
      <c r="T118" s="230" t="s">
        <v>127</v>
      </c>
      <c r="U118" s="230">
        <v>0</v>
      </c>
      <c r="V118" s="230">
        <f>ROUND(E118*U118,2)</f>
        <v>0</v>
      </c>
      <c r="W118" s="230"/>
      <c r="X118" s="230" t="s">
        <v>291</v>
      </c>
      <c r="Y118" s="230" t="s">
        <v>129</v>
      </c>
      <c r="Z118" s="210"/>
      <c r="AA118" s="210"/>
      <c r="AB118" s="210"/>
      <c r="AC118" s="210"/>
      <c r="AD118" s="210"/>
      <c r="AE118" s="210"/>
      <c r="AF118" s="210"/>
      <c r="AG118" s="210" t="s">
        <v>292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2" x14ac:dyDescent="0.2">
      <c r="A119" s="227"/>
      <c r="B119" s="228"/>
      <c r="C119" s="263" t="s">
        <v>633</v>
      </c>
      <c r="D119" s="232"/>
      <c r="E119" s="233">
        <v>57.991500000000002</v>
      </c>
      <c r="F119" s="230"/>
      <c r="G119" s="230"/>
      <c r="H119" s="230"/>
      <c r="I119" s="230"/>
      <c r="J119" s="230"/>
      <c r="K119" s="230"/>
      <c r="L119" s="230"/>
      <c r="M119" s="230"/>
      <c r="N119" s="229"/>
      <c r="O119" s="229"/>
      <c r="P119" s="229"/>
      <c r="Q119" s="229"/>
      <c r="R119" s="230"/>
      <c r="S119" s="230"/>
      <c r="T119" s="230"/>
      <c r="U119" s="230"/>
      <c r="V119" s="230"/>
      <c r="W119" s="230"/>
      <c r="X119" s="230"/>
      <c r="Y119" s="230"/>
      <c r="Z119" s="210"/>
      <c r="AA119" s="210"/>
      <c r="AB119" s="210"/>
      <c r="AC119" s="210"/>
      <c r="AD119" s="210"/>
      <c r="AE119" s="210"/>
      <c r="AF119" s="210"/>
      <c r="AG119" s="210" t="s">
        <v>132</v>
      </c>
      <c r="AH119" s="210">
        <v>5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ht="22.5" outlineLevel="1" x14ac:dyDescent="0.2">
      <c r="A120" s="249">
        <v>40</v>
      </c>
      <c r="B120" s="250" t="s">
        <v>319</v>
      </c>
      <c r="C120" s="262" t="s">
        <v>320</v>
      </c>
      <c r="D120" s="251" t="s">
        <v>126</v>
      </c>
      <c r="E120" s="252">
        <v>167.7252</v>
      </c>
      <c r="F120" s="253"/>
      <c r="G120" s="254">
        <f>ROUND(E120*F120,2)</f>
        <v>0</v>
      </c>
      <c r="H120" s="231"/>
      <c r="I120" s="230">
        <f>ROUND(E120*H120,2)</f>
        <v>0</v>
      </c>
      <c r="J120" s="231"/>
      <c r="K120" s="230">
        <f>ROUND(E120*J120,2)</f>
        <v>0</v>
      </c>
      <c r="L120" s="230">
        <v>21</v>
      </c>
      <c r="M120" s="230">
        <f>G120*(1+L120/100)</f>
        <v>0</v>
      </c>
      <c r="N120" s="229">
        <v>2.5000000000000001E-4</v>
      </c>
      <c r="O120" s="229">
        <f>ROUND(E120*N120,2)</f>
        <v>0.04</v>
      </c>
      <c r="P120" s="229">
        <v>0</v>
      </c>
      <c r="Q120" s="229">
        <f>ROUND(E120*P120,2)</f>
        <v>0</v>
      </c>
      <c r="R120" s="230" t="s">
        <v>290</v>
      </c>
      <c r="S120" s="230" t="s">
        <v>321</v>
      </c>
      <c r="T120" s="230" t="s">
        <v>321</v>
      </c>
      <c r="U120" s="230">
        <v>0</v>
      </c>
      <c r="V120" s="230">
        <f>ROUND(E120*U120,2)</f>
        <v>0</v>
      </c>
      <c r="W120" s="230"/>
      <c r="X120" s="230" t="s">
        <v>291</v>
      </c>
      <c r="Y120" s="230" t="s">
        <v>129</v>
      </c>
      <c r="Z120" s="210"/>
      <c r="AA120" s="210"/>
      <c r="AB120" s="210"/>
      <c r="AC120" s="210"/>
      <c r="AD120" s="210"/>
      <c r="AE120" s="210"/>
      <c r="AF120" s="210"/>
      <c r="AG120" s="210" t="s">
        <v>292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2" x14ac:dyDescent="0.2">
      <c r="A121" s="227"/>
      <c r="B121" s="228"/>
      <c r="C121" s="263" t="s">
        <v>634</v>
      </c>
      <c r="D121" s="232"/>
      <c r="E121" s="233">
        <v>101.6232</v>
      </c>
      <c r="F121" s="230"/>
      <c r="G121" s="230"/>
      <c r="H121" s="230"/>
      <c r="I121" s="230"/>
      <c r="J121" s="230"/>
      <c r="K121" s="230"/>
      <c r="L121" s="230"/>
      <c r="M121" s="230"/>
      <c r="N121" s="229"/>
      <c r="O121" s="229"/>
      <c r="P121" s="229"/>
      <c r="Q121" s="229"/>
      <c r="R121" s="230"/>
      <c r="S121" s="230"/>
      <c r="T121" s="230"/>
      <c r="U121" s="230"/>
      <c r="V121" s="230"/>
      <c r="W121" s="230"/>
      <c r="X121" s="230"/>
      <c r="Y121" s="230"/>
      <c r="Z121" s="210"/>
      <c r="AA121" s="210"/>
      <c r="AB121" s="210"/>
      <c r="AC121" s="210"/>
      <c r="AD121" s="210"/>
      <c r="AE121" s="210"/>
      <c r="AF121" s="210"/>
      <c r="AG121" s="210" t="s">
        <v>132</v>
      </c>
      <c r="AH121" s="210">
        <v>5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">
      <c r="A122" s="227"/>
      <c r="B122" s="228"/>
      <c r="C122" s="263" t="s">
        <v>635</v>
      </c>
      <c r="D122" s="232"/>
      <c r="E122" s="233">
        <v>66.102000000000004</v>
      </c>
      <c r="F122" s="230"/>
      <c r="G122" s="230"/>
      <c r="H122" s="230"/>
      <c r="I122" s="230"/>
      <c r="J122" s="230"/>
      <c r="K122" s="230"/>
      <c r="L122" s="230"/>
      <c r="M122" s="230"/>
      <c r="N122" s="229"/>
      <c r="O122" s="229"/>
      <c r="P122" s="229"/>
      <c r="Q122" s="229"/>
      <c r="R122" s="230"/>
      <c r="S122" s="230"/>
      <c r="T122" s="230"/>
      <c r="U122" s="230"/>
      <c r="V122" s="230"/>
      <c r="W122" s="230"/>
      <c r="X122" s="230"/>
      <c r="Y122" s="230"/>
      <c r="Z122" s="210"/>
      <c r="AA122" s="210"/>
      <c r="AB122" s="210"/>
      <c r="AC122" s="210"/>
      <c r="AD122" s="210"/>
      <c r="AE122" s="210"/>
      <c r="AF122" s="210"/>
      <c r="AG122" s="210" t="s">
        <v>132</v>
      </c>
      <c r="AH122" s="210">
        <v>5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x14ac:dyDescent="0.2">
      <c r="A123" s="242" t="s">
        <v>122</v>
      </c>
      <c r="B123" s="243" t="s">
        <v>75</v>
      </c>
      <c r="C123" s="261" t="s">
        <v>76</v>
      </c>
      <c r="D123" s="244"/>
      <c r="E123" s="245"/>
      <c r="F123" s="246"/>
      <c r="G123" s="247">
        <f>SUMIF(AG124:AG127,"&lt;&gt;NOR",G124:G127)</f>
        <v>0</v>
      </c>
      <c r="H123" s="241"/>
      <c r="I123" s="241">
        <f>SUM(I124:I127)</f>
        <v>0</v>
      </c>
      <c r="J123" s="241"/>
      <c r="K123" s="241">
        <f>SUM(K124:K127)</f>
        <v>0</v>
      </c>
      <c r="L123" s="241"/>
      <c r="M123" s="241">
        <f>SUM(M124:M127)</f>
        <v>0</v>
      </c>
      <c r="N123" s="240"/>
      <c r="O123" s="240">
        <f>SUM(O124:O127)</f>
        <v>0.48</v>
      </c>
      <c r="P123" s="240"/>
      <c r="Q123" s="240">
        <f>SUM(Q124:Q127)</f>
        <v>0</v>
      </c>
      <c r="R123" s="241"/>
      <c r="S123" s="241"/>
      <c r="T123" s="241"/>
      <c r="U123" s="241"/>
      <c r="V123" s="241">
        <f>SUM(V124:V127)</f>
        <v>4.04</v>
      </c>
      <c r="W123" s="241"/>
      <c r="X123" s="241"/>
      <c r="Y123" s="241"/>
      <c r="AG123" t="s">
        <v>123</v>
      </c>
    </row>
    <row r="124" spans="1:60" outlineLevel="1" x14ac:dyDescent="0.2">
      <c r="A124" s="249">
        <v>41</v>
      </c>
      <c r="B124" s="250" t="s">
        <v>323</v>
      </c>
      <c r="C124" s="262" t="s">
        <v>324</v>
      </c>
      <c r="D124" s="251" t="s">
        <v>166</v>
      </c>
      <c r="E124" s="252">
        <v>1.32</v>
      </c>
      <c r="F124" s="253"/>
      <c r="G124" s="254">
        <f>ROUND(E124*F124,2)</f>
        <v>0</v>
      </c>
      <c r="H124" s="231"/>
      <c r="I124" s="230">
        <f>ROUND(E124*H124,2)</f>
        <v>0</v>
      </c>
      <c r="J124" s="231"/>
      <c r="K124" s="230">
        <f>ROUND(E124*J124,2)</f>
        <v>0</v>
      </c>
      <c r="L124" s="230">
        <v>21</v>
      </c>
      <c r="M124" s="230">
        <f>G124*(1+L124/100)</f>
        <v>0</v>
      </c>
      <c r="N124" s="229">
        <v>0.22</v>
      </c>
      <c r="O124" s="229">
        <f>ROUND(E124*N124,2)</f>
        <v>0.28999999999999998</v>
      </c>
      <c r="P124" s="229">
        <v>0</v>
      </c>
      <c r="Q124" s="229">
        <f>ROUND(E124*P124,2)</f>
        <v>0</v>
      </c>
      <c r="R124" s="230"/>
      <c r="S124" s="230" t="s">
        <v>127</v>
      </c>
      <c r="T124" s="230" t="s">
        <v>127</v>
      </c>
      <c r="U124" s="230">
        <v>3.0640999999999998</v>
      </c>
      <c r="V124" s="230">
        <f>ROUND(E124*U124,2)</f>
        <v>4.04</v>
      </c>
      <c r="W124" s="230"/>
      <c r="X124" s="230" t="s">
        <v>128</v>
      </c>
      <c r="Y124" s="230" t="s">
        <v>129</v>
      </c>
      <c r="Z124" s="210"/>
      <c r="AA124" s="210"/>
      <c r="AB124" s="210"/>
      <c r="AC124" s="210"/>
      <c r="AD124" s="210"/>
      <c r="AE124" s="210"/>
      <c r="AF124" s="210"/>
      <c r="AG124" s="210" t="s">
        <v>130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2" x14ac:dyDescent="0.2">
      <c r="A125" s="227"/>
      <c r="B125" s="228"/>
      <c r="C125" s="263" t="s">
        <v>636</v>
      </c>
      <c r="D125" s="232"/>
      <c r="E125" s="233">
        <v>1.32</v>
      </c>
      <c r="F125" s="230"/>
      <c r="G125" s="230"/>
      <c r="H125" s="230"/>
      <c r="I125" s="230"/>
      <c r="J125" s="230"/>
      <c r="K125" s="230"/>
      <c r="L125" s="230"/>
      <c r="M125" s="230"/>
      <c r="N125" s="229"/>
      <c r="O125" s="229"/>
      <c r="P125" s="229"/>
      <c r="Q125" s="229"/>
      <c r="R125" s="230"/>
      <c r="S125" s="230"/>
      <c r="T125" s="230"/>
      <c r="U125" s="230"/>
      <c r="V125" s="230"/>
      <c r="W125" s="230"/>
      <c r="X125" s="230"/>
      <c r="Y125" s="230"/>
      <c r="Z125" s="210"/>
      <c r="AA125" s="210"/>
      <c r="AB125" s="210"/>
      <c r="AC125" s="210"/>
      <c r="AD125" s="210"/>
      <c r="AE125" s="210"/>
      <c r="AF125" s="210"/>
      <c r="AG125" s="210" t="s">
        <v>132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ht="22.5" outlineLevel="1" x14ac:dyDescent="0.2">
      <c r="A126" s="249">
        <v>42</v>
      </c>
      <c r="B126" s="250" t="s">
        <v>325</v>
      </c>
      <c r="C126" s="262" t="s">
        <v>326</v>
      </c>
      <c r="D126" s="251" t="s">
        <v>327</v>
      </c>
      <c r="E126" s="252">
        <v>11</v>
      </c>
      <c r="F126" s="253"/>
      <c r="G126" s="254">
        <f>ROUND(E126*F126,2)</f>
        <v>0</v>
      </c>
      <c r="H126" s="231"/>
      <c r="I126" s="230">
        <f>ROUND(E126*H126,2)</f>
        <v>0</v>
      </c>
      <c r="J126" s="231"/>
      <c r="K126" s="230">
        <f>ROUND(E126*J126,2)</f>
        <v>0</v>
      </c>
      <c r="L126" s="230">
        <v>21</v>
      </c>
      <c r="M126" s="230">
        <f>G126*(1+L126/100)</f>
        <v>0</v>
      </c>
      <c r="N126" s="229">
        <v>1.7000000000000001E-2</v>
      </c>
      <c r="O126" s="229">
        <f>ROUND(E126*N126,2)</f>
        <v>0.19</v>
      </c>
      <c r="P126" s="229">
        <v>0</v>
      </c>
      <c r="Q126" s="229">
        <f>ROUND(E126*P126,2)</f>
        <v>0</v>
      </c>
      <c r="R126" s="230" t="s">
        <v>290</v>
      </c>
      <c r="S126" s="230" t="s">
        <v>127</v>
      </c>
      <c r="T126" s="230" t="s">
        <v>127</v>
      </c>
      <c r="U126" s="230">
        <v>0</v>
      </c>
      <c r="V126" s="230">
        <f>ROUND(E126*U126,2)</f>
        <v>0</v>
      </c>
      <c r="W126" s="230"/>
      <c r="X126" s="230" t="s">
        <v>291</v>
      </c>
      <c r="Y126" s="230" t="s">
        <v>129</v>
      </c>
      <c r="Z126" s="210"/>
      <c r="AA126" s="210"/>
      <c r="AB126" s="210"/>
      <c r="AC126" s="210"/>
      <c r="AD126" s="210"/>
      <c r="AE126" s="210"/>
      <c r="AF126" s="210"/>
      <c r="AG126" s="210" t="s">
        <v>292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2" x14ac:dyDescent="0.2">
      <c r="A127" s="227"/>
      <c r="B127" s="228"/>
      <c r="C127" s="263" t="s">
        <v>637</v>
      </c>
      <c r="D127" s="232"/>
      <c r="E127" s="233">
        <v>11</v>
      </c>
      <c r="F127" s="230"/>
      <c r="G127" s="230"/>
      <c r="H127" s="230"/>
      <c r="I127" s="230"/>
      <c r="J127" s="230"/>
      <c r="K127" s="230"/>
      <c r="L127" s="230"/>
      <c r="M127" s="230"/>
      <c r="N127" s="229"/>
      <c r="O127" s="229"/>
      <c r="P127" s="229"/>
      <c r="Q127" s="229"/>
      <c r="R127" s="230"/>
      <c r="S127" s="230"/>
      <c r="T127" s="230"/>
      <c r="U127" s="230"/>
      <c r="V127" s="230"/>
      <c r="W127" s="230"/>
      <c r="X127" s="230"/>
      <c r="Y127" s="230"/>
      <c r="Z127" s="210"/>
      <c r="AA127" s="210"/>
      <c r="AB127" s="210"/>
      <c r="AC127" s="210"/>
      <c r="AD127" s="210"/>
      <c r="AE127" s="210"/>
      <c r="AF127" s="210"/>
      <c r="AG127" s="210" t="s">
        <v>132</v>
      </c>
      <c r="AH127" s="210">
        <v>0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x14ac:dyDescent="0.2">
      <c r="A128" s="242" t="s">
        <v>122</v>
      </c>
      <c r="B128" s="243" t="s">
        <v>79</v>
      </c>
      <c r="C128" s="261" t="s">
        <v>60</v>
      </c>
      <c r="D128" s="244"/>
      <c r="E128" s="245"/>
      <c r="F128" s="246"/>
      <c r="G128" s="247">
        <f>SUMIF(AG129:AG178,"&lt;&gt;NOR",G129:G178)</f>
        <v>0</v>
      </c>
      <c r="H128" s="241"/>
      <c r="I128" s="241">
        <f>SUM(I129:I178)</f>
        <v>0</v>
      </c>
      <c r="J128" s="241"/>
      <c r="K128" s="241">
        <f>SUM(K129:K178)</f>
        <v>0</v>
      </c>
      <c r="L128" s="241"/>
      <c r="M128" s="241">
        <f>SUM(M129:M178)</f>
        <v>0</v>
      </c>
      <c r="N128" s="240"/>
      <c r="O128" s="240">
        <f>SUM(O129:O178)</f>
        <v>623.69000000000017</v>
      </c>
      <c r="P128" s="240"/>
      <c r="Q128" s="240">
        <f>SUM(Q129:Q178)</f>
        <v>0</v>
      </c>
      <c r="R128" s="241"/>
      <c r="S128" s="241"/>
      <c r="T128" s="241"/>
      <c r="U128" s="241"/>
      <c r="V128" s="241">
        <f>SUM(V129:V178)</f>
        <v>94.86999999999999</v>
      </c>
      <c r="W128" s="241"/>
      <c r="X128" s="241"/>
      <c r="Y128" s="241"/>
      <c r="AG128" t="s">
        <v>123</v>
      </c>
    </row>
    <row r="129" spans="1:60" outlineLevel="1" x14ac:dyDescent="0.2">
      <c r="A129" s="249">
        <v>43</v>
      </c>
      <c r="B129" s="250" t="s">
        <v>333</v>
      </c>
      <c r="C129" s="262" t="s">
        <v>334</v>
      </c>
      <c r="D129" s="251" t="s">
        <v>126</v>
      </c>
      <c r="E129" s="252">
        <v>1031.8321000000001</v>
      </c>
      <c r="F129" s="253"/>
      <c r="G129" s="254">
        <f>ROUND(E129*F129,2)</f>
        <v>0</v>
      </c>
      <c r="H129" s="231"/>
      <c r="I129" s="230">
        <f>ROUND(E129*H129,2)</f>
        <v>0</v>
      </c>
      <c r="J129" s="231"/>
      <c r="K129" s="230">
        <f>ROUND(E129*J129,2)</f>
        <v>0</v>
      </c>
      <c r="L129" s="230">
        <v>21</v>
      </c>
      <c r="M129" s="230">
        <f>G129*(1+L129/100)</f>
        <v>0</v>
      </c>
      <c r="N129" s="229">
        <v>0.378</v>
      </c>
      <c r="O129" s="229">
        <f>ROUND(E129*N129,2)</f>
        <v>390.03</v>
      </c>
      <c r="P129" s="229">
        <v>0</v>
      </c>
      <c r="Q129" s="229">
        <f>ROUND(E129*P129,2)</f>
        <v>0</v>
      </c>
      <c r="R129" s="230"/>
      <c r="S129" s="230" t="s">
        <v>127</v>
      </c>
      <c r="T129" s="230" t="s">
        <v>127</v>
      </c>
      <c r="U129" s="230">
        <v>2.5999999999999999E-2</v>
      </c>
      <c r="V129" s="230">
        <f>ROUND(E129*U129,2)</f>
        <v>26.83</v>
      </c>
      <c r="W129" s="230"/>
      <c r="X129" s="230" t="s">
        <v>128</v>
      </c>
      <c r="Y129" s="230" t="s">
        <v>129</v>
      </c>
      <c r="Z129" s="210"/>
      <c r="AA129" s="210"/>
      <c r="AB129" s="210"/>
      <c r="AC129" s="210"/>
      <c r="AD129" s="210"/>
      <c r="AE129" s="210"/>
      <c r="AF129" s="210"/>
      <c r="AG129" s="210" t="s">
        <v>130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2">
      <c r="A130" s="227"/>
      <c r="B130" s="228"/>
      <c r="C130" s="263" t="s">
        <v>131</v>
      </c>
      <c r="D130" s="232"/>
      <c r="E130" s="233"/>
      <c r="F130" s="230"/>
      <c r="G130" s="230"/>
      <c r="H130" s="230"/>
      <c r="I130" s="230"/>
      <c r="J130" s="230"/>
      <c r="K130" s="230"/>
      <c r="L130" s="230"/>
      <c r="M130" s="230"/>
      <c r="N130" s="229"/>
      <c r="O130" s="229"/>
      <c r="P130" s="229"/>
      <c r="Q130" s="229"/>
      <c r="R130" s="230"/>
      <c r="S130" s="230"/>
      <c r="T130" s="230"/>
      <c r="U130" s="230"/>
      <c r="V130" s="230"/>
      <c r="W130" s="230"/>
      <c r="X130" s="230"/>
      <c r="Y130" s="230"/>
      <c r="Z130" s="210"/>
      <c r="AA130" s="210"/>
      <c r="AB130" s="210"/>
      <c r="AC130" s="210"/>
      <c r="AD130" s="210"/>
      <c r="AE130" s="210"/>
      <c r="AF130" s="210"/>
      <c r="AG130" s="210" t="s">
        <v>132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ht="22.5" outlineLevel="3" x14ac:dyDescent="0.2">
      <c r="A131" s="227"/>
      <c r="B131" s="228"/>
      <c r="C131" s="263" t="s">
        <v>638</v>
      </c>
      <c r="D131" s="232"/>
      <c r="E131" s="233">
        <v>232.18799999999999</v>
      </c>
      <c r="F131" s="230"/>
      <c r="G131" s="230"/>
      <c r="H131" s="230"/>
      <c r="I131" s="230"/>
      <c r="J131" s="230"/>
      <c r="K131" s="230"/>
      <c r="L131" s="230"/>
      <c r="M131" s="230"/>
      <c r="N131" s="229"/>
      <c r="O131" s="229"/>
      <c r="P131" s="229"/>
      <c r="Q131" s="229"/>
      <c r="R131" s="230"/>
      <c r="S131" s="230"/>
      <c r="T131" s="230"/>
      <c r="U131" s="230"/>
      <c r="V131" s="230"/>
      <c r="W131" s="230"/>
      <c r="X131" s="230"/>
      <c r="Y131" s="230"/>
      <c r="Z131" s="210"/>
      <c r="AA131" s="210"/>
      <c r="AB131" s="210"/>
      <c r="AC131" s="210"/>
      <c r="AD131" s="210"/>
      <c r="AE131" s="210"/>
      <c r="AF131" s="210"/>
      <c r="AG131" s="210" t="s">
        <v>132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3" x14ac:dyDescent="0.2">
      <c r="A132" s="227"/>
      <c r="B132" s="228"/>
      <c r="C132" s="263" t="s">
        <v>555</v>
      </c>
      <c r="D132" s="232"/>
      <c r="E132" s="233"/>
      <c r="F132" s="230"/>
      <c r="G132" s="230"/>
      <c r="H132" s="230"/>
      <c r="I132" s="230"/>
      <c r="J132" s="230"/>
      <c r="K132" s="230"/>
      <c r="L132" s="230"/>
      <c r="M132" s="230"/>
      <c r="N132" s="229"/>
      <c r="O132" s="229"/>
      <c r="P132" s="229"/>
      <c r="Q132" s="229"/>
      <c r="R132" s="230"/>
      <c r="S132" s="230"/>
      <c r="T132" s="230"/>
      <c r="U132" s="230"/>
      <c r="V132" s="230"/>
      <c r="W132" s="230"/>
      <c r="X132" s="230"/>
      <c r="Y132" s="230"/>
      <c r="Z132" s="210"/>
      <c r="AA132" s="210"/>
      <c r="AB132" s="210"/>
      <c r="AC132" s="210"/>
      <c r="AD132" s="210"/>
      <c r="AE132" s="210"/>
      <c r="AF132" s="210"/>
      <c r="AG132" s="210" t="s">
        <v>132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ht="22.5" outlineLevel="3" x14ac:dyDescent="0.2">
      <c r="A133" s="227"/>
      <c r="B133" s="228"/>
      <c r="C133" s="263" t="s">
        <v>639</v>
      </c>
      <c r="D133" s="232"/>
      <c r="E133" s="233">
        <v>537.90219999999999</v>
      </c>
      <c r="F133" s="230"/>
      <c r="G133" s="230"/>
      <c r="H133" s="230"/>
      <c r="I133" s="230"/>
      <c r="J133" s="230"/>
      <c r="K133" s="230"/>
      <c r="L133" s="230"/>
      <c r="M133" s="230"/>
      <c r="N133" s="229"/>
      <c r="O133" s="229"/>
      <c r="P133" s="229"/>
      <c r="Q133" s="229"/>
      <c r="R133" s="230"/>
      <c r="S133" s="230"/>
      <c r="T133" s="230"/>
      <c r="U133" s="230"/>
      <c r="V133" s="230"/>
      <c r="W133" s="230"/>
      <c r="X133" s="230"/>
      <c r="Y133" s="230"/>
      <c r="Z133" s="210"/>
      <c r="AA133" s="210"/>
      <c r="AB133" s="210"/>
      <c r="AC133" s="210"/>
      <c r="AD133" s="210"/>
      <c r="AE133" s="210"/>
      <c r="AF133" s="210"/>
      <c r="AG133" s="210" t="s">
        <v>132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">
      <c r="A134" s="227"/>
      <c r="B134" s="228"/>
      <c r="C134" s="263" t="s">
        <v>597</v>
      </c>
      <c r="D134" s="232"/>
      <c r="E134" s="233">
        <v>87.247299999999996</v>
      </c>
      <c r="F134" s="230"/>
      <c r="G134" s="230"/>
      <c r="H134" s="230"/>
      <c r="I134" s="230"/>
      <c r="J134" s="230"/>
      <c r="K134" s="230"/>
      <c r="L134" s="230"/>
      <c r="M134" s="230"/>
      <c r="N134" s="229"/>
      <c r="O134" s="229"/>
      <c r="P134" s="229"/>
      <c r="Q134" s="229"/>
      <c r="R134" s="230"/>
      <c r="S134" s="230"/>
      <c r="T134" s="230"/>
      <c r="U134" s="230"/>
      <c r="V134" s="230"/>
      <c r="W134" s="230"/>
      <c r="X134" s="230"/>
      <c r="Y134" s="230"/>
      <c r="Z134" s="210"/>
      <c r="AA134" s="210"/>
      <c r="AB134" s="210"/>
      <c r="AC134" s="210"/>
      <c r="AD134" s="210"/>
      <c r="AE134" s="210"/>
      <c r="AF134" s="210"/>
      <c r="AG134" s="210" t="s">
        <v>132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">
      <c r="A135" s="227"/>
      <c r="B135" s="228"/>
      <c r="C135" s="263" t="s">
        <v>555</v>
      </c>
      <c r="D135" s="232"/>
      <c r="E135" s="233"/>
      <c r="F135" s="230"/>
      <c r="G135" s="230"/>
      <c r="H135" s="230"/>
      <c r="I135" s="230"/>
      <c r="J135" s="230"/>
      <c r="K135" s="230"/>
      <c r="L135" s="230"/>
      <c r="M135" s="230"/>
      <c r="N135" s="229"/>
      <c r="O135" s="229"/>
      <c r="P135" s="229"/>
      <c r="Q135" s="229"/>
      <c r="R135" s="230"/>
      <c r="S135" s="230"/>
      <c r="T135" s="230"/>
      <c r="U135" s="230"/>
      <c r="V135" s="230"/>
      <c r="W135" s="230"/>
      <c r="X135" s="230"/>
      <c r="Y135" s="230"/>
      <c r="Z135" s="210"/>
      <c r="AA135" s="210"/>
      <c r="AB135" s="210"/>
      <c r="AC135" s="210"/>
      <c r="AD135" s="210"/>
      <c r="AE135" s="210"/>
      <c r="AF135" s="210"/>
      <c r="AG135" s="210" t="s">
        <v>132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ht="22.5" outlineLevel="3" x14ac:dyDescent="0.2">
      <c r="A136" s="227"/>
      <c r="B136" s="228"/>
      <c r="C136" s="263" t="s">
        <v>640</v>
      </c>
      <c r="D136" s="232"/>
      <c r="E136" s="233">
        <v>174.49459999999999</v>
      </c>
      <c r="F136" s="230"/>
      <c r="G136" s="230"/>
      <c r="H136" s="230"/>
      <c r="I136" s="230"/>
      <c r="J136" s="230"/>
      <c r="K136" s="230"/>
      <c r="L136" s="230"/>
      <c r="M136" s="230"/>
      <c r="N136" s="229"/>
      <c r="O136" s="229"/>
      <c r="P136" s="229"/>
      <c r="Q136" s="229"/>
      <c r="R136" s="230"/>
      <c r="S136" s="230"/>
      <c r="T136" s="230"/>
      <c r="U136" s="230"/>
      <c r="V136" s="230"/>
      <c r="W136" s="230"/>
      <c r="X136" s="230"/>
      <c r="Y136" s="230"/>
      <c r="Z136" s="210"/>
      <c r="AA136" s="210"/>
      <c r="AB136" s="210"/>
      <c r="AC136" s="210"/>
      <c r="AD136" s="210"/>
      <c r="AE136" s="210"/>
      <c r="AF136" s="210"/>
      <c r="AG136" s="210" t="s">
        <v>132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1" x14ac:dyDescent="0.2">
      <c r="A137" s="249">
        <v>44</v>
      </c>
      <c r="B137" s="250" t="s">
        <v>341</v>
      </c>
      <c r="C137" s="262" t="s">
        <v>342</v>
      </c>
      <c r="D137" s="251" t="s">
        <v>126</v>
      </c>
      <c r="E137" s="252">
        <v>268.9511</v>
      </c>
      <c r="F137" s="253"/>
      <c r="G137" s="254">
        <f>ROUND(E137*F137,2)</f>
        <v>0</v>
      </c>
      <c r="H137" s="231"/>
      <c r="I137" s="230">
        <f>ROUND(E137*H137,2)</f>
        <v>0</v>
      </c>
      <c r="J137" s="231"/>
      <c r="K137" s="230">
        <f>ROUND(E137*J137,2)</f>
        <v>0</v>
      </c>
      <c r="L137" s="230">
        <v>21</v>
      </c>
      <c r="M137" s="230">
        <f>G137*(1+L137/100)</f>
        <v>0</v>
      </c>
      <c r="N137" s="229">
        <v>0.441</v>
      </c>
      <c r="O137" s="229">
        <f>ROUND(E137*N137,2)</f>
        <v>118.61</v>
      </c>
      <c r="P137" s="229">
        <v>0</v>
      </c>
      <c r="Q137" s="229">
        <f>ROUND(E137*P137,2)</f>
        <v>0</v>
      </c>
      <c r="R137" s="230"/>
      <c r="S137" s="230" t="s">
        <v>127</v>
      </c>
      <c r="T137" s="230" t="s">
        <v>127</v>
      </c>
      <c r="U137" s="230">
        <v>2.9000000000000001E-2</v>
      </c>
      <c r="V137" s="230">
        <f>ROUND(E137*U137,2)</f>
        <v>7.8</v>
      </c>
      <c r="W137" s="230"/>
      <c r="X137" s="230" t="s">
        <v>128</v>
      </c>
      <c r="Y137" s="230" t="s">
        <v>129</v>
      </c>
      <c r="Z137" s="210"/>
      <c r="AA137" s="210"/>
      <c r="AB137" s="210"/>
      <c r="AC137" s="210"/>
      <c r="AD137" s="210"/>
      <c r="AE137" s="210"/>
      <c r="AF137" s="210"/>
      <c r="AG137" s="210" t="s">
        <v>130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2" x14ac:dyDescent="0.2">
      <c r="A138" s="227"/>
      <c r="B138" s="228"/>
      <c r="C138" s="263" t="s">
        <v>131</v>
      </c>
      <c r="D138" s="232"/>
      <c r="E138" s="233"/>
      <c r="F138" s="230"/>
      <c r="G138" s="230"/>
      <c r="H138" s="230"/>
      <c r="I138" s="230"/>
      <c r="J138" s="230"/>
      <c r="K138" s="230"/>
      <c r="L138" s="230"/>
      <c r="M138" s="230"/>
      <c r="N138" s="229"/>
      <c r="O138" s="229"/>
      <c r="P138" s="229"/>
      <c r="Q138" s="229"/>
      <c r="R138" s="230"/>
      <c r="S138" s="230"/>
      <c r="T138" s="230"/>
      <c r="U138" s="230"/>
      <c r="V138" s="230"/>
      <c r="W138" s="230"/>
      <c r="X138" s="230"/>
      <c r="Y138" s="230"/>
      <c r="Z138" s="210"/>
      <c r="AA138" s="210"/>
      <c r="AB138" s="210"/>
      <c r="AC138" s="210"/>
      <c r="AD138" s="210"/>
      <c r="AE138" s="210"/>
      <c r="AF138" s="210"/>
      <c r="AG138" s="210" t="s">
        <v>132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ht="22.5" outlineLevel="3" x14ac:dyDescent="0.2">
      <c r="A139" s="227"/>
      <c r="B139" s="228"/>
      <c r="C139" s="263" t="s">
        <v>596</v>
      </c>
      <c r="D139" s="232"/>
      <c r="E139" s="233">
        <v>268.9511</v>
      </c>
      <c r="F139" s="230"/>
      <c r="G139" s="230"/>
      <c r="H139" s="230"/>
      <c r="I139" s="230"/>
      <c r="J139" s="230"/>
      <c r="K139" s="230"/>
      <c r="L139" s="230"/>
      <c r="M139" s="230"/>
      <c r="N139" s="229"/>
      <c r="O139" s="229"/>
      <c r="P139" s="229"/>
      <c r="Q139" s="229"/>
      <c r="R139" s="230"/>
      <c r="S139" s="230"/>
      <c r="T139" s="230"/>
      <c r="U139" s="230"/>
      <c r="V139" s="230"/>
      <c r="W139" s="230"/>
      <c r="X139" s="230"/>
      <c r="Y139" s="230"/>
      <c r="Z139" s="210"/>
      <c r="AA139" s="210"/>
      <c r="AB139" s="210"/>
      <c r="AC139" s="210"/>
      <c r="AD139" s="210"/>
      <c r="AE139" s="210"/>
      <c r="AF139" s="210"/>
      <c r="AG139" s="210" t="s">
        <v>132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ht="22.5" outlineLevel="1" x14ac:dyDescent="0.2">
      <c r="A140" s="249">
        <v>45</v>
      </c>
      <c r="B140" s="250" t="s">
        <v>346</v>
      </c>
      <c r="C140" s="262" t="s">
        <v>347</v>
      </c>
      <c r="D140" s="251" t="s">
        <v>126</v>
      </c>
      <c r="E140" s="252">
        <v>205.0994</v>
      </c>
      <c r="F140" s="253"/>
      <c r="G140" s="254">
        <f>ROUND(E140*F140,2)</f>
        <v>0</v>
      </c>
      <c r="H140" s="231"/>
      <c r="I140" s="230">
        <f>ROUND(E140*H140,2)</f>
        <v>0</v>
      </c>
      <c r="J140" s="231"/>
      <c r="K140" s="230">
        <f>ROUND(E140*J140,2)</f>
        <v>0</v>
      </c>
      <c r="L140" s="230">
        <v>21</v>
      </c>
      <c r="M140" s="230">
        <f>G140*(1+L140/100)</f>
        <v>0</v>
      </c>
      <c r="N140" s="229">
        <v>0.15826000000000001</v>
      </c>
      <c r="O140" s="229">
        <f>ROUND(E140*N140,2)</f>
        <v>32.46</v>
      </c>
      <c r="P140" s="229">
        <v>0</v>
      </c>
      <c r="Q140" s="229">
        <f>ROUND(E140*P140,2)</f>
        <v>0</v>
      </c>
      <c r="R140" s="230"/>
      <c r="S140" s="230" t="s">
        <v>127</v>
      </c>
      <c r="T140" s="230" t="s">
        <v>127</v>
      </c>
      <c r="U140" s="230">
        <v>2.4E-2</v>
      </c>
      <c r="V140" s="230">
        <f>ROUND(E140*U140,2)</f>
        <v>4.92</v>
      </c>
      <c r="W140" s="230"/>
      <c r="X140" s="230" t="s">
        <v>128</v>
      </c>
      <c r="Y140" s="230" t="s">
        <v>129</v>
      </c>
      <c r="Z140" s="210"/>
      <c r="AA140" s="210"/>
      <c r="AB140" s="210"/>
      <c r="AC140" s="210"/>
      <c r="AD140" s="210"/>
      <c r="AE140" s="210"/>
      <c r="AF140" s="210"/>
      <c r="AG140" s="210" t="s">
        <v>130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2" x14ac:dyDescent="0.2">
      <c r="A141" s="227"/>
      <c r="B141" s="228"/>
      <c r="C141" s="263" t="s">
        <v>131</v>
      </c>
      <c r="D141" s="232"/>
      <c r="E141" s="233"/>
      <c r="F141" s="230"/>
      <c r="G141" s="230"/>
      <c r="H141" s="230"/>
      <c r="I141" s="230"/>
      <c r="J141" s="230"/>
      <c r="K141" s="230"/>
      <c r="L141" s="230"/>
      <c r="M141" s="230"/>
      <c r="N141" s="229"/>
      <c r="O141" s="229"/>
      <c r="P141" s="229"/>
      <c r="Q141" s="229"/>
      <c r="R141" s="230"/>
      <c r="S141" s="230"/>
      <c r="T141" s="230"/>
      <c r="U141" s="230"/>
      <c r="V141" s="230"/>
      <c r="W141" s="230"/>
      <c r="X141" s="230"/>
      <c r="Y141" s="230"/>
      <c r="Z141" s="210"/>
      <c r="AA141" s="210"/>
      <c r="AB141" s="210"/>
      <c r="AC141" s="210"/>
      <c r="AD141" s="210"/>
      <c r="AE141" s="210"/>
      <c r="AF141" s="210"/>
      <c r="AG141" s="210" t="s">
        <v>132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ht="22.5" outlineLevel="3" x14ac:dyDescent="0.2">
      <c r="A142" s="227"/>
      <c r="B142" s="228"/>
      <c r="C142" s="263" t="s">
        <v>641</v>
      </c>
      <c r="D142" s="232"/>
      <c r="E142" s="233">
        <v>205.0994</v>
      </c>
      <c r="F142" s="230"/>
      <c r="G142" s="230"/>
      <c r="H142" s="230"/>
      <c r="I142" s="230"/>
      <c r="J142" s="230"/>
      <c r="K142" s="230"/>
      <c r="L142" s="230"/>
      <c r="M142" s="230"/>
      <c r="N142" s="229"/>
      <c r="O142" s="229"/>
      <c r="P142" s="229"/>
      <c r="Q142" s="229"/>
      <c r="R142" s="230"/>
      <c r="S142" s="230"/>
      <c r="T142" s="230"/>
      <c r="U142" s="230"/>
      <c r="V142" s="230"/>
      <c r="W142" s="230"/>
      <c r="X142" s="230"/>
      <c r="Y142" s="230"/>
      <c r="Z142" s="210"/>
      <c r="AA142" s="210"/>
      <c r="AB142" s="210"/>
      <c r="AC142" s="210"/>
      <c r="AD142" s="210"/>
      <c r="AE142" s="210"/>
      <c r="AF142" s="210"/>
      <c r="AG142" s="210" t="s">
        <v>132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ht="22.5" outlineLevel="1" x14ac:dyDescent="0.2">
      <c r="A143" s="249">
        <v>46</v>
      </c>
      <c r="B143" s="250" t="s">
        <v>349</v>
      </c>
      <c r="C143" s="262" t="s">
        <v>350</v>
      </c>
      <c r="D143" s="251" t="s">
        <v>126</v>
      </c>
      <c r="E143" s="252">
        <v>77.209999999999994</v>
      </c>
      <c r="F143" s="253"/>
      <c r="G143" s="254">
        <f>ROUND(E143*F143,2)</f>
        <v>0</v>
      </c>
      <c r="H143" s="231"/>
      <c r="I143" s="230">
        <f>ROUND(E143*H143,2)</f>
        <v>0</v>
      </c>
      <c r="J143" s="231"/>
      <c r="K143" s="230">
        <f>ROUND(E143*J143,2)</f>
        <v>0</v>
      </c>
      <c r="L143" s="230">
        <v>21</v>
      </c>
      <c r="M143" s="230">
        <f>G143*(1+L143/100)</f>
        <v>0</v>
      </c>
      <c r="N143" s="229">
        <v>0.30651</v>
      </c>
      <c r="O143" s="229">
        <f>ROUND(E143*N143,2)</f>
        <v>23.67</v>
      </c>
      <c r="P143" s="229">
        <v>0</v>
      </c>
      <c r="Q143" s="229">
        <f>ROUND(E143*P143,2)</f>
        <v>0</v>
      </c>
      <c r="R143" s="230"/>
      <c r="S143" s="230" t="s">
        <v>127</v>
      </c>
      <c r="T143" s="230" t="s">
        <v>127</v>
      </c>
      <c r="U143" s="230">
        <v>2.5000000000000001E-2</v>
      </c>
      <c r="V143" s="230">
        <f>ROUND(E143*U143,2)</f>
        <v>1.93</v>
      </c>
      <c r="W143" s="230"/>
      <c r="X143" s="230" t="s">
        <v>128</v>
      </c>
      <c r="Y143" s="230" t="s">
        <v>129</v>
      </c>
      <c r="Z143" s="210"/>
      <c r="AA143" s="210"/>
      <c r="AB143" s="210"/>
      <c r="AC143" s="210"/>
      <c r="AD143" s="210"/>
      <c r="AE143" s="210"/>
      <c r="AF143" s="210"/>
      <c r="AG143" s="210" t="s">
        <v>130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2" x14ac:dyDescent="0.2">
      <c r="A144" s="227"/>
      <c r="B144" s="228"/>
      <c r="C144" s="263" t="s">
        <v>131</v>
      </c>
      <c r="D144" s="232"/>
      <c r="E144" s="233"/>
      <c r="F144" s="230"/>
      <c r="G144" s="230"/>
      <c r="H144" s="230"/>
      <c r="I144" s="230"/>
      <c r="J144" s="230"/>
      <c r="K144" s="230"/>
      <c r="L144" s="230"/>
      <c r="M144" s="230"/>
      <c r="N144" s="229"/>
      <c r="O144" s="229"/>
      <c r="P144" s="229"/>
      <c r="Q144" s="229"/>
      <c r="R144" s="230"/>
      <c r="S144" s="230"/>
      <c r="T144" s="230"/>
      <c r="U144" s="230"/>
      <c r="V144" s="230"/>
      <c r="W144" s="230"/>
      <c r="X144" s="230"/>
      <c r="Y144" s="230"/>
      <c r="Z144" s="210"/>
      <c r="AA144" s="210"/>
      <c r="AB144" s="210"/>
      <c r="AC144" s="210"/>
      <c r="AD144" s="210"/>
      <c r="AE144" s="210"/>
      <c r="AF144" s="210"/>
      <c r="AG144" s="210" t="s">
        <v>132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">
      <c r="A145" s="227"/>
      <c r="B145" s="228"/>
      <c r="C145" s="263" t="s">
        <v>642</v>
      </c>
      <c r="D145" s="232"/>
      <c r="E145" s="233">
        <v>77.209999999999994</v>
      </c>
      <c r="F145" s="230"/>
      <c r="G145" s="230"/>
      <c r="H145" s="230"/>
      <c r="I145" s="230"/>
      <c r="J145" s="230"/>
      <c r="K145" s="230"/>
      <c r="L145" s="230"/>
      <c r="M145" s="230"/>
      <c r="N145" s="229"/>
      <c r="O145" s="229"/>
      <c r="P145" s="229"/>
      <c r="Q145" s="229"/>
      <c r="R145" s="230"/>
      <c r="S145" s="230"/>
      <c r="T145" s="230"/>
      <c r="U145" s="230"/>
      <c r="V145" s="230"/>
      <c r="W145" s="230"/>
      <c r="X145" s="230"/>
      <c r="Y145" s="230"/>
      <c r="Z145" s="210"/>
      <c r="AA145" s="210"/>
      <c r="AB145" s="210"/>
      <c r="AC145" s="210"/>
      <c r="AD145" s="210"/>
      <c r="AE145" s="210"/>
      <c r="AF145" s="210"/>
      <c r="AG145" s="210" t="s">
        <v>132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1" x14ac:dyDescent="0.2">
      <c r="A146" s="249">
        <v>47</v>
      </c>
      <c r="B146" s="250" t="s">
        <v>643</v>
      </c>
      <c r="C146" s="262" t="s">
        <v>644</v>
      </c>
      <c r="D146" s="251" t="s">
        <v>184</v>
      </c>
      <c r="E146" s="252">
        <v>4.0199999999999996</v>
      </c>
      <c r="F146" s="253"/>
      <c r="G146" s="254">
        <f>ROUND(E146*F146,2)</f>
        <v>0</v>
      </c>
      <c r="H146" s="231"/>
      <c r="I146" s="230">
        <f>ROUND(E146*H146,2)</f>
        <v>0</v>
      </c>
      <c r="J146" s="231"/>
      <c r="K146" s="230">
        <f>ROUND(E146*J146,2)</f>
        <v>0</v>
      </c>
      <c r="L146" s="230">
        <v>21</v>
      </c>
      <c r="M146" s="230">
        <f>G146*(1+L146/100)</f>
        <v>0</v>
      </c>
      <c r="N146" s="229">
        <v>0</v>
      </c>
      <c r="O146" s="229">
        <f>ROUND(E146*N146,2)</f>
        <v>0</v>
      </c>
      <c r="P146" s="229">
        <v>0</v>
      </c>
      <c r="Q146" s="229">
        <f>ROUND(E146*P146,2)</f>
        <v>0</v>
      </c>
      <c r="R146" s="230"/>
      <c r="S146" s="230" t="s">
        <v>127</v>
      </c>
      <c r="T146" s="230" t="s">
        <v>127</v>
      </c>
      <c r="U146" s="230">
        <v>0.96</v>
      </c>
      <c r="V146" s="230">
        <f>ROUND(E146*U146,2)</f>
        <v>3.86</v>
      </c>
      <c r="W146" s="230"/>
      <c r="X146" s="230" t="s">
        <v>128</v>
      </c>
      <c r="Y146" s="230" t="s">
        <v>129</v>
      </c>
      <c r="Z146" s="210"/>
      <c r="AA146" s="210"/>
      <c r="AB146" s="210"/>
      <c r="AC146" s="210"/>
      <c r="AD146" s="210"/>
      <c r="AE146" s="210"/>
      <c r="AF146" s="210"/>
      <c r="AG146" s="210" t="s">
        <v>130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2" x14ac:dyDescent="0.2">
      <c r="A147" s="227"/>
      <c r="B147" s="228"/>
      <c r="C147" s="263" t="s">
        <v>645</v>
      </c>
      <c r="D147" s="232"/>
      <c r="E147" s="233">
        <v>4.0199999999999996</v>
      </c>
      <c r="F147" s="230"/>
      <c r="G147" s="230"/>
      <c r="H147" s="230"/>
      <c r="I147" s="230"/>
      <c r="J147" s="230"/>
      <c r="K147" s="230"/>
      <c r="L147" s="230"/>
      <c r="M147" s="230"/>
      <c r="N147" s="229"/>
      <c r="O147" s="229"/>
      <c r="P147" s="229"/>
      <c r="Q147" s="229"/>
      <c r="R147" s="230"/>
      <c r="S147" s="230"/>
      <c r="T147" s="230"/>
      <c r="U147" s="230"/>
      <c r="V147" s="230"/>
      <c r="W147" s="230"/>
      <c r="X147" s="230"/>
      <c r="Y147" s="230"/>
      <c r="Z147" s="210"/>
      <c r="AA147" s="210"/>
      <c r="AB147" s="210"/>
      <c r="AC147" s="210"/>
      <c r="AD147" s="210"/>
      <c r="AE147" s="210"/>
      <c r="AF147" s="210"/>
      <c r="AG147" s="210" t="s">
        <v>132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ht="22.5" outlineLevel="1" x14ac:dyDescent="0.2">
      <c r="A148" s="249">
        <v>48</v>
      </c>
      <c r="B148" s="250" t="s">
        <v>352</v>
      </c>
      <c r="C148" s="262" t="s">
        <v>353</v>
      </c>
      <c r="D148" s="251" t="s">
        <v>126</v>
      </c>
      <c r="E148" s="252">
        <v>232.18799999999999</v>
      </c>
      <c r="F148" s="253"/>
      <c r="G148" s="254">
        <f>ROUND(E148*F148,2)</f>
        <v>0</v>
      </c>
      <c r="H148" s="231"/>
      <c r="I148" s="230">
        <f>ROUND(E148*H148,2)</f>
        <v>0</v>
      </c>
      <c r="J148" s="231"/>
      <c r="K148" s="230">
        <f>ROUND(E148*J148,2)</f>
        <v>0</v>
      </c>
      <c r="L148" s="230">
        <v>21</v>
      </c>
      <c r="M148" s="230">
        <f>G148*(1+L148/100)</f>
        <v>0</v>
      </c>
      <c r="N148" s="229">
        <v>1.01E-3</v>
      </c>
      <c r="O148" s="229">
        <f>ROUND(E148*N148,2)</f>
        <v>0.23</v>
      </c>
      <c r="P148" s="229">
        <v>0</v>
      </c>
      <c r="Q148" s="229">
        <f>ROUND(E148*P148,2)</f>
        <v>0</v>
      </c>
      <c r="R148" s="230"/>
      <c r="S148" s="230" t="s">
        <v>127</v>
      </c>
      <c r="T148" s="230" t="s">
        <v>127</v>
      </c>
      <c r="U148" s="230">
        <v>4.0000000000000001E-3</v>
      </c>
      <c r="V148" s="230">
        <f>ROUND(E148*U148,2)</f>
        <v>0.93</v>
      </c>
      <c r="W148" s="230"/>
      <c r="X148" s="230" t="s">
        <v>128</v>
      </c>
      <c r="Y148" s="230" t="s">
        <v>129</v>
      </c>
      <c r="Z148" s="210"/>
      <c r="AA148" s="210"/>
      <c r="AB148" s="210"/>
      <c r="AC148" s="210"/>
      <c r="AD148" s="210"/>
      <c r="AE148" s="210"/>
      <c r="AF148" s="210"/>
      <c r="AG148" s="210" t="s">
        <v>130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2" x14ac:dyDescent="0.2">
      <c r="A149" s="227"/>
      <c r="B149" s="228"/>
      <c r="C149" s="263" t="s">
        <v>131</v>
      </c>
      <c r="D149" s="232"/>
      <c r="E149" s="233"/>
      <c r="F149" s="230"/>
      <c r="G149" s="230"/>
      <c r="H149" s="230"/>
      <c r="I149" s="230"/>
      <c r="J149" s="230"/>
      <c r="K149" s="230"/>
      <c r="L149" s="230"/>
      <c r="M149" s="230"/>
      <c r="N149" s="229"/>
      <c r="O149" s="229"/>
      <c r="P149" s="229"/>
      <c r="Q149" s="229"/>
      <c r="R149" s="230"/>
      <c r="S149" s="230"/>
      <c r="T149" s="230"/>
      <c r="U149" s="230"/>
      <c r="V149" s="230"/>
      <c r="W149" s="230"/>
      <c r="X149" s="230"/>
      <c r="Y149" s="230"/>
      <c r="Z149" s="210"/>
      <c r="AA149" s="210"/>
      <c r="AB149" s="210"/>
      <c r="AC149" s="210"/>
      <c r="AD149" s="210"/>
      <c r="AE149" s="210"/>
      <c r="AF149" s="210"/>
      <c r="AG149" s="210" t="s">
        <v>132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ht="22.5" outlineLevel="3" x14ac:dyDescent="0.2">
      <c r="A150" s="227"/>
      <c r="B150" s="228"/>
      <c r="C150" s="263" t="s">
        <v>638</v>
      </c>
      <c r="D150" s="232"/>
      <c r="E150" s="233">
        <v>232.18799999999999</v>
      </c>
      <c r="F150" s="230"/>
      <c r="G150" s="230"/>
      <c r="H150" s="230"/>
      <c r="I150" s="230"/>
      <c r="J150" s="230"/>
      <c r="K150" s="230"/>
      <c r="L150" s="230"/>
      <c r="M150" s="230"/>
      <c r="N150" s="229"/>
      <c r="O150" s="229"/>
      <c r="P150" s="229"/>
      <c r="Q150" s="229"/>
      <c r="R150" s="230"/>
      <c r="S150" s="230"/>
      <c r="T150" s="230"/>
      <c r="U150" s="230"/>
      <c r="V150" s="230"/>
      <c r="W150" s="230"/>
      <c r="X150" s="230"/>
      <c r="Y150" s="230"/>
      <c r="Z150" s="210"/>
      <c r="AA150" s="210"/>
      <c r="AB150" s="210"/>
      <c r="AC150" s="210"/>
      <c r="AD150" s="210"/>
      <c r="AE150" s="210"/>
      <c r="AF150" s="210"/>
      <c r="AG150" s="210" t="s">
        <v>132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ht="22.5" outlineLevel="1" x14ac:dyDescent="0.2">
      <c r="A151" s="249">
        <v>49</v>
      </c>
      <c r="B151" s="250" t="s">
        <v>354</v>
      </c>
      <c r="C151" s="262" t="s">
        <v>355</v>
      </c>
      <c r="D151" s="251" t="s">
        <v>126</v>
      </c>
      <c r="E151" s="252">
        <v>205.0994</v>
      </c>
      <c r="F151" s="253"/>
      <c r="G151" s="254">
        <f>ROUND(E151*F151,2)</f>
        <v>0</v>
      </c>
      <c r="H151" s="231"/>
      <c r="I151" s="230">
        <f>ROUND(E151*H151,2)</f>
        <v>0</v>
      </c>
      <c r="J151" s="231"/>
      <c r="K151" s="230">
        <f>ROUND(E151*J151,2)</f>
        <v>0</v>
      </c>
      <c r="L151" s="230">
        <v>21</v>
      </c>
      <c r="M151" s="230">
        <f>G151*(1+L151/100)</f>
        <v>0</v>
      </c>
      <c r="N151" s="229">
        <v>5.0000000000000001E-4</v>
      </c>
      <c r="O151" s="229">
        <f>ROUND(E151*N151,2)</f>
        <v>0.1</v>
      </c>
      <c r="P151" s="229">
        <v>0</v>
      </c>
      <c r="Q151" s="229">
        <f>ROUND(E151*P151,2)</f>
        <v>0</v>
      </c>
      <c r="R151" s="230"/>
      <c r="S151" s="230" t="s">
        <v>127</v>
      </c>
      <c r="T151" s="230" t="s">
        <v>127</v>
      </c>
      <c r="U151" s="230">
        <v>2E-3</v>
      </c>
      <c r="V151" s="230">
        <f>ROUND(E151*U151,2)</f>
        <v>0.41</v>
      </c>
      <c r="W151" s="230"/>
      <c r="X151" s="230" t="s">
        <v>128</v>
      </c>
      <c r="Y151" s="230" t="s">
        <v>129</v>
      </c>
      <c r="Z151" s="210"/>
      <c r="AA151" s="210"/>
      <c r="AB151" s="210"/>
      <c r="AC151" s="210"/>
      <c r="AD151" s="210"/>
      <c r="AE151" s="210"/>
      <c r="AF151" s="210"/>
      <c r="AG151" s="210" t="s">
        <v>130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2" x14ac:dyDescent="0.2">
      <c r="A152" s="227"/>
      <c r="B152" s="228"/>
      <c r="C152" s="263" t="s">
        <v>131</v>
      </c>
      <c r="D152" s="232"/>
      <c r="E152" s="233"/>
      <c r="F152" s="230"/>
      <c r="G152" s="230"/>
      <c r="H152" s="230"/>
      <c r="I152" s="230"/>
      <c r="J152" s="230"/>
      <c r="K152" s="230"/>
      <c r="L152" s="230"/>
      <c r="M152" s="230"/>
      <c r="N152" s="229"/>
      <c r="O152" s="229"/>
      <c r="P152" s="229"/>
      <c r="Q152" s="229"/>
      <c r="R152" s="230"/>
      <c r="S152" s="230"/>
      <c r="T152" s="230"/>
      <c r="U152" s="230"/>
      <c r="V152" s="230"/>
      <c r="W152" s="230"/>
      <c r="X152" s="230"/>
      <c r="Y152" s="230"/>
      <c r="Z152" s="210"/>
      <c r="AA152" s="210"/>
      <c r="AB152" s="210"/>
      <c r="AC152" s="210"/>
      <c r="AD152" s="210"/>
      <c r="AE152" s="210"/>
      <c r="AF152" s="210"/>
      <c r="AG152" s="210" t="s">
        <v>132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ht="22.5" outlineLevel="3" x14ac:dyDescent="0.2">
      <c r="A153" s="227"/>
      <c r="B153" s="228"/>
      <c r="C153" s="263" t="s">
        <v>641</v>
      </c>
      <c r="D153" s="232"/>
      <c r="E153" s="233">
        <v>205.0994</v>
      </c>
      <c r="F153" s="230"/>
      <c r="G153" s="230"/>
      <c r="H153" s="230"/>
      <c r="I153" s="230"/>
      <c r="J153" s="230"/>
      <c r="K153" s="230"/>
      <c r="L153" s="230"/>
      <c r="M153" s="230"/>
      <c r="N153" s="229"/>
      <c r="O153" s="229"/>
      <c r="P153" s="229"/>
      <c r="Q153" s="229"/>
      <c r="R153" s="230"/>
      <c r="S153" s="230"/>
      <c r="T153" s="230"/>
      <c r="U153" s="230"/>
      <c r="V153" s="230"/>
      <c r="W153" s="230"/>
      <c r="X153" s="230"/>
      <c r="Y153" s="230"/>
      <c r="Z153" s="210"/>
      <c r="AA153" s="210"/>
      <c r="AB153" s="210"/>
      <c r="AC153" s="210"/>
      <c r="AD153" s="210"/>
      <c r="AE153" s="210"/>
      <c r="AF153" s="210"/>
      <c r="AG153" s="210" t="s">
        <v>132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ht="22.5" outlineLevel="1" x14ac:dyDescent="0.2">
      <c r="A154" s="249">
        <v>50</v>
      </c>
      <c r="B154" s="250" t="s">
        <v>357</v>
      </c>
      <c r="C154" s="262" t="s">
        <v>358</v>
      </c>
      <c r="D154" s="251" t="s">
        <v>126</v>
      </c>
      <c r="E154" s="252">
        <v>193.49</v>
      </c>
      <c r="F154" s="253"/>
      <c r="G154" s="254">
        <f>ROUND(E154*F154,2)</f>
        <v>0</v>
      </c>
      <c r="H154" s="231"/>
      <c r="I154" s="230">
        <f>ROUND(E154*H154,2)</f>
        <v>0</v>
      </c>
      <c r="J154" s="231"/>
      <c r="K154" s="230">
        <f>ROUND(E154*J154,2)</f>
        <v>0</v>
      </c>
      <c r="L154" s="230">
        <v>21</v>
      </c>
      <c r="M154" s="230">
        <f>G154*(1+L154/100)</f>
        <v>0</v>
      </c>
      <c r="N154" s="229">
        <v>0.12715000000000001</v>
      </c>
      <c r="O154" s="229">
        <f>ROUND(E154*N154,2)</f>
        <v>24.6</v>
      </c>
      <c r="P154" s="229">
        <v>0</v>
      </c>
      <c r="Q154" s="229">
        <f>ROUND(E154*P154,2)</f>
        <v>0</v>
      </c>
      <c r="R154" s="230"/>
      <c r="S154" s="230" t="s">
        <v>127</v>
      </c>
      <c r="T154" s="230" t="s">
        <v>127</v>
      </c>
      <c r="U154" s="230">
        <v>2.1000000000000001E-2</v>
      </c>
      <c r="V154" s="230">
        <f>ROUND(E154*U154,2)</f>
        <v>4.0599999999999996</v>
      </c>
      <c r="W154" s="230"/>
      <c r="X154" s="230" t="s">
        <v>128</v>
      </c>
      <c r="Y154" s="230" t="s">
        <v>129</v>
      </c>
      <c r="Z154" s="210"/>
      <c r="AA154" s="210"/>
      <c r="AB154" s="210"/>
      <c r="AC154" s="210"/>
      <c r="AD154" s="210"/>
      <c r="AE154" s="210"/>
      <c r="AF154" s="210"/>
      <c r="AG154" s="210" t="s">
        <v>130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2" x14ac:dyDescent="0.2">
      <c r="A155" s="227"/>
      <c r="B155" s="228"/>
      <c r="C155" s="263" t="s">
        <v>131</v>
      </c>
      <c r="D155" s="232"/>
      <c r="E155" s="233"/>
      <c r="F155" s="230"/>
      <c r="G155" s="230"/>
      <c r="H155" s="230"/>
      <c r="I155" s="230"/>
      <c r="J155" s="230"/>
      <c r="K155" s="230"/>
      <c r="L155" s="230"/>
      <c r="M155" s="230"/>
      <c r="N155" s="229"/>
      <c r="O155" s="229"/>
      <c r="P155" s="229"/>
      <c r="Q155" s="229"/>
      <c r="R155" s="230"/>
      <c r="S155" s="230"/>
      <c r="T155" s="230"/>
      <c r="U155" s="230"/>
      <c r="V155" s="230"/>
      <c r="W155" s="230"/>
      <c r="X155" s="230"/>
      <c r="Y155" s="230"/>
      <c r="Z155" s="210"/>
      <c r="AA155" s="210"/>
      <c r="AB155" s="210"/>
      <c r="AC155" s="210"/>
      <c r="AD155" s="210"/>
      <c r="AE155" s="210"/>
      <c r="AF155" s="210"/>
      <c r="AG155" s="210" t="s">
        <v>132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3" x14ac:dyDescent="0.2">
      <c r="A156" s="227"/>
      <c r="B156" s="228"/>
      <c r="C156" s="263" t="s">
        <v>646</v>
      </c>
      <c r="D156" s="232"/>
      <c r="E156" s="233">
        <v>193.49</v>
      </c>
      <c r="F156" s="230"/>
      <c r="G156" s="230"/>
      <c r="H156" s="230"/>
      <c r="I156" s="230"/>
      <c r="J156" s="230"/>
      <c r="K156" s="230"/>
      <c r="L156" s="230"/>
      <c r="M156" s="230"/>
      <c r="N156" s="229"/>
      <c r="O156" s="229"/>
      <c r="P156" s="229"/>
      <c r="Q156" s="229"/>
      <c r="R156" s="230"/>
      <c r="S156" s="230"/>
      <c r="T156" s="230"/>
      <c r="U156" s="230"/>
      <c r="V156" s="230"/>
      <c r="W156" s="230"/>
      <c r="X156" s="230"/>
      <c r="Y156" s="230"/>
      <c r="Z156" s="210"/>
      <c r="AA156" s="210"/>
      <c r="AB156" s="210"/>
      <c r="AC156" s="210"/>
      <c r="AD156" s="210"/>
      <c r="AE156" s="210"/>
      <c r="AF156" s="210"/>
      <c r="AG156" s="210" t="s">
        <v>132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1" x14ac:dyDescent="0.2">
      <c r="A157" s="249">
        <v>51</v>
      </c>
      <c r="B157" s="250" t="s">
        <v>364</v>
      </c>
      <c r="C157" s="262" t="s">
        <v>365</v>
      </c>
      <c r="D157" s="251" t="s">
        <v>126</v>
      </c>
      <c r="E157" s="252">
        <v>77.209999999999994</v>
      </c>
      <c r="F157" s="253"/>
      <c r="G157" s="254">
        <f>ROUND(E157*F157,2)</f>
        <v>0</v>
      </c>
      <c r="H157" s="231"/>
      <c r="I157" s="230">
        <f>ROUND(E157*H157,2)</f>
        <v>0</v>
      </c>
      <c r="J157" s="231"/>
      <c r="K157" s="230">
        <f>ROUND(E157*J157,2)</f>
        <v>0</v>
      </c>
      <c r="L157" s="230">
        <v>21</v>
      </c>
      <c r="M157" s="230">
        <f>G157*(1+L157/100)</f>
        <v>0</v>
      </c>
      <c r="N157" s="229">
        <v>7.3899999999999993E-2</v>
      </c>
      <c r="O157" s="229">
        <f>ROUND(E157*N157,2)</f>
        <v>5.71</v>
      </c>
      <c r="P157" s="229">
        <v>0</v>
      </c>
      <c r="Q157" s="229">
        <f>ROUND(E157*P157,2)</f>
        <v>0</v>
      </c>
      <c r="R157" s="230"/>
      <c r="S157" s="230" t="s">
        <v>127</v>
      </c>
      <c r="T157" s="230" t="s">
        <v>127</v>
      </c>
      <c r="U157" s="230">
        <v>0.47799999999999998</v>
      </c>
      <c r="V157" s="230">
        <f>ROUND(E157*U157,2)</f>
        <v>36.909999999999997</v>
      </c>
      <c r="W157" s="230"/>
      <c r="X157" s="230" t="s">
        <v>128</v>
      </c>
      <c r="Y157" s="230" t="s">
        <v>129</v>
      </c>
      <c r="Z157" s="210"/>
      <c r="AA157" s="210"/>
      <c r="AB157" s="210"/>
      <c r="AC157" s="210"/>
      <c r="AD157" s="210"/>
      <c r="AE157" s="210"/>
      <c r="AF157" s="210"/>
      <c r="AG157" s="210" t="s">
        <v>130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2" x14ac:dyDescent="0.2">
      <c r="A158" s="227"/>
      <c r="B158" s="228"/>
      <c r="C158" s="263" t="s">
        <v>131</v>
      </c>
      <c r="D158" s="232"/>
      <c r="E158" s="233"/>
      <c r="F158" s="230"/>
      <c r="G158" s="230"/>
      <c r="H158" s="230"/>
      <c r="I158" s="230"/>
      <c r="J158" s="230"/>
      <c r="K158" s="230"/>
      <c r="L158" s="230"/>
      <c r="M158" s="230"/>
      <c r="N158" s="229"/>
      <c r="O158" s="229"/>
      <c r="P158" s="229"/>
      <c r="Q158" s="229"/>
      <c r="R158" s="230"/>
      <c r="S158" s="230"/>
      <c r="T158" s="230"/>
      <c r="U158" s="230"/>
      <c r="V158" s="230"/>
      <c r="W158" s="230"/>
      <c r="X158" s="230"/>
      <c r="Y158" s="230"/>
      <c r="Z158" s="210"/>
      <c r="AA158" s="210"/>
      <c r="AB158" s="210"/>
      <c r="AC158" s="210"/>
      <c r="AD158" s="210"/>
      <c r="AE158" s="210"/>
      <c r="AF158" s="210"/>
      <c r="AG158" s="210" t="s">
        <v>132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3" x14ac:dyDescent="0.2">
      <c r="A159" s="227"/>
      <c r="B159" s="228"/>
      <c r="C159" s="263" t="s">
        <v>642</v>
      </c>
      <c r="D159" s="232"/>
      <c r="E159" s="233">
        <v>77.209999999999994</v>
      </c>
      <c r="F159" s="230"/>
      <c r="G159" s="230"/>
      <c r="H159" s="230"/>
      <c r="I159" s="230"/>
      <c r="J159" s="230"/>
      <c r="K159" s="230"/>
      <c r="L159" s="230"/>
      <c r="M159" s="230"/>
      <c r="N159" s="229"/>
      <c r="O159" s="229"/>
      <c r="P159" s="229"/>
      <c r="Q159" s="229"/>
      <c r="R159" s="230"/>
      <c r="S159" s="230"/>
      <c r="T159" s="230"/>
      <c r="U159" s="230"/>
      <c r="V159" s="230"/>
      <c r="W159" s="230"/>
      <c r="X159" s="230"/>
      <c r="Y159" s="230"/>
      <c r="Z159" s="210"/>
      <c r="AA159" s="210"/>
      <c r="AB159" s="210"/>
      <c r="AC159" s="210"/>
      <c r="AD159" s="210"/>
      <c r="AE159" s="210"/>
      <c r="AF159" s="210"/>
      <c r="AG159" s="210" t="s">
        <v>132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ht="22.5" outlineLevel="1" x14ac:dyDescent="0.2">
      <c r="A160" s="249">
        <v>52</v>
      </c>
      <c r="B160" s="250" t="s">
        <v>647</v>
      </c>
      <c r="C160" s="262" t="s">
        <v>648</v>
      </c>
      <c r="D160" s="251" t="s">
        <v>327</v>
      </c>
      <c r="E160" s="252">
        <v>10</v>
      </c>
      <c r="F160" s="253"/>
      <c r="G160" s="254">
        <f>ROUND(E160*F160,2)</f>
        <v>0</v>
      </c>
      <c r="H160" s="231"/>
      <c r="I160" s="230">
        <f>ROUND(E160*H160,2)</f>
        <v>0</v>
      </c>
      <c r="J160" s="231"/>
      <c r="K160" s="230">
        <f>ROUND(E160*J160,2)</f>
        <v>0</v>
      </c>
      <c r="L160" s="230">
        <v>21</v>
      </c>
      <c r="M160" s="230">
        <f>G160*(1+L160/100)</f>
        <v>0</v>
      </c>
      <c r="N160" s="229">
        <v>0.15728</v>
      </c>
      <c r="O160" s="229">
        <f>ROUND(E160*N160,2)</f>
        <v>1.57</v>
      </c>
      <c r="P160" s="229">
        <v>0</v>
      </c>
      <c r="Q160" s="229">
        <f>ROUND(E160*P160,2)</f>
        <v>0</v>
      </c>
      <c r="R160" s="230"/>
      <c r="S160" s="230" t="s">
        <v>127</v>
      </c>
      <c r="T160" s="230" t="s">
        <v>127</v>
      </c>
      <c r="U160" s="230">
        <v>0.24782000000000001</v>
      </c>
      <c r="V160" s="230">
        <f>ROUND(E160*U160,2)</f>
        <v>2.48</v>
      </c>
      <c r="W160" s="230"/>
      <c r="X160" s="230" t="s">
        <v>128</v>
      </c>
      <c r="Y160" s="230" t="s">
        <v>129</v>
      </c>
      <c r="Z160" s="210"/>
      <c r="AA160" s="210"/>
      <c r="AB160" s="210"/>
      <c r="AC160" s="210"/>
      <c r="AD160" s="210"/>
      <c r="AE160" s="210"/>
      <c r="AF160" s="210"/>
      <c r="AG160" s="210" t="s">
        <v>130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2" x14ac:dyDescent="0.2">
      <c r="A161" s="227"/>
      <c r="B161" s="228"/>
      <c r="C161" s="263" t="s">
        <v>649</v>
      </c>
      <c r="D161" s="232"/>
      <c r="E161" s="233">
        <v>10</v>
      </c>
      <c r="F161" s="230"/>
      <c r="G161" s="230"/>
      <c r="H161" s="230"/>
      <c r="I161" s="230"/>
      <c r="J161" s="230"/>
      <c r="K161" s="230"/>
      <c r="L161" s="230"/>
      <c r="M161" s="230"/>
      <c r="N161" s="229"/>
      <c r="O161" s="229"/>
      <c r="P161" s="229"/>
      <c r="Q161" s="229"/>
      <c r="R161" s="230"/>
      <c r="S161" s="230"/>
      <c r="T161" s="230"/>
      <c r="U161" s="230"/>
      <c r="V161" s="230"/>
      <c r="W161" s="230"/>
      <c r="X161" s="230"/>
      <c r="Y161" s="230"/>
      <c r="Z161" s="210"/>
      <c r="AA161" s="210"/>
      <c r="AB161" s="210"/>
      <c r="AC161" s="210"/>
      <c r="AD161" s="210"/>
      <c r="AE161" s="210"/>
      <c r="AF161" s="210"/>
      <c r="AG161" s="210" t="s">
        <v>132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1" x14ac:dyDescent="0.2">
      <c r="A162" s="249">
        <v>53</v>
      </c>
      <c r="B162" s="250" t="s">
        <v>650</v>
      </c>
      <c r="C162" s="262" t="s">
        <v>651</v>
      </c>
      <c r="D162" s="251" t="s">
        <v>327</v>
      </c>
      <c r="E162" s="252">
        <v>4</v>
      </c>
      <c r="F162" s="253"/>
      <c r="G162" s="254">
        <f>ROUND(E162*F162,2)</f>
        <v>0</v>
      </c>
      <c r="H162" s="231"/>
      <c r="I162" s="230">
        <f>ROUND(E162*H162,2)</f>
        <v>0</v>
      </c>
      <c r="J162" s="231"/>
      <c r="K162" s="230">
        <f>ROUND(E162*J162,2)</f>
        <v>0</v>
      </c>
      <c r="L162" s="230">
        <v>21</v>
      </c>
      <c r="M162" s="230">
        <f>G162*(1+L162/100)</f>
        <v>0</v>
      </c>
      <c r="N162" s="229">
        <v>3.15E-3</v>
      </c>
      <c r="O162" s="229">
        <f>ROUND(E162*N162,2)</f>
        <v>0.01</v>
      </c>
      <c r="P162" s="229">
        <v>0</v>
      </c>
      <c r="Q162" s="229">
        <f>ROUND(E162*P162,2)</f>
        <v>0</v>
      </c>
      <c r="R162" s="230"/>
      <c r="S162" s="230" t="s">
        <v>127</v>
      </c>
      <c r="T162" s="230" t="s">
        <v>127</v>
      </c>
      <c r="U162" s="230">
        <v>0.02</v>
      </c>
      <c r="V162" s="230">
        <f>ROUND(E162*U162,2)</f>
        <v>0.08</v>
      </c>
      <c r="W162" s="230"/>
      <c r="X162" s="230" t="s">
        <v>128</v>
      </c>
      <c r="Y162" s="230" t="s">
        <v>129</v>
      </c>
      <c r="Z162" s="210"/>
      <c r="AA162" s="210"/>
      <c r="AB162" s="210"/>
      <c r="AC162" s="210"/>
      <c r="AD162" s="210"/>
      <c r="AE162" s="210"/>
      <c r="AF162" s="210"/>
      <c r="AG162" s="210" t="s">
        <v>130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2" x14ac:dyDescent="0.2">
      <c r="A163" s="227"/>
      <c r="B163" s="228"/>
      <c r="C163" s="263" t="s">
        <v>652</v>
      </c>
      <c r="D163" s="232"/>
      <c r="E163" s="233">
        <v>4</v>
      </c>
      <c r="F163" s="230"/>
      <c r="G163" s="230"/>
      <c r="H163" s="230"/>
      <c r="I163" s="230"/>
      <c r="J163" s="230"/>
      <c r="K163" s="230"/>
      <c r="L163" s="230"/>
      <c r="M163" s="230"/>
      <c r="N163" s="229"/>
      <c r="O163" s="229"/>
      <c r="P163" s="229"/>
      <c r="Q163" s="229"/>
      <c r="R163" s="230"/>
      <c r="S163" s="230"/>
      <c r="T163" s="230"/>
      <c r="U163" s="230"/>
      <c r="V163" s="230"/>
      <c r="W163" s="230"/>
      <c r="X163" s="230"/>
      <c r="Y163" s="230"/>
      <c r="Z163" s="210"/>
      <c r="AA163" s="210"/>
      <c r="AB163" s="210"/>
      <c r="AC163" s="210"/>
      <c r="AD163" s="210"/>
      <c r="AE163" s="210"/>
      <c r="AF163" s="210"/>
      <c r="AG163" s="210" t="s">
        <v>132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ht="22.5" outlineLevel="1" x14ac:dyDescent="0.2">
      <c r="A164" s="249">
        <v>54</v>
      </c>
      <c r="B164" s="250" t="s">
        <v>653</v>
      </c>
      <c r="C164" s="262" t="s">
        <v>654</v>
      </c>
      <c r="D164" s="251" t="s">
        <v>327</v>
      </c>
      <c r="E164" s="252">
        <v>20</v>
      </c>
      <c r="F164" s="253"/>
      <c r="G164" s="254">
        <f>ROUND(E164*F164,2)</f>
        <v>0</v>
      </c>
      <c r="H164" s="231"/>
      <c r="I164" s="230">
        <f>ROUND(E164*H164,2)</f>
        <v>0</v>
      </c>
      <c r="J164" s="231"/>
      <c r="K164" s="230">
        <f>ROUND(E164*J164,2)</f>
        <v>0</v>
      </c>
      <c r="L164" s="230">
        <v>21</v>
      </c>
      <c r="M164" s="230">
        <f>G164*(1+L164/100)</f>
        <v>0</v>
      </c>
      <c r="N164" s="229">
        <v>5.5700000000000003E-3</v>
      </c>
      <c r="O164" s="229">
        <f>ROUND(E164*N164,2)</f>
        <v>0.11</v>
      </c>
      <c r="P164" s="229">
        <v>0</v>
      </c>
      <c r="Q164" s="229">
        <f>ROUND(E164*P164,2)</f>
        <v>0</v>
      </c>
      <c r="R164" s="230"/>
      <c r="S164" s="230" t="s">
        <v>127</v>
      </c>
      <c r="T164" s="230" t="s">
        <v>127</v>
      </c>
      <c r="U164" s="230">
        <v>0.05</v>
      </c>
      <c r="V164" s="230">
        <f>ROUND(E164*U164,2)</f>
        <v>1</v>
      </c>
      <c r="W164" s="230"/>
      <c r="X164" s="230" t="s">
        <v>128</v>
      </c>
      <c r="Y164" s="230" t="s">
        <v>129</v>
      </c>
      <c r="Z164" s="210"/>
      <c r="AA164" s="210"/>
      <c r="AB164" s="210"/>
      <c r="AC164" s="210"/>
      <c r="AD164" s="210"/>
      <c r="AE164" s="210"/>
      <c r="AF164" s="210"/>
      <c r="AG164" s="210" t="s">
        <v>130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2" x14ac:dyDescent="0.2">
      <c r="A165" s="227"/>
      <c r="B165" s="228"/>
      <c r="C165" s="263" t="s">
        <v>655</v>
      </c>
      <c r="D165" s="232"/>
      <c r="E165" s="233">
        <v>20</v>
      </c>
      <c r="F165" s="230"/>
      <c r="G165" s="230"/>
      <c r="H165" s="230"/>
      <c r="I165" s="230"/>
      <c r="J165" s="230"/>
      <c r="K165" s="230"/>
      <c r="L165" s="230"/>
      <c r="M165" s="230"/>
      <c r="N165" s="229"/>
      <c r="O165" s="229"/>
      <c r="P165" s="229"/>
      <c r="Q165" s="229"/>
      <c r="R165" s="230"/>
      <c r="S165" s="230"/>
      <c r="T165" s="230"/>
      <c r="U165" s="230"/>
      <c r="V165" s="230"/>
      <c r="W165" s="230"/>
      <c r="X165" s="230"/>
      <c r="Y165" s="230"/>
      <c r="Z165" s="210"/>
      <c r="AA165" s="210"/>
      <c r="AB165" s="210"/>
      <c r="AC165" s="210"/>
      <c r="AD165" s="210"/>
      <c r="AE165" s="210"/>
      <c r="AF165" s="210"/>
      <c r="AG165" s="210" t="s">
        <v>132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1" x14ac:dyDescent="0.2">
      <c r="A166" s="249">
        <v>55</v>
      </c>
      <c r="B166" s="250" t="s">
        <v>656</v>
      </c>
      <c r="C166" s="262" t="s">
        <v>657</v>
      </c>
      <c r="D166" s="251" t="s">
        <v>166</v>
      </c>
      <c r="E166" s="252">
        <v>10</v>
      </c>
      <c r="F166" s="253"/>
      <c r="G166" s="254">
        <f>ROUND(E166*F166,2)</f>
        <v>0</v>
      </c>
      <c r="H166" s="231"/>
      <c r="I166" s="230">
        <f>ROUND(E166*H166,2)</f>
        <v>0</v>
      </c>
      <c r="J166" s="231"/>
      <c r="K166" s="230">
        <f>ROUND(E166*J166,2)</f>
        <v>0</v>
      </c>
      <c r="L166" s="230">
        <v>21</v>
      </c>
      <c r="M166" s="230">
        <f>G166*(1+L166/100)</f>
        <v>0</v>
      </c>
      <c r="N166" s="229">
        <v>0.36425999999999997</v>
      </c>
      <c r="O166" s="229">
        <f>ROUND(E166*N166,2)</f>
        <v>3.64</v>
      </c>
      <c r="P166" s="229">
        <v>0</v>
      </c>
      <c r="Q166" s="229">
        <f>ROUND(E166*P166,2)</f>
        <v>0</v>
      </c>
      <c r="R166" s="230"/>
      <c r="S166" s="230" t="s">
        <v>127</v>
      </c>
      <c r="T166" s="230" t="s">
        <v>127</v>
      </c>
      <c r="U166" s="230">
        <v>0.21032999999999999</v>
      </c>
      <c r="V166" s="230">
        <f>ROUND(E166*U166,2)</f>
        <v>2.1</v>
      </c>
      <c r="W166" s="230"/>
      <c r="X166" s="230" t="s">
        <v>128</v>
      </c>
      <c r="Y166" s="230" t="s">
        <v>129</v>
      </c>
      <c r="Z166" s="210"/>
      <c r="AA166" s="210"/>
      <c r="AB166" s="210"/>
      <c r="AC166" s="210"/>
      <c r="AD166" s="210"/>
      <c r="AE166" s="210"/>
      <c r="AF166" s="210"/>
      <c r="AG166" s="210" t="s">
        <v>130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2" x14ac:dyDescent="0.2">
      <c r="A167" s="227"/>
      <c r="B167" s="228"/>
      <c r="C167" s="263" t="s">
        <v>658</v>
      </c>
      <c r="D167" s="232"/>
      <c r="E167" s="233">
        <v>10</v>
      </c>
      <c r="F167" s="230"/>
      <c r="G167" s="230"/>
      <c r="H167" s="230"/>
      <c r="I167" s="230"/>
      <c r="J167" s="230"/>
      <c r="K167" s="230"/>
      <c r="L167" s="230"/>
      <c r="M167" s="230"/>
      <c r="N167" s="229"/>
      <c r="O167" s="229"/>
      <c r="P167" s="229"/>
      <c r="Q167" s="229"/>
      <c r="R167" s="230"/>
      <c r="S167" s="230"/>
      <c r="T167" s="230"/>
      <c r="U167" s="230"/>
      <c r="V167" s="230"/>
      <c r="W167" s="230"/>
      <c r="X167" s="230"/>
      <c r="Y167" s="230"/>
      <c r="Z167" s="210"/>
      <c r="AA167" s="210"/>
      <c r="AB167" s="210"/>
      <c r="AC167" s="210"/>
      <c r="AD167" s="210"/>
      <c r="AE167" s="210"/>
      <c r="AF167" s="210"/>
      <c r="AG167" s="210" t="s">
        <v>132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ht="22.5" outlineLevel="1" x14ac:dyDescent="0.2">
      <c r="A168" s="249">
        <v>56</v>
      </c>
      <c r="B168" s="250" t="s">
        <v>659</v>
      </c>
      <c r="C168" s="262" t="s">
        <v>660</v>
      </c>
      <c r="D168" s="251" t="s">
        <v>327</v>
      </c>
      <c r="E168" s="252">
        <v>3</v>
      </c>
      <c r="F168" s="253"/>
      <c r="G168" s="254">
        <f>ROUND(E168*F168,2)</f>
        <v>0</v>
      </c>
      <c r="H168" s="231"/>
      <c r="I168" s="230">
        <f>ROUND(E168*H168,2)</f>
        <v>0</v>
      </c>
      <c r="J168" s="231"/>
      <c r="K168" s="230">
        <f>ROUND(E168*J168,2)</f>
        <v>0</v>
      </c>
      <c r="L168" s="230">
        <v>21</v>
      </c>
      <c r="M168" s="230">
        <f>G168*(1+L168/100)</f>
        <v>0</v>
      </c>
      <c r="N168" s="229">
        <v>0.54984999999999995</v>
      </c>
      <c r="O168" s="229">
        <f>ROUND(E168*N168,2)</f>
        <v>1.65</v>
      </c>
      <c r="P168" s="229">
        <v>0</v>
      </c>
      <c r="Q168" s="229">
        <f>ROUND(E168*P168,2)</f>
        <v>0</v>
      </c>
      <c r="R168" s="230"/>
      <c r="S168" s="230" t="s">
        <v>127</v>
      </c>
      <c r="T168" s="230" t="s">
        <v>127</v>
      </c>
      <c r="U168" s="230">
        <v>0.36442000000000002</v>
      </c>
      <c r="V168" s="230">
        <f>ROUND(E168*U168,2)</f>
        <v>1.0900000000000001</v>
      </c>
      <c r="W168" s="230"/>
      <c r="X168" s="230" t="s">
        <v>128</v>
      </c>
      <c r="Y168" s="230" t="s">
        <v>129</v>
      </c>
      <c r="Z168" s="210"/>
      <c r="AA168" s="210"/>
      <c r="AB168" s="210"/>
      <c r="AC168" s="210"/>
      <c r="AD168" s="210"/>
      <c r="AE168" s="210"/>
      <c r="AF168" s="210"/>
      <c r="AG168" s="210" t="s">
        <v>130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2" x14ac:dyDescent="0.2">
      <c r="A169" s="227"/>
      <c r="B169" s="228"/>
      <c r="C169" s="263" t="s">
        <v>661</v>
      </c>
      <c r="D169" s="232"/>
      <c r="E169" s="233">
        <v>3</v>
      </c>
      <c r="F169" s="230"/>
      <c r="G169" s="230"/>
      <c r="H169" s="230"/>
      <c r="I169" s="230"/>
      <c r="J169" s="230"/>
      <c r="K169" s="230"/>
      <c r="L169" s="230"/>
      <c r="M169" s="230"/>
      <c r="N169" s="229"/>
      <c r="O169" s="229"/>
      <c r="P169" s="229"/>
      <c r="Q169" s="229"/>
      <c r="R169" s="230"/>
      <c r="S169" s="230"/>
      <c r="T169" s="230"/>
      <c r="U169" s="230"/>
      <c r="V169" s="230"/>
      <c r="W169" s="230"/>
      <c r="X169" s="230"/>
      <c r="Y169" s="230"/>
      <c r="Z169" s="210"/>
      <c r="AA169" s="210"/>
      <c r="AB169" s="210"/>
      <c r="AC169" s="210"/>
      <c r="AD169" s="210"/>
      <c r="AE169" s="210"/>
      <c r="AF169" s="210"/>
      <c r="AG169" s="210" t="s">
        <v>132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1" x14ac:dyDescent="0.2">
      <c r="A170" s="255">
        <v>57</v>
      </c>
      <c r="B170" s="256" t="s">
        <v>662</v>
      </c>
      <c r="C170" s="267" t="s">
        <v>663</v>
      </c>
      <c r="D170" s="257" t="s">
        <v>327</v>
      </c>
      <c r="E170" s="258">
        <v>1</v>
      </c>
      <c r="F170" s="259"/>
      <c r="G170" s="260">
        <f>ROUND(E170*F170,2)</f>
        <v>0</v>
      </c>
      <c r="H170" s="231"/>
      <c r="I170" s="230">
        <f>ROUND(E170*H170,2)</f>
        <v>0</v>
      </c>
      <c r="J170" s="231"/>
      <c r="K170" s="230">
        <f>ROUND(E170*J170,2)</f>
        <v>0</v>
      </c>
      <c r="L170" s="230">
        <v>21</v>
      </c>
      <c r="M170" s="230">
        <f>G170*(1+L170/100)</f>
        <v>0</v>
      </c>
      <c r="N170" s="229">
        <v>6.6530000000000006E-2</v>
      </c>
      <c r="O170" s="229">
        <f>ROUND(E170*N170,2)</f>
        <v>7.0000000000000007E-2</v>
      </c>
      <c r="P170" s="229">
        <v>0</v>
      </c>
      <c r="Q170" s="229">
        <f>ROUND(E170*P170,2)</f>
        <v>0</v>
      </c>
      <c r="R170" s="230"/>
      <c r="S170" s="230" t="s">
        <v>127</v>
      </c>
      <c r="T170" s="230" t="s">
        <v>127</v>
      </c>
      <c r="U170" s="230">
        <v>0.2036</v>
      </c>
      <c r="V170" s="230">
        <f>ROUND(E170*U170,2)</f>
        <v>0.2</v>
      </c>
      <c r="W170" s="230"/>
      <c r="X170" s="230" t="s">
        <v>128</v>
      </c>
      <c r="Y170" s="230" t="s">
        <v>129</v>
      </c>
      <c r="Z170" s="210"/>
      <c r="AA170" s="210"/>
      <c r="AB170" s="210"/>
      <c r="AC170" s="210"/>
      <c r="AD170" s="210"/>
      <c r="AE170" s="210"/>
      <c r="AF170" s="210"/>
      <c r="AG170" s="210" t="s">
        <v>130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1" x14ac:dyDescent="0.2">
      <c r="A171" s="249">
        <v>58</v>
      </c>
      <c r="B171" s="250" t="s">
        <v>664</v>
      </c>
      <c r="C171" s="262" t="s">
        <v>665</v>
      </c>
      <c r="D171" s="251" t="s">
        <v>327</v>
      </c>
      <c r="E171" s="252">
        <v>2</v>
      </c>
      <c r="F171" s="253"/>
      <c r="G171" s="254">
        <f>ROUND(E171*F171,2)</f>
        <v>0</v>
      </c>
      <c r="H171" s="231"/>
      <c r="I171" s="230">
        <f>ROUND(E171*H171,2)</f>
        <v>0</v>
      </c>
      <c r="J171" s="231"/>
      <c r="K171" s="230">
        <f>ROUND(E171*J171,2)</f>
        <v>0</v>
      </c>
      <c r="L171" s="230">
        <v>21</v>
      </c>
      <c r="M171" s="230">
        <f>G171*(1+L171/100)</f>
        <v>0</v>
      </c>
      <c r="N171" s="229">
        <v>5.0000000000000001E-3</v>
      </c>
      <c r="O171" s="229">
        <f>ROUND(E171*N171,2)</f>
        <v>0.01</v>
      </c>
      <c r="P171" s="229">
        <v>0</v>
      </c>
      <c r="Q171" s="229">
        <f>ROUND(E171*P171,2)</f>
        <v>0</v>
      </c>
      <c r="R171" s="230"/>
      <c r="S171" s="230" t="s">
        <v>127</v>
      </c>
      <c r="T171" s="230" t="s">
        <v>127</v>
      </c>
      <c r="U171" s="230">
        <v>0.1366</v>
      </c>
      <c r="V171" s="230">
        <f>ROUND(E171*U171,2)</f>
        <v>0.27</v>
      </c>
      <c r="W171" s="230"/>
      <c r="X171" s="230" t="s">
        <v>128</v>
      </c>
      <c r="Y171" s="230" t="s">
        <v>129</v>
      </c>
      <c r="Z171" s="210"/>
      <c r="AA171" s="210"/>
      <c r="AB171" s="210"/>
      <c r="AC171" s="210"/>
      <c r="AD171" s="210"/>
      <c r="AE171" s="210"/>
      <c r="AF171" s="210"/>
      <c r="AG171" s="210" t="s">
        <v>130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2" x14ac:dyDescent="0.2">
      <c r="A172" s="227"/>
      <c r="B172" s="228"/>
      <c r="C172" s="263" t="s">
        <v>666</v>
      </c>
      <c r="D172" s="232"/>
      <c r="E172" s="233">
        <v>2</v>
      </c>
      <c r="F172" s="230"/>
      <c r="G172" s="230"/>
      <c r="H172" s="230"/>
      <c r="I172" s="230"/>
      <c r="J172" s="230"/>
      <c r="K172" s="230"/>
      <c r="L172" s="230"/>
      <c r="M172" s="230"/>
      <c r="N172" s="229"/>
      <c r="O172" s="229"/>
      <c r="P172" s="229"/>
      <c r="Q172" s="229"/>
      <c r="R172" s="230"/>
      <c r="S172" s="230"/>
      <c r="T172" s="230"/>
      <c r="U172" s="230"/>
      <c r="V172" s="230"/>
      <c r="W172" s="230"/>
      <c r="X172" s="230"/>
      <c r="Y172" s="230"/>
      <c r="Z172" s="210"/>
      <c r="AA172" s="210"/>
      <c r="AB172" s="210"/>
      <c r="AC172" s="210"/>
      <c r="AD172" s="210"/>
      <c r="AE172" s="210"/>
      <c r="AF172" s="210"/>
      <c r="AG172" s="210" t="s">
        <v>132</v>
      </c>
      <c r="AH172" s="210">
        <v>0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1" x14ac:dyDescent="0.2">
      <c r="A173" s="249">
        <v>59</v>
      </c>
      <c r="B173" s="250" t="s">
        <v>298</v>
      </c>
      <c r="C173" s="262" t="s">
        <v>299</v>
      </c>
      <c r="D173" s="251" t="s">
        <v>300</v>
      </c>
      <c r="E173" s="252">
        <v>7.2359999999999998</v>
      </c>
      <c r="F173" s="253"/>
      <c r="G173" s="254">
        <f>ROUND(E173*F173,2)</f>
        <v>0</v>
      </c>
      <c r="H173" s="231"/>
      <c r="I173" s="230">
        <f>ROUND(E173*H173,2)</f>
        <v>0</v>
      </c>
      <c r="J173" s="231"/>
      <c r="K173" s="230">
        <f>ROUND(E173*J173,2)</f>
        <v>0</v>
      </c>
      <c r="L173" s="230">
        <v>21</v>
      </c>
      <c r="M173" s="230">
        <f>G173*(1+L173/100)</f>
        <v>0</v>
      </c>
      <c r="N173" s="229">
        <v>1</v>
      </c>
      <c r="O173" s="229">
        <f>ROUND(E173*N173,2)</f>
        <v>7.24</v>
      </c>
      <c r="P173" s="229">
        <v>0</v>
      </c>
      <c r="Q173" s="229">
        <f>ROUND(E173*P173,2)</f>
        <v>0</v>
      </c>
      <c r="R173" s="230" t="s">
        <v>290</v>
      </c>
      <c r="S173" s="230" t="s">
        <v>127</v>
      </c>
      <c r="T173" s="230" t="s">
        <v>127</v>
      </c>
      <c r="U173" s="230">
        <v>0</v>
      </c>
      <c r="V173" s="230">
        <f>ROUND(E173*U173,2)</f>
        <v>0</v>
      </c>
      <c r="W173" s="230"/>
      <c r="X173" s="230" t="s">
        <v>291</v>
      </c>
      <c r="Y173" s="230" t="s">
        <v>129</v>
      </c>
      <c r="Z173" s="210"/>
      <c r="AA173" s="210"/>
      <c r="AB173" s="210"/>
      <c r="AC173" s="210"/>
      <c r="AD173" s="210"/>
      <c r="AE173" s="210"/>
      <c r="AF173" s="210"/>
      <c r="AG173" s="210" t="s">
        <v>292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2" x14ac:dyDescent="0.2">
      <c r="A174" s="227"/>
      <c r="B174" s="228"/>
      <c r="C174" s="263" t="s">
        <v>667</v>
      </c>
      <c r="D174" s="232"/>
      <c r="E174" s="233">
        <v>7.2359999999999998</v>
      </c>
      <c r="F174" s="230"/>
      <c r="G174" s="230"/>
      <c r="H174" s="230"/>
      <c r="I174" s="230"/>
      <c r="J174" s="230"/>
      <c r="K174" s="230"/>
      <c r="L174" s="230"/>
      <c r="M174" s="230"/>
      <c r="N174" s="229"/>
      <c r="O174" s="229"/>
      <c r="P174" s="229"/>
      <c r="Q174" s="229"/>
      <c r="R174" s="230"/>
      <c r="S174" s="230"/>
      <c r="T174" s="230"/>
      <c r="U174" s="230"/>
      <c r="V174" s="230"/>
      <c r="W174" s="230"/>
      <c r="X174" s="230"/>
      <c r="Y174" s="230"/>
      <c r="Z174" s="210"/>
      <c r="AA174" s="210"/>
      <c r="AB174" s="210"/>
      <c r="AC174" s="210"/>
      <c r="AD174" s="210"/>
      <c r="AE174" s="210"/>
      <c r="AF174" s="210"/>
      <c r="AG174" s="210" t="s">
        <v>132</v>
      </c>
      <c r="AH174" s="210">
        <v>5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1" x14ac:dyDescent="0.2">
      <c r="A175" s="249">
        <v>60</v>
      </c>
      <c r="B175" s="250" t="s">
        <v>388</v>
      </c>
      <c r="C175" s="262" t="s">
        <v>389</v>
      </c>
      <c r="D175" s="251" t="s">
        <v>126</v>
      </c>
      <c r="E175" s="252">
        <v>81.070499999999996</v>
      </c>
      <c r="F175" s="253"/>
      <c r="G175" s="254">
        <f>ROUND(E175*F175,2)</f>
        <v>0</v>
      </c>
      <c r="H175" s="231"/>
      <c r="I175" s="230">
        <f>ROUND(E175*H175,2)</f>
        <v>0</v>
      </c>
      <c r="J175" s="231"/>
      <c r="K175" s="230">
        <f>ROUND(E175*J175,2)</f>
        <v>0</v>
      </c>
      <c r="L175" s="230">
        <v>21</v>
      </c>
      <c r="M175" s="230">
        <f>G175*(1+L175/100)</f>
        <v>0</v>
      </c>
      <c r="N175" s="229">
        <v>0.17244999999999999</v>
      </c>
      <c r="O175" s="229">
        <f>ROUND(E175*N175,2)</f>
        <v>13.98</v>
      </c>
      <c r="P175" s="229">
        <v>0</v>
      </c>
      <c r="Q175" s="229">
        <f>ROUND(E175*P175,2)</f>
        <v>0</v>
      </c>
      <c r="R175" s="230" t="s">
        <v>290</v>
      </c>
      <c r="S175" s="230" t="s">
        <v>127</v>
      </c>
      <c r="T175" s="230" t="s">
        <v>127</v>
      </c>
      <c r="U175" s="230">
        <v>0</v>
      </c>
      <c r="V175" s="230">
        <f>ROUND(E175*U175,2)</f>
        <v>0</v>
      </c>
      <c r="W175" s="230"/>
      <c r="X175" s="230" t="s">
        <v>291</v>
      </c>
      <c r="Y175" s="230" t="s">
        <v>129</v>
      </c>
      <c r="Z175" s="210"/>
      <c r="AA175" s="210"/>
      <c r="AB175" s="210"/>
      <c r="AC175" s="210"/>
      <c r="AD175" s="210"/>
      <c r="AE175" s="210"/>
      <c r="AF175" s="210"/>
      <c r="AG175" s="210" t="s">
        <v>292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2" x14ac:dyDescent="0.2">
      <c r="A176" s="227"/>
      <c r="B176" s="228"/>
      <c r="C176" s="263" t="s">
        <v>131</v>
      </c>
      <c r="D176" s="232"/>
      <c r="E176" s="233"/>
      <c r="F176" s="230"/>
      <c r="G176" s="230"/>
      <c r="H176" s="230"/>
      <c r="I176" s="230"/>
      <c r="J176" s="230"/>
      <c r="K176" s="230"/>
      <c r="L176" s="230"/>
      <c r="M176" s="230"/>
      <c r="N176" s="229"/>
      <c r="O176" s="229"/>
      <c r="P176" s="229"/>
      <c r="Q176" s="229"/>
      <c r="R176" s="230"/>
      <c r="S176" s="230"/>
      <c r="T176" s="230"/>
      <c r="U176" s="230"/>
      <c r="V176" s="230"/>
      <c r="W176" s="230"/>
      <c r="X176" s="230"/>
      <c r="Y176" s="230"/>
      <c r="Z176" s="210"/>
      <c r="AA176" s="210"/>
      <c r="AB176" s="210"/>
      <c r="AC176" s="210"/>
      <c r="AD176" s="210"/>
      <c r="AE176" s="210"/>
      <c r="AF176" s="210"/>
      <c r="AG176" s="210" t="s">
        <v>132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3" x14ac:dyDescent="0.2">
      <c r="A177" s="227"/>
      <c r="B177" s="228"/>
      <c r="C177" s="263" t="s">
        <v>642</v>
      </c>
      <c r="D177" s="232"/>
      <c r="E177" s="233">
        <v>77.209999999999994</v>
      </c>
      <c r="F177" s="230"/>
      <c r="G177" s="230"/>
      <c r="H177" s="230"/>
      <c r="I177" s="230"/>
      <c r="J177" s="230"/>
      <c r="K177" s="230"/>
      <c r="L177" s="230"/>
      <c r="M177" s="230"/>
      <c r="N177" s="229"/>
      <c r="O177" s="229"/>
      <c r="P177" s="229"/>
      <c r="Q177" s="229"/>
      <c r="R177" s="230"/>
      <c r="S177" s="230"/>
      <c r="T177" s="230"/>
      <c r="U177" s="230"/>
      <c r="V177" s="230"/>
      <c r="W177" s="230"/>
      <c r="X177" s="230"/>
      <c r="Y177" s="230"/>
      <c r="Z177" s="210"/>
      <c r="AA177" s="210"/>
      <c r="AB177" s="210"/>
      <c r="AC177" s="210"/>
      <c r="AD177" s="210"/>
      <c r="AE177" s="210"/>
      <c r="AF177" s="210"/>
      <c r="AG177" s="210" t="s">
        <v>132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3" x14ac:dyDescent="0.2">
      <c r="A178" s="227"/>
      <c r="B178" s="228"/>
      <c r="C178" s="268" t="s">
        <v>383</v>
      </c>
      <c r="D178" s="238"/>
      <c r="E178" s="239">
        <v>3.8605</v>
      </c>
      <c r="F178" s="230"/>
      <c r="G178" s="230"/>
      <c r="H178" s="230"/>
      <c r="I178" s="230"/>
      <c r="J178" s="230"/>
      <c r="K178" s="230"/>
      <c r="L178" s="230"/>
      <c r="M178" s="230"/>
      <c r="N178" s="229"/>
      <c r="O178" s="229"/>
      <c r="P178" s="229"/>
      <c r="Q178" s="229"/>
      <c r="R178" s="230"/>
      <c r="S178" s="230"/>
      <c r="T178" s="230"/>
      <c r="U178" s="230"/>
      <c r="V178" s="230"/>
      <c r="W178" s="230"/>
      <c r="X178" s="230"/>
      <c r="Y178" s="230"/>
      <c r="Z178" s="210"/>
      <c r="AA178" s="210"/>
      <c r="AB178" s="210"/>
      <c r="AC178" s="210"/>
      <c r="AD178" s="210"/>
      <c r="AE178" s="210"/>
      <c r="AF178" s="210"/>
      <c r="AG178" s="210" t="s">
        <v>132</v>
      </c>
      <c r="AH178" s="210">
        <v>4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x14ac:dyDescent="0.2">
      <c r="A179" s="242" t="s">
        <v>122</v>
      </c>
      <c r="B179" s="243" t="s">
        <v>80</v>
      </c>
      <c r="C179" s="261" t="s">
        <v>81</v>
      </c>
      <c r="D179" s="244"/>
      <c r="E179" s="245"/>
      <c r="F179" s="246"/>
      <c r="G179" s="247">
        <f>SUMIF(AG180:AG183,"&lt;&gt;NOR",G180:G183)</f>
        <v>0</v>
      </c>
      <c r="H179" s="241"/>
      <c r="I179" s="241">
        <f>SUM(I180:I183)</f>
        <v>0</v>
      </c>
      <c r="J179" s="241"/>
      <c r="K179" s="241">
        <f>SUM(K180:K183)</f>
        <v>0</v>
      </c>
      <c r="L179" s="241"/>
      <c r="M179" s="241">
        <f>SUM(M180:M183)</f>
        <v>0</v>
      </c>
      <c r="N179" s="240"/>
      <c r="O179" s="240">
        <f>SUM(O180:O183)</f>
        <v>3.62</v>
      </c>
      <c r="P179" s="240"/>
      <c r="Q179" s="240">
        <f>SUM(Q180:Q183)</f>
        <v>0</v>
      </c>
      <c r="R179" s="241"/>
      <c r="S179" s="241"/>
      <c r="T179" s="241"/>
      <c r="U179" s="241"/>
      <c r="V179" s="241">
        <f>SUM(V180:V183)</f>
        <v>0</v>
      </c>
      <c r="W179" s="241"/>
      <c r="X179" s="241"/>
      <c r="Y179" s="241"/>
      <c r="AG179" t="s">
        <v>123</v>
      </c>
    </row>
    <row r="180" spans="1:60" outlineLevel="1" x14ac:dyDescent="0.2">
      <c r="A180" s="249">
        <v>61</v>
      </c>
      <c r="B180" s="250" t="s">
        <v>419</v>
      </c>
      <c r="C180" s="262" t="s">
        <v>668</v>
      </c>
      <c r="D180" s="251" t="s">
        <v>166</v>
      </c>
      <c r="E180" s="252">
        <v>5.5</v>
      </c>
      <c r="F180" s="253"/>
      <c r="G180" s="254">
        <f>ROUND(E180*F180,2)</f>
        <v>0</v>
      </c>
      <c r="H180" s="231"/>
      <c r="I180" s="230">
        <f>ROUND(E180*H180,2)</f>
        <v>0</v>
      </c>
      <c r="J180" s="231"/>
      <c r="K180" s="230">
        <f>ROUND(E180*J180,2)</f>
        <v>0</v>
      </c>
      <c r="L180" s="230">
        <v>21</v>
      </c>
      <c r="M180" s="230">
        <f>G180*(1+L180/100)</f>
        <v>0</v>
      </c>
      <c r="N180" s="229">
        <v>0.46866000000000002</v>
      </c>
      <c r="O180" s="229">
        <f>ROUND(E180*N180,2)</f>
        <v>2.58</v>
      </c>
      <c r="P180" s="229">
        <v>0</v>
      </c>
      <c r="Q180" s="229">
        <f>ROUND(E180*P180,2)</f>
        <v>0</v>
      </c>
      <c r="R180" s="230"/>
      <c r="S180" s="230" t="s">
        <v>127</v>
      </c>
      <c r="T180" s="230" t="s">
        <v>415</v>
      </c>
      <c r="U180" s="230">
        <v>0</v>
      </c>
      <c r="V180" s="230">
        <f>ROUND(E180*U180,2)</f>
        <v>0</v>
      </c>
      <c r="W180" s="230"/>
      <c r="X180" s="230" t="s">
        <v>416</v>
      </c>
      <c r="Y180" s="230" t="s">
        <v>129</v>
      </c>
      <c r="Z180" s="210"/>
      <c r="AA180" s="210"/>
      <c r="AB180" s="210"/>
      <c r="AC180" s="210"/>
      <c r="AD180" s="210"/>
      <c r="AE180" s="210"/>
      <c r="AF180" s="210"/>
      <c r="AG180" s="210" t="s">
        <v>417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2" x14ac:dyDescent="0.2">
      <c r="A181" s="227"/>
      <c r="B181" s="228"/>
      <c r="C181" s="263" t="s">
        <v>669</v>
      </c>
      <c r="D181" s="232"/>
      <c r="E181" s="233">
        <v>5.5</v>
      </c>
      <c r="F181" s="230"/>
      <c r="G181" s="230"/>
      <c r="H181" s="230"/>
      <c r="I181" s="230"/>
      <c r="J181" s="230"/>
      <c r="K181" s="230"/>
      <c r="L181" s="230"/>
      <c r="M181" s="230"/>
      <c r="N181" s="229"/>
      <c r="O181" s="229"/>
      <c r="P181" s="229"/>
      <c r="Q181" s="229"/>
      <c r="R181" s="230"/>
      <c r="S181" s="230"/>
      <c r="T181" s="230"/>
      <c r="U181" s="230"/>
      <c r="V181" s="230"/>
      <c r="W181" s="230"/>
      <c r="X181" s="230"/>
      <c r="Y181" s="230"/>
      <c r="Z181" s="210"/>
      <c r="AA181" s="210"/>
      <c r="AB181" s="210"/>
      <c r="AC181" s="210"/>
      <c r="AD181" s="210"/>
      <c r="AE181" s="210"/>
      <c r="AF181" s="210"/>
      <c r="AG181" s="210" t="s">
        <v>132</v>
      </c>
      <c r="AH181" s="210">
        <v>0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1" x14ac:dyDescent="0.2">
      <c r="A182" s="249">
        <v>62</v>
      </c>
      <c r="B182" s="250" t="s">
        <v>422</v>
      </c>
      <c r="C182" s="262" t="s">
        <v>423</v>
      </c>
      <c r="D182" s="251" t="s">
        <v>166</v>
      </c>
      <c r="E182" s="252">
        <v>2</v>
      </c>
      <c r="F182" s="253"/>
      <c r="G182" s="254">
        <f>ROUND(E182*F182,2)</f>
        <v>0</v>
      </c>
      <c r="H182" s="231"/>
      <c r="I182" s="230">
        <f>ROUND(E182*H182,2)</f>
        <v>0</v>
      </c>
      <c r="J182" s="231"/>
      <c r="K182" s="230">
        <f>ROUND(E182*J182,2)</f>
        <v>0</v>
      </c>
      <c r="L182" s="230">
        <v>21</v>
      </c>
      <c r="M182" s="230">
        <f>G182*(1+L182/100)</f>
        <v>0</v>
      </c>
      <c r="N182" s="229">
        <v>0.51870000000000005</v>
      </c>
      <c r="O182" s="229">
        <f>ROUND(E182*N182,2)</f>
        <v>1.04</v>
      </c>
      <c r="P182" s="229">
        <v>0</v>
      </c>
      <c r="Q182" s="229">
        <f>ROUND(E182*P182,2)</f>
        <v>0</v>
      </c>
      <c r="R182" s="230"/>
      <c r="S182" s="230" t="s">
        <v>127</v>
      </c>
      <c r="T182" s="230" t="s">
        <v>415</v>
      </c>
      <c r="U182" s="230">
        <v>0</v>
      </c>
      <c r="V182" s="230">
        <f>ROUND(E182*U182,2)</f>
        <v>0</v>
      </c>
      <c r="W182" s="230"/>
      <c r="X182" s="230" t="s">
        <v>416</v>
      </c>
      <c r="Y182" s="230" t="s">
        <v>129</v>
      </c>
      <c r="Z182" s="210"/>
      <c r="AA182" s="210"/>
      <c r="AB182" s="210"/>
      <c r="AC182" s="210"/>
      <c r="AD182" s="210"/>
      <c r="AE182" s="210"/>
      <c r="AF182" s="210"/>
      <c r="AG182" s="210" t="s">
        <v>417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2" x14ac:dyDescent="0.2">
      <c r="A183" s="227"/>
      <c r="B183" s="228"/>
      <c r="C183" s="263" t="s">
        <v>670</v>
      </c>
      <c r="D183" s="232"/>
      <c r="E183" s="233">
        <v>2</v>
      </c>
      <c r="F183" s="230"/>
      <c r="G183" s="230"/>
      <c r="H183" s="230"/>
      <c r="I183" s="230"/>
      <c r="J183" s="230"/>
      <c r="K183" s="230"/>
      <c r="L183" s="230"/>
      <c r="M183" s="230"/>
      <c r="N183" s="229"/>
      <c r="O183" s="229"/>
      <c r="P183" s="229"/>
      <c r="Q183" s="229"/>
      <c r="R183" s="230"/>
      <c r="S183" s="230"/>
      <c r="T183" s="230"/>
      <c r="U183" s="230"/>
      <c r="V183" s="230"/>
      <c r="W183" s="230"/>
      <c r="X183" s="230"/>
      <c r="Y183" s="230"/>
      <c r="Z183" s="210"/>
      <c r="AA183" s="210"/>
      <c r="AB183" s="210"/>
      <c r="AC183" s="210"/>
      <c r="AD183" s="210"/>
      <c r="AE183" s="210"/>
      <c r="AF183" s="210"/>
      <c r="AG183" s="210" t="s">
        <v>132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x14ac:dyDescent="0.2">
      <c r="A184" s="242" t="s">
        <v>122</v>
      </c>
      <c r="B184" s="243" t="s">
        <v>82</v>
      </c>
      <c r="C184" s="261" t="s">
        <v>83</v>
      </c>
      <c r="D184" s="244"/>
      <c r="E184" s="245"/>
      <c r="F184" s="246"/>
      <c r="G184" s="247">
        <f>SUMIF(AG185:AG212,"&lt;&gt;NOR",G185:G212)</f>
        <v>0</v>
      </c>
      <c r="H184" s="241"/>
      <c r="I184" s="241">
        <f>SUM(I185:I212)</f>
        <v>0</v>
      </c>
      <c r="J184" s="241"/>
      <c r="K184" s="241">
        <f>SUM(K185:K212)</f>
        <v>0</v>
      </c>
      <c r="L184" s="241"/>
      <c r="M184" s="241">
        <f>SUM(M185:M212)</f>
        <v>0</v>
      </c>
      <c r="N184" s="240"/>
      <c r="O184" s="240">
        <f>SUM(O185:O212)</f>
        <v>25.06</v>
      </c>
      <c r="P184" s="240"/>
      <c r="Q184" s="240">
        <f>SUM(Q185:Q212)</f>
        <v>0</v>
      </c>
      <c r="R184" s="241"/>
      <c r="S184" s="241"/>
      <c r="T184" s="241"/>
      <c r="U184" s="241"/>
      <c r="V184" s="241">
        <f>SUM(V185:V212)</f>
        <v>23.020000000000003</v>
      </c>
      <c r="W184" s="241"/>
      <c r="X184" s="241"/>
      <c r="Y184" s="241"/>
      <c r="AG184" t="s">
        <v>123</v>
      </c>
    </row>
    <row r="185" spans="1:60" outlineLevel="1" x14ac:dyDescent="0.2">
      <c r="A185" s="255">
        <v>63</v>
      </c>
      <c r="B185" s="256" t="s">
        <v>443</v>
      </c>
      <c r="C185" s="267" t="s">
        <v>444</v>
      </c>
      <c r="D185" s="257" t="s">
        <v>327</v>
      </c>
      <c r="E185" s="258">
        <v>1</v>
      </c>
      <c r="F185" s="259"/>
      <c r="G185" s="260">
        <f>ROUND(E185*F185,2)</f>
        <v>0</v>
      </c>
      <c r="H185" s="231"/>
      <c r="I185" s="230">
        <f>ROUND(E185*H185,2)</f>
        <v>0</v>
      </c>
      <c r="J185" s="231"/>
      <c r="K185" s="230">
        <f>ROUND(E185*J185,2)</f>
        <v>0</v>
      </c>
      <c r="L185" s="230">
        <v>21</v>
      </c>
      <c r="M185" s="230">
        <f>G185*(1+L185/100)</f>
        <v>0</v>
      </c>
      <c r="N185" s="229">
        <v>0.25080000000000002</v>
      </c>
      <c r="O185" s="229">
        <f>ROUND(E185*N185,2)</f>
        <v>0.25</v>
      </c>
      <c r="P185" s="229">
        <v>0</v>
      </c>
      <c r="Q185" s="229">
        <f>ROUND(E185*P185,2)</f>
        <v>0</v>
      </c>
      <c r="R185" s="230"/>
      <c r="S185" s="230" t="s">
        <v>127</v>
      </c>
      <c r="T185" s="230" t="s">
        <v>127</v>
      </c>
      <c r="U185" s="230">
        <v>0.81799999999999995</v>
      </c>
      <c r="V185" s="230">
        <f>ROUND(E185*U185,2)</f>
        <v>0.82</v>
      </c>
      <c r="W185" s="230"/>
      <c r="X185" s="230" t="s">
        <v>128</v>
      </c>
      <c r="Y185" s="230" t="s">
        <v>129</v>
      </c>
      <c r="Z185" s="210"/>
      <c r="AA185" s="210"/>
      <c r="AB185" s="210"/>
      <c r="AC185" s="210"/>
      <c r="AD185" s="210"/>
      <c r="AE185" s="210"/>
      <c r="AF185" s="210"/>
      <c r="AG185" s="210" t="s">
        <v>130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ht="22.5" outlineLevel="1" x14ac:dyDescent="0.2">
      <c r="A186" s="249">
        <v>64</v>
      </c>
      <c r="B186" s="250" t="s">
        <v>446</v>
      </c>
      <c r="C186" s="262" t="s">
        <v>447</v>
      </c>
      <c r="D186" s="251" t="s">
        <v>327</v>
      </c>
      <c r="E186" s="252">
        <v>2</v>
      </c>
      <c r="F186" s="253"/>
      <c r="G186" s="254">
        <f>ROUND(E186*F186,2)</f>
        <v>0</v>
      </c>
      <c r="H186" s="231"/>
      <c r="I186" s="230">
        <f>ROUND(E186*H186,2)</f>
        <v>0</v>
      </c>
      <c r="J186" s="231"/>
      <c r="K186" s="230">
        <f>ROUND(E186*J186,2)</f>
        <v>0</v>
      </c>
      <c r="L186" s="230">
        <v>21</v>
      </c>
      <c r="M186" s="230">
        <f>G186*(1+L186/100)</f>
        <v>0</v>
      </c>
      <c r="N186" s="229">
        <v>0</v>
      </c>
      <c r="O186" s="229">
        <f>ROUND(E186*N186,2)</f>
        <v>0</v>
      </c>
      <c r="P186" s="229">
        <v>0</v>
      </c>
      <c r="Q186" s="229">
        <f>ROUND(E186*P186,2)</f>
        <v>0</v>
      </c>
      <c r="R186" s="230"/>
      <c r="S186" s="230" t="s">
        <v>127</v>
      </c>
      <c r="T186" s="230" t="s">
        <v>127</v>
      </c>
      <c r="U186" s="230">
        <v>0.2</v>
      </c>
      <c r="V186" s="230">
        <f>ROUND(E186*U186,2)</f>
        <v>0.4</v>
      </c>
      <c r="W186" s="230"/>
      <c r="X186" s="230" t="s">
        <v>128</v>
      </c>
      <c r="Y186" s="230" t="s">
        <v>129</v>
      </c>
      <c r="Z186" s="210"/>
      <c r="AA186" s="210"/>
      <c r="AB186" s="210"/>
      <c r="AC186" s="210"/>
      <c r="AD186" s="210"/>
      <c r="AE186" s="210"/>
      <c r="AF186" s="210"/>
      <c r="AG186" s="210" t="s">
        <v>130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2" x14ac:dyDescent="0.2">
      <c r="A187" s="227"/>
      <c r="B187" s="228"/>
      <c r="C187" s="263" t="s">
        <v>671</v>
      </c>
      <c r="D187" s="232"/>
      <c r="E187" s="233">
        <v>1</v>
      </c>
      <c r="F187" s="230"/>
      <c r="G187" s="230"/>
      <c r="H187" s="230"/>
      <c r="I187" s="230"/>
      <c r="J187" s="230"/>
      <c r="K187" s="230"/>
      <c r="L187" s="230"/>
      <c r="M187" s="230"/>
      <c r="N187" s="229"/>
      <c r="O187" s="229"/>
      <c r="P187" s="229"/>
      <c r="Q187" s="229"/>
      <c r="R187" s="230"/>
      <c r="S187" s="230"/>
      <c r="T187" s="230"/>
      <c r="U187" s="230"/>
      <c r="V187" s="230"/>
      <c r="W187" s="230"/>
      <c r="X187" s="230"/>
      <c r="Y187" s="230"/>
      <c r="Z187" s="210"/>
      <c r="AA187" s="210"/>
      <c r="AB187" s="210"/>
      <c r="AC187" s="210"/>
      <c r="AD187" s="210"/>
      <c r="AE187" s="210"/>
      <c r="AF187" s="210"/>
      <c r="AG187" s="210" t="s">
        <v>132</v>
      </c>
      <c r="AH187" s="210">
        <v>0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3" x14ac:dyDescent="0.2">
      <c r="A188" s="227"/>
      <c r="B188" s="228"/>
      <c r="C188" s="263" t="s">
        <v>672</v>
      </c>
      <c r="D188" s="232"/>
      <c r="E188" s="233">
        <v>1</v>
      </c>
      <c r="F188" s="230"/>
      <c r="G188" s="230"/>
      <c r="H188" s="230"/>
      <c r="I188" s="230"/>
      <c r="J188" s="230"/>
      <c r="K188" s="230"/>
      <c r="L188" s="230"/>
      <c r="M188" s="230"/>
      <c r="N188" s="229"/>
      <c r="O188" s="229"/>
      <c r="P188" s="229"/>
      <c r="Q188" s="229"/>
      <c r="R188" s="230"/>
      <c r="S188" s="230"/>
      <c r="T188" s="230"/>
      <c r="U188" s="230"/>
      <c r="V188" s="230"/>
      <c r="W188" s="230"/>
      <c r="X188" s="230"/>
      <c r="Y188" s="230"/>
      <c r="Z188" s="210"/>
      <c r="AA188" s="210"/>
      <c r="AB188" s="210"/>
      <c r="AC188" s="210"/>
      <c r="AD188" s="210"/>
      <c r="AE188" s="210"/>
      <c r="AF188" s="210"/>
      <c r="AG188" s="210" t="s">
        <v>132</v>
      </c>
      <c r="AH188" s="210">
        <v>0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ht="22.5" outlineLevel="1" x14ac:dyDescent="0.2">
      <c r="A189" s="249">
        <v>65</v>
      </c>
      <c r="B189" s="250" t="s">
        <v>449</v>
      </c>
      <c r="C189" s="262" t="s">
        <v>450</v>
      </c>
      <c r="D189" s="251" t="s">
        <v>166</v>
      </c>
      <c r="E189" s="252">
        <v>43.73</v>
      </c>
      <c r="F189" s="253"/>
      <c r="G189" s="254">
        <f>ROUND(E189*F189,2)</f>
        <v>0</v>
      </c>
      <c r="H189" s="231"/>
      <c r="I189" s="230">
        <f>ROUND(E189*H189,2)</f>
        <v>0</v>
      </c>
      <c r="J189" s="231"/>
      <c r="K189" s="230">
        <f>ROUND(E189*J189,2)</f>
        <v>0</v>
      </c>
      <c r="L189" s="230">
        <v>21</v>
      </c>
      <c r="M189" s="230">
        <f>G189*(1+L189/100)</f>
        <v>0</v>
      </c>
      <c r="N189" s="229">
        <v>0.12472</v>
      </c>
      <c r="O189" s="229">
        <f>ROUND(E189*N189,2)</f>
        <v>5.45</v>
      </c>
      <c r="P189" s="229">
        <v>0</v>
      </c>
      <c r="Q189" s="229">
        <f>ROUND(E189*P189,2)</f>
        <v>0</v>
      </c>
      <c r="R189" s="230"/>
      <c r="S189" s="230" t="s">
        <v>127</v>
      </c>
      <c r="T189" s="230" t="s">
        <v>127</v>
      </c>
      <c r="U189" s="230">
        <v>0.14000000000000001</v>
      </c>
      <c r="V189" s="230">
        <f>ROUND(E189*U189,2)</f>
        <v>6.12</v>
      </c>
      <c r="W189" s="230"/>
      <c r="X189" s="230" t="s">
        <v>128</v>
      </c>
      <c r="Y189" s="230" t="s">
        <v>129</v>
      </c>
      <c r="Z189" s="210"/>
      <c r="AA189" s="210"/>
      <c r="AB189" s="210"/>
      <c r="AC189" s="210"/>
      <c r="AD189" s="210"/>
      <c r="AE189" s="210"/>
      <c r="AF189" s="210"/>
      <c r="AG189" s="210" t="s">
        <v>130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2" x14ac:dyDescent="0.2">
      <c r="A190" s="227"/>
      <c r="B190" s="228"/>
      <c r="C190" s="263" t="s">
        <v>673</v>
      </c>
      <c r="D190" s="232"/>
      <c r="E190" s="233">
        <v>15.75</v>
      </c>
      <c r="F190" s="230"/>
      <c r="G190" s="230"/>
      <c r="H190" s="230"/>
      <c r="I190" s="230"/>
      <c r="J190" s="230"/>
      <c r="K190" s="230"/>
      <c r="L190" s="230"/>
      <c r="M190" s="230"/>
      <c r="N190" s="229"/>
      <c r="O190" s="229"/>
      <c r="P190" s="229"/>
      <c r="Q190" s="229"/>
      <c r="R190" s="230"/>
      <c r="S190" s="230"/>
      <c r="T190" s="230"/>
      <c r="U190" s="230"/>
      <c r="V190" s="230"/>
      <c r="W190" s="230"/>
      <c r="X190" s="230"/>
      <c r="Y190" s="230"/>
      <c r="Z190" s="210"/>
      <c r="AA190" s="210"/>
      <c r="AB190" s="210"/>
      <c r="AC190" s="210"/>
      <c r="AD190" s="210"/>
      <c r="AE190" s="210"/>
      <c r="AF190" s="210"/>
      <c r="AG190" s="210" t="s">
        <v>132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3" x14ac:dyDescent="0.2">
      <c r="A191" s="227"/>
      <c r="B191" s="228"/>
      <c r="C191" s="263" t="s">
        <v>674</v>
      </c>
      <c r="D191" s="232"/>
      <c r="E191" s="233">
        <v>9.98</v>
      </c>
      <c r="F191" s="230"/>
      <c r="G191" s="230"/>
      <c r="H191" s="230"/>
      <c r="I191" s="230"/>
      <c r="J191" s="230"/>
      <c r="K191" s="230"/>
      <c r="L191" s="230"/>
      <c r="M191" s="230"/>
      <c r="N191" s="229"/>
      <c r="O191" s="229"/>
      <c r="P191" s="229"/>
      <c r="Q191" s="229"/>
      <c r="R191" s="230"/>
      <c r="S191" s="230"/>
      <c r="T191" s="230"/>
      <c r="U191" s="230"/>
      <c r="V191" s="230"/>
      <c r="W191" s="230"/>
      <c r="X191" s="230"/>
      <c r="Y191" s="230"/>
      <c r="Z191" s="210"/>
      <c r="AA191" s="210"/>
      <c r="AB191" s="210"/>
      <c r="AC191" s="210"/>
      <c r="AD191" s="210"/>
      <c r="AE191" s="210"/>
      <c r="AF191" s="210"/>
      <c r="AG191" s="210" t="s">
        <v>132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3" x14ac:dyDescent="0.2">
      <c r="A192" s="227"/>
      <c r="B192" s="228"/>
      <c r="C192" s="263" t="s">
        <v>675</v>
      </c>
      <c r="D192" s="232"/>
      <c r="E192" s="233">
        <v>18</v>
      </c>
      <c r="F192" s="230"/>
      <c r="G192" s="230"/>
      <c r="H192" s="230"/>
      <c r="I192" s="230"/>
      <c r="J192" s="230"/>
      <c r="K192" s="230"/>
      <c r="L192" s="230"/>
      <c r="M192" s="230"/>
      <c r="N192" s="229"/>
      <c r="O192" s="229"/>
      <c r="P192" s="229"/>
      <c r="Q192" s="229"/>
      <c r="R192" s="230"/>
      <c r="S192" s="230"/>
      <c r="T192" s="230"/>
      <c r="U192" s="230"/>
      <c r="V192" s="230"/>
      <c r="W192" s="230"/>
      <c r="X192" s="230"/>
      <c r="Y192" s="230"/>
      <c r="Z192" s="210"/>
      <c r="AA192" s="210"/>
      <c r="AB192" s="210"/>
      <c r="AC192" s="210"/>
      <c r="AD192" s="210"/>
      <c r="AE192" s="210"/>
      <c r="AF192" s="210"/>
      <c r="AG192" s="210" t="s">
        <v>132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ht="22.5" outlineLevel="1" x14ac:dyDescent="0.2">
      <c r="A193" s="249">
        <v>66</v>
      </c>
      <c r="B193" s="250" t="s">
        <v>453</v>
      </c>
      <c r="C193" s="262" t="s">
        <v>676</v>
      </c>
      <c r="D193" s="251" t="s">
        <v>166</v>
      </c>
      <c r="E193" s="252">
        <v>36.4</v>
      </c>
      <c r="F193" s="253"/>
      <c r="G193" s="254">
        <f>ROUND(E193*F193,2)</f>
        <v>0</v>
      </c>
      <c r="H193" s="231"/>
      <c r="I193" s="230">
        <f>ROUND(E193*H193,2)</f>
        <v>0</v>
      </c>
      <c r="J193" s="231"/>
      <c r="K193" s="230">
        <f>ROUND(E193*J193,2)</f>
        <v>0</v>
      </c>
      <c r="L193" s="230">
        <v>21</v>
      </c>
      <c r="M193" s="230">
        <f>G193*(1+L193/100)</f>
        <v>0</v>
      </c>
      <c r="N193" s="229">
        <v>0.188</v>
      </c>
      <c r="O193" s="229">
        <f>ROUND(E193*N193,2)</f>
        <v>6.84</v>
      </c>
      <c r="P193" s="229">
        <v>0</v>
      </c>
      <c r="Q193" s="229">
        <f>ROUND(E193*P193,2)</f>
        <v>0</v>
      </c>
      <c r="R193" s="230"/>
      <c r="S193" s="230" t="s">
        <v>127</v>
      </c>
      <c r="T193" s="230" t="s">
        <v>127</v>
      </c>
      <c r="U193" s="230">
        <v>0.27200000000000002</v>
      </c>
      <c r="V193" s="230">
        <f>ROUND(E193*U193,2)</f>
        <v>9.9</v>
      </c>
      <c r="W193" s="230"/>
      <c r="X193" s="230" t="s">
        <v>128</v>
      </c>
      <c r="Y193" s="230" t="s">
        <v>129</v>
      </c>
      <c r="Z193" s="210"/>
      <c r="AA193" s="210"/>
      <c r="AB193" s="210"/>
      <c r="AC193" s="210"/>
      <c r="AD193" s="210"/>
      <c r="AE193" s="210"/>
      <c r="AF193" s="210"/>
      <c r="AG193" s="210" t="s">
        <v>130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2" x14ac:dyDescent="0.2">
      <c r="A194" s="227"/>
      <c r="B194" s="228"/>
      <c r="C194" s="263" t="s">
        <v>677</v>
      </c>
      <c r="D194" s="232"/>
      <c r="E194" s="233">
        <v>36.4</v>
      </c>
      <c r="F194" s="230"/>
      <c r="G194" s="230"/>
      <c r="H194" s="230"/>
      <c r="I194" s="230"/>
      <c r="J194" s="230"/>
      <c r="K194" s="230"/>
      <c r="L194" s="230"/>
      <c r="M194" s="230"/>
      <c r="N194" s="229"/>
      <c r="O194" s="229"/>
      <c r="P194" s="229"/>
      <c r="Q194" s="229"/>
      <c r="R194" s="230"/>
      <c r="S194" s="230"/>
      <c r="T194" s="230"/>
      <c r="U194" s="230"/>
      <c r="V194" s="230"/>
      <c r="W194" s="230"/>
      <c r="X194" s="230"/>
      <c r="Y194" s="230"/>
      <c r="Z194" s="210"/>
      <c r="AA194" s="210"/>
      <c r="AB194" s="210"/>
      <c r="AC194" s="210"/>
      <c r="AD194" s="210"/>
      <c r="AE194" s="210"/>
      <c r="AF194" s="210"/>
      <c r="AG194" s="210" t="s">
        <v>132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1" x14ac:dyDescent="0.2">
      <c r="A195" s="249">
        <v>67</v>
      </c>
      <c r="B195" s="250" t="s">
        <v>462</v>
      </c>
      <c r="C195" s="262" t="s">
        <v>463</v>
      </c>
      <c r="D195" s="251" t="s">
        <v>184</v>
      </c>
      <c r="E195" s="252">
        <v>4.0065</v>
      </c>
      <c r="F195" s="253"/>
      <c r="G195" s="254">
        <f>ROUND(E195*F195,2)</f>
        <v>0</v>
      </c>
      <c r="H195" s="231"/>
      <c r="I195" s="230">
        <f>ROUND(E195*H195,2)</f>
        <v>0</v>
      </c>
      <c r="J195" s="231"/>
      <c r="K195" s="230">
        <f>ROUND(E195*J195,2)</f>
        <v>0</v>
      </c>
      <c r="L195" s="230">
        <v>21</v>
      </c>
      <c r="M195" s="230">
        <f>G195*(1+L195/100)</f>
        <v>0</v>
      </c>
      <c r="N195" s="229">
        <v>2.5249999999999999</v>
      </c>
      <c r="O195" s="229">
        <f>ROUND(E195*N195,2)</f>
        <v>10.119999999999999</v>
      </c>
      <c r="P195" s="229">
        <v>0</v>
      </c>
      <c r="Q195" s="229">
        <f>ROUND(E195*P195,2)</f>
        <v>0</v>
      </c>
      <c r="R195" s="230"/>
      <c r="S195" s="230" t="s">
        <v>127</v>
      </c>
      <c r="T195" s="230" t="s">
        <v>127</v>
      </c>
      <c r="U195" s="230">
        <v>1.4419999999999999</v>
      </c>
      <c r="V195" s="230">
        <f>ROUND(E195*U195,2)</f>
        <v>5.78</v>
      </c>
      <c r="W195" s="230"/>
      <c r="X195" s="230" t="s">
        <v>128</v>
      </c>
      <c r="Y195" s="230" t="s">
        <v>129</v>
      </c>
      <c r="Z195" s="210"/>
      <c r="AA195" s="210"/>
      <c r="AB195" s="210"/>
      <c r="AC195" s="210"/>
      <c r="AD195" s="210"/>
      <c r="AE195" s="210"/>
      <c r="AF195" s="210"/>
      <c r="AG195" s="210" t="s">
        <v>130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2" x14ac:dyDescent="0.2">
      <c r="A196" s="227"/>
      <c r="B196" s="228"/>
      <c r="C196" s="263" t="s">
        <v>678</v>
      </c>
      <c r="D196" s="232"/>
      <c r="E196" s="233">
        <v>1.82</v>
      </c>
      <c r="F196" s="230"/>
      <c r="G196" s="230"/>
      <c r="H196" s="230"/>
      <c r="I196" s="230"/>
      <c r="J196" s="230"/>
      <c r="K196" s="230"/>
      <c r="L196" s="230"/>
      <c r="M196" s="230"/>
      <c r="N196" s="229"/>
      <c r="O196" s="229"/>
      <c r="P196" s="229"/>
      <c r="Q196" s="229"/>
      <c r="R196" s="230"/>
      <c r="S196" s="230"/>
      <c r="T196" s="230"/>
      <c r="U196" s="230"/>
      <c r="V196" s="230"/>
      <c r="W196" s="230"/>
      <c r="X196" s="230"/>
      <c r="Y196" s="230"/>
      <c r="Z196" s="210"/>
      <c r="AA196" s="210"/>
      <c r="AB196" s="210"/>
      <c r="AC196" s="210"/>
      <c r="AD196" s="210"/>
      <c r="AE196" s="210"/>
      <c r="AF196" s="210"/>
      <c r="AG196" s="210" t="s">
        <v>132</v>
      </c>
      <c r="AH196" s="210">
        <v>5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3" x14ac:dyDescent="0.2">
      <c r="A197" s="227"/>
      <c r="B197" s="228"/>
      <c r="C197" s="263" t="s">
        <v>679</v>
      </c>
      <c r="D197" s="232"/>
      <c r="E197" s="233">
        <v>2.1865000000000001</v>
      </c>
      <c r="F197" s="230"/>
      <c r="G197" s="230"/>
      <c r="H197" s="230"/>
      <c r="I197" s="230"/>
      <c r="J197" s="230"/>
      <c r="K197" s="230"/>
      <c r="L197" s="230"/>
      <c r="M197" s="230"/>
      <c r="N197" s="229"/>
      <c r="O197" s="229"/>
      <c r="P197" s="229"/>
      <c r="Q197" s="229"/>
      <c r="R197" s="230"/>
      <c r="S197" s="230"/>
      <c r="T197" s="230"/>
      <c r="U197" s="230"/>
      <c r="V197" s="230"/>
      <c r="W197" s="230"/>
      <c r="X197" s="230"/>
      <c r="Y197" s="230"/>
      <c r="Z197" s="210"/>
      <c r="AA197" s="210"/>
      <c r="AB197" s="210"/>
      <c r="AC197" s="210"/>
      <c r="AD197" s="210"/>
      <c r="AE197" s="210"/>
      <c r="AF197" s="210"/>
      <c r="AG197" s="210" t="s">
        <v>132</v>
      </c>
      <c r="AH197" s="210">
        <v>5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1" x14ac:dyDescent="0.2">
      <c r="A198" s="255">
        <v>68</v>
      </c>
      <c r="B198" s="256" t="s">
        <v>680</v>
      </c>
      <c r="C198" s="267" t="s">
        <v>681</v>
      </c>
      <c r="D198" s="257" t="s">
        <v>327</v>
      </c>
      <c r="E198" s="258">
        <v>1</v>
      </c>
      <c r="F198" s="259"/>
      <c r="G198" s="260">
        <f>ROUND(E198*F198,2)</f>
        <v>0</v>
      </c>
      <c r="H198" s="231"/>
      <c r="I198" s="230">
        <f>ROUND(E198*H198,2)</f>
        <v>0</v>
      </c>
      <c r="J198" s="231"/>
      <c r="K198" s="230">
        <f>ROUND(E198*J198,2)</f>
        <v>0</v>
      </c>
      <c r="L198" s="230">
        <v>21</v>
      </c>
      <c r="M198" s="230">
        <f>G198*(1+L198/100)</f>
        <v>0</v>
      </c>
      <c r="N198" s="229">
        <v>5.1000000000000004E-3</v>
      </c>
      <c r="O198" s="229">
        <f>ROUND(E198*N198,2)</f>
        <v>0.01</v>
      </c>
      <c r="P198" s="229">
        <v>0</v>
      </c>
      <c r="Q198" s="229">
        <f>ROUND(E198*P198,2)</f>
        <v>0</v>
      </c>
      <c r="R198" s="230" t="s">
        <v>290</v>
      </c>
      <c r="S198" s="230" t="s">
        <v>127</v>
      </c>
      <c r="T198" s="230" t="s">
        <v>127</v>
      </c>
      <c r="U198" s="230">
        <v>0</v>
      </c>
      <c r="V198" s="230">
        <f>ROUND(E198*U198,2)</f>
        <v>0</v>
      </c>
      <c r="W198" s="230"/>
      <c r="X198" s="230" t="s">
        <v>291</v>
      </c>
      <c r="Y198" s="230" t="s">
        <v>129</v>
      </c>
      <c r="Z198" s="210"/>
      <c r="AA198" s="210"/>
      <c r="AB198" s="210"/>
      <c r="AC198" s="210"/>
      <c r="AD198" s="210"/>
      <c r="AE198" s="210"/>
      <c r="AF198" s="210"/>
      <c r="AG198" s="210" t="s">
        <v>292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1" x14ac:dyDescent="0.2">
      <c r="A199" s="255">
        <v>69</v>
      </c>
      <c r="B199" s="256" t="s">
        <v>682</v>
      </c>
      <c r="C199" s="267" t="s">
        <v>683</v>
      </c>
      <c r="D199" s="257" t="s">
        <v>327</v>
      </c>
      <c r="E199" s="258">
        <v>1</v>
      </c>
      <c r="F199" s="259"/>
      <c r="G199" s="260">
        <f>ROUND(E199*F199,2)</f>
        <v>0</v>
      </c>
      <c r="H199" s="231"/>
      <c r="I199" s="230">
        <f>ROUND(E199*H199,2)</f>
        <v>0</v>
      </c>
      <c r="J199" s="231"/>
      <c r="K199" s="230">
        <f>ROUND(E199*J199,2)</f>
        <v>0</v>
      </c>
      <c r="L199" s="230">
        <v>21</v>
      </c>
      <c r="M199" s="230">
        <f>G199*(1+L199/100)</f>
        <v>0</v>
      </c>
      <c r="N199" s="229">
        <v>5.1000000000000004E-3</v>
      </c>
      <c r="O199" s="229">
        <f>ROUND(E199*N199,2)</f>
        <v>0.01</v>
      </c>
      <c r="P199" s="229">
        <v>0</v>
      </c>
      <c r="Q199" s="229">
        <f>ROUND(E199*P199,2)</f>
        <v>0</v>
      </c>
      <c r="R199" s="230" t="s">
        <v>290</v>
      </c>
      <c r="S199" s="230" t="s">
        <v>127</v>
      </c>
      <c r="T199" s="230" t="s">
        <v>127</v>
      </c>
      <c r="U199" s="230">
        <v>0</v>
      </c>
      <c r="V199" s="230">
        <f>ROUND(E199*U199,2)</f>
        <v>0</v>
      </c>
      <c r="W199" s="230"/>
      <c r="X199" s="230" t="s">
        <v>291</v>
      </c>
      <c r="Y199" s="230" t="s">
        <v>129</v>
      </c>
      <c r="Z199" s="210"/>
      <c r="AA199" s="210"/>
      <c r="AB199" s="210"/>
      <c r="AC199" s="210"/>
      <c r="AD199" s="210"/>
      <c r="AE199" s="210"/>
      <c r="AF199" s="210"/>
      <c r="AG199" s="210" t="s">
        <v>292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1" x14ac:dyDescent="0.2">
      <c r="A200" s="255">
        <v>70</v>
      </c>
      <c r="B200" s="256" t="s">
        <v>684</v>
      </c>
      <c r="C200" s="267" t="s">
        <v>685</v>
      </c>
      <c r="D200" s="257" t="s">
        <v>327</v>
      </c>
      <c r="E200" s="258">
        <v>1</v>
      </c>
      <c r="F200" s="259"/>
      <c r="G200" s="260">
        <f>ROUND(E200*F200,2)</f>
        <v>0</v>
      </c>
      <c r="H200" s="231"/>
      <c r="I200" s="230">
        <f>ROUND(E200*H200,2)</f>
        <v>0</v>
      </c>
      <c r="J200" s="231"/>
      <c r="K200" s="230">
        <f>ROUND(E200*J200,2)</f>
        <v>0</v>
      </c>
      <c r="L200" s="230">
        <v>21</v>
      </c>
      <c r="M200" s="230">
        <f>G200*(1+L200/100)</f>
        <v>0</v>
      </c>
      <c r="N200" s="229">
        <v>0</v>
      </c>
      <c r="O200" s="229">
        <f>ROUND(E200*N200,2)</f>
        <v>0</v>
      </c>
      <c r="P200" s="229">
        <v>0</v>
      </c>
      <c r="Q200" s="229">
        <f>ROUND(E200*P200,2)</f>
        <v>0</v>
      </c>
      <c r="R200" s="230" t="s">
        <v>290</v>
      </c>
      <c r="S200" s="230" t="s">
        <v>127</v>
      </c>
      <c r="T200" s="230" t="s">
        <v>127</v>
      </c>
      <c r="U200" s="230">
        <v>0</v>
      </c>
      <c r="V200" s="230">
        <f>ROUND(E200*U200,2)</f>
        <v>0</v>
      </c>
      <c r="W200" s="230"/>
      <c r="X200" s="230" t="s">
        <v>291</v>
      </c>
      <c r="Y200" s="230" t="s">
        <v>129</v>
      </c>
      <c r="Z200" s="210"/>
      <c r="AA200" s="210"/>
      <c r="AB200" s="210"/>
      <c r="AC200" s="210"/>
      <c r="AD200" s="210"/>
      <c r="AE200" s="210"/>
      <c r="AF200" s="210"/>
      <c r="AG200" s="210" t="s">
        <v>292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1" x14ac:dyDescent="0.2">
      <c r="A201" s="255">
        <v>71</v>
      </c>
      <c r="B201" s="256" t="s">
        <v>478</v>
      </c>
      <c r="C201" s="267" t="s">
        <v>479</v>
      </c>
      <c r="D201" s="257" t="s">
        <v>327</v>
      </c>
      <c r="E201" s="258">
        <v>1</v>
      </c>
      <c r="F201" s="259"/>
      <c r="G201" s="260">
        <f>ROUND(E201*F201,2)</f>
        <v>0</v>
      </c>
      <c r="H201" s="231"/>
      <c r="I201" s="230">
        <f>ROUND(E201*H201,2)</f>
        <v>0</v>
      </c>
      <c r="J201" s="231"/>
      <c r="K201" s="230">
        <f>ROUND(E201*J201,2)</f>
        <v>0</v>
      </c>
      <c r="L201" s="230">
        <v>21</v>
      </c>
      <c r="M201" s="230">
        <f>G201*(1+L201/100)</f>
        <v>0</v>
      </c>
      <c r="N201" s="229">
        <v>0</v>
      </c>
      <c r="O201" s="229">
        <f>ROUND(E201*N201,2)</f>
        <v>0</v>
      </c>
      <c r="P201" s="229">
        <v>0</v>
      </c>
      <c r="Q201" s="229">
        <f>ROUND(E201*P201,2)</f>
        <v>0</v>
      </c>
      <c r="R201" s="230" t="s">
        <v>290</v>
      </c>
      <c r="S201" s="230" t="s">
        <v>127</v>
      </c>
      <c r="T201" s="230" t="s">
        <v>127</v>
      </c>
      <c r="U201" s="230">
        <v>0</v>
      </c>
      <c r="V201" s="230">
        <f>ROUND(E201*U201,2)</f>
        <v>0</v>
      </c>
      <c r="W201" s="230"/>
      <c r="X201" s="230" t="s">
        <v>291</v>
      </c>
      <c r="Y201" s="230" t="s">
        <v>129</v>
      </c>
      <c r="Z201" s="210"/>
      <c r="AA201" s="210"/>
      <c r="AB201" s="210"/>
      <c r="AC201" s="210"/>
      <c r="AD201" s="210"/>
      <c r="AE201" s="210"/>
      <c r="AF201" s="210"/>
      <c r="AG201" s="210" t="s">
        <v>292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1" x14ac:dyDescent="0.2">
      <c r="A202" s="249">
        <v>72</v>
      </c>
      <c r="B202" s="250" t="s">
        <v>480</v>
      </c>
      <c r="C202" s="262" t="s">
        <v>481</v>
      </c>
      <c r="D202" s="251" t="s">
        <v>327</v>
      </c>
      <c r="E202" s="252">
        <v>4</v>
      </c>
      <c r="F202" s="253"/>
      <c r="G202" s="254">
        <f>ROUND(E202*F202,2)</f>
        <v>0</v>
      </c>
      <c r="H202" s="231"/>
      <c r="I202" s="230">
        <f>ROUND(E202*H202,2)</f>
        <v>0</v>
      </c>
      <c r="J202" s="231"/>
      <c r="K202" s="230">
        <f>ROUND(E202*J202,2)</f>
        <v>0</v>
      </c>
      <c r="L202" s="230">
        <v>21</v>
      </c>
      <c r="M202" s="230">
        <f>G202*(1+L202/100)</f>
        <v>0</v>
      </c>
      <c r="N202" s="229">
        <v>0</v>
      </c>
      <c r="O202" s="229">
        <f>ROUND(E202*N202,2)</f>
        <v>0</v>
      </c>
      <c r="P202" s="229">
        <v>0</v>
      </c>
      <c r="Q202" s="229">
        <f>ROUND(E202*P202,2)</f>
        <v>0</v>
      </c>
      <c r="R202" s="230" t="s">
        <v>290</v>
      </c>
      <c r="S202" s="230" t="s">
        <v>127</v>
      </c>
      <c r="T202" s="230" t="s">
        <v>127</v>
      </c>
      <c r="U202" s="230">
        <v>0</v>
      </c>
      <c r="V202" s="230">
        <f>ROUND(E202*U202,2)</f>
        <v>0</v>
      </c>
      <c r="W202" s="230"/>
      <c r="X202" s="230" t="s">
        <v>291</v>
      </c>
      <c r="Y202" s="230" t="s">
        <v>129</v>
      </c>
      <c r="Z202" s="210"/>
      <c r="AA202" s="210"/>
      <c r="AB202" s="210"/>
      <c r="AC202" s="210"/>
      <c r="AD202" s="210"/>
      <c r="AE202" s="210"/>
      <c r="AF202" s="210"/>
      <c r="AG202" s="210" t="s">
        <v>292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2" x14ac:dyDescent="0.2">
      <c r="A203" s="227"/>
      <c r="B203" s="228"/>
      <c r="C203" s="263" t="s">
        <v>686</v>
      </c>
      <c r="D203" s="232"/>
      <c r="E203" s="233">
        <v>4</v>
      </c>
      <c r="F203" s="230"/>
      <c r="G203" s="230"/>
      <c r="H203" s="230"/>
      <c r="I203" s="230"/>
      <c r="J203" s="230"/>
      <c r="K203" s="230"/>
      <c r="L203" s="230"/>
      <c r="M203" s="230"/>
      <c r="N203" s="229"/>
      <c r="O203" s="229"/>
      <c r="P203" s="229"/>
      <c r="Q203" s="229"/>
      <c r="R203" s="230"/>
      <c r="S203" s="230"/>
      <c r="T203" s="230"/>
      <c r="U203" s="230"/>
      <c r="V203" s="230"/>
      <c r="W203" s="230"/>
      <c r="X203" s="230"/>
      <c r="Y203" s="230"/>
      <c r="Z203" s="210"/>
      <c r="AA203" s="210"/>
      <c r="AB203" s="210"/>
      <c r="AC203" s="210"/>
      <c r="AD203" s="210"/>
      <c r="AE203" s="210"/>
      <c r="AF203" s="210"/>
      <c r="AG203" s="210" t="s">
        <v>132</v>
      </c>
      <c r="AH203" s="210">
        <v>0</v>
      </c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1" x14ac:dyDescent="0.2">
      <c r="A204" s="255">
        <v>73</v>
      </c>
      <c r="B204" s="256" t="s">
        <v>687</v>
      </c>
      <c r="C204" s="267" t="s">
        <v>688</v>
      </c>
      <c r="D204" s="257" t="s">
        <v>327</v>
      </c>
      <c r="E204" s="258">
        <v>1</v>
      </c>
      <c r="F204" s="259"/>
      <c r="G204" s="260">
        <f>ROUND(E204*F204,2)</f>
        <v>0</v>
      </c>
      <c r="H204" s="231"/>
      <c r="I204" s="230">
        <f>ROUND(E204*H204,2)</f>
        <v>0</v>
      </c>
      <c r="J204" s="231"/>
      <c r="K204" s="230">
        <f>ROUND(E204*J204,2)</f>
        <v>0</v>
      </c>
      <c r="L204" s="230">
        <v>21</v>
      </c>
      <c r="M204" s="230">
        <f>G204*(1+L204/100)</f>
        <v>0</v>
      </c>
      <c r="N204" s="229">
        <v>0</v>
      </c>
      <c r="O204" s="229">
        <f>ROUND(E204*N204,2)</f>
        <v>0</v>
      </c>
      <c r="P204" s="229">
        <v>0</v>
      </c>
      <c r="Q204" s="229">
        <f>ROUND(E204*P204,2)</f>
        <v>0</v>
      </c>
      <c r="R204" s="230" t="s">
        <v>290</v>
      </c>
      <c r="S204" s="230" t="s">
        <v>127</v>
      </c>
      <c r="T204" s="230" t="s">
        <v>127</v>
      </c>
      <c r="U204" s="230">
        <v>0</v>
      </c>
      <c r="V204" s="230">
        <f>ROUND(E204*U204,2)</f>
        <v>0</v>
      </c>
      <c r="W204" s="230"/>
      <c r="X204" s="230" t="s">
        <v>291</v>
      </c>
      <c r="Y204" s="230" t="s">
        <v>129</v>
      </c>
      <c r="Z204" s="210"/>
      <c r="AA204" s="210"/>
      <c r="AB204" s="210"/>
      <c r="AC204" s="210"/>
      <c r="AD204" s="210"/>
      <c r="AE204" s="210"/>
      <c r="AF204" s="210"/>
      <c r="AG204" s="210" t="s">
        <v>292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ht="22.5" outlineLevel="1" x14ac:dyDescent="0.2">
      <c r="A205" s="249">
        <v>74</v>
      </c>
      <c r="B205" s="250" t="s">
        <v>484</v>
      </c>
      <c r="C205" s="262" t="s">
        <v>485</v>
      </c>
      <c r="D205" s="251" t="s">
        <v>327</v>
      </c>
      <c r="E205" s="252">
        <v>12.18</v>
      </c>
      <c r="F205" s="253"/>
      <c r="G205" s="254">
        <f>ROUND(E205*F205,2)</f>
        <v>0</v>
      </c>
      <c r="H205" s="231"/>
      <c r="I205" s="230">
        <f>ROUND(E205*H205,2)</f>
        <v>0</v>
      </c>
      <c r="J205" s="231"/>
      <c r="K205" s="230">
        <f>ROUND(E205*J205,2)</f>
        <v>0</v>
      </c>
      <c r="L205" s="230">
        <v>21</v>
      </c>
      <c r="M205" s="230">
        <f>G205*(1+L205/100)</f>
        <v>0</v>
      </c>
      <c r="N205" s="229">
        <v>0.08</v>
      </c>
      <c r="O205" s="229">
        <f>ROUND(E205*N205,2)</f>
        <v>0.97</v>
      </c>
      <c r="P205" s="229">
        <v>0</v>
      </c>
      <c r="Q205" s="229">
        <f>ROUND(E205*P205,2)</f>
        <v>0</v>
      </c>
      <c r="R205" s="230" t="s">
        <v>290</v>
      </c>
      <c r="S205" s="230" t="s">
        <v>127</v>
      </c>
      <c r="T205" s="230" t="s">
        <v>127</v>
      </c>
      <c r="U205" s="230">
        <v>0</v>
      </c>
      <c r="V205" s="230">
        <f>ROUND(E205*U205,2)</f>
        <v>0</v>
      </c>
      <c r="W205" s="230"/>
      <c r="X205" s="230" t="s">
        <v>291</v>
      </c>
      <c r="Y205" s="230" t="s">
        <v>129</v>
      </c>
      <c r="Z205" s="210"/>
      <c r="AA205" s="210"/>
      <c r="AB205" s="210"/>
      <c r="AC205" s="210"/>
      <c r="AD205" s="210"/>
      <c r="AE205" s="210"/>
      <c r="AF205" s="210"/>
      <c r="AG205" s="210" t="s">
        <v>292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2" x14ac:dyDescent="0.2">
      <c r="A206" s="227"/>
      <c r="B206" s="228"/>
      <c r="C206" s="263" t="s">
        <v>689</v>
      </c>
      <c r="D206" s="232"/>
      <c r="E206" s="233">
        <v>11.6</v>
      </c>
      <c r="F206" s="230"/>
      <c r="G206" s="230"/>
      <c r="H206" s="230"/>
      <c r="I206" s="230"/>
      <c r="J206" s="230"/>
      <c r="K206" s="230"/>
      <c r="L206" s="230"/>
      <c r="M206" s="230"/>
      <c r="N206" s="229"/>
      <c r="O206" s="229"/>
      <c r="P206" s="229"/>
      <c r="Q206" s="229"/>
      <c r="R206" s="230"/>
      <c r="S206" s="230"/>
      <c r="T206" s="230"/>
      <c r="U206" s="230"/>
      <c r="V206" s="230"/>
      <c r="W206" s="230"/>
      <c r="X206" s="230"/>
      <c r="Y206" s="230"/>
      <c r="Z206" s="210"/>
      <c r="AA206" s="210"/>
      <c r="AB206" s="210"/>
      <c r="AC206" s="210"/>
      <c r="AD206" s="210"/>
      <c r="AE206" s="210"/>
      <c r="AF206" s="210"/>
      <c r="AG206" s="210" t="s">
        <v>132</v>
      </c>
      <c r="AH206" s="210">
        <v>0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3" x14ac:dyDescent="0.2">
      <c r="A207" s="227"/>
      <c r="B207" s="228"/>
      <c r="C207" s="268" t="s">
        <v>383</v>
      </c>
      <c r="D207" s="238"/>
      <c r="E207" s="239">
        <v>0.57999999999999996</v>
      </c>
      <c r="F207" s="230"/>
      <c r="G207" s="230"/>
      <c r="H207" s="230"/>
      <c r="I207" s="230"/>
      <c r="J207" s="230"/>
      <c r="K207" s="230"/>
      <c r="L207" s="230"/>
      <c r="M207" s="230"/>
      <c r="N207" s="229"/>
      <c r="O207" s="229"/>
      <c r="P207" s="229"/>
      <c r="Q207" s="229"/>
      <c r="R207" s="230"/>
      <c r="S207" s="230"/>
      <c r="T207" s="230"/>
      <c r="U207" s="230"/>
      <c r="V207" s="230"/>
      <c r="W207" s="230"/>
      <c r="X207" s="230"/>
      <c r="Y207" s="230"/>
      <c r="Z207" s="210"/>
      <c r="AA207" s="210"/>
      <c r="AB207" s="210"/>
      <c r="AC207" s="210"/>
      <c r="AD207" s="210"/>
      <c r="AE207" s="210"/>
      <c r="AF207" s="210"/>
      <c r="AG207" s="210" t="s">
        <v>132</v>
      </c>
      <c r="AH207" s="210">
        <v>4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ht="22.5" outlineLevel="1" x14ac:dyDescent="0.2">
      <c r="A208" s="249">
        <v>75</v>
      </c>
      <c r="B208" s="250" t="s">
        <v>486</v>
      </c>
      <c r="C208" s="262" t="s">
        <v>487</v>
      </c>
      <c r="D208" s="251" t="s">
        <v>327</v>
      </c>
      <c r="E208" s="252">
        <v>23.1</v>
      </c>
      <c r="F208" s="253"/>
      <c r="G208" s="254">
        <f>ROUND(E208*F208,2)</f>
        <v>0</v>
      </c>
      <c r="H208" s="231"/>
      <c r="I208" s="230">
        <f>ROUND(E208*H208,2)</f>
        <v>0</v>
      </c>
      <c r="J208" s="231"/>
      <c r="K208" s="230">
        <f>ROUND(E208*J208,2)</f>
        <v>0</v>
      </c>
      <c r="L208" s="230">
        <v>21</v>
      </c>
      <c r="M208" s="230">
        <f>G208*(1+L208/100)</f>
        <v>0</v>
      </c>
      <c r="N208" s="229">
        <v>5.1999999999999998E-2</v>
      </c>
      <c r="O208" s="229">
        <f>ROUND(E208*N208,2)</f>
        <v>1.2</v>
      </c>
      <c r="P208" s="229">
        <v>0</v>
      </c>
      <c r="Q208" s="229">
        <f>ROUND(E208*P208,2)</f>
        <v>0</v>
      </c>
      <c r="R208" s="230" t="s">
        <v>290</v>
      </c>
      <c r="S208" s="230" t="s">
        <v>127</v>
      </c>
      <c r="T208" s="230" t="s">
        <v>127</v>
      </c>
      <c r="U208" s="230">
        <v>0</v>
      </c>
      <c r="V208" s="230">
        <f>ROUND(E208*U208,2)</f>
        <v>0</v>
      </c>
      <c r="W208" s="230"/>
      <c r="X208" s="230" t="s">
        <v>291</v>
      </c>
      <c r="Y208" s="230" t="s">
        <v>129</v>
      </c>
      <c r="Z208" s="210"/>
      <c r="AA208" s="210"/>
      <c r="AB208" s="210"/>
      <c r="AC208" s="210"/>
      <c r="AD208" s="210"/>
      <c r="AE208" s="210"/>
      <c r="AF208" s="210"/>
      <c r="AG208" s="210" t="s">
        <v>292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2" x14ac:dyDescent="0.2">
      <c r="A209" s="227"/>
      <c r="B209" s="228"/>
      <c r="C209" s="263" t="s">
        <v>690</v>
      </c>
      <c r="D209" s="232"/>
      <c r="E209" s="233">
        <v>22</v>
      </c>
      <c r="F209" s="230"/>
      <c r="G209" s="230"/>
      <c r="H209" s="230"/>
      <c r="I209" s="230"/>
      <c r="J209" s="230"/>
      <c r="K209" s="230"/>
      <c r="L209" s="230"/>
      <c r="M209" s="230"/>
      <c r="N209" s="229"/>
      <c r="O209" s="229"/>
      <c r="P209" s="229"/>
      <c r="Q209" s="229"/>
      <c r="R209" s="230"/>
      <c r="S209" s="230"/>
      <c r="T209" s="230"/>
      <c r="U209" s="230"/>
      <c r="V209" s="230"/>
      <c r="W209" s="230"/>
      <c r="X209" s="230"/>
      <c r="Y209" s="230"/>
      <c r="Z209" s="210"/>
      <c r="AA209" s="210"/>
      <c r="AB209" s="210"/>
      <c r="AC209" s="210"/>
      <c r="AD209" s="210"/>
      <c r="AE209" s="210"/>
      <c r="AF209" s="210"/>
      <c r="AG209" s="210" t="s">
        <v>132</v>
      </c>
      <c r="AH209" s="210">
        <v>0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3" x14ac:dyDescent="0.2">
      <c r="A210" s="227"/>
      <c r="B210" s="228"/>
      <c r="C210" s="268" t="s">
        <v>383</v>
      </c>
      <c r="D210" s="238"/>
      <c r="E210" s="239">
        <v>1.1000000000000001</v>
      </c>
      <c r="F210" s="230"/>
      <c r="G210" s="230"/>
      <c r="H210" s="230"/>
      <c r="I210" s="230"/>
      <c r="J210" s="230"/>
      <c r="K210" s="230"/>
      <c r="L210" s="230"/>
      <c r="M210" s="230"/>
      <c r="N210" s="229"/>
      <c r="O210" s="229"/>
      <c r="P210" s="229"/>
      <c r="Q210" s="229"/>
      <c r="R210" s="230"/>
      <c r="S210" s="230"/>
      <c r="T210" s="230"/>
      <c r="U210" s="230"/>
      <c r="V210" s="230"/>
      <c r="W210" s="230"/>
      <c r="X210" s="230"/>
      <c r="Y210" s="230"/>
      <c r="Z210" s="210"/>
      <c r="AA210" s="210"/>
      <c r="AB210" s="210"/>
      <c r="AC210" s="210"/>
      <c r="AD210" s="210"/>
      <c r="AE210" s="210"/>
      <c r="AF210" s="210"/>
      <c r="AG210" s="210" t="s">
        <v>132</v>
      </c>
      <c r="AH210" s="210">
        <v>4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ht="22.5" outlineLevel="1" x14ac:dyDescent="0.2">
      <c r="A211" s="255">
        <v>76</v>
      </c>
      <c r="B211" s="256" t="s">
        <v>488</v>
      </c>
      <c r="C211" s="267" t="s">
        <v>489</v>
      </c>
      <c r="D211" s="257" t="s">
        <v>327</v>
      </c>
      <c r="E211" s="258">
        <v>1</v>
      </c>
      <c r="F211" s="259"/>
      <c r="G211" s="260">
        <f>ROUND(E211*F211,2)</f>
        <v>0</v>
      </c>
      <c r="H211" s="231"/>
      <c r="I211" s="230">
        <f>ROUND(E211*H211,2)</f>
        <v>0</v>
      </c>
      <c r="J211" s="231"/>
      <c r="K211" s="230">
        <f>ROUND(E211*J211,2)</f>
        <v>0</v>
      </c>
      <c r="L211" s="230">
        <v>21</v>
      </c>
      <c r="M211" s="230">
        <f>G211*(1+L211/100)</f>
        <v>0</v>
      </c>
      <c r="N211" s="229">
        <v>6.9000000000000006E-2</v>
      </c>
      <c r="O211" s="229">
        <f>ROUND(E211*N211,2)</f>
        <v>7.0000000000000007E-2</v>
      </c>
      <c r="P211" s="229">
        <v>0</v>
      </c>
      <c r="Q211" s="229">
        <f>ROUND(E211*P211,2)</f>
        <v>0</v>
      </c>
      <c r="R211" s="230" t="s">
        <v>290</v>
      </c>
      <c r="S211" s="230" t="s">
        <v>127</v>
      </c>
      <c r="T211" s="230" t="s">
        <v>127</v>
      </c>
      <c r="U211" s="230">
        <v>0</v>
      </c>
      <c r="V211" s="230">
        <f>ROUND(E211*U211,2)</f>
        <v>0</v>
      </c>
      <c r="W211" s="230"/>
      <c r="X211" s="230" t="s">
        <v>291</v>
      </c>
      <c r="Y211" s="230" t="s">
        <v>129</v>
      </c>
      <c r="Z211" s="210"/>
      <c r="AA211" s="210"/>
      <c r="AB211" s="210"/>
      <c r="AC211" s="210"/>
      <c r="AD211" s="210"/>
      <c r="AE211" s="210"/>
      <c r="AF211" s="210"/>
      <c r="AG211" s="210" t="s">
        <v>292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ht="22.5" outlineLevel="1" x14ac:dyDescent="0.2">
      <c r="A212" s="255">
        <v>77</v>
      </c>
      <c r="B212" s="256" t="s">
        <v>491</v>
      </c>
      <c r="C212" s="267" t="s">
        <v>492</v>
      </c>
      <c r="D212" s="257" t="s">
        <v>327</v>
      </c>
      <c r="E212" s="258">
        <v>2</v>
      </c>
      <c r="F212" s="259"/>
      <c r="G212" s="260">
        <f>ROUND(E212*F212,2)</f>
        <v>0</v>
      </c>
      <c r="H212" s="231"/>
      <c r="I212" s="230">
        <f>ROUND(E212*H212,2)</f>
        <v>0</v>
      </c>
      <c r="J212" s="231"/>
      <c r="K212" s="230">
        <f>ROUND(E212*J212,2)</f>
        <v>0</v>
      </c>
      <c r="L212" s="230">
        <v>21</v>
      </c>
      <c r="M212" s="230">
        <f>G212*(1+L212/100)</f>
        <v>0</v>
      </c>
      <c r="N212" s="229">
        <v>6.9000000000000006E-2</v>
      </c>
      <c r="O212" s="229">
        <f>ROUND(E212*N212,2)</f>
        <v>0.14000000000000001</v>
      </c>
      <c r="P212" s="229">
        <v>0</v>
      </c>
      <c r="Q212" s="229">
        <f>ROUND(E212*P212,2)</f>
        <v>0</v>
      </c>
      <c r="R212" s="230" t="s">
        <v>290</v>
      </c>
      <c r="S212" s="230" t="s">
        <v>127</v>
      </c>
      <c r="T212" s="230" t="s">
        <v>127</v>
      </c>
      <c r="U212" s="230">
        <v>0</v>
      </c>
      <c r="V212" s="230">
        <f>ROUND(E212*U212,2)</f>
        <v>0</v>
      </c>
      <c r="W212" s="230"/>
      <c r="X212" s="230" t="s">
        <v>291</v>
      </c>
      <c r="Y212" s="230" t="s">
        <v>129</v>
      </c>
      <c r="Z212" s="210"/>
      <c r="AA212" s="210"/>
      <c r="AB212" s="210"/>
      <c r="AC212" s="210"/>
      <c r="AD212" s="210"/>
      <c r="AE212" s="210"/>
      <c r="AF212" s="210"/>
      <c r="AG212" s="210" t="s">
        <v>292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x14ac:dyDescent="0.2">
      <c r="A213" s="242" t="s">
        <v>122</v>
      </c>
      <c r="B213" s="243" t="s">
        <v>86</v>
      </c>
      <c r="C213" s="261" t="s">
        <v>87</v>
      </c>
      <c r="D213" s="244"/>
      <c r="E213" s="245"/>
      <c r="F213" s="246"/>
      <c r="G213" s="247">
        <f>SUMIF(AG214:AG214,"&lt;&gt;NOR",G214:G214)</f>
        <v>0</v>
      </c>
      <c r="H213" s="241"/>
      <c r="I213" s="241">
        <f>SUM(I214:I214)</f>
        <v>0</v>
      </c>
      <c r="J213" s="241"/>
      <c r="K213" s="241">
        <f>SUM(K214:K214)</f>
        <v>0</v>
      </c>
      <c r="L213" s="241"/>
      <c r="M213" s="241">
        <f>SUM(M214:M214)</f>
        <v>0</v>
      </c>
      <c r="N213" s="240"/>
      <c r="O213" s="240">
        <f>SUM(O214:O214)</f>
        <v>0</v>
      </c>
      <c r="P213" s="240"/>
      <c r="Q213" s="240">
        <f>SUM(Q214:Q214)</f>
        <v>0</v>
      </c>
      <c r="R213" s="241"/>
      <c r="S213" s="241"/>
      <c r="T213" s="241"/>
      <c r="U213" s="241"/>
      <c r="V213" s="241">
        <f>SUM(V214:V214)</f>
        <v>11.98</v>
      </c>
      <c r="W213" s="241"/>
      <c r="X213" s="241"/>
      <c r="Y213" s="241"/>
      <c r="AG213" t="s">
        <v>123</v>
      </c>
    </row>
    <row r="214" spans="1:60" outlineLevel="1" x14ac:dyDescent="0.2">
      <c r="A214" s="255">
        <v>78</v>
      </c>
      <c r="B214" s="256" t="s">
        <v>509</v>
      </c>
      <c r="C214" s="267" t="s">
        <v>510</v>
      </c>
      <c r="D214" s="257" t="s">
        <v>300</v>
      </c>
      <c r="E214" s="258">
        <v>748.86734000000001</v>
      </c>
      <c r="F214" s="259"/>
      <c r="G214" s="260">
        <f>ROUND(E214*F214,2)</f>
        <v>0</v>
      </c>
      <c r="H214" s="231"/>
      <c r="I214" s="230">
        <f>ROUND(E214*H214,2)</f>
        <v>0</v>
      </c>
      <c r="J214" s="231"/>
      <c r="K214" s="230">
        <f>ROUND(E214*J214,2)</f>
        <v>0</v>
      </c>
      <c r="L214" s="230">
        <v>21</v>
      </c>
      <c r="M214" s="230">
        <f>G214*(1+L214/100)</f>
        <v>0</v>
      </c>
      <c r="N214" s="229">
        <v>0</v>
      </c>
      <c r="O214" s="229">
        <f>ROUND(E214*N214,2)</f>
        <v>0</v>
      </c>
      <c r="P214" s="229">
        <v>0</v>
      </c>
      <c r="Q214" s="229">
        <f>ROUND(E214*P214,2)</f>
        <v>0</v>
      </c>
      <c r="R214" s="230"/>
      <c r="S214" s="230" t="s">
        <v>127</v>
      </c>
      <c r="T214" s="230" t="s">
        <v>127</v>
      </c>
      <c r="U214" s="230">
        <v>1.6E-2</v>
      </c>
      <c r="V214" s="230">
        <f>ROUND(E214*U214,2)</f>
        <v>11.98</v>
      </c>
      <c r="W214" s="230"/>
      <c r="X214" s="230" t="s">
        <v>511</v>
      </c>
      <c r="Y214" s="230" t="s">
        <v>129</v>
      </c>
      <c r="Z214" s="210"/>
      <c r="AA214" s="210"/>
      <c r="AB214" s="210"/>
      <c r="AC214" s="210"/>
      <c r="AD214" s="210"/>
      <c r="AE214" s="210"/>
      <c r="AF214" s="210"/>
      <c r="AG214" s="210" t="s">
        <v>512</v>
      </c>
      <c r="AH214" s="210"/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x14ac:dyDescent="0.2">
      <c r="A215" s="242" t="s">
        <v>122</v>
      </c>
      <c r="B215" s="243" t="s">
        <v>91</v>
      </c>
      <c r="C215" s="261" t="s">
        <v>92</v>
      </c>
      <c r="D215" s="244"/>
      <c r="E215" s="245"/>
      <c r="F215" s="246"/>
      <c r="G215" s="247">
        <f>SUMIF(AG216:AG225,"&lt;&gt;NOR",G216:G225)</f>
        <v>0</v>
      </c>
      <c r="H215" s="241"/>
      <c r="I215" s="241">
        <f>SUM(I216:I225)</f>
        <v>0</v>
      </c>
      <c r="J215" s="241"/>
      <c r="K215" s="241">
        <f>SUM(K216:K225)</f>
        <v>0</v>
      </c>
      <c r="L215" s="241"/>
      <c r="M215" s="241">
        <f>SUM(M216:M225)</f>
        <v>0</v>
      </c>
      <c r="N215" s="240"/>
      <c r="O215" s="240">
        <f>SUM(O216:O225)</f>
        <v>0</v>
      </c>
      <c r="P215" s="240"/>
      <c r="Q215" s="240">
        <f>SUM(Q216:Q225)</f>
        <v>0</v>
      </c>
      <c r="R215" s="241"/>
      <c r="S215" s="241"/>
      <c r="T215" s="241"/>
      <c r="U215" s="241"/>
      <c r="V215" s="241">
        <f>SUM(V216:V225)</f>
        <v>53.69</v>
      </c>
      <c r="W215" s="241"/>
      <c r="X215" s="241"/>
      <c r="Y215" s="241"/>
      <c r="AG215" t="s">
        <v>123</v>
      </c>
    </row>
    <row r="216" spans="1:60" ht="22.5" outlineLevel="1" x14ac:dyDescent="0.2">
      <c r="A216" s="249">
        <v>79</v>
      </c>
      <c r="B216" s="250" t="s">
        <v>513</v>
      </c>
      <c r="C216" s="262" t="s">
        <v>514</v>
      </c>
      <c r="D216" s="251" t="s">
        <v>300</v>
      </c>
      <c r="E216" s="252">
        <v>2.19</v>
      </c>
      <c r="F216" s="253"/>
      <c r="G216" s="254">
        <f>ROUND(E216*F216,2)</f>
        <v>0</v>
      </c>
      <c r="H216" s="231"/>
      <c r="I216" s="230">
        <f>ROUND(E216*H216,2)</f>
        <v>0</v>
      </c>
      <c r="J216" s="231"/>
      <c r="K216" s="230">
        <f>ROUND(E216*J216,2)</f>
        <v>0</v>
      </c>
      <c r="L216" s="230">
        <v>21</v>
      </c>
      <c r="M216" s="230">
        <f>G216*(1+L216/100)</f>
        <v>0</v>
      </c>
      <c r="N216" s="229">
        <v>0</v>
      </c>
      <c r="O216" s="229">
        <f>ROUND(E216*N216,2)</f>
        <v>0</v>
      </c>
      <c r="P216" s="229">
        <v>0</v>
      </c>
      <c r="Q216" s="229">
        <f>ROUND(E216*P216,2)</f>
        <v>0</v>
      </c>
      <c r="R216" s="230"/>
      <c r="S216" s="230" t="s">
        <v>127</v>
      </c>
      <c r="T216" s="230" t="s">
        <v>127</v>
      </c>
      <c r="U216" s="230">
        <v>0</v>
      </c>
      <c r="V216" s="230">
        <f>ROUND(E216*U216,2)</f>
        <v>0</v>
      </c>
      <c r="W216" s="230"/>
      <c r="X216" s="230" t="s">
        <v>128</v>
      </c>
      <c r="Y216" s="230" t="s">
        <v>129</v>
      </c>
      <c r="Z216" s="210"/>
      <c r="AA216" s="210"/>
      <c r="AB216" s="210"/>
      <c r="AC216" s="210"/>
      <c r="AD216" s="210"/>
      <c r="AE216" s="210"/>
      <c r="AF216" s="210"/>
      <c r="AG216" s="210" t="s">
        <v>130</v>
      </c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2" x14ac:dyDescent="0.2">
      <c r="A217" s="227"/>
      <c r="B217" s="228"/>
      <c r="C217" s="263" t="s">
        <v>691</v>
      </c>
      <c r="D217" s="232"/>
      <c r="E217" s="233">
        <v>2.19</v>
      </c>
      <c r="F217" s="230"/>
      <c r="G217" s="230"/>
      <c r="H217" s="230"/>
      <c r="I217" s="230"/>
      <c r="J217" s="230"/>
      <c r="K217" s="230"/>
      <c r="L217" s="230"/>
      <c r="M217" s="230"/>
      <c r="N217" s="229"/>
      <c r="O217" s="229"/>
      <c r="P217" s="229"/>
      <c r="Q217" s="229"/>
      <c r="R217" s="230"/>
      <c r="S217" s="230"/>
      <c r="T217" s="230"/>
      <c r="U217" s="230"/>
      <c r="V217" s="230"/>
      <c r="W217" s="230"/>
      <c r="X217" s="230"/>
      <c r="Y217" s="230"/>
      <c r="Z217" s="210"/>
      <c r="AA217" s="210"/>
      <c r="AB217" s="210"/>
      <c r="AC217" s="210"/>
      <c r="AD217" s="210"/>
      <c r="AE217" s="210"/>
      <c r="AF217" s="210"/>
      <c r="AG217" s="210" t="s">
        <v>132</v>
      </c>
      <c r="AH217" s="210">
        <v>0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ht="22.5" outlineLevel="1" x14ac:dyDescent="0.2">
      <c r="A218" s="249">
        <v>80</v>
      </c>
      <c r="B218" s="250" t="s">
        <v>520</v>
      </c>
      <c r="C218" s="262" t="s">
        <v>521</v>
      </c>
      <c r="D218" s="251" t="s">
        <v>300</v>
      </c>
      <c r="E218" s="252">
        <v>1.19</v>
      </c>
      <c r="F218" s="253"/>
      <c r="G218" s="254">
        <f>ROUND(E218*F218,2)</f>
        <v>0</v>
      </c>
      <c r="H218" s="231"/>
      <c r="I218" s="230">
        <f>ROUND(E218*H218,2)</f>
        <v>0</v>
      </c>
      <c r="J218" s="231"/>
      <c r="K218" s="230">
        <f>ROUND(E218*J218,2)</f>
        <v>0</v>
      </c>
      <c r="L218" s="230">
        <v>21</v>
      </c>
      <c r="M218" s="230">
        <f>G218*(1+L218/100)</f>
        <v>0</v>
      </c>
      <c r="N218" s="229">
        <v>0</v>
      </c>
      <c r="O218" s="229">
        <f>ROUND(E218*N218,2)</f>
        <v>0</v>
      </c>
      <c r="P218" s="229">
        <v>0</v>
      </c>
      <c r="Q218" s="229">
        <f>ROUND(E218*P218,2)</f>
        <v>0</v>
      </c>
      <c r="R218" s="230"/>
      <c r="S218" s="230" t="s">
        <v>127</v>
      </c>
      <c r="T218" s="230" t="s">
        <v>127</v>
      </c>
      <c r="U218" s="230">
        <v>0</v>
      </c>
      <c r="V218" s="230">
        <f>ROUND(E218*U218,2)</f>
        <v>0</v>
      </c>
      <c r="W218" s="230"/>
      <c r="X218" s="230" t="s">
        <v>128</v>
      </c>
      <c r="Y218" s="230" t="s">
        <v>129</v>
      </c>
      <c r="Z218" s="210"/>
      <c r="AA218" s="210"/>
      <c r="AB218" s="210"/>
      <c r="AC218" s="210"/>
      <c r="AD218" s="210"/>
      <c r="AE218" s="210"/>
      <c r="AF218" s="210"/>
      <c r="AG218" s="210" t="s">
        <v>130</v>
      </c>
      <c r="AH218" s="210"/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2" x14ac:dyDescent="0.2">
      <c r="A219" s="227"/>
      <c r="B219" s="228"/>
      <c r="C219" s="263" t="s">
        <v>692</v>
      </c>
      <c r="D219" s="232"/>
      <c r="E219" s="233">
        <v>1.19</v>
      </c>
      <c r="F219" s="230"/>
      <c r="G219" s="230"/>
      <c r="H219" s="230"/>
      <c r="I219" s="230"/>
      <c r="J219" s="230"/>
      <c r="K219" s="230"/>
      <c r="L219" s="230"/>
      <c r="M219" s="230"/>
      <c r="N219" s="229"/>
      <c r="O219" s="229"/>
      <c r="P219" s="229"/>
      <c r="Q219" s="229"/>
      <c r="R219" s="230"/>
      <c r="S219" s="230"/>
      <c r="T219" s="230"/>
      <c r="U219" s="230"/>
      <c r="V219" s="230"/>
      <c r="W219" s="230"/>
      <c r="X219" s="230"/>
      <c r="Y219" s="230"/>
      <c r="Z219" s="210"/>
      <c r="AA219" s="210"/>
      <c r="AB219" s="210"/>
      <c r="AC219" s="210"/>
      <c r="AD219" s="210"/>
      <c r="AE219" s="210"/>
      <c r="AF219" s="210"/>
      <c r="AG219" s="210" t="s">
        <v>132</v>
      </c>
      <c r="AH219" s="210">
        <v>0</v>
      </c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1" x14ac:dyDescent="0.2">
      <c r="A220" s="249">
        <v>81</v>
      </c>
      <c r="B220" s="250" t="s">
        <v>524</v>
      </c>
      <c r="C220" s="262" t="s">
        <v>525</v>
      </c>
      <c r="D220" s="251" t="s">
        <v>300</v>
      </c>
      <c r="E220" s="252">
        <v>86.84</v>
      </c>
      <c r="F220" s="253"/>
      <c r="G220" s="254">
        <f>ROUND(E220*F220,2)</f>
        <v>0</v>
      </c>
      <c r="H220" s="231"/>
      <c r="I220" s="230">
        <f>ROUND(E220*H220,2)</f>
        <v>0</v>
      </c>
      <c r="J220" s="231"/>
      <c r="K220" s="230">
        <f>ROUND(E220*J220,2)</f>
        <v>0</v>
      </c>
      <c r="L220" s="230">
        <v>21</v>
      </c>
      <c r="M220" s="230">
        <f>G220*(1+L220/100)</f>
        <v>0</v>
      </c>
      <c r="N220" s="229">
        <v>0</v>
      </c>
      <c r="O220" s="229">
        <f>ROUND(E220*N220,2)</f>
        <v>0</v>
      </c>
      <c r="P220" s="229">
        <v>0</v>
      </c>
      <c r="Q220" s="229">
        <f>ROUND(E220*P220,2)</f>
        <v>0</v>
      </c>
      <c r="R220" s="230"/>
      <c r="S220" s="230" t="s">
        <v>127</v>
      </c>
      <c r="T220" s="230" t="s">
        <v>127</v>
      </c>
      <c r="U220" s="230">
        <v>0</v>
      </c>
      <c r="V220" s="230">
        <f>ROUND(E220*U220,2)</f>
        <v>0</v>
      </c>
      <c r="W220" s="230"/>
      <c r="X220" s="230" t="s">
        <v>128</v>
      </c>
      <c r="Y220" s="230" t="s">
        <v>129</v>
      </c>
      <c r="Z220" s="210"/>
      <c r="AA220" s="210"/>
      <c r="AB220" s="210"/>
      <c r="AC220" s="210"/>
      <c r="AD220" s="210"/>
      <c r="AE220" s="210"/>
      <c r="AF220" s="210"/>
      <c r="AG220" s="210" t="s">
        <v>130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2" x14ac:dyDescent="0.2">
      <c r="A221" s="227"/>
      <c r="B221" s="228"/>
      <c r="C221" s="263" t="s">
        <v>693</v>
      </c>
      <c r="D221" s="232"/>
      <c r="E221" s="233">
        <v>86.84</v>
      </c>
      <c r="F221" s="230"/>
      <c r="G221" s="230"/>
      <c r="H221" s="230"/>
      <c r="I221" s="230"/>
      <c r="J221" s="230"/>
      <c r="K221" s="230"/>
      <c r="L221" s="230"/>
      <c r="M221" s="230"/>
      <c r="N221" s="229"/>
      <c r="O221" s="229"/>
      <c r="P221" s="229"/>
      <c r="Q221" s="229"/>
      <c r="R221" s="230"/>
      <c r="S221" s="230"/>
      <c r="T221" s="230"/>
      <c r="U221" s="230"/>
      <c r="V221" s="230"/>
      <c r="W221" s="230"/>
      <c r="X221" s="230"/>
      <c r="Y221" s="230"/>
      <c r="Z221" s="210"/>
      <c r="AA221" s="210"/>
      <c r="AB221" s="210"/>
      <c r="AC221" s="210"/>
      <c r="AD221" s="210"/>
      <c r="AE221" s="210"/>
      <c r="AF221" s="210"/>
      <c r="AG221" s="210" t="s">
        <v>132</v>
      </c>
      <c r="AH221" s="210">
        <v>0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1" x14ac:dyDescent="0.2">
      <c r="A222" s="255">
        <v>82</v>
      </c>
      <c r="B222" s="256" t="s">
        <v>530</v>
      </c>
      <c r="C222" s="267" t="s">
        <v>531</v>
      </c>
      <c r="D222" s="257" t="s">
        <v>300</v>
      </c>
      <c r="E222" s="258">
        <v>90.239000000000004</v>
      </c>
      <c r="F222" s="259"/>
      <c r="G222" s="260">
        <f>ROUND(E222*F222,2)</f>
        <v>0</v>
      </c>
      <c r="H222" s="231"/>
      <c r="I222" s="230">
        <f>ROUND(E222*H222,2)</f>
        <v>0</v>
      </c>
      <c r="J222" s="231"/>
      <c r="K222" s="230">
        <f>ROUND(E222*J222,2)</f>
        <v>0</v>
      </c>
      <c r="L222" s="230">
        <v>21</v>
      </c>
      <c r="M222" s="230">
        <f>G222*(1+L222/100)</f>
        <v>0</v>
      </c>
      <c r="N222" s="229">
        <v>0</v>
      </c>
      <c r="O222" s="229">
        <f>ROUND(E222*N222,2)</f>
        <v>0</v>
      </c>
      <c r="P222" s="229">
        <v>0</v>
      </c>
      <c r="Q222" s="229">
        <f>ROUND(E222*P222,2)</f>
        <v>0</v>
      </c>
      <c r="R222" s="230"/>
      <c r="S222" s="230" t="s">
        <v>127</v>
      </c>
      <c r="T222" s="230" t="s">
        <v>127</v>
      </c>
      <c r="U222" s="230">
        <v>9.9000000000000005E-2</v>
      </c>
      <c r="V222" s="230">
        <f>ROUND(E222*U222,2)</f>
        <v>8.93</v>
      </c>
      <c r="W222" s="230"/>
      <c r="X222" s="230" t="s">
        <v>532</v>
      </c>
      <c r="Y222" s="230" t="s">
        <v>129</v>
      </c>
      <c r="Z222" s="210"/>
      <c r="AA222" s="210"/>
      <c r="AB222" s="210"/>
      <c r="AC222" s="210"/>
      <c r="AD222" s="210"/>
      <c r="AE222" s="210"/>
      <c r="AF222" s="210"/>
      <c r="AG222" s="210" t="s">
        <v>533</v>
      </c>
      <c r="AH222" s="210"/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1" x14ac:dyDescent="0.2">
      <c r="A223" s="255">
        <v>83</v>
      </c>
      <c r="B223" s="256" t="s">
        <v>534</v>
      </c>
      <c r="C223" s="267" t="s">
        <v>535</v>
      </c>
      <c r="D223" s="257" t="s">
        <v>300</v>
      </c>
      <c r="E223" s="258">
        <v>90.239000000000004</v>
      </c>
      <c r="F223" s="259"/>
      <c r="G223" s="260">
        <f>ROUND(E223*F223,2)</f>
        <v>0</v>
      </c>
      <c r="H223" s="231"/>
      <c r="I223" s="230">
        <f>ROUND(E223*H223,2)</f>
        <v>0</v>
      </c>
      <c r="J223" s="231"/>
      <c r="K223" s="230">
        <f>ROUND(E223*J223,2)</f>
        <v>0</v>
      </c>
      <c r="L223" s="230">
        <v>21</v>
      </c>
      <c r="M223" s="230">
        <f>G223*(1+L223/100)</f>
        <v>0</v>
      </c>
      <c r="N223" s="229">
        <v>0</v>
      </c>
      <c r="O223" s="229">
        <f>ROUND(E223*N223,2)</f>
        <v>0</v>
      </c>
      <c r="P223" s="229">
        <v>0</v>
      </c>
      <c r="Q223" s="229">
        <f>ROUND(E223*P223,2)</f>
        <v>0</v>
      </c>
      <c r="R223" s="230"/>
      <c r="S223" s="230" t="s">
        <v>127</v>
      </c>
      <c r="T223" s="230" t="s">
        <v>127</v>
      </c>
      <c r="U223" s="230">
        <v>0.49</v>
      </c>
      <c r="V223" s="230">
        <f>ROUND(E223*U223,2)</f>
        <v>44.22</v>
      </c>
      <c r="W223" s="230"/>
      <c r="X223" s="230" t="s">
        <v>532</v>
      </c>
      <c r="Y223" s="230" t="s">
        <v>129</v>
      </c>
      <c r="Z223" s="210"/>
      <c r="AA223" s="210"/>
      <c r="AB223" s="210"/>
      <c r="AC223" s="210"/>
      <c r="AD223" s="210"/>
      <c r="AE223" s="210"/>
      <c r="AF223" s="210"/>
      <c r="AG223" s="210" t="s">
        <v>533</v>
      </c>
      <c r="AH223" s="210"/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1" x14ac:dyDescent="0.2">
      <c r="A224" s="255">
        <v>84</v>
      </c>
      <c r="B224" s="256" t="s">
        <v>536</v>
      </c>
      <c r="C224" s="267" t="s">
        <v>537</v>
      </c>
      <c r="D224" s="257" t="s">
        <v>300</v>
      </c>
      <c r="E224" s="258">
        <v>1714.5409999999999</v>
      </c>
      <c r="F224" s="259"/>
      <c r="G224" s="260">
        <f>ROUND(E224*F224,2)</f>
        <v>0</v>
      </c>
      <c r="H224" s="231"/>
      <c r="I224" s="230">
        <f>ROUND(E224*H224,2)</f>
        <v>0</v>
      </c>
      <c r="J224" s="231"/>
      <c r="K224" s="230">
        <f>ROUND(E224*J224,2)</f>
        <v>0</v>
      </c>
      <c r="L224" s="230">
        <v>21</v>
      </c>
      <c r="M224" s="230">
        <f>G224*(1+L224/100)</f>
        <v>0</v>
      </c>
      <c r="N224" s="229">
        <v>0</v>
      </c>
      <c r="O224" s="229">
        <f>ROUND(E224*N224,2)</f>
        <v>0</v>
      </c>
      <c r="P224" s="229">
        <v>0</v>
      </c>
      <c r="Q224" s="229">
        <f>ROUND(E224*P224,2)</f>
        <v>0</v>
      </c>
      <c r="R224" s="230"/>
      <c r="S224" s="230" t="s">
        <v>127</v>
      </c>
      <c r="T224" s="230" t="s">
        <v>127</v>
      </c>
      <c r="U224" s="230">
        <v>0</v>
      </c>
      <c r="V224" s="230">
        <f>ROUND(E224*U224,2)</f>
        <v>0</v>
      </c>
      <c r="W224" s="230"/>
      <c r="X224" s="230" t="s">
        <v>532</v>
      </c>
      <c r="Y224" s="230" t="s">
        <v>129</v>
      </c>
      <c r="Z224" s="210"/>
      <c r="AA224" s="210"/>
      <c r="AB224" s="210"/>
      <c r="AC224" s="210"/>
      <c r="AD224" s="210"/>
      <c r="AE224" s="210"/>
      <c r="AF224" s="210"/>
      <c r="AG224" s="210" t="s">
        <v>533</v>
      </c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1" x14ac:dyDescent="0.2">
      <c r="A225" s="249">
        <v>85</v>
      </c>
      <c r="B225" s="250" t="s">
        <v>538</v>
      </c>
      <c r="C225" s="262" t="s">
        <v>539</v>
      </c>
      <c r="D225" s="251" t="s">
        <v>300</v>
      </c>
      <c r="E225" s="252">
        <v>90.239000000000004</v>
      </c>
      <c r="F225" s="253"/>
      <c r="G225" s="254">
        <f>ROUND(E225*F225,2)</f>
        <v>0</v>
      </c>
      <c r="H225" s="231"/>
      <c r="I225" s="230">
        <f>ROUND(E225*H225,2)</f>
        <v>0</v>
      </c>
      <c r="J225" s="231"/>
      <c r="K225" s="230">
        <f>ROUND(E225*J225,2)</f>
        <v>0</v>
      </c>
      <c r="L225" s="230">
        <v>21</v>
      </c>
      <c r="M225" s="230">
        <f>G225*(1+L225/100)</f>
        <v>0</v>
      </c>
      <c r="N225" s="229">
        <v>0</v>
      </c>
      <c r="O225" s="229">
        <f>ROUND(E225*N225,2)</f>
        <v>0</v>
      </c>
      <c r="P225" s="229">
        <v>0</v>
      </c>
      <c r="Q225" s="229">
        <f>ROUND(E225*P225,2)</f>
        <v>0</v>
      </c>
      <c r="R225" s="230"/>
      <c r="S225" s="230" t="s">
        <v>127</v>
      </c>
      <c r="T225" s="230" t="s">
        <v>127</v>
      </c>
      <c r="U225" s="230">
        <v>6.0000000000000001E-3</v>
      </c>
      <c r="V225" s="230">
        <f>ROUND(E225*U225,2)</f>
        <v>0.54</v>
      </c>
      <c r="W225" s="230"/>
      <c r="X225" s="230" t="s">
        <v>532</v>
      </c>
      <c r="Y225" s="230" t="s">
        <v>129</v>
      </c>
      <c r="Z225" s="210"/>
      <c r="AA225" s="210"/>
      <c r="AB225" s="210"/>
      <c r="AC225" s="210"/>
      <c r="AD225" s="210"/>
      <c r="AE225" s="210"/>
      <c r="AF225" s="210"/>
      <c r="AG225" s="210" t="s">
        <v>533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x14ac:dyDescent="0.2">
      <c r="A226" s="3"/>
      <c r="B226" s="4"/>
      <c r="C226" s="269"/>
      <c r="D226" s="6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AE226">
        <v>15</v>
      </c>
      <c r="AF226">
        <v>21</v>
      </c>
      <c r="AG226" t="s">
        <v>108</v>
      </c>
    </row>
    <row r="227" spans="1:60" x14ac:dyDescent="0.2">
      <c r="A227" s="213"/>
      <c r="B227" s="214" t="s">
        <v>31</v>
      </c>
      <c r="C227" s="270"/>
      <c r="D227" s="215"/>
      <c r="E227" s="216"/>
      <c r="F227" s="216"/>
      <c r="G227" s="248">
        <f>G8+G96+G123+G128+G179+G184+G213+G215</f>
        <v>0</v>
      </c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AE227">
        <f>SUMIF(L7:L225,AE226,G7:G225)</f>
        <v>0</v>
      </c>
      <c r="AF227">
        <f>SUMIF(L7:L225,AF226,G7:G225)</f>
        <v>0</v>
      </c>
      <c r="AG227" t="s">
        <v>540</v>
      </c>
    </row>
    <row r="228" spans="1:60" x14ac:dyDescent="0.2">
      <c r="A228" s="3"/>
      <c r="B228" s="4"/>
      <c r="C228" s="269"/>
      <c r="D228" s="6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60" x14ac:dyDescent="0.2">
      <c r="A229" s="3"/>
      <c r="B229" s="4"/>
      <c r="C229" s="269"/>
      <c r="D229" s="6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60" x14ac:dyDescent="0.2">
      <c r="A230" s="217" t="s">
        <v>541</v>
      </c>
      <c r="B230" s="217"/>
      <c r="C230" s="271"/>
      <c r="D230" s="6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60" x14ac:dyDescent="0.2">
      <c r="A231" s="218"/>
      <c r="B231" s="219"/>
      <c r="C231" s="272"/>
      <c r="D231" s="219"/>
      <c r="E231" s="219"/>
      <c r="F231" s="219"/>
      <c r="G231" s="220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AG231" t="s">
        <v>542</v>
      </c>
    </row>
    <row r="232" spans="1:60" x14ac:dyDescent="0.2">
      <c r="A232" s="221"/>
      <c r="B232" s="222"/>
      <c r="C232" s="273"/>
      <c r="D232" s="222"/>
      <c r="E232" s="222"/>
      <c r="F232" s="222"/>
      <c r="G232" s="22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60" x14ac:dyDescent="0.2">
      <c r="A233" s="221"/>
      <c r="B233" s="222"/>
      <c r="C233" s="273"/>
      <c r="D233" s="222"/>
      <c r="E233" s="222"/>
      <c r="F233" s="222"/>
      <c r="G233" s="22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60" x14ac:dyDescent="0.2">
      <c r="A234" s="221"/>
      <c r="B234" s="222"/>
      <c r="C234" s="273"/>
      <c r="D234" s="222"/>
      <c r="E234" s="222"/>
      <c r="F234" s="222"/>
      <c r="G234" s="22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60" x14ac:dyDescent="0.2">
      <c r="A235" s="224"/>
      <c r="B235" s="225"/>
      <c r="C235" s="274"/>
      <c r="D235" s="225"/>
      <c r="E235" s="225"/>
      <c r="F235" s="225"/>
      <c r="G235" s="226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60" x14ac:dyDescent="0.2">
      <c r="A236" s="3"/>
      <c r="B236" s="4"/>
      <c r="C236" s="269"/>
      <c r="D236" s="6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60" x14ac:dyDescent="0.2">
      <c r="C237" s="275"/>
      <c r="D237" s="10"/>
      <c r="AG237" t="s">
        <v>543</v>
      </c>
    </row>
    <row r="238" spans="1:60" x14ac:dyDescent="0.2">
      <c r="D238" s="10"/>
    </row>
    <row r="239" spans="1:60" x14ac:dyDescent="0.2">
      <c r="D239" s="10"/>
    </row>
    <row r="240" spans="1:60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230:C230"/>
    <mergeCell ref="A231:G23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55B1B-39FE-4420-AB5B-BC398145CBE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96</v>
      </c>
    </row>
    <row r="2" spans="1:60" ht="24.95" customHeight="1" x14ac:dyDescent="0.2">
      <c r="A2" s="196" t="s">
        <v>8</v>
      </c>
      <c r="B2" s="48" t="s">
        <v>44</v>
      </c>
      <c r="C2" s="199" t="s">
        <v>45</v>
      </c>
      <c r="D2" s="197"/>
      <c r="E2" s="197"/>
      <c r="F2" s="197"/>
      <c r="G2" s="198"/>
      <c r="AG2" t="s">
        <v>97</v>
      </c>
    </row>
    <row r="3" spans="1:60" ht="24.95" customHeight="1" x14ac:dyDescent="0.2">
      <c r="A3" s="196" t="s">
        <v>9</v>
      </c>
      <c r="B3" s="48" t="s">
        <v>65</v>
      </c>
      <c r="C3" s="199" t="s">
        <v>66</v>
      </c>
      <c r="D3" s="197"/>
      <c r="E3" s="197"/>
      <c r="F3" s="197"/>
      <c r="G3" s="198"/>
      <c r="AC3" s="174" t="s">
        <v>97</v>
      </c>
      <c r="AG3" t="s">
        <v>98</v>
      </c>
    </row>
    <row r="4" spans="1:60" ht="24.95" customHeight="1" x14ac:dyDescent="0.2">
      <c r="A4" s="200" t="s">
        <v>10</v>
      </c>
      <c r="B4" s="201" t="s">
        <v>61</v>
      </c>
      <c r="C4" s="202" t="s">
        <v>66</v>
      </c>
      <c r="D4" s="203"/>
      <c r="E4" s="203"/>
      <c r="F4" s="203"/>
      <c r="G4" s="204"/>
      <c r="AG4" t="s">
        <v>99</v>
      </c>
    </row>
    <row r="5" spans="1:60" x14ac:dyDescent="0.2">
      <c r="D5" s="10"/>
    </row>
    <row r="6" spans="1:60" ht="38.25" x14ac:dyDescent="0.2">
      <c r="A6" s="206" t="s">
        <v>100</v>
      </c>
      <c r="B6" s="208" t="s">
        <v>101</v>
      </c>
      <c r="C6" s="208" t="s">
        <v>102</v>
      </c>
      <c r="D6" s="207" t="s">
        <v>103</v>
      </c>
      <c r="E6" s="206" t="s">
        <v>104</v>
      </c>
      <c r="F6" s="205" t="s">
        <v>105</v>
      </c>
      <c r="G6" s="206" t="s">
        <v>31</v>
      </c>
      <c r="H6" s="209" t="s">
        <v>32</v>
      </c>
      <c r="I6" s="209" t="s">
        <v>106</v>
      </c>
      <c r="J6" s="209" t="s">
        <v>33</v>
      </c>
      <c r="K6" s="209" t="s">
        <v>107</v>
      </c>
      <c r="L6" s="209" t="s">
        <v>108</v>
      </c>
      <c r="M6" s="209" t="s">
        <v>109</v>
      </c>
      <c r="N6" s="209" t="s">
        <v>110</v>
      </c>
      <c r="O6" s="209" t="s">
        <v>111</v>
      </c>
      <c r="P6" s="209" t="s">
        <v>112</v>
      </c>
      <c r="Q6" s="209" t="s">
        <v>113</v>
      </c>
      <c r="R6" s="209" t="s">
        <v>114</v>
      </c>
      <c r="S6" s="209" t="s">
        <v>115</v>
      </c>
      <c r="T6" s="209" t="s">
        <v>116</v>
      </c>
      <c r="U6" s="209" t="s">
        <v>117</v>
      </c>
      <c r="V6" s="209" t="s">
        <v>118</v>
      </c>
      <c r="W6" s="209" t="s">
        <v>119</v>
      </c>
      <c r="X6" s="209" t="s">
        <v>120</v>
      </c>
      <c r="Y6" s="209" t="s">
        <v>121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42" t="s">
        <v>122</v>
      </c>
      <c r="B8" s="243" t="s">
        <v>89</v>
      </c>
      <c r="C8" s="261" t="s">
        <v>90</v>
      </c>
      <c r="D8" s="244"/>
      <c r="E8" s="245"/>
      <c r="F8" s="246"/>
      <c r="G8" s="247">
        <f>SUMIF(AG9:AG25,"&lt;&gt;NOR",G9:G25)</f>
        <v>0</v>
      </c>
      <c r="H8" s="241"/>
      <c r="I8" s="241">
        <f>SUM(I9:I25)</f>
        <v>0</v>
      </c>
      <c r="J8" s="241"/>
      <c r="K8" s="241">
        <f>SUM(K9:K25)</f>
        <v>0</v>
      </c>
      <c r="L8" s="241"/>
      <c r="M8" s="241">
        <f>SUM(M9:M25)</f>
        <v>0</v>
      </c>
      <c r="N8" s="240"/>
      <c r="O8" s="240">
        <f>SUM(O9:O25)</f>
        <v>1.22</v>
      </c>
      <c r="P8" s="240"/>
      <c r="Q8" s="240">
        <f>SUM(Q9:Q25)</f>
        <v>0</v>
      </c>
      <c r="R8" s="241"/>
      <c r="S8" s="241"/>
      <c r="T8" s="241"/>
      <c r="U8" s="241"/>
      <c r="V8" s="241">
        <f>SUM(V9:V25)</f>
        <v>187.1</v>
      </c>
      <c r="W8" s="241"/>
      <c r="X8" s="241"/>
      <c r="Y8" s="241"/>
      <c r="AG8" t="s">
        <v>123</v>
      </c>
    </row>
    <row r="9" spans="1:60" ht="22.5" outlineLevel="1" x14ac:dyDescent="0.2">
      <c r="A9" s="255">
        <v>1</v>
      </c>
      <c r="B9" s="256" t="s">
        <v>694</v>
      </c>
      <c r="C9" s="267" t="s">
        <v>695</v>
      </c>
      <c r="D9" s="257" t="s">
        <v>166</v>
      </c>
      <c r="E9" s="258">
        <v>280</v>
      </c>
      <c r="F9" s="259"/>
      <c r="G9" s="260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6.4000000000000005E-4</v>
      </c>
      <c r="O9" s="229">
        <f>ROUND(E9*N9,2)</f>
        <v>0.18</v>
      </c>
      <c r="P9" s="229">
        <v>0</v>
      </c>
      <c r="Q9" s="229">
        <f>ROUND(E9*P9,2)</f>
        <v>0</v>
      </c>
      <c r="R9" s="230"/>
      <c r="S9" s="230" t="s">
        <v>374</v>
      </c>
      <c r="T9" s="230" t="s">
        <v>408</v>
      </c>
      <c r="U9" s="230">
        <v>0.12</v>
      </c>
      <c r="V9" s="230">
        <f>ROUND(E9*U9,2)</f>
        <v>33.6</v>
      </c>
      <c r="W9" s="230"/>
      <c r="X9" s="230" t="s">
        <v>128</v>
      </c>
      <c r="Y9" s="230" t="s">
        <v>129</v>
      </c>
      <c r="Z9" s="210"/>
      <c r="AA9" s="210"/>
      <c r="AB9" s="210"/>
      <c r="AC9" s="210"/>
      <c r="AD9" s="210"/>
      <c r="AE9" s="210"/>
      <c r="AF9" s="210"/>
      <c r="AG9" s="210" t="s">
        <v>130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 outlineLevel="1" x14ac:dyDescent="0.2">
      <c r="A10" s="255">
        <v>2</v>
      </c>
      <c r="B10" s="256" t="s">
        <v>696</v>
      </c>
      <c r="C10" s="267" t="s">
        <v>697</v>
      </c>
      <c r="D10" s="257" t="s">
        <v>166</v>
      </c>
      <c r="E10" s="258">
        <v>70</v>
      </c>
      <c r="F10" s="259"/>
      <c r="G10" s="260">
        <f>ROUND(E10*F10,2)</f>
        <v>0</v>
      </c>
      <c r="H10" s="231"/>
      <c r="I10" s="230">
        <f>ROUND(E10*H10,2)</f>
        <v>0</v>
      </c>
      <c r="J10" s="231"/>
      <c r="K10" s="230">
        <f>ROUND(E10*J10,2)</f>
        <v>0</v>
      </c>
      <c r="L10" s="230">
        <v>21</v>
      </c>
      <c r="M10" s="230">
        <f>G10*(1+L10/100)</f>
        <v>0</v>
      </c>
      <c r="N10" s="229">
        <v>1.6000000000000001E-4</v>
      </c>
      <c r="O10" s="229">
        <f>ROUND(E10*N10,2)</f>
        <v>0.01</v>
      </c>
      <c r="P10" s="229">
        <v>0</v>
      </c>
      <c r="Q10" s="229">
        <f>ROUND(E10*P10,2)</f>
        <v>0</v>
      </c>
      <c r="R10" s="230"/>
      <c r="S10" s="230" t="s">
        <v>374</v>
      </c>
      <c r="T10" s="230" t="s">
        <v>408</v>
      </c>
      <c r="U10" s="230">
        <v>0.1</v>
      </c>
      <c r="V10" s="230">
        <f>ROUND(E10*U10,2)</f>
        <v>7</v>
      </c>
      <c r="W10" s="230"/>
      <c r="X10" s="230" t="s">
        <v>128</v>
      </c>
      <c r="Y10" s="230" t="s">
        <v>129</v>
      </c>
      <c r="Z10" s="210"/>
      <c r="AA10" s="210"/>
      <c r="AB10" s="210"/>
      <c r="AC10" s="210"/>
      <c r="AD10" s="210"/>
      <c r="AE10" s="210"/>
      <c r="AF10" s="210"/>
      <c r="AG10" s="210" t="s">
        <v>130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55">
        <v>3</v>
      </c>
      <c r="B11" s="256" t="s">
        <v>698</v>
      </c>
      <c r="C11" s="267" t="s">
        <v>699</v>
      </c>
      <c r="D11" s="257" t="s">
        <v>327</v>
      </c>
      <c r="E11" s="258">
        <v>60</v>
      </c>
      <c r="F11" s="259"/>
      <c r="G11" s="260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127</v>
      </c>
      <c r="T11" s="230" t="s">
        <v>408</v>
      </c>
      <c r="U11" s="230">
        <v>5.0500000000000003E-2</v>
      </c>
      <c r="V11" s="230">
        <f>ROUND(E11*U11,2)</f>
        <v>3.03</v>
      </c>
      <c r="W11" s="230"/>
      <c r="X11" s="230" t="s">
        <v>128</v>
      </c>
      <c r="Y11" s="230" t="s">
        <v>129</v>
      </c>
      <c r="Z11" s="210"/>
      <c r="AA11" s="210"/>
      <c r="AB11" s="210"/>
      <c r="AC11" s="210"/>
      <c r="AD11" s="210"/>
      <c r="AE11" s="210"/>
      <c r="AF11" s="210"/>
      <c r="AG11" s="210" t="s">
        <v>130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55">
        <v>4</v>
      </c>
      <c r="B12" s="256" t="s">
        <v>700</v>
      </c>
      <c r="C12" s="267" t="s">
        <v>701</v>
      </c>
      <c r="D12" s="257" t="s">
        <v>327</v>
      </c>
      <c r="E12" s="258">
        <v>84</v>
      </c>
      <c r="F12" s="259"/>
      <c r="G12" s="260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0</v>
      </c>
      <c r="O12" s="229">
        <f>ROUND(E12*N12,2)</f>
        <v>0</v>
      </c>
      <c r="P12" s="229">
        <v>0</v>
      </c>
      <c r="Q12" s="229">
        <f>ROUND(E12*P12,2)</f>
        <v>0</v>
      </c>
      <c r="R12" s="230"/>
      <c r="S12" s="230" t="s">
        <v>127</v>
      </c>
      <c r="T12" s="230" t="s">
        <v>408</v>
      </c>
      <c r="U12" s="230">
        <v>8.2170000000000007E-2</v>
      </c>
      <c r="V12" s="230">
        <f>ROUND(E12*U12,2)</f>
        <v>6.9</v>
      </c>
      <c r="W12" s="230"/>
      <c r="X12" s="230" t="s">
        <v>128</v>
      </c>
      <c r="Y12" s="230" t="s">
        <v>129</v>
      </c>
      <c r="Z12" s="210"/>
      <c r="AA12" s="210"/>
      <c r="AB12" s="210"/>
      <c r="AC12" s="210"/>
      <c r="AD12" s="210"/>
      <c r="AE12" s="210"/>
      <c r="AF12" s="210"/>
      <c r="AG12" s="210" t="s">
        <v>130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2.5" outlineLevel="1" x14ac:dyDescent="0.2">
      <c r="A13" s="255">
        <v>5</v>
      </c>
      <c r="B13" s="256" t="s">
        <v>702</v>
      </c>
      <c r="C13" s="267" t="s">
        <v>703</v>
      </c>
      <c r="D13" s="257" t="s">
        <v>166</v>
      </c>
      <c r="E13" s="258">
        <v>25</v>
      </c>
      <c r="F13" s="259"/>
      <c r="G13" s="260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1.0499999999999999E-3</v>
      </c>
      <c r="O13" s="229">
        <f>ROUND(E13*N13,2)</f>
        <v>0.03</v>
      </c>
      <c r="P13" s="229">
        <v>0</v>
      </c>
      <c r="Q13" s="229">
        <f>ROUND(E13*P13,2)</f>
        <v>0</v>
      </c>
      <c r="R13" s="230"/>
      <c r="S13" s="230" t="s">
        <v>127</v>
      </c>
      <c r="T13" s="230" t="s">
        <v>408</v>
      </c>
      <c r="U13" s="230">
        <v>0.16</v>
      </c>
      <c r="V13" s="230">
        <f>ROUND(E13*U13,2)</f>
        <v>4</v>
      </c>
      <c r="W13" s="230"/>
      <c r="X13" s="230" t="s">
        <v>128</v>
      </c>
      <c r="Y13" s="230" t="s">
        <v>129</v>
      </c>
      <c r="Z13" s="210"/>
      <c r="AA13" s="210"/>
      <c r="AB13" s="210"/>
      <c r="AC13" s="210"/>
      <c r="AD13" s="210"/>
      <c r="AE13" s="210"/>
      <c r="AF13" s="210"/>
      <c r="AG13" s="210" t="s">
        <v>130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 outlineLevel="1" x14ac:dyDescent="0.2">
      <c r="A14" s="255">
        <v>6</v>
      </c>
      <c r="B14" s="256" t="s">
        <v>704</v>
      </c>
      <c r="C14" s="267" t="s">
        <v>705</v>
      </c>
      <c r="D14" s="257" t="s">
        <v>166</v>
      </c>
      <c r="E14" s="258">
        <v>195</v>
      </c>
      <c r="F14" s="259"/>
      <c r="G14" s="260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9.8999999999999999E-4</v>
      </c>
      <c r="O14" s="229">
        <f>ROUND(E14*N14,2)</f>
        <v>0.19</v>
      </c>
      <c r="P14" s="229">
        <v>0</v>
      </c>
      <c r="Q14" s="229">
        <f>ROUND(E14*P14,2)</f>
        <v>0</v>
      </c>
      <c r="R14" s="230"/>
      <c r="S14" s="230" t="s">
        <v>374</v>
      </c>
      <c r="T14" s="230" t="s">
        <v>408</v>
      </c>
      <c r="U14" s="230">
        <v>0.13</v>
      </c>
      <c r="V14" s="230">
        <f>ROUND(E14*U14,2)</f>
        <v>25.35</v>
      </c>
      <c r="W14" s="230"/>
      <c r="X14" s="230" t="s">
        <v>128</v>
      </c>
      <c r="Y14" s="230" t="s">
        <v>129</v>
      </c>
      <c r="Z14" s="210"/>
      <c r="AA14" s="210"/>
      <c r="AB14" s="210"/>
      <c r="AC14" s="210"/>
      <c r="AD14" s="210"/>
      <c r="AE14" s="210"/>
      <c r="AF14" s="210"/>
      <c r="AG14" s="210" t="s">
        <v>130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1" x14ac:dyDescent="0.2">
      <c r="A15" s="255">
        <v>7</v>
      </c>
      <c r="B15" s="256" t="s">
        <v>706</v>
      </c>
      <c r="C15" s="267" t="s">
        <v>707</v>
      </c>
      <c r="D15" s="257" t="s">
        <v>327</v>
      </c>
      <c r="E15" s="258">
        <v>10</v>
      </c>
      <c r="F15" s="259"/>
      <c r="G15" s="260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2.9999999999999997E-4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127</v>
      </c>
      <c r="T15" s="230" t="s">
        <v>408</v>
      </c>
      <c r="U15" s="230">
        <v>0.35216999999999998</v>
      </c>
      <c r="V15" s="230">
        <f>ROUND(E15*U15,2)</f>
        <v>3.52</v>
      </c>
      <c r="W15" s="230"/>
      <c r="X15" s="230" t="s">
        <v>128</v>
      </c>
      <c r="Y15" s="230" t="s">
        <v>129</v>
      </c>
      <c r="Z15" s="210"/>
      <c r="AA15" s="210"/>
      <c r="AB15" s="210"/>
      <c r="AC15" s="210"/>
      <c r="AD15" s="210"/>
      <c r="AE15" s="210"/>
      <c r="AF15" s="210"/>
      <c r="AG15" s="210" t="s">
        <v>130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33.75" outlineLevel="1" x14ac:dyDescent="0.2">
      <c r="A16" s="255">
        <v>8</v>
      </c>
      <c r="B16" s="256" t="s">
        <v>708</v>
      </c>
      <c r="C16" s="267" t="s">
        <v>709</v>
      </c>
      <c r="D16" s="257" t="s">
        <v>327</v>
      </c>
      <c r="E16" s="258">
        <v>10</v>
      </c>
      <c r="F16" s="259"/>
      <c r="G16" s="260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1.2999999999999999E-4</v>
      </c>
      <c r="O16" s="229">
        <f>ROUND(E16*N16,2)</f>
        <v>0</v>
      </c>
      <c r="P16" s="229">
        <v>0</v>
      </c>
      <c r="Q16" s="229">
        <f>ROUND(E16*P16,2)</f>
        <v>0</v>
      </c>
      <c r="R16" s="230"/>
      <c r="S16" s="230" t="s">
        <v>374</v>
      </c>
      <c r="T16" s="230" t="s">
        <v>408</v>
      </c>
      <c r="U16" s="230">
        <v>0.35</v>
      </c>
      <c r="V16" s="230">
        <f>ROUND(E16*U16,2)</f>
        <v>3.5</v>
      </c>
      <c r="W16" s="230"/>
      <c r="X16" s="230" t="s">
        <v>128</v>
      </c>
      <c r="Y16" s="230" t="s">
        <v>129</v>
      </c>
      <c r="Z16" s="210"/>
      <c r="AA16" s="210"/>
      <c r="AB16" s="210"/>
      <c r="AC16" s="210"/>
      <c r="AD16" s="210"/>
      <c r="AE16" s="210"/>
      <c r="AF16" s="210"/>
      <c r="AG16" s="210" t="s">
        <v>130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55">
        <v>9</v>
      </c>
      <c r="B17" s="256" t="s">
        <v>710</v>
      </c>
      <c r="C17" s="267" t="s">
        <v>711</v>
      </c>
      <c r="D17" s="257" t="s">
        <v>327</v>
      </c>
      <c r="E17" s="258">
        <v>10</v>
      </c>
      <c r="F17" s="259"/>
      <c r="G17" s="260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8.9999999999999993E-3</v>
      </c>
      <c r="O17" s="229">
        <f>ROUND(E17*N17,2)</f>
        <v>0.09</v>
      </c>
      <c r="P17" s="229">
        <v>0</v>
      </c>
      <c r="Q17" s="229">
        <f>ROUND(E17*P17,2)</f>
        <v>0</v>
      </c>
      <c r="R17" s="230"/>
      <c r="S17" s="230" t="s">
        <v>374</v>
      </c>
      <c r="T17" s="230" t="s">
        <v>408</v>
      </c>
      <c r="U17" s="230">
        <v>0</v>
      </c>
      <c r="V17" s="230">
        <f>ROUND(E17*U17,2)</f>
        <v>0</v>
      </c>
      <c r="W17" s="230"/>
      <c r="X17" s="230" t="s">
        <v>291</v>
      </c>
      <c r="Y17" s="230" t="s">
        <v>129</v>
      </c>
      <c r="Z17" s="210"/>
      <c r="AA17" s="210"/>
      <c r="AB17" s="210"/>
      <c r="AC17" s="210"/>
      <c r="AD17" s="210"/>
      <c r="AE17" s="210"/>
      <c r="AF17" s="210"/>
      <c r="AG17" s="210" t="s">
        <v>292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55">
        <v>10</v>
      </c>
      <c r="B18" s="256" t="s">
        <v>712</v>
      </c>
      <c r="C18" s="267" t="s">
        <v>713</v>
      </c>
      <c r="D18" s="257" t="s">
        <v>327</v>
      </c>
      <c r="E18" s="258">
        <v>10</v>
      </c>
      <c r="F18" s="259"/>
      <c r="G18" s="260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</v>
      </c>
      <c r="O18" s="229">
        <f>ROUND(E18*N18,2)</f>
        <v>0</v>
      </c>
      <c r="P18" s="229">
        <v>0</v>
      </c>
      <c r="Q18" s="229">
        <f>ROUND(E18*P18,2)</f>
        <v>0</v>
      </c>
      <c r="R18" s="230"/>
      <c r="S18" s="230" t="s">
        <v>374</v>
      </c>
      <c r="T18" s="230" t="s">
        <v>408</v>
      </c>
      <c r="U18" s="230">
        <v>0.72</v>
      </c>
      <c r="V18" s="230">
        <f>ROUND(E18*U18,2)</f>
        <v>7.2</v>
      </c>
      <c r="W18" s="230"/>
      <c r="X18" s="230" t="s">
        <v>128</v>
      </c>
      <c r="Y18" s="230" t="s">
        <v>129</v>
      </c>
      <c r="Z18" s="210"/>
      <c r="AA18" s="210"/>
      <c r="AB18" s="210"/>
      <c r="AC18" s="210"/>
      <c r="AD18" s="210"/>
      <c r="AE18" s="210"/>
      <c r="AF18" s="210"/>
      <c r="AG18" s="210" t="s">
        <v>130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55">
        <v>11</v>
      </c>
      <c r="B19" s="256" t="s">
        <v>714</v>
      </c>
      <c r="C19" s="267" t="s">
        <v>715</v>
      </c>
      <c r="D19" s="257" t="s">
        <v>327</v>
      </c>
      <c r="E19" s="258">
        <v>10</v>
      </c>
      <c r="F19" s="259"/>
      <c r="G19" s="260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4.4999999999999999E-4</v>
      </c>
      <c r="O19" s="229">
        <f>ROUND(E19*N19,2)</f>
        <v>0</v>
      </c>
      <c r="P19" s="229">
        <v>0</v>
      </c>
      <c r="Q19" s="229">
        <f>ROUND(E19*P19,2)</f>
        <v>0</v>
      </c>
      <c r="R19" s="230"/>
      <c r="S19" s="230" t="s">
        <v>374</v>
      </c>
      <c r="T19" s="230" t="s">
        <v>408</v>
      </c>
      <c r="U19" s="230">
        <v>1.37</v>
      </c>
      <c r="V19" s="230">
        <f>ROUND(E19*U19,2)</f>
        <v>13.7</v>
      </c>
      <c r="W19" s="230"/>
      <c r="X19" s="230" t="s">
        <v>128</v>
      </c>
      <c r="Y19" s="230" t="s">
        <v>129</v>
      </c>
      <c r="Z19" s="210"/>
      <c r="AA19" s="210"/>
      <c r="AB19" s="210"/>
      <c r="AC19" s="210"/>
      <c r="AD19" s="210"/>
      <c r="AE19" s="210"/>
      <c r="AF19" s="210"/>
      <c r="AG19" s="210" t="s">
        <v>130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55">
        <v>12</v>
      </c>
      <c r="B20" s="256" t="s">
        <v>716</v>
      </c>
      <c r="C20" s="267" t="s">
        <v>717</v>
      </c>
      <c r="D20" s="257" t="s">
        <v>327</v>
      </c>
      <c r="E20" s="258">
        <v>10</v>
      </c>
      <c r="F20" s="259"/>
      <c r="G20" s="260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</v>
      </c>
      <c r="O20" s="229">
        <f>ROUND(E20*N20,2)</f>
        <v>0</v>
      </c>
      <c r="P20" s="229">
        <v>0</v>
      </c>
      <c r="Q20" s="229">
        <f>ROUND(E20*P20,2)</f>
        <v>0</v>
      </c>
      <c r="R20" s="230"/>
      <c r="S20" s="230" t="s">
        <v>374</v>
      </c>
      <c r="T20" s="230" t="s">
        <v>408</v>
      </c>
      <c r="U20" s="230">
        <v>1.68</v>
      </c>
      <c r="V20" s="230">
        <f>ROUND(E20*U20,2)</f>
        <v>16.8</v>
      </c>
      <c r="W20" s="230"/>
      <c r="X20" s="230" t="s">
        <v>128</v>
      </c>
      <c r="Y20" s="230" t="s">
        <v>129</v>
      </c>
      <c r="Z20" s="210"/>
      <c r="AA20" s="210"/>
      <c r="AB20" s="210"/>
      <c r="AC20" s="210"/>
      <c r="AD20" s="210"/>
      <c r="AE20" s="210"/>
      <c r="AF20" s="210"/>
      <c r="AG20" s="210" t="s">
        <v>130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55">
        <v>13</v>
      </c>
      <c r="B21" s="256" t="s">
        <v>718</v>
      </c>
      <c r="C21" s="267" t="s">
        <v>719</v>
      </c>
      <c r="D21" s="257" t="s">
        <v>327</v>
      </c>
      <c r="E21" s="258">
        <v>10</v>
      </c>
      <c r="F21" s="259"/>
      <c r="G21" s="260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7.0999999999999994E-2</v>
      </c>
      <c r="O21" s="229">
        <f>ROUND(E21*N21,2)</f>
        <v>0.71</v>
      </c>
      <c r="P21" s="229">
        <v>0</v>
      </c>
      <c r="Q21" s="229">
        <f>ROUND(E21*P21,2)</f>
        <v>0</v>
      </c>
      <c r="R21" s="230"/>
      <c r="S21" s="230" t="s">
        <v>374</v>
      </c>
      <c r="T21" s="230" t="s">
        <v>408</v>
      </c>
      <c r="U21" s="230">
        <v>0</v>
      </c>
      <c r="V21" s="230">
        <f>ROUND(E21*U21,2)</f>
        <v>0</v>
      </c>
      <c r="W21" s="230"/>
      <c r="X21" s="230" t="s">
        <v>291</v>
      </c>
      <c r="Y21" s="230" t="s">
        <v>129</v>
      </c>
      <c r="Z21" s="210"/>
      <c r="AA21" s="210"/>
      <c r="AB21" s="210"/>
      <c r="AC21" s="210"/>
      <c r="AD21" s="210"/>
      <c r="AE21" s="210"/>
      <c r="AF21" s="210"/>
      <c r="AG21" s="210" t="s">
        <v>292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1" x14ac:dyDescent="0.2">
      <c r="A22" s="255">
        <v>14</v>
      </c>
      <c r="B22" s="256" t="s">
        <v>720</v>
      </c>
      <c r="C22" s="267" t="s">
        <v>721</v>
      </c>
      <c r="D22" s="257" t="s">
        <v>166</v>
      </c>
      <c r="E22" s="258">
        <v>50</v>
      </c>
      <c r="F22" s="259"/>
      <c r="G22" s="260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1.4999999999999999E-4</v>
      </c>
      <c r="O22" s="229">
        <f>ROUND(E22*N22,2)</f>
        <v>0.01</v>
      </c>
      <c r="P22" s="229">
        <v>0</v>
      </c>
      <c r="Q22" s="229">
        <f>ROUND(E22*P22,2)</f>
        <v>0</v>
      </c>
      <c r="R22" s="230"/>
      <c r="S22" s="230" t="s">
        <v>374</v>
      </c>
      <c r="T22" s="230" t="s">
        <v>408</v>
      </c>
      <c r="U22" s="230">
        <v>0.09</v>
      </c>
      <c r="V22" s="230">
        <f>ROUND(E22*U22,2)</f>
        <v>4.5</v>
      </c>
      <c r="W22" s="230"/>
      <c r="X22" s="230" t="s">
        <v>128</v>
      </c>
      <c r="Y22" s="230" t="s">
        <v>129</v>
      </c>
      <c r="Z22" s="210"/>
      <c r="AA22" s="210"/>
      <c r="AB22" s="210"/>
      <c r="AC22" s="210"/>
      <c r="AD22" s="210"/>
      <c r="AE22" s="210"/>
      <c r="AF22" s="210"/>
      <c r="AG22" s="210" t="s">
        <v>130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55">
        <v>15</v>
      </c>
      <c r="B23" s="256" t="s">
        <v>722</v>
      </c>
      <c r="C23" s="267" t="s">
        <v>723</v>
      </c>
      <c r="D23" s="257" t="s">
        <v>724</v>
      </c>
      <c r="E23" s="258">
        <v>12</v>
      </c>
      <c r="F23" s="259"/>
      <c r="G23" s="260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0</v>
      </c>
      <c r="O23" s="229">
        <f>ROUND(E23*N23,2)</f>
        <v>0</v>
      </c>
      <c r="P23" s="229">
        <v>0</v>
      </c>
      <c r="Q23" s="229">
        <f>ROUND(E23*P23,2)</f>
        <v>0</v>
      </c>
      <c r="R23" s="230"/>
      <c r="S23" s="230" t="s">
        <v>374</v>
      </c>
      <c r="T23" s="230" t="s">
        <v>408</v>
      </c>
      <c r="U23" s="230">
        <v>1</v>
      </c>
      <c r="V23" s="230">
        <f>ROUND(E23*U23,2)</f>
        <v>12</v>
      </c>
      <c r="W23" s="230"/>
      <c r="X23" s="230" t="s">
        <v>128</v>
      </c>
      <c r="Y23" s="230" t="s">
        <v>129</v>
      </c>
      <c r="Z23" s="210"/>
      <c r="AA23" s="210"/>
      <c r="AB23" s="210"/>
      <c r="AC23" s="210"/>
      <c r="AD23" s="210"/>
      <c r="AE23" s="210"/>
      <c r="AF23" s="210"/>
      <c r="AG23" s="210" t="s">
        <v>130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55">
        <v>16</v>
      </c>
      <c r="B24" s="256" t="s">
        <v>725</v>
      </c>
      <c r="C24" s="267" t="s">
        <v>726</v>
      </c>
      <c r="D24" s="257" t="s">
        <v>724</v>
      </c>
      <c r="E24" s="258">
        <v>16</v>
      </c>
      <c r="F24" s="259"/>
      <c r="G24" s="260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</v>
      </c>
      <c r="O24" s="229">
        <f>ROUND(E24*N24,2)</f>
        <v>0</v>
      </c>
      <c r="P24" s="229">
        <v>0</v>
      </c>
      <c r="Q24" s="229">
        <f>ROUND(E24*P24,2)</f>
        <v>0</v>
      </c>
      <c r="R24" s="230"/>
      <c r="S24" s="230" t="s">
        <v>374</v>
      </c>
      <c r="T24" s="230" t="s">
        <v>408</v>
      </c>
      <c r="U24" s="230">
        <v>1</v>
      </c>
      <c r="V24" s="230">
        <f>ROUND(E24*U24,2)</f>
        <v>16</v>
      </c>
      <c r="W24" s="230"/>
      <c r="X24" s="230" t="s">
        <v>128</v>
      </c>
      <c r="Y24" s="230" t="s">
        <v>129</v>
      </c>
      <c r="Z24" s="210"/>
      <c r="AA24" s="210"/>
      <c r="AB24" s="210"/>
      <c r="AC24" s="210"/>
      <c r="AD24" s="210"/>
      <c r="AE24" s="210"/>
      <c r="AF24" s="210"/>
      <c r="AG24" s="210" t="s">
        <v>130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55">
        <v>17</v>
      </c>
      <c r="B25" s="256" t="s">
        <v>727</v>
      </c>
      <c r="C25" s="267" t="s">
        <v>728</v>
      </c>
      <c r="D25" s="257" t="s">
        <v>724</v>
      </c>
      <c r="E25" s="258">
        <v>30</v>
      </c>
      <c r="F25" s="259"/>
      <c r="G25" s="260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0</v>
      </c>
      <c r="O25" s="229">
        <f>ROUND(E25*N25,2)</f>
        <v>0</v>
      </c>
      <c r="P25" s="229">
        <v>0</v>
      </c>
      <c r="Q25" s="229">
        <f>ROUND(E25*P25,2)</f>
        <v>0</v>
      </c>
      <c r="R25" s="230"/>
      <c r="S25" s="230" t="s">
        <v>374</v>
      </c>
      <c r="T25" s="230" t="s">
        <v>408</v>
      </c>
      <c r="U25" s="230">
        <v>1</v>
      </c>
      <c r="V25" s="230">
        <f>ROUND(E25*U25,2)</f>
        <v>30</v>
      </c>
      <c r="W25" s="230"/>
      <c r="X25" s="230" t="s">
        <v>128</v>
      </c>
      <c r="Y25" s="230" t="s">
        <v>129</v>
      </c>
      <c r="Z25" s="210"/>
      <c r="AA25" s="210"/>
      <c r="AB25" s="210"/>
      <c r="AC25" s="210"/>
      <c r="AD25" s="210"/>
      <c r="AE25" s="210"/>
      <c r="AF25" s="210"/>
      <c r="AG25" s="210" t="s">
        <v>130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42" t="s">
        <v>122</v>
      </c>
      <c r="B26" s="243" t="s">
        <v>88</v>
      </c>
      <c r="C26" s="261" t="s">
        <v>73</v>
      </c>
      <c r="D26" s="244"/>
      <c r="E26" s="245"/>
      <c r="F26" s="246"/>
      <c r="G26" s="247">
        <f>SUMIF(AG27:AG50,"&lt;&gt;NOR",G27:G50)</f>
        <v>0</v>
      </c>
      <c r="H26" s="241"/>
      <c r="I26" s="241">
        <f>SUM(I27:I50)</f>
        <v>0</v>
      </c>
      <c r="J26" s="241"/>
      <c r="K26" s="241">
        <f>SUM(K27:K50)</f>
        <v>0</v>
      </c>
      <c r="L26" s="241"/>
      <c r="M26" s="241">
        <f>SUM(M27:M50)</f>
        <v>0</v>
      </c>
      <c r="N26" s="240"/>
      <c r="O26" s="240">
        <f>SUM(O27:O50)</f>
        <v>67.05</v>
      </c>
      <c r="P26" s="240"/>
      <c r="Q26" s="240">
        <f>SUM(Q27:Q50)</f>
        <v>0</v>
      </c>
      <c r="R26" s="241"/>
      <c r="S26" s="241"/>
      <c r="T26" s="241"/>
      <c r="U26" s="241"/>
      <c r="V26" s="241">
        <f>SUM(V27:V50)</f>
        <v>187.57</v>
      </c>
      <c r="W26" s="241"/>
      <c r="X26" s="241"/>
      <c r="Y26" s="241"/>
      <c r="AG26" t="s">
        <v>123</v>
      </c>
    </row>
    <row r="27" spans="1:60" ht="22.5" outlineLevel="1" x14ac:dyDescent="0.2">
      <c r="A27" s="255">
        <v>18</v>
      </c>
      <c r="B27" s="256" t="s">
        <v>729</v>
      </c>
      <c r="C27" s="267" t="s">
        <v>730</v>
      </c>
      <c r="D27" s="257" t="s">
        <v>731</v>
      </c>
      <c r="E27" s="258">
        <v>0.5</v>
      </c>
      <c r="F27" s="259"/>
      <c r="G27" s="260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374</v>
      </c>
      <c r="T27" s="230" t="s">
        <v>408</v>
      </c>
      <c r="U27" s="230">
        <v>6.85</v>
      </c>
      <c r="V27" s="230">
        <f>ROUND(E27*U27,2)</f>
        <v>3.43</v>
      </c>
      <c r="W27" s="230"/>
      <c r="X27" s="230" t="s">
        <v>128</v>
      </c>
      <c r="Y27" s="230" t="s">
        <v>129</v>
      </c>
      <c r="Z27" s="210"/>
      <c r="AA27" s="210"/>
      <c r="AB27" s="210"/>
      <c r="AC27" s="210"/>
      <c r="AD27" s="210"/>
      <c r="AE27" s="210"/>
      <c r="AF27" s="210"/>
      <c r="AG27" s="210" t="s">
        <v>130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55">
        <v>19</v>
      </c>
      <c r="B28" s="256" t="s">
        <v>732</v>
      </c>
      <c r="C28" s="267" t="s">
        <v>733</v>
      </c>
      <c r="D28" s="257" t="s">
        <v>166</v>
      </c>
      <c r="E28" s="258">
        <v>133</v>
      </c>
      <c r="F28" s="259"/>
      <c r="G28" s="260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0</v>
      </c>
      <c r="O28" s="229">
        <f>ROUND(E28*N28,2)</f>
        <v>0</v>
      </c>
      <c r="P28" s="229">
        <v>0</v>
      </c>
      <c r="Q28" s="229">
        <f>ROUND(E28*P28,2)</f>
        <v>0</v>
      </c>
      <c r="R28" s="230"/>
      <c r="S28" s="230" t="s">
        <v>127</v>
      </c>
      <c r="T28" s="230" t="s">
        <v>408</v>
      </c>
      <c r="U28" s="230">
        <v>8.1759999999999999E-2</v>
      </c>
      <c r="V28" s="230">
        <f>ROUND(E28*U28,2)</f>
        <v>10.87</v>
      </c>
      <c r="W28" s="230"/>
      <c r="X28" s="230" t="s">
        <v>128</v>
      </c>
      <c r="Y28" s="230" t="s">
        <v>129</v>
      </c>
      <c r="Z28" s="210"/>
      <c r="AA28" s="210"/>
      <c r="AB28" s="210"/>
      <c r="AC28" s="210"/>
      <c r="AD28" s="210"/>
      <c r="AE28" s="210"/>
      <c r="AF28" s="210"/>
      <c r="AG28" s="210" t="s">
        <v>130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55">
        <v>20</v>
      </c>
      <c r="B29" s="256" t="s">
        <v>734</v>
      </c>
      <c r="C29" s="267" t="s">
        <v>735</v>
      </c>
      <c r="D29" s="257" t="s">
        <v>166</v>
      </c>
      <c r="E29" s="258">
        <v>45</v>
      </c>
      <c r="F29" s="259"/>
      <c r="G29" s="260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</v>
      </c>
      <c r="Q29" s="229">
        <f>ROUND(E29*P29,2)</f>
        <v>0</v>
      </c>
      <c r="R29" s="230"/>
      <c r="S29" s="230" t="s">
        <v>374</v>
      </c>
      <c r="T29" s="230" t="s">
        <v>408</v>
      </c>
      <c r="U29" s="230">
        <v>0.18</v>
      </c>
      <c r="V29" s="230">
        <f>ROUND(E29*U29,2)</f>
        <v>8.1</v>
      </c>
      <c r="W29" s="230"/>
      <c r="X29" s="230" t="s">
        <v>128</v>
      </c>
      <c r="Y29" s="230" t="s">
        <v>129</v>
      </c>
      <c r="Z29" s="210"/>
      <c r="AA29" s="210"/>
      <c r="AB29" s="210"/>
      <c r="AC29" s="210"/>
      <c r="AD29" s="210"/>
      <c r="AE29" s="210"/>
      <c r="AF29" s="210"/>
      <c r="AG29" s="210" t="s">
        <v>130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55">
        <v>21</v>
      </c>
      <c r="B30" s="256" t="s">
        <v>736</v>
      </c>
      <c r="C30" s="267" t="s">
        <v>737</v>
      </c>
      <c r="D30" s="257" t="s">
        <v>184</v>
      </c>
      <c r="E30" s="258">
        <v>10</v>
      </c>
      <c r="F30" s="259"/>
      <c r="G30" s="260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0</v>
      </c>
      <c r="O30" s="229">
        <f>ROUND(E30*N30,2)</f>
        <v>0</v>
      </c>
      <c r="P30" s="229">
        <v>0</v>
      </c>
      <c r="Q30" s="229">
        <f>ROUND(E30*P30,2)</f>
        <v>0</v>
      </c>
      <c r="R30" s="230"/>
      <c r="S30" s="230" t="s">
        <v>374</v>
      </c>
      <c r="T30" s="230" t="s">
        <v>408</v>
      </c>
      <c r="U30" s="230">
        <v>3.44</v>
      </c>
      <c r="V30" s="230">
        <f>ROUND(E30*U30,2)</f>
        <v>34.4</v>
      </c>
      <c r="W30" s="230"/>
      <c r="X30" s="230" t="s">
        <v>128</v>
      </c>
      <c r="Y30" s="230" t="s">
        <v>129</v>
      </c>
      <c r="Z30" s="210"/>
      <c r="AA30" s="210"/>
      <c r="AB30" s="210"/>
      <c r="AC30" s="210"/>
      <c r="AD30" s="210"/>
      <c r="AE30" s="210"/>
      <c r="AF30" s="210"/>
      <c r="AG30" s="210" t="s">
        <v>130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55">
        <v>22</v>
      </c>
      <c r="B31" s="256" t="s">
        <v>738</v>
      </c>
      <c r="C31" s="267" t="s">
        <v>739</v>
      </c>
      <c r="D31" s="257" t="s">
        <v>166</v>
      </c>
      <c r="E31" s="258">
        <v>133</v>
      </c>
      <c r="F31" s="259"/>
      <c r="G31" s="260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0</v>
      </c>
      <c r="O31" s="229">
        <f>ROUND(E31*N31,2)</f>
        <v>0</v>
      </c>
      <c r="P31" s="229">
        <v>0</v>
      </c>
      <c r="Q31" s="229">
        <f>ROUND(E31*P31,2)</f>
        <v>0</v>
      </c>
      <c r="R31" s="230"/>
      <c r="S31" s="230" t="s">
        <v>127</v>
      </c>
      <c r="T31" s="230" t="s">
        <v>408</v>
      </c>
      <c r="U31" s="230">
        <v>0.13</v>
      </c>
      <c r="V31" s="230">
        <f>ROUND(E31*U31,2)</f>
        <v>17.29</v>
      </c>
      <c r="W31" s="230"/>
      <c r="X31" s="230" t="s">
        <v>128</v>
      </c>
      <c r="Y31" s="230" t="s">
        <v>129</v>
      </c>
      <c r="Z31" s="210"/>
      <c r="AA31" s="210"/>
      <c r="AB31" s="210"/>
      <c r="AC31" s="210"/>
      <c r="AD31" s="210"/>
      <c r="AE31" s="210"/>
      <c r="AF31" s="210"/>
      <c r="AG31" s="210" t="s">
        <v>130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55">
        <v>23</v>
      </c>
      <c r="B32" s="256" t="s">
        <v>740</v>
      </c>
      <c r="C32" s="267" t="s">
        <v>741</v>
      </c>
      <c r="D32" s="257" t="s">
        <v>166</v>
      </c>
      <c r="E32" s="258">
        <v>45</v>
      </c>
      <c r="F32" s="259"/>
      <c r="G32" s="260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0</v>
      </c>
      <c r="O32" s="229">
        <f>ROUND(E32*N32,2)</f>
        <v>0</v>
      </c>
      <c r="P32" s="229">
        <v>0</v>
      </c>
      <c r="Q32" s="229">
        <f>ROUND(E32*P32,2)</f>
        <v>0</v>
      </c>
      <c r="R32" s="230"/>
      <c r="S32" s="230" t="s">
        <v>127</v>
      </c>
      <c r="T32" s="230" t="s">
        <v>408</v>
      </c>
      <c r="U32" s="230">
        <v>0.28100000000000003</v>
      </c>
      <c r="V32" s="230">
        <f>ROUND(E32*U32,2)</f>
        <v>12.65</v>
      </c>
      <c r="W32" s="230"/>
      <c r="X32" s="230" t="s">
        <v>128</v>
      </c>
      <c r="Y32" s="230" t="s">
        <v>129</v>
      </c>
      <c r="Z32" s="210"/>
      <c r="AA32" s="210"/>
      <c r="AB32" s="210"/>
      <c r="AC32" s="210"/>
      <c r="AD32" s="210"/>
      <c r="AE32" s="210"/>
      <c r="AF32" s="210"/>
      <c r="AG32" s="210" t="s">
        <v>130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55">
        <v>24</v>
      </c>
      <c r="B33" s="256" t="s">
        <v>742</v>
      </c>
      <c r="C33" s="267" t="s">
        <v>743</v>
      </c>
      <c r="D33" s="257" t="s">
        <v>327</v>
      </c>
      <c r="E33" s="258">
        <v>10</v>
      </c>
      <c r="F33" s="259"/>
      <c r="G33" s="260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1.83135</v>
      </c>
      <c r="O33" s="229">
        <f>ROUND(E33*N33,2)</f>
        <v>18.309999999999999</v>
      </c>
      <c r="P33" s="229">
        <v>0</v>
      </c>
      <c r="Q33" s="229">
        <f>ROUND(E33*P33,2)</f>
        <v>0</v>
      </c>
      <c r="R33" s="230"/>
      <c r="S33" s="230" t="s">
        <v>374</v>
      </c>
      <c r="T33" s="230" t="s">
        <v>408</v>
      </c>
      <c r="U33" s="230">
        <v>2.71</v>
      </c>
      <c r="V33" s="230">
        <f>ROUND(E33*U33,2)</f>
        <v>27.1</v>
      </c>
      <c r="W33" s="230"/>
      <c r="X33" s="230" t="s">
        <v>128</v>
      </c>
      <c r="Y33" s="230" t="s">
        <v>129</v>
      </c>
      <c r="Z33" s="210"/>
      <c r="AA33" s="210"/>
      <c r="AB33" s="210"/>
      <c r="AC33" s="210"/>
      <c r="AD33" s="210"/>
      <c r="AE33" s="210"/>
      <c r="AF33" s="210"/>
      <c r="AG33" s="210" t="s">
        <v>130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2.5" outlineLevel="1" x14ac:dyDescent="0.2">
      <c r="A34" s="255">
        <v>25</v>
      </c>
      <c r="B34" s="256" t="s">
        <v>744</v>
      </c>
      <c r="C34" s="267" t="s">
        <v>745</v>
      </c>
      <c r="D34" s="257" t="s">
        <v>184</v>
      </c>
      <c r="E34" s="258">
        <v>27</v>
      </c>
      <c r="F34" s="259"/>
      <c r="G34" s="260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0</v>
      </c>
      <c r="O34" s="229">
        <f>ROUND(E34*N34,2)</f>
        <v>0</v>
      </c>
      <c r="P34" s="229">
        <v>0</v>
      </c>
      <c r="Q34" s="229">
        <f>ROUND(E34*P34,2)</f>
        <v>0</v>
      </c>
      <c r="R34" s="230"/>
      <c r="S34" s="230" t="s">
        <v>127</v>
      </c>
      <c r="T34" s="230" t="s">
        <v>127</v>
      </c>
      <c r="U34" s="230">
        <v>0.66300000000000003</v>
      </c>
      <c r="V34" s="230">
        <f>ROUND(E34*U34,2)</f>
        <v>17.899999999999999</v>
      </c>
      <c r="W34" s="230"/>
      <c r="X34" s="230" t="s">
        <v>128</v>
      </c>
      <c r="Y34" s="230" t="s">
        <v>129</v>
      </c>
      <c r="Z34" s="210"/>
      <c r="AA34" s="210"/>
      <c r="AB34" s="210"/>
      <c r="AC34" s="210"/>
      <c r="AD34" s="210"/>
      <c r="AE34" s="210"/>
      <c r="AF34" s="210"/>
      <c r="AG34" s="210" t="s">
        <v>130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9">
        <v>26</v>
      </c>
      <c r="B35" s="250" t="s">
        <v>746</v>
      </c>
      <c r="C35" s="262" t="s">
        <v>747</v>
      </c>
      <c r="D35" s="251" t="s">
        <v>184</v>
      </c>
      <c r="E35" s="252">
        <v>270</v>
      </c>
      <c r="F35" s="253"/>
      <c r="G35" s="254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</v>
      </c>
      <c r="O35" s="229">
        <f>ROUND(E35*N35,2)</f>
        <v>0</v>
      </c>
      <c r="P35" s="229">
        <v>0</v>
      </c>
      <c r="Q35" s="229">
        <f>ROUND(E35*P35,2)</f>
        <v>0</v>
      </c>
      <c r="R35" s="230"/>
      <c r="S35" s="230" t="s">
        <v>127</v>
      </c>
      <c r="T35" s="230" t="s">
        <v>127</v>
      </c>
      <c r="U35" s="230">
        <v>0</v>
      </c>
      <c r="V35" s="230">
        <f>ROUND(E35*U35,2)</f>
        <v>0</v>
      </c>
      <c r="W35" s="230"/>
      <c r="X35" s="230" t="s">
        <v>128</v>
      </c>
      <c r="Y35" s="230" t="s">
        <v>129</v>
      </c>
      <c r="Z35" s="210"/>
      <c r="AA35" s="210"/>
      <c r="AB35" s="210"/>
      <c r="AC35" s="210"/>
      <c r="AD35" s="210"/>
      <c r="AE35" s="210"/>
      <c r="AF35" s="210"/>
      <c r="AG35" s="210" t="s">
        <v>130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27"/>
      <c r="B36" s="228"/>
      <c r="C36" s="263" t="s">
        <v>748</v>
      </c>
      <c r="D36" s="232"/>
      <c r="E36" s="233">
        <v>270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132</v>
      </c>
      <c r="AH36" s="210">
        <v>5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9">
        <v>27</v>
      </c>
      <c r="B37" s="250" t="s">
        <v>252</v>
      </c>
      <c r="C37" s="262" t="s">
        <v>253</v>
      </c>
      <c r="D37" s="251" t="s">
        <v>184</v>
      </c>
      <c r="E37" s="252">
        <v>27</v>
      </c>
      <c r="F37" s="253"/>
      <c r="G37" s="254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</v>
      </c>
      <c r="O37" s="229">
        <f>ROUND(E37*N37,2)</f>
        <v>0</v>
      </c>
      <c r="P37" s="229">
        <v>0</v>
      </c>
      <c r="Q37" s="229">
        <f>ROUND(E37*P37,2)</f>
        <v>0</v>
      </c>
      <c r="R37" s="230"/>
      <c r="S37" s="230" t="s">
        <v>127</v>
      </c>
      <c r="T37" s="230" t="s">
        <v>127</v>
      </c>
      <c r="U37" s="230">
        <v>8.9999999999999993E-3</v>
      </c>
      <c r="V37" s="230">
        <f>ROUND(E37*U37,2)</f>
        <v>0.24</v>
      </c>
      <c r="W37" s="230"/>
      <c r="X37" s="230" t="s">
        <v>128</v>
      </c>
      <c r="Y37" s="230" t="s">
        <v>129</v>
      </c>
      <c r="Z37" s="210"/>
      <c r="AA37" s="210"/>
      <c r="AB37" s="210"/>
      <c r="AC37" s="210"/>
      <c r="AD37" s="210"/>
      <c r="AE37" s="210"/>
      <c r="AF37" s="210"/>
      <c r="AG37" s="210" t="s">
        <v>130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63" t="s">
        <v>749</v>
      </c>
      <c r="D38" s="232"/>
      <c r="E38" s="233">
        <v>27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132</v>
      </c>
      <c r="AH38" s="210">
        <v>5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22.5" outlineLevel="1" x14ac:dyDescent="0.2">
      <c r="A39" s="249">
        <v>28</v>
      </c>
      <c r="B39" s="250" t="s">
        <v>285</v>
      </c>
      <c r="C39" s="262" t="s">
        <v>286</v>
      </c>
      <c r="D39" s="251" t="s">
        <v>184</v>
      </c>
      <c r="E39" s="252">
        <v>27</v>
      </c>
      <c r="F39" s="253"/>
      <c r="G39" s="254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127</v>
      </c>
      <c r="T39" s="230" t="s">
        <v>127</v>
      </c>
      <c r="U39" s="230">
        <v>0</v>
      </c>
      <c r="V39" s="230">
        <f>ROUND(E39*U39,2)</f>
        <v>0</v>
      </c>
      <c r="W39" s="230"/>
      <c r="X39" s="230" t="s">
        <v>128</v>
      </c>
      <c r="Y39" s="230" t="s">
        <v>129</v>
      </c>
      <c r="Z39" s="210"/>
      <c r="AA39" s="210"/>
      <c r="AB39" s="210"/>
      <c r="AC39" s="210"/>
      <c r="AD39" s="210"/>
      <c r="AE39" s="210"/>
      <c r="AF39" s="210"/>
      <c r="AG39" s="210" t="s">
        <v>130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27"/>
      <c r="B40" s="228"/>
      <c r="C40" s="263" t="s">
        <v>749</v>
      </c>
      <c r="D40" s="232"/>
      <c r="E40" s="233">
        <v>27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132</v>
      </c>
      <c r="AH40" s="210">
        <v>5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55">
        <v>29</v>
      </c>
      <c r="B41" s="256" t="s">
        <v>750</v>
      </c>
      <c r="C41" s="267" t="s">
        <v>751</v>
      </c>
      <c r="D41" s="257" t="s">
        <v>126</v>
      </c>
      <c r="E41" s="258">
        <v>100</v>
      </c>
      <c r="F41" s="259"/>
      <c r="G41" s="260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0</v>
      </c>
      <c r="O41" s="229">
        <f>ROUND(E41*N41,2)</f>
        <v>0</v>
      </c>
      <c r="P41" s="229">
        <v>0</v>
      </c>
      <c r="Q41" s="229">
        <f>ROUND(E41*P41,2)</f>
        <v>0</v>
      </c>
      <c r="R41" s="230"/>
      <c r="S41" s="230" t="s">
        <v>374</v>
      </c>
      <c r="T41" s="230" t="s">
        <v>408</v>
      </c>
      <c r="U41" s="230">
        <v>0.13</v>
      </c>
      <c r="V41" s="230">
        <f>ROUND(E41*U41,2)</f>
        <v>13</v>
      </c>
      <c r="W41" s="230"/>
      <c r="X41" s="230" t="s">
        <v>128</v>
      </c>
      <c r="Y41" s="230" t="s">
        <v>129</v>
      </c>
      <c r="Z41" s="210"/>
      <c r="AA41" s="210"/>
      <c r="AB41" s="210"/>
      <c r="AC41" s="210"/>
      <c r="AD41" s="210"/>
      <c r="AE41" s="210"/>
      <c r="AF41" s="210"/>
      <c r="AG41" s="210" t="s">
        <v>130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55">
        <v>30</v>
      </c>
      <c r="B42" s="256" t="s">
        <v>752</v>
      </c>
      <c r="C42" s="267" t="s">
        <v>753</v>
      </c>
      <c r="D42" s="257" t="s">
        <v>126</v>
      </c>
      <c r="E42" s="258">
        <v>100</v>
      </c>
      <c r="F42" s="259"/>
      <c r="G42" s="260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2.0000000000000002E-5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127</v>
      </c>
      <c r="T42" s="230" t="s">
        <v>408</v>
      </c>
      <c r="U42" s="230">
        <v>0.05</v>
      </c>
      <c r="V42" s="230">
        <f>ROUND(E42*U42,2)</f>
        <v>5</v>
      </c>
      <c r="W42" s="230"/>
      <c r="X42" s="230" t="s">
        <v>128</v>
      </c>
      <c r="Y42" s="230" t="s">
        <v>129</v>
      </c>
      <c r="Z42" s="210"/>
      <c r="AA42" s="210"/>
      <c r="AB42" s="210"/>
      <c r="AC42" s="210"/>
      <c r="AD42" s="210"/>
      <c r="AE42" s="210"/>
      <c r="AF42" s="210"/>
      <c r="AG42" s="210" t="s">
        <v>130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55">
        <v>31</v>
      </c>
      <c r="B43" s="256" t="s">
        <v>754</v>
      </c>
      <c r="C43" s="267" t="s">
        <v>755</v>
      </c>
      <c r="D43" s="257" t="s">
        <v>731</v>
      </c>
      <c r="E43" s="258">
        <v>0.5</v>
      </c>
      <c r="F43" s="259"/>
      <c r="G43" s="260">
        <f>ROUND(E43*F43,2)</f>
        <v>0</v>
      </c>
      <c r="H43" s="231"/>
      <c r="I43" s="230">
        <f>ROUND(E43*H43,2)</f>
        <v>0</v>
      </c>
      <c r="J43" s="231"/>
      <c r="K43" s="230">
        <f>ROUND(E43*J43,2)</f>
        <v>0</v>
      </c>
      <c r="L43" s="230">
        <v>21</v>
      </c>
      <c r="M43" s="230">
        <f>G43*(1+L43/100)</f>
        <v>0</v>
      </c>
      <c r="N43" s="229">
        <v>0</v>
      </c>
      <c r="O43" s="229">
        <f>ROUND(E43*N43,2)</f>
        <v>0</v>
      </c>
      <c r="P43" s="229">
        <v>0</v>
      </c>
      <c r="Q43" s="229">
        <f>ROUND(E43*P43,2)</f>
        <v>0</v>
      </c>
      <c r="R43" s="230"/>
      <c r="S43" s="230" t="s">
        <v>374</v>
      </c>
      <c r="T43" s="230" t="s">
        <v>408</v>
      </c>
      <c r="U43" s="230">
        <v>0.01</v>
      </c>
      <c r="V43" s="230">
        <f>ROUND(E43*U43,2)</f>
        <v>0.01</v>
      </c>
      <c r="W43" s="230"/>
      <c r="X43" s="230" t="s">
        <v>128</v>
      </c>
      <c r="Y43" s="230" t="s">
        <v>129</v>
      </c>
      <c r="Z43" s="210"/>
      <c r="AA43" s="210"/>
      <c r="AB43" s="210"/>
      <c r="AC43" s="210"/>
      <c r="AD43" s="210"/>
      <c r="AE43" s="210"/>
      <c r="AF43" s="210"/>
      <c r="AG43" s="210" t="s">
        <v>130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55">
        <v>32</v>
      </c>
      <c r="B44" s="256" t="s">
        <v>756</v>
      </c>
      <c r="C44" s="267" t="s">
        <v>757</v>
      </c>
      <c r="D44" s="257" t="s">
        <v>166</v>
      </c>
      <c r="E44" s="258">
        <v>45</v>
      </c>
      <c r="F44" s="259"/>
      <c r="G44" s="260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0</v>
      </c>
      <c r="O44" s="229">
        <f>ROUND(E44*N44,2)</f>
        <v>0</v>
      </c>
      <c r="P44" s="229">
        <v>0</v>
      </c>
      <c r="Q44" s="229">
        <f>ROUND(E44*P44,2)</f>
        <v>0</v>
      </c>
      <c r="R44" s="230"/>
      <c r="S44" s="230" t="s">
        <v>374</v>
      </c>
      <c r="T44" s="230" t="s">
        <v>408</v>
      </c>
      <c r="U44" s="230">
        <v>0.01</v>
      </c>
      <c r="V44" s="230">
        <f>ROUND(E44*U44,2)</f>
        <v>0.45</v>
      </c>
      <c r="W44" s="230"/>
      <c r="X44" s="230" t="s">
        <v>128</v>
      </c>
      <c r="Y44" s="230" t="s">
        <v>129</v>
      </c>
      <c r="Z44" s="210"/>
      <c r="AA44" s="210"/>
      <c r="AB44" s="210"/>
      <c r="AC44" s="210"/>
      <c r="AD44" s="210"/>
      <c r="AE44" s="210"/>
      <c r="AF44" s="210"/>
      <c r="AG44" s="210" t="s">
        <v>130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55">
        <v>33</v>
      </c>
      <c r="B45" s="256" t="s">
        <v>758</v>
      </c>
      <c r="C45" s="267" t="s">
        <v>759</v>
      </c>
      <c r="D45" s="257" t="s">
        <v>327</v>
      </c>
      <c r="E45" s="258">
        <v>8</v>
      </c>
      <c r="F45" s="259"/>
      <c r="G45" s="260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2.0000000000000002E-5</v>
      </c>
      <c r="O45" s="229">
        <f>ROUND(E45*N45,2)</f>
        <v>0</v>
      </c>
      <c r="P45" s="229">
        <v>0</v>
      </c>
      <c r="Q45" s="229">
        <f>ROUND(E45*P45,2)</f>
        <v>0</v>
      </c>
      <c r="R45" s="230"/>
      <c r="S45" s="230" t="s">
        <v>374</v>
      </c>
      <c r="T45" s="230" t="s">
        <v>408</v>
      </c>
      <c r="U45" s="230">
        <v>0</v>
      </c>
      <c r="V45" s="230">
        <f>ROUND(E45*U45,2)</f>
        <v>0</v>
      </c>
      <c r="W45" s="230"/>
      <c r="X45" s="230" t="s">
        <v>291</v>
      </c>
      <c r="Y45" s="230" t="s">
        <v>129</v>
      </c>
      <c r="Z45" s="210"/>
      <c r="AA45" s="210"/>
      <c r="AB45" s="210"/>
      <c r="AC45" s="210"/>
      <c r="AD45" s="210"/>
      <c r="AE45" s="210"/>
      <c r="AF45" s="210"/>
      <c r="AG45" s="210" t="s">
        <v>292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2.5" outlineLevel="1" x14ac:dyDescent="0.2">
      <c r="A46" s="255">
        <v>34</v>
      </c>
      <c r="B46" s="256" t="s">
        <v>760</v>
      </c>
      <c r="C46" s="267" t="s">
        <v>761</v>
      </c>
      <c r="D46" s="257" t="s">
        <v>166</v>
      </c>
      <c r="E46" s="258">
        <v>178</v>
      </c>
      <c r="F46" s="259"/>
      <c r="G46" s="260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0.26485999999999998</v>
      </c>
      <c r="O46" s="229">
        <f>ROUND(E46*N46,2)</f>
        <v>47.15</v>
      </c>
      <c r="P46" s="229">
        <v>0</v>
      </c>
      <c r="Q46" s="229">
        <f>ROUND(E46*P46,2)</f>
        <v>0</v>
      </c>
      <c r="R46" s="230"/>
      <c r="S46" s="230" t="s">
        <v>374</v>
      </c>
      <c r="T46" s="230" t="s">
        <v>408</v>
      </c>
      <c r="U46" s="230">
        <v>0.11</v>
      </c>
      <c r="V46" s="230">
        <f>ROUND(E46*U46,2)</f>
        <v>19.579999999999998</v>
      </c>
      <c r="W46" s="230"/>
      <c r="X46" s="230" t="s">
        <v>128</v>
      </c>
      <c r="Y46" s="230" t="s">
        <v>129</v>
      </c>
      <c r="Z46" s="210"/>
      <c r="AA46" s="210"/>
      <c r="AB46" s="210"/>
      <c r="AC46" s="210"/>
      <c r="AD46" s="210"/>
      <c r="AE46" s="210"/>
      <c r="AF46" s="210"/>
      <c r="AG46" s="210" t="s">
        <v>130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55">
        <v>35</v>
      </c>
      <c r="B47" s="256" t="s">
        <v>762</v>
      </c>
      <c r="C47" s="267" t="s">
        <v>763</v>
      </c>
      <c r="D47" s="257" t="s">
        <v>327</v>
      </c>
      <c r="E47" s="258">
        <v>10</v>
      </c>
      <c r="F47" s="259"/>
      <c r="G47" s="260">
        <f>ROUND(E47*F47,2)</f>
        <v>0</v>
      </c>
      <c r="H47" s="231"/>
      <c r="I47" s="230">
        <f>ROUND(E47*H47,2)</f>
        <v>0</v>
      </c>
      <c r="J47" s="231"/>
      <c r="K47" s="230">
        <f>ROUND(E47*J47,2)</f>
        <v>0</v>
      </c>
      <c r="L47" s="230">
        <v>21</v>
      </c>
      <c r="M47" s="230">
        <f>G47*(1+L47/100)</f>
        <v>0</v>
      </c>
      <c r="N47" s="229">
        <v>0.154</v>
      </c>
      <c r="O47" s="229">
        <f>ROUND(E47*N47,2)</f>
        <v>1.54</v>
      </c>
      <c r="P47" s="229">
        <v>0</v>
      </c>
      <c r="Q47" s="229">
        <f>ROUND(E47*P47,2)</f>
        <v>0</v>
      </c>
      <c r="R47" s="230"/>
      <c r="S47" s="230" t="s">
        <v>374</v>
      </c>
      <c r="T47" s="230" t="s">
        <v>408</v>
      </c>
      <c r="U47" s="230">
        <v>0</v>
      </c>
      <c r="V47" s="230">
        <f>ROUND(E47*U47,2)</f>
        <v>0</v>
      </c>
      <c r="W47" s="230"/>
      <c r="X47" s="230" t="s">
        <v>128</v>
      </c>
      <c r="Y47" s="230" t="s">
        <v>129</v>
      </c>
      <c r="Z47" s="210"/>
      <c r="AA47" s="210"/>
      <c r="AB47" s="210"/>
      <c r="AC47" s="210"/>
      <c r="AD47" s="210"/>
      <c r="AE47" s="210"/>
      <c r="AF47" s="210"/>
      <c r="AG47" s="210" t="s">
        <v>130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2.5" outlineLevel="1" x14ac:dyDescent="0.2">
      <c r="A48" s="255">
        <v>36</v>
      </c>
      <c r="B48" s="256" t="s">
        <v>764</v>
      </c>
      <c r="C48" s="267" t="s">
        <v>765</v>
      </c>
      <c r="D48" s="257" t="s">
        <v>166</v>
      </c>
      <c r="E48" s="258">
        <v>185</v>
      </c>
      <c r="F48" s="259"/>
      <c r="G48" s="260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6.0000000000000002E-5</v>
      </c>
      <c r="O48" s="229">
        <f>ROUND(E48*N48,2)</f>
        <v>0.01</v>
      </c>
      <c r="P48" s="229">
        <v>0</v>
      </c>
      <c r="Q48" s="229">
        <f>ROUND(E48*P48,2)</f>
        <v>0</v>
      </c>
      <c r="R48" s="230"/>
      <c r="S48" s="230" t="s">
        <v>374</v>
      </c>
      <c r="T48" s="230" t="s">
        <v>408</v>
      </c>
      <c r="U48" s="230">
        <v>0.03</v>
      </c>
      <c r="V48" s="230">
        <f>ROUND(E48*U48,2)</f>
        <v>5.55</v>
      </c>
      <c r="W48" s="230"/>
      <c r="X48" s="230" t="s">
        <v>128</v>
      </c>
      <c r="Y48" s="230" t="s">
        <v>129</v>
      </c>
      <c r="Z48" s="210"/>
      <c r="AA48" s="210"/>
      <c r="AB48" s="210"/>
      <c r="AC48" s="210"/>
      <c r="AD48" s="210"/>
      <c r="AE48" s="210"/>
      <c r="AF48" s="210"/>
      <c r="AG48" s="210" t="s">
        <v>130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2.5" outlineLevel="1" x14ac:dyDescent="0.2">
      <c r="A49" s="255">
        <v>37</v>
      </c>
      <c r="B49" s="256" t="s">
        <v>766</v>
      </c>
      <c r="C49" s="267" t="s">
        <v>767</v>
      </c>
      <c r="D49" s="257" t="s">
        <v>166</v>
      </c>
      <c r="E49" s="258">
        <v>60</v>
      </c>
      <c r="F49" s="259"/>
      <c r="G49" s="260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3.3E-4</v>
      </c>
      <c r="O49" s="229">
        <f>ROUND(E49*N49,2)</f>
        <v>0.02</v>
      </c>
      <c r="P49" s="229">
        <v>0</v>
      </c>
      <c r="Q49" s="229">
        <f>ROUND(E49*P49,2)</f>
        <v>0</v>
      </c>
      <c r="R49" s="230"/>
      <c r="S49" s="230" t="s">
        <v>374</v>
      </c>
      <c r="T49" s="230" t="s">
        <v>408</v>
      </c>
      <c r="U49" s="230">
        <v>0.1</v>
      </c>
      <c r="V49" s="230">
        <f>ROUND(E49*U49,2)</f>
        <v>6</v>
      </c>
      <c r="W49" s="230"/>
      <c r="X49" s="230" t="s">
        <v>128</v>
      </c>
      <c r="Y49" s="230" t="s">
        <v>129</v>
      </c>
      <c r="Z49" s="210"/>
      <c r="AA49" s="210"/>
      <c r="AB49" s="210"/>
      <c r="AC49" s="210"/>
      <c r="AD49" s="210"/>
      <c r="AE49" s="210"/>
      <c r="AF49" s="210"/>
      <c r="AG49" s="210" t="s">
        <v>130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ht="22.5" outlineLevel="1" x14ac:dyDescent="0.2">
      <c r="A50" s="249">
        <v>38</v>
      </c>
      <c r="B50" s="250" t="s">
        <v>768</v>
      </c>
      <c r="C50" s="262" t="s">
        <v>769</v>
      </c>
      <c r="D50" s="251" t="s">
        <v>166</v>
      </c>
      <c r="E50" s="252">
        <v>60</v>
      </c>
      <c r="F50" s="253"/>
      <c r="G50" s="254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3.3E-4</v>
      </c>
      <c r="O50" s="229">
        <f>ROUND(E50*N50,2)</f>
        <v>0.02</v>
      </c>
      <c r="P50" s="229">
        <v>0</v>
      </c>
      <c r="Q50" s="229">
        <f>ROUND(E50*P50,2)</f>
        <v>0</v>
      </c>
      <c r="R50" s="230"/>
      <c r="S50" s="230" t="s">
        <v>374</v>
      </c>
      <c r="T50" s="230" t="s">
        <v>408</v>
      </c>
      <c r="U50" s="230">
        <v>0.1</v>
      </c>
      <c r="V50" s="230">
        <f>ROUND(E50*U50,2)</f>
        <v>6</v>
      </c>
      <c r="W50" s="230"/>
      <c r="X50" s="230" t="s">
        <v>128</v>
      </c>
      <c r="Y50" s="230" t="s">
        <v>129</v>
      </c>
      <c r="Z50" s="210"/>
      <c r="AA50" s="210"/>
      <c r="AB50" s="210"/>
      <c r="AC50" s="210"/>
      <c r="AD50" s="210"/>
      <c r="AE50" s="210"/>
      <c r="AF50" s="210"/>
      <c r="AG50" s="210" t="s">
        <v>130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x14ac:dyDescent="0.2">
      <c r="A51" s="3"/>
      <c r="B51" s="4"/>
      <c r="C51" s="269"/>
      <c r="D51" s="6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AE51">
        <v>15</v>
      </c>
      <c r="AF51">
        <v>21</v>
      </c>
      <c r="AG51" t="s">
        <v>108</v>
      </c>
    </row>
    <row r="52" spans="1:60" x14ac:dyDescent="0.2">
      <c r="A52" s="213"/>
      <c r="B52" s="214" t="s">
        <v>31</v>
      </c>
      <c r="C52" s="270"/>
      <c r="D52" s="215"/>
      <c r="E52" s="216"/>
      <c r="F52" s="216"/>
      <c r="G52" s="248">
        <f>G8+G26</f>
        <v>0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E52">
        <f>SUMIF(L7:L50,AE51,G7:G50)</f>
        <v>0</v>
      </c>
      <c r="AF52">
        <f>SUMIF(L7:L50,AF51,G7:G50)</f>
        <v>0</v>
      </c>
      <c r="AG52" t="s">
        <v>540</v>
      </c>
    </row>
    <row r="53" spans="1:60" x14ac:dyDescent="0.2">
      <c r="A53" s="3"/>
      <c r="B53" s="4"/>
      <c r="C53" s="269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60" x14ac:dyDescent="0.2">
      <c r="A54" s="3"/>
      <c r="B54" s="4"/>
      <c r="C54" s="269"/>
      <c r="D54" s="6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60" x14ac:dyDescent="0.2">
      <c r="A55" s="217" t="s">
        <v>541</v>
      </c>
      <c r="B55" s="217"/>
      <c r="C55" s="271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60" x14ac:dyDescent="0.2">
      <c r="A56" s="218"/>
      <c r="B56" s="219"/>
      <c r="C56" s="272"/>
      <c r="D56" s="219"/>
      <c r="E56" s="219"/>
      <c r="F56" s="219"/>
      <c r="G56" s="220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G56" t="s">
        <v>542</v>
      </c>
    </row>
    <row r="57" spans="1:60" x14ac:dyDescent="0.2">
      <c r="A57" s="221"/>
      <c r="B57" s="222"/>
      <c r="C57" s="273"/>
      <c r="D57" s="222"/>
      <c r="E57" s="222"/>
      <c r="F57" s="222"/>
      <c r="G57" s="22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60" x14ac:dyDescent="0.2">
      <c r="A58" s="221"/>
      <c r="B58" s="222"/>
      <c r="C58" s="273"/>
      <c r="D58" s="222"/>
      <c r="E58" s="222"/>
      <c r="F58" s="222"/>
      <c r="G58" s="22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60" x14ac:dyDescent="0.2">
      <c r="A59" s="221"/>
      <c r="B59" s="222"/>
      <c r="C59" s="273"/>
      <c r="D59" s="222"/>
      <c r="E59" s="222"/>
      <c r="F59" s="222"/>
      <c r="G59" s="22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 x14ac:dyDescent="0.2">
      <c r="A60" s="224"/>
      <c r="B60" s="225"/>
      <c r="C60" s="274"/>
      <c r="D60" s="225"/>
      <c r="E60" s="225"/>
      <c r="F60" s="225"/>
      <c r="G60" s="226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">
      <c r="A61" s="3"/>
      <c r="B61" s="4"/>
      <c r="C61" s="269"/>
      <c r="D61" s="6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">
      <c r="C62" s="275"/>
      <c r="D62" s="10"/>
      <c r="AG62" t="s">
        <v>543</v>
      </c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55:C55"/>
    <mergeCell ref="A56:G60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BC7F4-6930-445C-9ADB-3CC9A92EC96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96</v>
      </c>
    </row>
    <row r="2" spans="1:60" ht="24.95" customHeight="1" x14ac:dyDescent="0.2">
      <c r="A2" s="196" t="s">
        <v>8</v>
      </c>
      <c r="B2" s="48" t="s">
        <v>44</v>
      </c>
      <c r="C2" s="199" t="s">
        <v>45</v>
      </c>
      <c r="D2" s="197"/>
      <c r="E2" s="197"/>
      <c r="F2" s="197"/>
      <c r="G2" s="198"/>
      <c r="AG2" t="s">
        <v>97</v>
      </c>
    </row>
    <row r="3" spans="1:60" ht="24.95" customHeight="1" x14ac:dyDescent="0.2">
      <c r="A3" s="196" t="s">
        <v>9</v>
      </c>
      <c r="B3" s="48" t="s">
        <v>67</v>
      </c>
      <c r="C3" s="199" t="s">
        <v>68</v>
      </c>
      <c r="D3" s="197"/>
      <c r="E3" s="197"/>
      <c r="F3" s="197"/>
      <c r="G3" s="198"/>
      <c r="AC3" s="174" t="s">
        <v>97</v>
      </c>
      <c r="AG3" t="s">
        <v>98</v>
      </c>
    </row>
    <row r="4" spans="1:60" ht="24.95" customHeight="1" x14ac:dyDescent="0.2">
      <c r="A4" s="200" t="s">
        <v>10</v>
      </c>
      <c r="B4" s="201" t="s">
        <v>61</v>
      </c>
      <c r="C4" s="202" t="s">
        <v>68</v>
      </c>
      <c r="D4" s="203"/>
      <c r="E4" s="203"/>
      <c r="F4" s="203"/>
      <c r="G4" s="204"/>
      <c r="AG4" t="s">
        <v>99</v>
      </c>
    </row>
    <row r="5" spans="1:60" x14ac:dyDescent="0.2">
      <c r="D5" s="10"/>
    </row>
    <row r="6" spans="1:60" ht="38.25" x14ac:dyDescent="0.2">
      <c r="A6" s="206" t="s">
        <v>100</v>
      </c>
      <c r="B6" s="208" t="s">
        <v>101</v>
      </c>
      <c r="C6" s="208" t="s">
        <v>102</v>
      </c>
      <c r="D6" s="207" t="s">
        <v>103</v>
      </c>
      <c r="E6" s="206" t="s">
        <v>104</v>
      </c>
      <c r="F6" s="205" t="s">
        <v>105</v>
      </c>
      <c r="G6" s="206" t="s">
        <v>31</v>
      </c>
      <c r="H6" s="209" t="s">
        <v>32</v>
      </c>
      <c r="I6" s="209" t="s">
        <v>106</v>
      </c>
      <c r="J6" s="209" t="s">
        <v>33</v>
      </c>
      <c r="K6" s="209" t="s">
        <v>107</v>
      </c>
      <c r="L6" s="209" t="s">
        <v>108</v>
      </c>
      <c r="M6" s="209" t="s">
        <v>109</v>
      </c>
      <c r="N6" s="209" t="s">
        <v>110</v>
      </c>
      <c r="O6" s="209" t="s">
        <v>111</v>
      </c>
      <c r="P6" s="209" t="s">
        <v>112</v>
      </c>
      <c r="Q6" s="209" t="s">
        <v>113</v>
      </c>
      <c r="R6" s="209" t="s">
        <v>114</v>
      </c>
      <c r="S6" s="209" t="s">
        <v>115</v>
      </c>
      <c r="T6" s="209" t="s">
        <v>116</v>
      </c>
      <c r="U6" s="209" t="s">
        <v>117</v>
      </c>
      <c r="V6" s="209" t="s">
        <v>118</v>
      </c>
      <c r="W6" s="209" t="s">
        <v>119</v>
      </c>
      <c r="X6" s="209" t="s">
        <v>120</v>
      </c>
      <c r="Y6" s="209" t="s">
        <v>121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42" t="s">
        <v>122</v>
      </c>
      <c r="B8" s="243" t="s">
        <v>94</v>
      </c>
      <c r="C8" s="261" t="s">
        <v>29</v>
      </c>
      <c r="D8" s="244"/>
      <c r="E8" s="245"/>
      <c r="F8" s="246"/>
      <c r="G8" s="247">
        <f>SUMIF(AG9:AG11,"&lt;&gt;NOR",G9:G11)</f>
        <v>0</v>
      </c>
      <c r="H8" s="241"/>
      <c r="I8" s="241">
        <f>SUM(I9:I11)</f>
        <v>0</v>
      </c>
      <c r="J8" s="241"/>
      <c r="K8" s="241">
        <f>SUM(K9:K11)</f>
        <v>0</v>
      </c>
      <c r="L8" s="241"/>
      <c r="M8" s="241">
        <f>SUM(M9:M11)</f>
        <v>0</v>
      </c>
      <c r="N8" s="240"/>
      <c r="O8" s="240">
        <f>SUM(O9:O11)</f>
        <v>0</v>
      </c>
      <c r="P8" s="240"/>
      <c r="Q8" s="240">
        <f>SUM(Q9:Q11)</f>
        <v>0</v>
      </c>
      <c r="R8" s="241"/>
      <c r="S8" s="241"/>
      <c r="T8" s="241"/>
      <c r="U8" s="241"/>
      <c r="V8" s="241">
        <f>SUM(V9:V11)</f>
        <v>0</v>
      </c>
      <c r="W8" s="241"/>
      <c r="X8" s="241"/>
      <c r="Y8" s="241"/>
      <c r="AG8" t="s">
        <v>123</v>
      </c>
    </row>
    <row r="9" spans="1:60" outlineLevel="1" x14ac:dyDescent="0.2">
      <c r="A9" s="255">
        <v>1</v>
      </c>
      <c r="B9" s="256" t="s">
        <v>770</v>
      </c>
      <c r="C9" s="267" t="s">
        <v>771</v>
      </c>
      <c r="D9" s="257" t="s">
        <v>772</v>
      </c>
      <c r="E9" s="258">
        <v>1</v>
      </c>
      <c r="F9" s="259"/>
      <c r="G9" s="260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127</v>
      </c>
      <c r="T9" s="230" t="s">
        <v>408</v>
      </c>
      <c r="U9" s="230">
        <v>0</v>
      </c>
      <c r="V9" s="230">
        <f>ROUND(E9*U9,2)</f>
        <v>0</v>
      </c>
      <c r="W9" s="230"/>
      <c r="X9" s="230" t="s">
        <v>773</v>
      </c>
      <c r="Y9" s="230" t="s">
        <v>129</v>
      </c>
      <c r="Z9" s="210"/>
      <c r="AA9" s="210"/>
      <c r="AB9" s="210"/>
      <c r="AC9" s="210"/>
      <c r="AD9" s="210"/>
      <c r="AE9" s="210"/>
      <c r="AF9" s="210"/>
      <c r="AG9" s="210" t="s">
        <v>774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55">
        <v>2</v>
      </c>
      <c r="B10" s="256" t="s">
        <v>775</v>
      </c>
      <c r="C10" s="267" t="s">
        <v>776</v>
      </c>
      <c r="D10" s="257" t="s">
        <v>772</v>
      </c>
      <c r="E10" s="258">
        <v>1</v>
      </c>
      <c r="F10" s="259"/>
      <c r="G10" s="260">
        <f>ROUND(E10*F10,2)</f>
        <v>0</v>
      </c>
      <c r="H10" s="231"/>
      <c r="I10" s="230">
        <f>ROUND(E10*H10,2)</f>
        <v>0</v>
      </c>
      <c r="J10" s="231"/>
      <c r="K10" s="230">
        <f>ROUND(E10*J10,2)</f>
        <v>0</v>
      </c>
      <c r="L10" s="230">
        <v>21</v>
      </c>
      <c r="M10" s="230">
        <f>G10*(1+L10/100)</f>
        <v>0</v>
      </c>
      <c r="N10" s="229">
        <v>0</v>
      </c>
      <c r="O10" s="229">
        <f>ROUND(E10*N10,2)</f>
        <v>0</v>
      </c>
      <c r="P10" s="229">
        <v>0</v>
      </c>
      <c r="Q10" s="229">
        <f>ROUND(E10*P10,2)</f>
        <v>0</v>
      </c>
      <c r="R10" s="230"/>
      <c r="S10" s="230" t="s">
        <v>127</v>
      </c>
      <c r="T10" s="230" t="s">
        <v>408</v>
      </c>
      <c r="U10" s="230">
        <v>0</v>
      </c>
      <c r="V10" s="230">
        <f>ROUND(E10*U10,2)</f>
        <v>0</v>
      </c>
      <c r="W10" s="230"/>
      <c r="X10" s="230" t="s">
        <v>773</v>
      </c>
      <c r="Y10" s="230" t="s">
        <v>129</v>
      </c>
      <c r="Z10" s="210"/>
      <c r="AA10" s="210"/>
      <c r="AB10" s="210"/>
      <c r="AC10" s="210"/>
      <c r="AD10" s="210"/>
      <c r="AE10" s="210"/>
      <c r="AF10" s="210"/>
      <c r="AG10" s="210" t="s">
        <v>774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55">
        <v>3</v>
      </c>
      <c r="B11" s="256" t="s">
        <v>777</v>
      </c>
      <c r="C11" s="267" t="s">
        <v>778</v>
      </c>
      <c r="D11" s="257" t="s">
        <v>772</v>
      </c>
      <c r="E11" s="258">
        <v>1</v>
      </c>
      <c r="F11" s="259"/>
      <c r="G11" s="260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127</v>
      </c>
      <c r="T11" s="230" t="s">
        <v>408</v>
      </c>
      <c r="U11" s="230">
        <v>0</v>
      </c>
      <c r="V11" s="230">
        <f>ROUND(E11*U11,2)</f>
        <v>0</v>
      </c>
      <c r="W11" s="230"/>
      <c r="X11" s="230" t="s">
        <v>773</v>
      </c>
      <c r="Y11" s="230" t="s">
        <v>129</v>
      </c>
      <c r="Z11" s="210"/>
      <c r="AA11" s="210"/>
      <c r="AB11" s="210"/>
      <c r="AC11" s="210"/>
      <c r="AD11" s="210"/>
      <c r="AE11" s="210"/>
      <c r="AF11" s="210"/>
      <c r="AG11" s="210" t="s">
        <v>774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42" t="s">
        <v>122</v>
      </c>
      <c r="B12" s="243" t="s">
        <v>95</v>
      </c>
      <c r="C12" s="261" t="s">
        <v>30</v>
      </c>
      <c r="D12" s="244"/>
      <c r="E12" s="245"/>
      <c r="F12" s="246"/>
      <c r="G12" s="247">
        <f>SUMIF(AG13:AG26,"&lt;&gt;NOR",G13:G26)</f>
        <v>0</v>
      </c>
      <c r="H12" s="241"/>
      <c r="I12" s="241">
        <f>SUM(I13:I26)</f>
        <v>0</v>
      </c>
      <c r="J12" s="241"/>
      <c r="K12" s="241">
        <f>SUM(K13:K26)</f>
        <v>0</v>
      </c>
      <c r="L12" s="241"/>
      <c r="M12" s="241">
        <f>SUM(M13:M26)</f>
        <v>0</v>
      </c>
      <c r="N12" s="240"/>
      <c r="O12" s="240">
        <f>SUM(O13:O26)</f>
        <v>0</v>
      </c>
      <c r="P12" s="240"/>
      <c r="Q12" s="240">
        <f>SUM(Q13:Q26)</f>
        <v>0</v>
      </c>
      <c r="R12" s="241"/>
      <c r="S12" s="241"/>
      <c r="T12" s="241"/>
      <c r="U12" s="241"/>
      <c r="V12" s="241">
        <f>SUM(V13:V26)</f>
        <v>0</v>
      </c>
      <c r="W12" s="241"/>
      <c r="X12" s="241"/>
      <c r="Y12" s="241"/>
      <c r="AG12" t="s">
        <v>123</v>
      </c>
    </row>
    <row r="13" spans="1:60" outlineLevel="1" x14ac:dyDescent="0.2">
      <c r="A13" s="249">
        <v>4</v>
      </c>
      <c r="B13" s="250" t="s">
        <v>779</v>
      </c>
      <c r="C13" s="262" t="s">
        <v>780</v>
      </c>
      <c r="D13" s="251" t="s">
        <v>772</v>
      </c>
      <c r="E13" s="252">
        <v>1</v>
      </c>
      <c r="F13" s="253"/>
      <c r="G13" s="254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127</v>
      </c>
      <c r="T13" s="230" t="s">
        <v>408</v>
      </c>
      <c r="U13" s="230">
        <v>0</v>
      </c>
      <c r="V13" s="230">
        <f>ROUND(E13*U13,2)</f>
        <v>0</v>
      </c>
      <c r="W13" s="230"/>
      <c r="X13" s="230" t="s">
        <v>773</v>
      </c>
      <c r="Y13" s="230" t="s">
        <v>129</v>
      </c>
      <c r="Z13" s="210"/>
      <c r="AA13" s="210"/>
      <c r="AB13" s="210"/>
      <c r="AC13" s="210"/>
      <c r="AD13" s="210"/>
      <c r="AE13" s="210"/>
      <c r="AF13" s="210"/>
      <c r="AG13" s="210" t="s">
        <v>774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63" t="s">
        <v>781</v>
      </c>
      <c r="D14" s="232"/>
      <c r="E14" s="233">
        <v>1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132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1" x14ac:dyDescent="0.2">
      <c r="A15" s="255">
        <v>5</v>
      </c>
      <c r="B15" s="256" t="s">
        <v>782</v>
      </c>
      <c r="C15" s="267" t="s">
        <v>783</v>
      </c>
      <c r="D15" s="257" t="s">
        <v>772</v>
      </c>
      <c r="E15" s="258">
        <v>1</v>
      </c>
      <c r="F15" s="259"/>
      <c r="G15" s="260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127</v>
      </c>
      <c r="T15" s="230" t="s">
        <v>408</v>
      </c>
      <c r="U15" s="230">
        <v>0</v>
      </c>
      <c r="V15" s="230">
        <f>ROUND(E15*U15,2)</f>
        <v>0</v>
      </c>
      <c r="W15" s="230"/>
      <c r="X15" s="230" t="s">
        <v>773</v>
      </c>
      <c r="Y15" s="230" t="s">
        <v>129</v>
      </c>
      <c r="Z15" s="210"/>
      <c r="AA15" s="210"/>
      <c r="AB15" s="210"/>
      <c r="AC15" s="210"/>
      <c r="AD15" s="210"/>
      <c r="AE15" s="210"/>
      <c r="AF15" s="210"/>
      <c r="AG15" s="210" t="s">
        <v>774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55">
        <v>6</v>
      </c>
      <c r="B16" s="256" t="s">
        <v>784</v>
      </c>
      <c r="C16" s="267" t="s">
        <v>785</v>
      </c>
      <c r="D16" s="257" t="s">
        <v>772</v>
      </c>
      <c r="E16" s="258">
        <v>1</v>
      </c>
      <c r="F16" s="259"/>
      <c r="G16" s="260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0</v>
      </c>
      <c r="O16" s="229">
        <f>ROUND(E16*N16,2)</f>
        <v>0</v>
      </c>
      <c r="P16" s="229">
        <v>0</v>
      </c>
      <c r="Q16" s="229">
        <f>ROUND(E16*P16,2)</f>
        <v>0</v>
      </c>
      <c r="R16" s="230"/>
      <c r="S16" s="230" t="s">
        <v>127</v>
      </c>
      <c r="T16" s="230" t="s">
        <v>408</v>
      </c>
      <c r="U16" s="230">
        <v>0</v>
      </c>
      <c r="V16" s="230">
        <f>ROUND(E16*U16,2)</f>
        <v>0</v>
      </c>
      <c r="W16" s="230"/>
      <c r="X16" s="230" t="s">
        <v>773</v>
      </c>
      <c r="Y16" s="230" t="s">
        <v>129</v>
      </c>
      <c r="Z16" s="210"/>
      <c r="AA16" s="210"/>
      <c r="AB16" s="210"/>
      <c r="AC16" s="210"/>
      <c r="AD16" s="210"/>
      <c r="AE16" s="210"/>
      <c r="AF16" s="210"/>
      <c r="AG16" s="210" t="s">
        <v>774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9">
        <v>7</v>
      </c>
      <c r="B17" s="250" t="s">
        <v>786</v>
      </c>
      <c r="C17" s="262" t="s">
        <v>787</v>
      </c>
      <c r="D17" s="251" t="s">
        <v>772</v>
      </c>
      <c r="E17" s="252">
        <v>10</v>
      </c>
      <c r="F17" s="253"/>
      <c r="G17" s="254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</v>
      </c>
      <c r="Q17" s="229">
        <f>ROUND(E17*P17,2)</f>
        <v>0</v>
      </c>
      <c r="R17" s="230"/>
      <c r="S17" s="230" t="s">
        <v>127</v>
      </c>
      <c r="T17" s="230" t="s">
        <v>408</v>
      </c>
      <c r="U17" s="230">
        <v>0</v>
      </c>
      <c r="V17" s="230">
        <f>ROUND(E17*U17,2)</f>
        <v>0</v>
      </c>
      <c r="W17" s="230"/>
      <c r="X17" s="230" t="s">
        <v>773</v>
      </c>
      <c r="Y17" s="230" t="s">
        <v>129</v>
      </c>
      <c r="Z17" s="210"/>
      <c r="AA17" s="210"/>
      <c r="AB17" s="210"/>
      <c r="AC17" s="210"/>
      <c r="AD17" s="210"/>
      <c r="AE17" s="210"/>
      <c r="AF17" s="210"/>
      <c r="AG17" s="210" t="s">
        <v>774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2" x14ac:dyDescent="0.2">
      <c r="A18" s="227"/>
      <c r="B18" s="228"/>
      <c r="C18" s="263" t="s">
        <v>788</v>
      </c>
      <c r="D18" s="232"/>
      <c r="E18" s="233"/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132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63" t="s">
        <v>789</v>
      </c>
      <c r="D19" s="232"/>
      <c r="E19" s="233"/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132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27"/>
      <c r="B20" s="228"/>
      <c r="C20" s="263" t="s">
        <v>790</v>
      </c>
      <c r="D20" s="232"/>
      <c r="E20" s="233">
        <v>4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132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27"/>
      <c r="B21" s="228"/>
      <c r="C21" s="263" t="s">
        <v>791</v>
      </c>
      <c r="D21" s="232"/>
      <c r="E21" s="233">
        <v>2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132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27"/>
      <c r="B22" s="228"/>
      <c r="C22" s="263" t="s">
        <v>792</v>
      </c>
      <c r="D22" s="232"/>
      <c r="E22" s="233">
        <v>2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132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27"/>
      <c r="B23" s="228"/>
      <c r="C23" s="263" t="s">
        <v>793</v>
      </c>
      <c r="D23" s="232"/>
      <c r="E23" s="233">
        <v>2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132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55">
        <v>8</v>
      </c>
      <c r="B24" s="256" t="s">
        <v>794</v>
      </c>
      <c r="C24" s="267" t="s">
        <v>795</v>
      </c>
      <c r="D24" s="257" t="s">
        <v>772</v>
      </c>
      <c r="E24" s="258">
        <v>1</v>
      </c>
      <c r="F24" s="259"/>
      <c r="G24" s="260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</v>
      </c>
      <c r="O24" s="229">
        <f>ROUND(E24*N24,2)</f>
        <v>0</v>
      </c>
      <c r="P24" s="229">
        <v>0</v>
      </c>
      <c r="Q24" s="229">
        <f>ROUND(E24*P24,2)</f>
        <v>0</v>
      </c>
      <c r="R24" s="230"/>
      <c r="S24" s="230" t="s">
        <v>127</v>
      </c>
      <c r="T24" s="230" t="s">
        <v>408</v>
      </c>
      <c r="U24" s="230">
        <v>0</v>
      </c>
      <c r="V24" s="230">
        <f>ROUND(E24*U24,2)</f>
        <v>0</v>
      </c>
      <c r="W24" s="230"/>
      <c r="X24" s="230" t="s">
        <v>773</v>
      </c>
      <c r="Y24" s="230" t="s">
        <v>129</v>
      </c>
      <c r="Z24" s="210"/>
      <c r="AA24" s="210"/>
      <c r="AB24" s="210"/>
      <c r="AC24" s="210"/>
      <c r="AD24" s="210"/>
      <c r="AE24" s="210"/>
      <c r="AF24" s="210"/>
      <c r="AG24" s="210" t="s">
        <v>774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22.5" outlineLevel="1" x14ac:dyDescent="0.2">
      <c r="A25" s="255">
        <v>9</v>
      </c>
      <c r="B25" s="256" t="s">
        <v>796</v>
      </c>
      <c r="C25" s="267" t="s">
        <v>797</v>
      </c>
      <c r="D25" s="257" t="s">
        <v>772</v>
      </c>
      <c r="E25" s="258">
        <v>1</v>
      </c>
      <c r="F25" s="259"/>
      <c r="G25" s="260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0</v>
      </c>
      <c r="O25" s="229">
        <f>ROUND(E25*N25,2)</f>
        <v>0</v>
      </c>
      <c r="P25" s="229">
        <v>0</v>
      </c>
      <c r="Q25" s="229">
        <f>ROUND(E25*P25,2)</f>
        <v>0</v>
      </c>
      <c r="R25" s="230"/>
      <c r="S25" s="230" t="s">
        <v>127</v>
      </c>
      <c r="T25" s="230" t="s">
        <v>408</v>
      </c>
      <c r="U25" s="230">
        <v>0</v>
      </c>
      <c r="V25" s="230">
        <f>ROUND(E25*U25,2)</f>
        <v>0</v>
      </c>
      <c r="W25" s="230"/>
      <c r="X25" s="230" t="s">
        <v>773</v>
      </c>
      <c r="Y25" s="230" t="s">
        <v>129</v>
      </c>
      <c r="Z25" s="210"/>
      <c r="AA25" s="210"/>
      <c r="AB25" s="210"/>
      <c r="AC25" s="210"/>
      <c r="AD25" s="210"/>
      <c r="AE25" s="210"/>
      <c r="AF25" s="210"/>
      <c r="AG25" s="210" t="s">
        <v>774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9">
        <v>10</v>
      </c>
      <c r="B26" s="250" t="s">
        <v>798</v>
      </c>
      <c r="C26" s="262" t="s">
        <v>799</v>
      </c>
      <c r="D26" s="251" t="s">
        <v>772</v>
      </c>
      <c r="E26" s="252">
        <v>1</v>
      </c>
      <c r="F26" s="253"/>
      <c r="G26" s="254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0</v>
      </c>
      <c r="O26" s="229">
        <f>ROUND(E26*N26,2)</f>
        <v>0</v>
      </c>
      <c r="P26" s="229">
        <v>0</v>
      </c>
      <c r="Q26" s="229">
        <f>ROUND(E26*P26,2)</f>
        <v>0</v>
      </c>
      <c r="R26" s="230"/>
      <c r="S26" s="230" t="s">
        <v>127</v>
      </c>
      <c r="T26" s="230" t="s">
        <v>408</v>
      </c>
      <c r="U26" s="230">
        <v>0</v>
      </c>
      <c r="V26" s="230">
        <f>ROUND(E26*U26,2)</f>
        <v>0</v>
      </c>
      <c r="W26" s="230"/>
      <c r="X26" s="230" t="s">
        <v>773</v>
      </c>
      <c r="Y26" s="230" t="s">
        <v>129</v>
      </c>
      <c r="Z26" s="210"/>
      <c r="AA26" s="210"/>
      <c r="AB26" s="210"/>
      <c r="AC26" s="210"/>
      <c r="AD26" s="210"/>
      <c r="AE26" s="210"/>
      <c r="AF26" s="210"/>
      <c r="AG26" s="210" t="s">
        <v>774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">
      <c r="A27" s="3"/>
      <c r="B27" s="4"/>
      <c r="C27" s="269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15</v>
      </c>
      <c r="AF27">
        <v>21</v>
      </c>
      <c r="AG27" t="s">
        <v>108</v>
      </c>
    </row>
    <row r="28" spans="1:60" x14ac:dyDescent="0.2">
      <c r="A28" s="213"/>
      <c r="B28" s="214" t="s">
        <v>31</v>
      </c>
      <c r="C28" s="270"/>
      <c r="D28" s="215"/>
      <c r="E28" s="216"/>
      <c r="F28" s="216"/>
      <c r="G28" s="248">
        <f>G8+G12</f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f>SUMIF(L7:L26,AE27,G7:G26)</f>
        <v>0</v>
      </c>
      <c r="AF28">
        <f>SUMIF(L7:L26,AF27,G7:G26)</f>
        <v>0</v>
      </c>
      <c r="AG28" t="s">
        <v>540</v>
      </c>
    </row>
    <row r="29" spans="1:60" x14ac:dyDescent="0.2">
      <c r="A29" s="3"/>
      <c r="B29" s="4"/>
      <c r="C29" s="269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3"/>
      <c r="B30" s="4"/>
      <c r="C30" s="269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17" t="s">
        <v>541</v>
      </c>
      <c r="B31" s="217"/>
      <c r="C31" s="271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218"/>
      <c r="B32" s="219"/>
      <c r="C32" s="272"/>
      <c r="D32" s="219"/>
      <c r="E32" s="219"/>
      <c r="F32" s="219"/>
      <c r="G32" s="220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G32" t="s">
        <v>542</v>
      </c>
    </row>
    <row r="33" spans="1:33" x14ac:dyDescent="0.2">
      <c r="A33" s="221"/>
      <c r="B33" s="222"/>
      <c r="C33" s="273"/>
      <c r="D33" s="222"/>
      <c r="E33" s="222"/>
      <c r="F33" s="222"/>
      <c r="G33" s="22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21"/>
      <c r="B34" s="222"/>
      <c r="C34" s="273"/>
      <c r="D34" s="222"/>
      <c r="E34" s="222"/>
      <c r="F34" s="222"/>
      <c r="G34" s="22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21"/>
      <c r="B35" s="222"/>
      <c r="C35" s="273"/>
      <c r="D35" s="222"/>
      <c r="E35" s="222"/>
      <c r="F35" s="222"/>
      <c r="G35" s="22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24"/>
      <c r="B36" s="225"/>
      <c r="C36" s="274"/>
      <c r="D36" s="225"/>
      <c r="E36" s="225"/>
      <c r="F36" s="225"/>
      <c r="G36" s="226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3"/>
      <c r="B37" s="4"/>
      <c r="C37" s="269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C38" s="275"/>
      <c r="D38" s="10"/>
      <c r="AG38" t="s">
        <v>543</v>
      </c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31:C31"/>
    <mergeCell ref="A32:G3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54</vt:i4>
      </vt:variant>
    </vt:vector>
  </HeadingPairs>
  <TitlesOfParts>
    <vt:vector size="61" baseType="lpstr">
      <vt:lpstr>Pokyny pro vyplnění</vt:lpstr>
      <vt:lpstr>Stavba</vt:lpstr>
      <vt:lpstr>VzorPolozky</vt:lpstr>
      <vt:lpstr>SO 101 1 Pol</vt:lpstr>
      <vt:lpstr>SO 101 2 Pol</vt:lpstr>
      <vt:lpstr>SO 401 1 Pol</vt:lpstr>
      <vt:lpstr>SO VRN 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101 1 Pol'!Názvy_tisku</vt:lpstr>
      <vt:lpstr>'SO 101 2 Pol'!Názvy_tisku</vt:lpstr>
      <vt:lpstr>'SO 401 1 Pol'!Názvy_tisku</vt:lpstr>
      <vt:lpstr>'SO VRN 1 Pol'!Názvy_tisku</vt:lpstr>
      <vt:lpstr>oadresa</vt:lpstr>
      <vt:lpstr>Stavba!Objednatel</vt:lpstr>
      <vt:lpstr>Stavba!Objekt</vt:lpstr>
      <vt:lpstr>'SO 101 1 Pol'!Oblast_tisku</vt:lpstr>
      <vt:lpstr>'SO 101 2 Pol'!Oblast_tisku</vt:lpstr>
      <vt:lpstr>'SO 401 1 Pol'!Oblast_tisku</vt:lpstr>
      <vt:lpstr>'SO VRN 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Miroslav Sukup</dc:creator>
  <cp:lastModifiedBy>Miroslav Sukup</cp:lastModifiedBy>
  <cp:lastPrinted>2019-03-19T12:27:02Z</cp:lastPrinted>
  <dcterms:created xsi:type="dcterms:W3CDTF">2009-04-08T07:15:50Z</dcterms:created>
  <dcterms:modified xsi:type="dcterms:W3CDTF">2023-07-13T07:22:59Z</dcterms:modified>
</cp:coreProperties>
</file>