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ka\Desktop\Práce\VZ Cyklostezka - ul. Nádražní\"/>
    </mc:Choice>
  </mc:AlternateContent>
  <bookViews>
    <workbookView xWindow="-120" yWindow="-120" windowWidth="29040" windowHeight="15840"/>
  </bookViews>
  <sheets>
    <sheet name="Rekapitulace stavby" sheetId="1" r:id="rId1"/>
    <sheet name="SO 101.1 - Cyklostezka - ..." sheetId="2" r:id="rId2"/>
    <sheet name="SO 101.2 - Cyklostezka - ..." sheetId="3" r:id="rId3"/>
    <sheet name="VRN 101 - Vedlejší rozpoč..." sheetId="4" r:id="rId4"/>
    <sheet name="SO 401 - Osvětlení přecho..." sheetId="5" r:id="rId5"/>
    <sheet name="VRN 401 - Vedlejší rozpoč..." sheetId="6" r:id="rId6"/>
    <sheet name="Pokyny pro vyplnění" sheetId="7" r:id="rId7"/>
  </sheets>
  <definedNames>
    <definedName name="_xlnm._FilterDatabase" localSheetId="1" hidden="1">'SO 101.1 - Cyklostezka - ...'!$C$92:$K$352</definedName>
    <definedName name="_xlnm._FilterDatabase" localSheetId="2" hidden="1">'SO 101.2 - Cyklostezka - ...'!$C$93:$K$477</definedName>
    <definedName name="_xlnm._FilterDatabase" localSheetId="4" hidden="1">'SO 401 - Osvětlení přecho...'!$C$86:$K$115</definedName>
    <definedName name="_xlnm._FilterDatabase" localSheetId="3" hidden="1">'VRN 101 - Vedlejší rozpoč...'!$C$88:$K$139</definedName>
    <definedName name="_xlnm._FilterDatabase" localSheetId="5" hidden="1">'VRN 401 - Vedlejší rozpoč...'!$C$87:$K$110</definedName>
    <definedName name="_xlnm.Print_Titles" localSheetId="0">'Rekapitulace stavby'!$52:$52</definedName>
    <definedName name="_xlnm.Print_Titles" localSheetId="1">'SO 101.1 - Cyklostezka - ...'!$92:$92</definedName>
    <definedName name="_xlnm.Print_Titles" localSheetId="2">'SO 101.2 - Cyklostezka - ...'!$93:$93</definedName>
    <definedName name="_xlnm.Print_Titles" localSheetId="4">'SO 401 - Osvětlení přecho...'!$86:$86</definedName>
    <definedName name="_xlnm.Print_Titles" localSheetId="3">'VRN 101 - Vedlejší rozpoč...'!$88:$88</definedName>
    <definedName name="_xlnm.Print_Titles" localSheetId="5">'VRN 401 - Vedlejší rozpoč...'!$87:$87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stavby'!$C$42:$AQ$62</definedName>
    <definedName name="_xlnm.Print_Area" localSheetId="1">'SO 101.1 - Cyklostezka - ...'!$C$4:$J$41,'SO 101.1 - Cyklostezka - ...'!$C$47:$J$72,'SO 101.1 - Cyklostezka - ...'!$C$78:$K$352</definedName>
    <definedName name="_xlnm.Print_Area" localSheetId="2">'SO 101.2 - Cyklostezka - ...'!$C$4:$J$41,'SO 101.2 - Cyklostezka - ...'!$C$47:$J$73,'SO 101.2 - Cyklostezka - ...'!$C$79:$K$477</definedName>
    <definedName name="_xlnm.Print_Area" localSheetId="4">'SO 401 - Osvětlení přecho...'!$C$4:$J$41,'SO 401 - Osvětlení přecho...'!$C$47:$J$66,'SO 401 - Osvětlení přecho...'!$C$72:$K$115</definedName>
    <definedName name="_xlnm.Print_Area" localSheetId="3">'VRN 101 - Vedlejší rozpoč...'!$C$4:$J$41,'VRN 101 - Vedlejší rozpoč...'!$C$47:$J$68,'VRN 101 - Vedlejší rozpoč...'!$C$74:$K$139</definedName>
    <definedName name="_xlnm.Print_Area" localSheetId="5">'VRN 401 - Vedlejší rozpoč...'!$C$4:$J$41,'VRN 401 - Vedlejší rozpoč...'!$C$47:$J$67,'VRN 401 - Vedlejší rozpoč...'!$C$73:$K$110</definedName>
  </definedNames>
  <calcPr calcId="181029"/>
</workbook>
</file>

<file path=xl/calcChain.xml><?xml version="1.0" encoding="utf-8"?>
<calcChain xmlns="http://schemas.openxmlformats.org/spreadsheetml/2006/main">
  <c r="J39" i="6" l="1"/>
  <c r="J38" i="6"/>
  <c r="AY61" i="1"/>
  <c r="J37" i="6"/>
  <c r="AX61" i="1"/>
  <c r="BI108" i="6"/>
  <c r="BH108" i="6"/>
  <c r="BG108" i="6"/>
  <c r="BF108" i="6"/>
  <c r="T108" i="6"/>
  <c r="T107" i="6"/>
  <c r="R108" i="6"/>
  <c r="R107" i="6"/>
  <c r="P108" i="6"/>
  <c r="P107" i="6"/>
  <c r="BI104" i="6"/>
  <c r="BH104" i="6"/>
  <c r="BG104" i="6"/>
  <c r="BF104" i="6"/>
  <c r="T104" i="6"/>
  <c r="R104" i="6"/>
  <c r="P104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J84" i="6"/>
  <c r="F84" i="6"/>
  <c r="F82" i="6"/>
  <c r="E80" i="6"/>
  <c r="J58" i="6"/>
  <c r="F58" i="6"/>
  <c r="F56" i="6"/>
  <c r="E54" i="6"/>
  <c r="J26" i="6"/>
  <c r="E26" i="6"/>
  <c r="J59" i="6"/>
  <c r="J25" i="6"/>
  <c r="J20" i="6"/>
  <c r="E20" i="6"/>
  <c r="F85" i="6"/>
  <c r="J19" i="6"/>
  <c r="J14" i="6"/>
  <c r="J82" i="6" s="1"/>
  <c r="E7" i="6"/>
  <c r="E76" i="6"/>
  <c r="J39" i="5"/>
  <c r="J38" i="5"/>
  <c r="AY60" i="1" s="1"/>
  <c r="J37" i="5"/>
  <c r="AX60" i="1" s="1"/>
  <c r="BI111" i="5"/>
  <c r="BH111" i="5"/>
  <c r="BG111" i="5"/>
  <c r="BF111" i="5"/>
  <c r="T111" i="5"/>
  <c r="R111" i="5"/>
  <c r="P111" i="5"/>
  <c r="BI108" i="5"/>
  <c r="BH108" i="5"/>
  <c r="BG108" i="5"/>
  <c r="BF108" i="5"/>
  <c r="T108" i="5"/>
  <c r="R108" i="5"/>
  <c r="P108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0" i="5"/>
  <c r="BH90" i="5"/>
  <c r="BG90" i="5"/>
  <c r="BF90" i="5"/>
  <c r="T90" i="5"/>
  <c r="R90" i="5"/>
  <c r="P90" i="5"/>
  <c r="J83" i="5"/>
  <c r="F83" i="5"/>
  <c r="F81" i="5"/>
  <c r="E79" i="5"/>
  <c r="J58" i="5"/>
  <c r="F58" i="5"/>
  <c r="F56" i="5"/>
  <c r="E54" i="5"/>
  <c r="J26" i="5"/>
  <c r="E26" i="5"/>
  <c r="J59" i="5" s="1"/>
  <c r="J25" i="5"/>
  <c r="J20" i="5"/>
  <c r="E20" i="5"/>
  <c r="F84" i="5" s="1"/>
  <c r="J19" i="5"/>
  <c r="J14" i="5"/>
  <c r="J56" i="5" s="1"/>
  <c r="E7" i="5"/>
  <c r="E75" i="5"/>
  <c r="J39" i="4"/>
  <c r="J38" i="4"/>
  <c r="AY58" i="1" s="1"/>
  <c r="J37" i="4"/>
  <c r="AX58" i="1" s="1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0" i="4"/>
  <c r="BH120" i="4"/>
  <c r="BG120" i="4"/>
  <c r="BF120" i="4"/>
  <c r="T120" i="4"/>
  <c r="R120" i="4"/>
  <c r="P120" i="4"/>
  <c r="BI115" i="4"/>
  <c r="BH115" i="4"/>
  <c r="BG115" i="4"/>
  <c r="BF115" i="4"/>
  <c r="T115" i="4"/>
  <c r="R115" i="4"/>
  <c r="P115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101" i="4"/>
  <c r="BH101" i="4"/>
  <c r="BG101" i="4"/>
  <c r="BF101" i="4"/>
  <c r="T101" i="4"/>
  <c r="R101" i="4"/>
  <c r="P101" i="4"/>
  <c r="BI98" i="4"/>
  <c r="BH98" i="4"/>
  <c r="BG98" i="4"/>
  <c r="BF98" i="4"/>
  <c r="T98" i="4"/>
  <c r="R98" i="4"/>
  <c r="P98" i="4"/>
  <c r="BI95" i="4"/>
  <c r="BH95" i="4"/>
  <c r="BG95" i="4"/>
  <c r="BF95" i="4"/>
  <c r="T95" i="4"/>
  <c r="R95" i="4"/>
  <c r="P95" i="4"/>
  <c r="BI92" i="4"/>
  <c r="BH92" i="4"/>
  <c r="BG92" i="4"/>
  <c r="BF92" i="4"/>
  <c r="T92" i="4"/>
  <c r="R92" i="4"/>
  <c r="P92" i="4"/>
  <c r="J85" i="4"/>
  <c r="F85" i="4"/>
  <c r="F83" i="4"/>
  <c r="E81" i="4"/>
  <c r="J58" i="4"/>
  <c r="F58" i="4"/>
  <c r="F56" i="4"/>
  <c r="E54" i="4"/>
  <c r="J26" i="4"/>
  <c r="E26" i="4"/>
  <c r="J59" i="4" s="1"/>
  <c r="J25" i="4"/>
  <c r="J20" i="4"/>
  <c r="E20" i="4"/>
  <c r="F86" i="4" s="1"/>
  <c r="J19" i="4"/>
  <c r="J14" i="4"/>
  <c r="J56" i="4" s="1"/>
  <c r="E7" i="4"/>
  <c r="E77" i="4"/>
  <c r="J39" i="3"/>
  <c r="J38" i="3"/>
  <c r="AY57" i="1" s="1"/>
  <c r="J37" i="3"/>
  <c r="AX57" i="1"/>
  <c r="BI474" i="3"/>
  <c r="BH474" i="3"/>
  <c r="BG474" i="3"/>
  <c r="BF474" i="3"/>
  <c r="T474" i="3"/>
  <c r="R474" i="3"/>
  <c r="P474" i="3"/>
  <c r="BI470" i="3"/>
  <c r="BH470" i="3"/>
  <c r="BG470" i="3"/>
  <c r="BF470" i="3"/>
  <c r="T470" i="3"/>
  <c r="R470" i="3"/>
  <c r="P470" i="3"/>
  <c r="BI465" i="3"/>
  <c r="BH465" i="3"/>
  <c r="BG465" i="3"/>
  <c r="BF465" i="3"/>
  <c r="T465" i="3"/>
  <c r="T464" i="3"/>
  <c r="R465" i="3"/>
  <c r="R464" i="3" s="1"/>
  <c r="P465" i="3"/>
  <c r="P464" i="3"/>
  <c r="BI459" i="3"/>
  <c r="BH459" i="3"/>
  <c r="BG459" i="3"/>
  <c r="BF459" i="3"/>
  <c r="T459" i="3"/>
  <c r="R459" i="3"/>
  <c r="P459" i="3"/>
  <c r="BI454" i="3"/>
  <c r="BH454" i="3"/>
  <c r="BG454" i="3"/>
  <c r="BF454" i="3"/>
  <c r="T454" i="3"/>
  <c r="R454" i="3"/>
  <c r="P454" i="3"/>
  <c r="BI449" i="3"/>
  <c r="BH449" i="3"/>
  <c r="BG449" i="3"/>
  <c r="BF449" i="3"/>
  <c r="T449" i="3"/>
  <c r="R449" i="3"/>
  <c r="P449" i="3"/>
  <c r="BI443" i="3"/>
  <c r="BH443" i="3"/>
  <c r="BG443" i="3"/>
  <c r="BF443" i="3"/>
  <c r="T443" i="3"/>
  <c r="R443" i="3"/>
  <c r="P443" i="3"/>
  <c r="BI413" i="3"/>
  <c r="BH413" i="3"/>
  <c r="BG413" i="3"/>
  <c r="BF413" i="3"/>
  <c r="T413" i="3"/>
  <c r="R413" i="3"/>
  <c r="P413" i="3"/>
  <c r="BI408" i="3"/>
  <c r="BH408" i="3"/>
  <c r="BG408" i="3"/>
  <c r="BF408" i="3"/>
  <c r="T408" i="3"/>
  <c r="R408" i="3"/>
  <c r="P408" i="3"/>
  <c r="BI403" i="3"/>
  <c r="BH403" i="3"/>
  <c r="BG403" i="3"/>
  <c r="BF403" i="3"/>
  <c r="T403" i="3"/>
  <c r="R403" i="3"/>
  <c r="P403" i="3"/>
  <c r="BI396" i="3"/>
  <c r="BH396" i="3"/>
  <c r="BG396" i="3"/>
  <c r="BF396" i="3"/>
  <c r="T396" i="3"/>
  <c r="R396" i="3"/>
  <c r="P396" i="3"/>
  <c r="BI391" i="3"/>
  <c r="BH391" i="3"/>
  <c r="BG391" i="3"/>
  <c r="BF391" i="3"/>
  <c r="T391" i="3"/>
  <c r="R391" i="3"/>
  <c r="P391" i="3"/>
  <c r="BI386" i="3"/>
  <c r="BH386" i="3"/>
  <c r="BG386" i="3"/>
  <c r="BF386" i="3"/>
  <c r="T386" i="3"/>
  <c r="R386" i="3"/>
  <c r="P386" i="3"/>
  <c r="BI381" i="3"/>
  <c r="BH381" i="3"/>
  <c r="BG381" i="3"/>
  <c r="BF381" i="3"/>
  <c r="T381" i="3"/>
  <c r="R381" i="3"/>
  <c r="P381" i="3"/>
  <c r="BI376" i="3"/>
  <c r="BH376" i="3"/>
  <c r="BG376" i="3"/>
  <c r="BF376" i="3"/>
  <c r="T376" i="3"/>
  <c r="R376" i="3"/>
  <c r="P376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0" i="3"/>
  <c r="BH360" i="3"/>
  <c r="BG360" i="3"/>
  <c r="BF360" i="3"/>
  <c r="T360" i="3"/>
  <c r="R360" i="3"/>
  <c r="P360" i="3"/>
  <c r="BI355" i="3"/>
  <c r="BH355" i="3"/>
  <c r="BG355" i="3"/>
  <c r="BF355" i="3"/>
  <c r="T355" i="3"/>
  <c r="R355" i="3"/>
  <c r="P355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4" i="3"/>
  <c r="BH344" i="3"/>
  <c r="BG344" i="3"/>
  <c r="BF344" i="3"/>
  <c r="T344" i="3"/>
  <c r="R344" i="3"/>
  <c r="P344" i="3"/>
  <c r="BI337" i="3"/>
  <c r="BH337" i="3"/>
  <c r="BG337" i="3"/>
  <c r="BF337" i="3"/>
  <c r="T337" i="3"/>
  <c r="R337" i="3"/>
  <c r="P337" i="3"/>
  <c r="BI331" i="3"/>
  <c r="BH331" i="3"/>
  <c r="BG331" i="3"/>
  <c r="BF331" i="3"/>
  <c r="T331" i="3"/>
  <c r="R331" i="3"/>
  <c r="P331" i="3"/>
  <c r="BI328" i="3"/>
  <c r="BH328" i="3"/>
  <c r="BG328" i="3"/>
  <c r="BF328" i="3"/>
  <c r="T328" i="3"/>
  <c r="R328" i="3"/>
  <c r="P328" i="3"/>
  <c r="BI321" i="3"/>
  <c r="BH321" i="3"/>
  <c r="BG321" i="3"/>
  <c r="BF321" i="3"/>
  <c r="T321" i="3"/>
  <c r="R321" i="3"/>
  <c r="P321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5" i="3"/>
  <c r="BH275" i="3"/>
  <c r="BG275" i="3"/>
  <c r="BF275" i="3"/>
  <c r="T275" i="3"/>
  <c r="R275" i="3"/>
  <c r="P275" i="3"/>
  <c r="BI271" i="3"/>
  <c r="BH271" i="3"/>
  <c r="BG271" i="3"/>
  <c r="BF271" i="3"/>
  <c r="T271" i="3"/>
  <c r="R271" i="3"/>
  <c r="P271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8" i="3"/>
  <c r="BH258" i="3"/>
  <c r="BG258" i="3"/>
  <c r="BF258" i="3"/>
  <c r="T258" i="3"/>
  <c r="R258" i="3"/>
  <c r="P258" i="3"/>
  <c r="BI253" i="3"/>
  <c r="BH253" i="3"/>
  <c r="BG253" i="3"/>
  <c r="BF253" i="3"/>
  <c r="T253" i="3"/>
  <c r="R253" i="3"/>
  <c r="P253" i="3"/>
  <c r="BI248" i="3"/>
  <c r="BH248" i="3"/>
  <c r="BG248" i="3"/>
  <c r="BF248" i="3"/>
  <c r="T248" i="3"/>
  <c r="R248" i="3"/>
  <c r="P248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18" i="3"/>
  <c r="BH218" i="3"/>
  <c r="BG218" i="3"/>
  <c r="BF218" i="3"/>
  <c r="T218" i="3"/>
  <c r="R218" i="3"/>
  <c r="P218" i="3"/>
  <c r="BI209" i="3"/>
  <c r="BH209" i="3"/>
  <c r="BG209" i="3"/>
  <c r="BF209" i="3"/>
  <c r="T209" i="3"/>
  <c r="R209" i="3"/>
  <c r="P209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3" i="3"/>
  <c r="BH183" i="3"/>
  <c r="BG183" i="3"/>
  <c r="BF183" i="3"/>
  <c r="T183" i="3"/>
  <c r="R183" i="3"/>
  <c r="P183" i="3"/>
  <c r="BI175" i="3"/>
  <c r="BH175" i="3"/>
  <c r="BG175" i="3"/>
  <c r="BF175" i="3"/>
  <c r="T175" i="3"/>
  <c r="R175" i="3"/>
  <c r="P175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1" i="3"/>
  <c r="BH131" i="3"/>
  <c r="BG131" i="3"/>
  <c r="BF131" i="3"/>
  <c r="T131" i="3"/>
  <c r="R131" i="3"/>
  <c r="P131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12" i="3"/>
  <c r="BH112" i="3"/>
  <c r="BG112" i="3"/>
  <c r="BF112" i="3"/>
  <c r="T112" i="3"/>
  <c r="R112" i="3"/>
  <c r="P112" i="3"/>
  <c r="BI104" i="3"/>
  <c r="BH104" i="3"/>
  <c r="BG104" i="3"/>
  <c r="BF104" i="3"/>
  <c r="T104" i="3"/>
  <c r="R104" i="3"/>
  <c r="P104" i="3"/>
  <c r="BI97" i="3"/>
  <c r="BH97" i="3"/>
  <c r="BG97" i="3"/>
  <c r="BF97" i="3"/>
  <c r="T97" i="3"/>
  <c r="R97" i="3"/>
  <c r="P97" i="3"/>
  <c r="J90" i="3"/>
  <c r="F90" i="3"/>
  <c r="F88" i="3"/>
  <c r="E86" i="3"/>
  <c r="J58" i="3"/>
  <c r="F58" i="3"/>
  <c r="F56" i="3"/>
  <c r="E54" i="3"/>
  <c r="J26" i="3"/>
  <c r="E26" i="3"/>
  <c r="J59" i="3" s="1"/>
  <c r="J25" i="3"/>
  <c r="J20" i="3"/>
  <c r="E20" i="3"/>
  <c r="F91" i="3" s="1"/>
  <c r="J19" i="3"/>
  <c r="J14" i="3"/>
  <c r="J56" i="3" s="1"/>
  <c r="E7" i="3"/>
  <c r="E50" i="3"/>
  <c r="J39" i="2"/>
  <c r="J38" i="2"/>
  <c r="AY56" i="1" s="1"/>
  <c r="J37" i="2"/>
  <c r="AX56" i="1" s="1"/>
  <c r="BI350" i="2"/>
  <c r="BH350" i="2"/>
  <c r="BG350" i="2"/>
  <c r="BF350" i="2"/>
  <c r="T350" i="2"/>
  <c r="T349" i="2" s="1"/>
  <c r="R350" i="2"/>
  <c r="R349" i="2" s="1"/>
  <c r="P350" i="2"/>
  <c r="P349" i="2" s="1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T194" i="2"/>
  <c r="R195" i="2"/>
  <c r="R194" i="2"/>
  <c r="P195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J89" i="2"/>
  <c r="F89" i="2"/>
  <c r="F87" i="2"/>
  <c r="E85" i="2"/>
  <c r="J58" i="2"/>
  <c r="F58" i="2"/>
  <c r="F56" i="2"/>
  <c r="E54" i="2"/>
  <c r="J26" i="2"/>
  <c r="E26" i="2"/>
  <c r="J90" i="2" s="1"/>
  <c r="J25" i="2"/>
  <c r="J20" i="2"/>
  <c r="E20" i="2"/>
  <c r="F90" i="2" s="1"/>
  <c r="J19" i="2"/>
  <c r="J14" i="2"/>
  <c r="J87" i="2" s="1"/>
  <c r="E7" i="2"/>
  <c r="E81" i="2" s="1"/>
  <c r="L50" i="1"/>
  <c r="AM50" i="1"/>
  <c r="AM49" i="1"/>
  <c r="L49" i="1"/>
  <c r="AM47" i="1"/>
  <c r="L47" i="1"/>
  <c r="L45" i="1"/>
  <c r="L44" i="1"/>
  <c r="BK350" i="2"/>
  <c r="BK319" i="2"/>
  <c r="J288" i="2"/>
  <c r="J270" i="2"/>
  <c r="BK241" i="2"/>
  <c r="BK216" i="2"/>
  <c r="J191" i="2"/>
  <c r="J175" i="2"/>
  <c r="J151" i="2"/>
  <c r="J123" i="2"/>
  <c r="J106" i="2"/>
  <c r="J339" i="2"/>
  <c r="BK303" i="2"/>
  <c r="BK280" i="2"/>
  <c r="BK248" i="2"/>
  <c r="BK219" i="2"/>
  <c r="J201" i="2"/>
  <c r="BK175" i="2"/>
  <c r="BK128" i="2"/>
  <c r="BK106" i="2"/>
  <c r="J449" i="3"/>
  <c r="BK403" i="3"/>
  <c r="J381" i="3"/>
  <c r="J360" i="3"/>
  <c r="BK312" i="3"/>
  <c r="J291" i="3"/>
  <c r="J275" i="3"/>
  <c r="BK248" i="3"/>
  <c r="BK226" i="3"/>
  <c r="J193" i="3"/>
  <c r="J153" i="3"/>
  <c r="J122" i="3"/>
  <c r="J470" i="3"/>
  <c r="J408" i="3"/>
  <c r="BK386" i="3"/>
  <c r="BK360" i="3"/>
  <c r="BK328" i="3"/>
  <c r="BK288" i="3"/>
  <c r="J262" i="3"/>
  <c r="BK234" i="3"/>
  <c r="J204" i="3"/>
  <c r="J175" i="3"/>
  <c r="J117" i="3"/>
  <c r="BK134" i="4"/>
  <c r="J115" i="4"/>
  <c r="J92" i="4"/>
  <c r="BK104" i="4"/>
  <c r="BK92" i="4"/>
  <c r="J90" i="5"/>
  <c r="J108" i="5"/>
  <c r="BK94" i="6"/>
  <c r="J94" i="6"/>
  <c r="BK314" i="2"/>
  <c r="BK265" i="2"/>
  <c r="J230" i="2"/>
  <c r="J180" i="2"/>
  <c r="BK147" i="2"/>
  <c r="BK101" i="2"/>
  <c r="BK291" i="2"/>
  <c r="BK256" i="2"/>
  <c r="J211" i="2"/>
  <c r="BK160" i="2"/>
  <c r="J101" i="2"/>
  <c r="J443" i="3"/>
  <c r="J337" i="3"/>
  <c r="J296" i="3"/>
  <c r="BK262" i="3"/>
  <c r="BK204" i="3"/>
  <c r="BK148" i="3"/>
  <c r="J413" i="3"/>
  <c r="J331" i="3"/>
  <c r="BK153" i="3"/>
  <c r="BK128" i="4"/>
  <c r="BK115" i="4"/>
  <c r="J111" i="5"/>
  <c r="J97" i="6"/>
  <c r="J283" i="2"/>
  <c r="J241" i="2"/>
  <c r="J206" i="2"/>
  <c r="BK191" i="2"/>
  <c r="BK151" i="2"/>
  <c r="J118" i="2"/>
  <c r="BK470" i="3"/>
  <c r="BK408" i="3"/>
  <c r="BK365" i="3"/>
  <c r="BK331" i="3"/>
  <c r="J239" i="3"/>
  <c r="BK189" i="3"/>
  <c r="BK138" i="3"/>
  <c r="BK465" i="3"/>
  <c r="J376" i="3"/>
  <c r="J344" i="3"/>
  <c r="J305" i="3"/>
  <c r="BK271" i="3"/>
  <c r="BK239" i="3"/>
  <c r="BK199" i="3"/>
  <c r="BK143" i="3"/>
  <c r="BK97" i="3"/>
  <c r="BK125" i="4"/>
  <c r="BK95" i="4"/>
  <c r="BK98" i="4"/>
  <c r="J94" i="5"/>
  <c r="BK90" i="5"/>
  <c r="BK97" i="6"/>
  <c r="J100" i="6"/>
  <c r="BK333" i="2"/>
  <c r="J309" i="2"/>
  <c r="BK283" i="2"/>
  <c r="J260" i="2"/>
  <c r="BK233" i="2"/>
  <c r="BK224" i="2"/>
  <c r="BK201" i="2"/>
  <c r="J188" i="2"/>
  <c r="BK170" i="2"/>
  <c r="BK142" i="2"/>
  <c r="J128" i="2"/>
  <c r="BK96" i="2"/>
  <c r="J333" i="2"/>
  <c r="J314" i="2"/>
  <c r="BK288" i="2"/>
  <c r="BK260" i="2"/>
  <c r="BK230" i="2"/>
  <c r="J216" i="2"/>
  <c r="J185" i="2"/>
  <c r="J155" i="2"/>
  <c r="J147" i="2"/>
  <c r="BK111" i="2"/>
  <c r="J465" i="3"/>
  <c r="BK413" i="3"/>
  <c r="J386" i="3"/>
  <c r="BK368" i="3"/>
  <c r="BK344" i="3"/>
  <c r="J321" i="3"/>
  <c r="J299" i="3"/>
  <c r="J279" i="3"/>
  <c r="BK266" i="3"/>
  <c r="BK243" i="3"/>
  <c r="J209" i="3"/>
  <c r="BK175" i="3"/>
  <c r="J143" i="3"/>
  <c r="BK104" i="3"/>
  <c r="J459" i="3"/>
  <c r="J396" i="3"/>
  <c r="BK381" i="3"/>
  <c r="J349" i="3"/>
  <c r="J316" i="3"/>
  <c r="BK296" i="3"/>
  <c r="BK275" i="3"/>
  <c r="J243" i="3"/>
  <c r="BK218" i="3"/>
  <c r="BK193" i="3"/>
  <c r="BK158" i="3"/>
  <c r="J138" i="3"/>
  <c r="BK137" i="4"/>
  <c r="J125" i="4"/>
  <c r="J104" i="4"/>
  <c r="J120" i="4"/>
  <c r="J95" i="4"/>
  <c r="J101" i="5"/>
  <c r="J97" i="5"/>
  <c r="BK100" i="6"/>
  <c r="J91" i="6"/>
  <c r="BK339" i="2"/>
  <c r="J280" i="2"/>
  <c r="J236" i="2"/>
  <c r="BK206" i="2"/>
  <c r="J165" i="2"/>
  <c r="BK131" i="2"/>
  <c r="AS55" i="1"/>
  <c r="J233" i="2"/>
  <c r="BK195" i="2"/>
  <c r="J142" i="2"/>
  <c r="BK474" i="3"/>
  <c r="BK396" i="3"/>
  <c r="J355" i="3"/>
  <c r="BK305" i="3"/>
  <c r="J271" i="3"/>
  <c r="J218" i="3"/>
  <c r="J168" i="3"/>
  <c r="J474" i="3"/>
  <c r="BK391" i="3"/>
  <c r="BK352" i="3"/>
  <c r="BK299" i="3"/>
  <c r="J266" i="3"/>
  <c r="J231" i="3"/>
  <c r="J189" i="3"/>
  <c r="J131" i="3"/>
  <c r="J137" i="4"/>
  <c r="J108" i="4"/>
  <c r="J101" i="4"/>
  <c r="BK97" i="5"/>
  <c r="BK91" i="6"/>
  <c r="J303" i="2"/>
  <c r="J265" i="2"/>
  <c r="BK227" i="2"/>
  <c r="J170" i="2"/>
  <c r="BK137" i="2"/>
  <c r="J96" i="2"/>
  <c r="J454" i="3"/>
  <c r="J391" i="3"/>
  <c r="BK349" i="3"/>
  <c r="J253" i="3"/>
  <c r="BK223" i="3"/>
  <c r="J158" i="3"/>
  <c r="J112" i="3"/>
  <c r="BK449" i="3"/>
  <c r="J403" i="3"/>
  <c r="BK355" i="3"/>
  <c r="BK321" i="3"/>
  <c r="BK291" i="3"/>
  <c r="BK258" i="3"/>
  <c r="J223" i="3"/>
  <c r="BK168" i="3"/>
  <c r="BK122" i="3"/>
  <c r="J134" i="4"/>
  <c r="BK111" i="4"/>
  <c r="J111" i="4"/>
  <c r="BK111" i="5"/>
  <c r="BK101" i="5"/>
  <c r="J108" i="6"/>
  <c r="BK108" i="6"/>
  <c r="BK344" i="2"/>
  <c r="J298" i="2"/>
  <c r="J275" i="2"/>
  <c r="J248" i="2"/>
  <c r="J227" i="2"/>
  <c r="BK211" i="2"/>
  <c r="BK185" i="2"/>
  <c r="J160" i="2"/>
  <c r="J137" i="2"/>
  <c r="J111" i="2"/>
  <c r="J344" i="2"/>
  <c r="J319" i="2"/>
  <c r="BK298" i="2"/>
  <c r="BK270" i="2"/>
  <c r="BK236" i="2"/>
  <c r="BK188" i="2"/>
  <c r="BK165" i="2"/>
  <c r="J131" i="2"/>
  <c r="AS59" i="1"/>
  <c r="J352" i="3"/>
  <c r="J328" i="3"/>
  <c r="BK308" i="3"/>
  <c r="J288" i="3"/>
  <c r="J258" i="3"/>
  <c r="BK231" i="3"/>
  <c r="J199" i="3"/>
  <c r="J163" i="3"/>
  <c r="BK131" i="3"/>
  <c r="J97" i="3"/>
  <c r="BK443" i="3"/>
  <c r="J365" i="3"/>
  <c r="BK337" i="3"/>
  <c r="J308" i="3"/>
  <c r="BK279" i="3"/>
  <c r="BK253" i="3"/>
  <c r="J226" i="3"/>
  <c r="BK183" i="3"/>
  <c r="J148" i="3"/>
  <c r="BK112" i="3"/>
  <c r="J128" i="4"/>
  <c r="BK101" i="4"/>
  <c r="BK108" i="4"/>
  <c r="BK104" i="5"/>
  <c r="J104" i="5"/>
  <c r="J104" i="6"/>
  <c r="BK104" i="6"/>
  <c r="J350" i="2"/>
  <c r="J291" i="2"/>
  <c r="J256" i="2"/>
  <c r="J219" i="2"/>
  <c r="J195" i="2"/>
  <c r="BK155" i="2"/>
  <c r="BK118" i="2"/>
  <c r="BK309" i="2"/>
  <c r="BK275" i="2"/>
  <c r="J224" i="2"/>
  <c r="BK180" i="2"/>
  <c r="BK123" i="2"/>
  <c r="BK459" i="3"/>
  <c r="BK376" i="3"/>
  <c r="BK316" i="3"/>
  <c r="J283" i="3"/>
  <c r="J234" i="3"/>
  <c r="J183" i="3"/>
  <c r="BK117" i="3"/>
  <c r="BK454" i="3"/>
  <c r="J368" i="3"/>
  <c r="J312" i="3"/>
  <c r="BK283" i="3"/>
  <c r="J248" i="3"/>
  <c r="BK209" i="3"/>
  <c r="BK163" i="3"/>
  <c r="J104" i="3"/>
  <c r="BK120" i="4"/>
  <c r="J98" i="4"/>
  <c r="BK108" i="5"/>
  <c r="BK94" i="5"/>
  <c r="F38" i="2"/>
  <c r="R95" i="2" l="1"/>
  <c r="BK136" i="2"/>
  <c r="J136" i="2"/>
  <c r="J66" i="2"/>
  <c r="T136" i="2"/>
  <c r="T146" i="2"/>
  <c r="T200" i="2"/>
  <c r="R308" i="2"/>
  <c r="T96" i="3"/>
  <c r="T257" i="3"/>
  <c r="R304" i="3"/>
  <c r="T336" i="3"/>
  <c r="R402" i="3"/>
  <c r="T469" i="3"/>
  <c r="T468" i="3"/>
  <c r="P95" i="2"/>
  <c r="BK146" i="2"/>
  <c r="J146" i="2" s="1"/>
  <c r="J67" i="2" s="1"/>
  <c r="R146" i="2"/>
  <c r="R200" i="2"/>
  <c r="P308" i="2"/>
  <c r="P96" i="3"/>
  <c r="P257" i="3"/>
  <c r="BK304" i="3"/>
  <c r="J304" i="3" s="1"/>
  <c r="J67" i="3" s="1"/>
  <c r="T304" i="3"/>
  <c r="R336" i="3"/>
  <c r="P402" i="3"/>
  <c r="P469" i="3"/>
  <c r="P468" i="3"/>
  <c r="P91" i="4"/>
  <c r="BK114" i="4"/>
  <c r="J114" i="4"/>
  <c r="J66" i="4"/>
  <c r="R114" i="4"/>
  <c r="BK133" i="4"/>
  <c r="J133" i="4"/>
  <c r="J67" i="4"/>
  <c r="R133" i="4"/>
  <c r="BK89" i="5"/>
  <c r="J89" i="5" s="1"/>
  <c r="J65" i="5" s="1"/>
  <c r="R89" i="5"/>
  <c r="R88" i="5" s="1"/>
  <c r="R87" i="5" s="1"/>
  <c r="BK90" i="6"/>
  <c r="T90" i="6"/>
  <c r="T89" i="6" s="1"/>
  <c r="T88" i="6" s="1"/>
  <c r="BK95" i="2"/>
  <c r="J95" i="2" s="1"/>
  <c r="J65" i="2" s="1"/>
  <c r="T95" i="2"/>
  <c r="P136" i="2"/>
  <c r="R136" i="2"/>
  <c r="P146" i="2"/>
  <c r="BK200" i="2"/>
  <c r="J200" i="2"/>
  <c r="J69" i="2" s="1"/>
  <c r="P200" i="2"/>
  <c r="BK308" i="2"/>
  <c r="J308" i="2"/>
  <c r="J70" i="2" s="1"/>
  <c r="T308" i="2"/>
  <c r="BK96" i="3"/>
  <c r="J96" i="3"/>
  <c r="J65" i="3" s="1"/>
  <c r="R96" i="3"/>
  <c r="BK257" i="3"/>
  <c r="J257" i="3" s="1"/>
  <c r="J66" i="3" s="1"/>
  <c r="R257" i="3"/>
  <c r="R95" i="3" s="1"/>
  <c r="P304" i="3"/>
  <c r="BK336" i="3"/>
  <c r="J336" i="3" s="1"/>
  <c r="J68" i="3" s="1"/>
  <c r="P336" i="3"/>
  <c r="BK402" i="3"/>
  <c r="J402" i="3" s="1"/>
  <c r="J69" i="3" s="1"/>
  <c r="T402" i="3"/>
  <c r="BK469" i="3"/>
  <c r="J469" i="3" s="1"/>
  <c r="J72" i="3" s="1"/>
  <c r="R469" i="3"/>
  <c r="R468" i="3" s="1"/>
  <c r="BK91" i="4"/>
  <c r="J91" i="4"/>
  <c r="J65" i="4"/>
  <c r="R91" i="4"/>
  <c r="R90" i="4" s="1"/>
  <c r="R89" i="4" s="1"/>
  <c r="T91" i="4"/>
  <c r="P114" i="4"/>
  <c r="T114" i="4"/>
  <c r="P133" i="4"/>
  <c r="T133" i="4"/>
  <c r="P89" i="5"/>
  <c r="P88" i="5" s="1"/>
  <c r="P87" i="5" s="1"/>
  <c r="AU60" i="1" s="1"/>
  <c r="T89" i="5"/>
  <c r="T88" i="5" s="1"/>
  <c r="T87" i="5" s="1"/>
  <c r="P90" i="6"/>
  <c r="P89" i="6" s="1"/>
  <c r="P88" i="6" s="1"/>
  <c r="AU61" i="1" s="1"/>
  <c r="R90" i="6"/>
  <c r="R89" i="6" s="1"/>
  <c r="R88" i="6" s="1"/>
  <c r="BK194" i="2"/>
  <c r="J194" i="2"/>
  <c r="J68" i="2" s="1"/>
  <c r="BK349" i="2"/>
  <c r="J349" i="2"/>
  <c r="J71" i="2"/>
  <c r="BK464" i="3"/>
  <c r="J464" i="3" s="1"/>
  <c r="J70" i="3" s="1"/>
  <c r="BK107" i="6"/>
  <c r="J107" i="6" s="1"/>
  <c r="J66" i="6" s="1"/>
  <c r="J56" i="6"/>
  <c r="J85" i="6"/>
  <c r="BE94" i="6"/>
  <c r="BE100" i="6"/>
  <c r="BE104" i="6"/>
  <c r="BK88" i="5"/>
  <c r="J88" i="5" s="1"/>
  <c r="J64" i="5" s="1"/>
  <c r="BE91" i="6"/>
  <c r="E50" i="6"/>
  <c r="F59" i="6"/>
  <c r="BE97" i="6"/>
  <c r="BE108" i="6"/>
  <c r="BK90" i="4"/>
  <c r="J90" i="4" s="1"/>
  <c r="J64" i="4" s="1"/>
  <c r="F59" i="5"/>
  <c r="BE94" i="5"/>
  <c r="BE97" i="5"/>
  <c r="BE108" i="5"/>
  <c r="BE111" i="5"/>
  <c r="E50" i="5"/>
  <c r="J81" i="5"/>
  <c r="J84" i="5"/>
  <c r="BE104" i="5"/>
  <c r="BE90" i="5"/>
  <c r="BE101" i="5"/>
  <c r="F59" i="4"/>
  <c r="J83" i="4"/>
  <c r="J86" i="4"/>
  <c r="BE95" i="4"/>
  <c r="BE101" i="4"/>
  <c r="BE115" i="4"/>
  <c r="E50" i="4"/>
  <c r="BE92" i="4"/>
  <c r="BE98" i="4"/>
  <c r="BE104" i="4"/>
  <c r="BE108" i="4"/>
  <c r="BE111" i="4"/>
  <c r="BE120" i="4"/>
  <c r="BE125" i="4"/>
  <c r="BE128" i="4"/>
  <c r="BE134" i="4"/>
  <c r="BE137" i="4"/>
  <c r="E82" i="3"/>
  <c r="J88" i="3"/>
  <c r="J91" i="3"/>
  <c r="BE117" i="3"/>
  <c r="BE138" i="3"/>
  <c r="BE148" i="3"/>
  <c r="BE153" i="3"/>
  <c r="BE163" i="3"/>
  <c r="BE175" i="3"/>
  <c r="BE189" i="3"/>
  <c r="BE193" i="3"/>
  <c r="BE204" i="3"/>
  <c r="BE209" i="3"/>
  <c r="BE218" i="3"/>
  <c r="BE231" i="3"/>
  <c r="BE234" i="3"/>
  <c r="BE253" i="3"/>
  <c r="BE266" i="3"/>
  <c r="BE271" i="3"/>
  <c r="BE279" i="3"/>
  <c r="BE283" i="3"/>
  <c r="BE288" i="3"/>
  <c r="BE296" i="3"/>
  <c r="BE299" i="3"/>
  <c r="BE308" i="3"/>
  <c r="BE312" i="3"/>
  <c r="BE316" i="3"/>
  <c r="BE328" i="3"/>
  <c r="BE331" i="3"/>
  <c r="BE349" i="3"/>
  <c r="BE368" i="3"/>
  <c r="BE381" i="3"/>
  <c r="BE386" i="3"/>
  <c r="BE396" i="3"/>
  <c r="BE403" i="3"/>
  <c r="BE413" i="3"/>
  <c r="BE443" i="3"/>
  <c r="BE465" i="3"/>
  <c r="BE474" i="3"/>
  <c r="F59" i="3"/>
  <c r="BE97" i="3"/>
  <c r="BE104" i="3"/>
  <c r="BE112" i="3"/>
  <c r="BE122" i="3"/>
  <c r="BE131" i="3"/>
  <c r="BE143" i="3"/>
  <c r="BE158" i="3"/>
  <c r="BE168" i="3"/>
  <c r="BE183" i="3"/>
  <c r="BE199" i="3"/>
  <c r="BE223" i="3"/>
  <c r="BE226" i="3"/>
  <c r="BE239" i="3"/>
  <c r="BE243" i="3"/>
  <c r="BE248" i="3"/>
  <c r="BE258" i="3"/>
  <c r="BE262" i="3"/>
  <c r="BE275" i="3"/>
  <c r="BE291" i="3"/>
  <c r="BE305" i="3"/>
  <c r="BE321" i="3"/>
  <c r="BE337" i="3"/>
  <c r="BE344" i="3"/>
  <c r="BE352" i="3"/>
  <c r="BE355" i="3"/>
  <c r="BE360" i="3"/>
  <c r="BE365" i="3"/>
  <c r="BE376" i="3"/>
  <c r="BE391" i="3"/>
  <c r="BE408" i="3"/>
  <c r="BE449" i="3"/>
  <c r="BE454" i="3"/>
  <c r="BE459" i="3"/>
  <c r="BE470" i="3"/>
  <c r="J56" i="2"/>
  <c r="J59" i="2"/>
  <c r="BE96" i="2"/>
  <c r="BE101" i="2"/>
  <c r="BE111" i="2"/>
  <c r="BE118" i="2"/>
  <c r="BE123" i="2"/>
  <c r="BE131" i="2"/>
  <c r="BE142" i="2"/>
  <c r="BE147" i="2"/>
  <c r="BE155" i="2"/>
  <c r="BE160" i="2"/>
  <c r="BE170" i="2"/>
  <c r="BE175" i="2"/>
  <c r="BE185" i="2"/>
  <c r="BE195" i="2"/>
  <c r="BE216" i="2"/>
  <c r="BE224" i="2"/>
  <c r="BE227" i="2"/>
  <c r="BE233" i="2"/>
  <c r="BE241" i="2"/>
  <c r="BE248" i="2"/>
  <c r="BE265" i="2"/>
  <c r="BE270" i="2"/>
  <c r="BE275" i="2"/>
  <c r="BE283" i="2"/>
  <c r="BE288" i="2"/>
  <c r="BE291" i="2"/>
  <c r="BE303" i="2"/>
  <c r="BE339" i="2"/>
  <c r="E50" i="2"/>
  <c r="F59" i="2"/>
  <c r="BE106" i="2"/>
  <c r="BE128" i="2"/>
  <c r="BE137" i="2"/>
  <c r="BE151" i="2"/>
  <c r="BE165" i="2"/>
  <c r="BE180" i="2"/>
  <c r="BE188" i="2"/>
  <c r="BE191" i="2"/>
  <c r="BE201" i="2"/>
  <c r="BE206" i="2"/>
  <c r="BE211" i="2"/>
  <c r="BE219" i="2"/>
  <c r="BE230" i="2"/>
  <c r="BE236" i="2"/>
  <c r="BE256" i="2"/>
  <c r="BE260" i="2"/>
  <c r="BE280" i="2"/>
  <c r="BE298" i="2"/>
  <c r="BE309" i="2"/>
  <c r="BE314" i="2"/>
  <c r="BE319" i="2"/>
  <c r="BE333" i="2"/>
  <c r="BE344" i="2"/>
  <c r="BE350" i="2"/>
  <c r="BC56" i="1"/>
  <c r="F39" i="3"/>
  <c r="BD57" i="1" s="1"/>
  <c r="F38" i="4"/>
  <c r="BC58" i="1" s="1"/>
  <c r="F39" i="4"/>
  <c r="BD58" i="1" s="1"/>
  <c r="F37" i="5"/>
  <c r="BB60" i="1" s="1"/>
  <c r="J36" i="6"/>
  <c r="AW61" i="1" s="1"/>
  <c r="F37" i="2"/>
  <c r="BB56" i="1" s="1"/>
  <c r="F36" i="5"/>
  <c r="BA60" i="1" s="1"/>
  <c r="J36" i="5"/>
  <c r="AW60" i="1" s="1"/>
  <c r="F38" i="6"/>
  <c r="BC61" i="1" s="1"/>
  <c r="F37" i="3"/>
  <c r="BB57" i="1" s="1"/>
  <c r="J36" i="3"/>
  <c r="AW57" i="1" s="1"/>
  <c r="F38" i="3"/>
  <c r="BC57" i="1" s="1"/>
  <c r="F39" i="2"/>
  <c r="BD56" i="1" s="1"/>
  <c r="AS54" i="1"/>
  <c r="J36" i="2"/>
  <c r="AW56" i="1" s="1"/>
  <c r="F39" i="5"/>
  <c r="BD60" i="1"/>
  <c r="F39" i="6"/>
  <c r="BD61" i="1" s="1"/>
  <c r="F36" i="2"/>
  <c r="BA56" i="1"/>
  <c r="F36" i="3"/>
  <c r="BA57" i="1" s="1"/>
  <c r="J36" i="4"/>
  <c r="AW58" i="1"/>
  <c r="F37" i="4"/>
  <c r="BB58" i="1" s="1"/>
  <c r="F36" i="4"/>
  <c r="BA58" i="1"/>
  <c r="F38" i="5"/>
  <c r="BC60" i="1" s="1"/>
  <c r="F36" i="6"/>
  <c r="BA61" i="1"/>
  <c r="F37" i="6"/>
  <c r="BB61" i="1" s="1"/>
  <c r="T94" i="2" l="1"/>
  <c r="T93" i="2" s="1"/>
  <c r="BK89" i="6"/>
  <c r="J89" i="6"/>
  <c r="J64" i="6" s="1"/>
  <c r="P94" i="2"/>
  <c r="P93" i="2"/>
  <c r="AU56" i="1"/>
  <c r="T90" i="4"/>
  <c r="T89" i="4"/>
  <c r="R94" i="3"/>
  <c r="P90" i="4"/>
  <c r="P89" i="4" s="1"/>
  <c r="AU58" i="1" s="1"/>
  <c r="P95" i="3"/>
  <c r="P94" i="3"/>
  <c r="AU57" i="1" s="1"/>
  <c r="T95" i="3"/>
  <c r="T94" i="3"/>
  <c r="R94" i="2"/>
  <c r="R93" i="2" s="1"/>
  <c r="BK95" i="3"/>
  <c r="J95" i="3"/>
  <c r="J64" i="3"/>
  <c r="BK468" i="3"/>
  <c r="J468" i="3"/>
  <c r="J71" i="3" s="1"/>
  <c r="J90" i="6"/>
  <c r="J65" i="6" s="1"/>
  <c r="BK94" i="2"/>
  <c r="J94" i="2" s="1"/>
  <c r="J64" i="2" s="1"/>
  <c r="BK87" i="5"/>
  <c r="J87" i="5"/>
  <c r="J63" i="5" s="1"/>
  <c r="BK89" i="4"/>
  <c r="J89" i="4" s="1"/>
  <c r="J63" i="4" s="1"/>
  <c r="AU59" i="1"/>
  <c r="F35" i="4"/>
  <c r="AZ58" i="1" s="1"/>
  <c r="BD55" i="1"/>
  <c r="J35" i="5"/>
  <c r="AV60" i="1"/>
  <c r="AT60" i="1"/>
  <c r="BA59" i="1"/>
  <c r="AW59" i="1"/>
  <c r="F35" i="6"/>
  <c r="AZ61" i="1"/>
  <c r="F35" i="2"/>
  <c r="AZ56" i="1" s="1"/>
  <c r="BC55" i="1"/>
  <c r="AY55" i="1"/>
  <c r="J35" i="4"/>
  <c r="AV58" i="1" s="1"/>
  <c r="AT58" i="1" s="1"/>
  <c r="BB55" i="1"/>
  <c r="AX55" i="1" s="1"/>
  <c r="BA55" i="1"/>
  <c r="AW55" i="1"/>
  <c r="BD59" i="1"/>
  <c r="BB59" i="1"/>
  <c r="AX59" i="1" s="1"/>
  <c r="J35" i="2"/>
  <c r="AV56" i="1"/>
  <c r="AT56" i="1"/>
  <c r="J35" i="3"/>
  <c r="AV57" i="1"/>
  <c r="AT57" i="1"/>
  <c r="F35" i="5"/>
  <c r="AZ60" i="1" s="1"/>
  <c r="F35" i="3"/>
  <c r="AZ57" i="1"/>
  <c r="BC59" i="1"/>
  <c r="AY59" i="1" s="1"/>
  <c r="J35" i="6"/>
  <c r="AV61" i="1"/>
  <c r="AT61" i="1"/>
  <c r="BK94" i="3" l="1"/>
  <c r="J94" i="3" s="1"/>
  <c r="J63" i="3" s="1"/>
  <c r="BK93" i="2"/>
  <c r="J93" i="2" s="1"/>
  <c r="J63" i="2" s="1"/>
  <c r="BK88" i="6"/>
  <c r="J88" i="6"/>
  <c r="J63" i="6" s="1"/>
  <c r="J32" i="4"/>
  <c r="AG58" i="1"/>
  <c r="BD54" i="1"/>
  <c r="W33" i="1" s="1"/>
  <c r="AZ55" i="1"/>
  <c r="AV55" i="1"/>
  <c r="AT55" i="1"/>
  <c r="BB54" i="1"/>
  <c r="W31" i="1"/>
  <c r="AU55" i="1"/>
  <c r="AU54" i="1"/>
  <c r="J32" i="5"/>
  <c r="AG60" i="1"/>
  <c r="BA54" i="1"/>
  <c r="W30" i="1"/>
  <c r="AZ59" i="1"/>
  <c r="AV59" i="1"/>
  <c r="AT59" i="1"/>
  <c r="BC54" i="1"/>
  <c r="W32" i="1" s="1"/>
  <c r="J41" i="5" l="1"/>
  <c r="AN60" i="1"/>
  <c r="J41" i="4"/>
  <c r="AN58" i="1"/>
  <c r="J32" i="6"/>
  <c r="AG61" i="1"/>
  <c r="J32" i="3"/>
  <c r="AG57" i="1"/>
  <c r="AY54" i="1"/>
  <c r="AZ54" i="1"/>
  <c r="W29" i="1"/>
  <c r="J32" i="2"/>
  <c r="AG56" i="1" s="1"/>
  <c r="AX54" i="1"/>
  <c r="AW54" i="1"/>
  <c r="AK30" i="1" s="1"/>
  <c r="J41" i="2" l="1"/>
  <c r="J41" i="6"/>
  <c r="J41" i="3"/>
  <c r="AN56" i="1"/>
  <c r="AN57" i="1"/>
  <c r="AN61" i="1"/>
  <c r="AG59" i="1"/>
  <c r="AG55" i="1"/>
  <c r="AV54" i="1"/>
  <c r="AK29" i="1"/>
  <c r="AN55" i="1" l="1"/>
  <c r="AN59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<sst xmlns="http://schemas.openxmlformats.org/spreadsheetml/2006/main" count="7119" uniqueCount="1186">
  <si>
    <t>Export Komplet</t>
  </si>
  <si>
    <t>VZ</t>
  </si>
  <si>
    <t>2.0</t>
  </si>
  <si>
    <t>ZAMOK</t>
  </si>
  <si>
    <t>False</t>
  </si>
  <si>
    <t>{26b54bc5-3513-4861-aa86-ec3ff290fc62}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</si>
  <si>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</si>
  <si>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</si>
  <si>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</si>
  <si>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</si>
  <si>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</si>
  <si>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</si>
  <si>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</si>
  <si>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</si>
  <si>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VD09819-II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</si>
  <si>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</si>
  <si>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</si>
  <si>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ul. Nádražní, Bystřice pod Hostýnem</t>
  </si>
  <si>
    <t>KSO:</t>
  </si>
  <si>
    <t/>
  </si>
  <si>
    <t>CC-CZ:</t>
  </si>
  <si>
    <t>Místo:</t>
  </si>
  <si>
    <t>Bystřice pod Hostýnem</t>
  </si>
  <si>
    <t>Datum:</t>
  </si>
  <si>
    <t>6. 3. 2023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</si>
  <si>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</si>
  <si>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</si>
  <si>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</si>
  <si>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</si>
  <si>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</si>
  <si>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</si>
  <si>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</si>
  <si>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ViaDesigne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</si>
  <si>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</si>
  <si>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</si>
  <si>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</si>
  <si>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</si>
  <si>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</si>
  <si>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</si>
  <si>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</si>
  <si>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</si>
  <si>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</si>
  <si>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</si>
  <si>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</si>
  <si>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</si>
  <si>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</si>
  <si>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</si>
  <si>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</si>
  <si>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</si>
  <si>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</si>
  <si>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</si>
  <si>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</si>
  <si>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</si>
  <si>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</si>
  <si>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</si>
  <si>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</si>
  <si>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</si>
  <si>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</si>
  <si>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</si>
  <si>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</si>
  <si>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</si>
  <si>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</si>
  <si>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</si>
  <si>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</si>
  <si>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</si>
  <si>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</si>
  <si>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</si>
  <si>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</si>
  <si>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</si>
  <si>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</si>
  <si>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</si>
  <si>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</si>
  <si>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</si>
  <si>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</si>
  <si>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</si>
  <si>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</si>
  <si>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</si>
  <si>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Cyklostezka</t>
  </si>
  <si>
    <t>STA</t>
  </si>
  <si>
    <t>1</t>
  </si>
  <si>
    <t>{7f1fec74-e943-4029-95c1-4af77fddea12}</t>
  </si>
  <si>
    <t>2</t>
  </si>
  <si>
    <t>/</t>
  </si>
  <si>
    <t>SO 101.1</t>
  </si>
  <si>
    <t>Cyklostezka - nákl. uznatelné</t>
  </si>
  <si>
    <t>Soupis</t>
  </si>
  <si>
    <t>{41cfe64d-a05c-4aca-ba26-54a8f3cc5485}</t>
  </si>
  <si>
    <t>SO 101.2</t>
  </si>
  <si>
    <t>Cyklostezka - nákl. neuznatelné</t>
  </si>
  <si>
    <t>{1426640b-44b0-4100-8f4a-72d4c2d25eda}</t>
  </si>
  <si>
    <t>VRN 101</t>
  </si>
  <si>
    <t>Vedlejší rozpočtové náklady</t>
  </si>
  <si>
    <t>{f9ba192c-3d83-4b96-b0d6-553a16ddf932}</t>
  </si>
  <si>
    <t>SO 401</t>
  </si>
  <si>
    <t>Osvětlení přechodu pro chodce</t>
  </si>
  <si>
    <t>{9fa53d09-a25a-43f6-9f37-126501c2e753}</t>
  </si>
  <si>
    <t>{0463f4af-a49c-4012-a392-d341a0aa8030}</t>
  </si>
  <si>
    <t>VRN 401</t>
  </si>
  <si>
    <t>{5e064407-3117-4ead-b747-692e7231357e}</t>
  </si>
  <si>
    <t>KRYCÍ LIST SOUPISU PRACÍ</t>
  </si>
  <si>
    <t>Objekt:</t>
  </si>
  <si>
    <t>SO 101 - Cyklostezka</t>
  </si>
  <si>
    <t>Soupis:</t>
  </si>
  <si>
    <t>SO 101.1 - Cyklostezka - nákl. uznatelné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</si>
  <si>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</si>
  <si>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</si>
  <si>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</si>
  <si>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</si>
  <si>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</si>
  <si>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</si>
  <si>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</si>
  <si>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</si>
  <si>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</si>
  <si>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</si>
  <si>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</si>
  <si>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</si>
  <si>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</si>
  <si>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</si>
  <si>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</si>
  <si>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</si>
  <si>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</si>
  <si>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</si>
  <si>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</si>
  <si>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</si>
  <si>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</si>
  <si>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</si>
  <si>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</si>
  <si>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</si>
  <si>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</si>
  <si>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</si>
  <si>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</si>
  <si>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</si>
  <si>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</si>
  <si>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</si>
  <si>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</si>
  <si>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</si>
  <si>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</si>
  <si>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2022 01</t>
  </si>
  <si>
    <t>4</t>
  </si>
  <si>
    <t>-1376766871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</si>
  <si>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</si>
  <si>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</si>
  <si>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Online PSC</t>
  </si>
  <si>
    <t>https://podminky.urs.cz/item/CS_URS_2022_01/113106121</t>
  </si>
  <si>
    <t>PSC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</si>
  <si>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</si>
  <si>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VV</t>
  </si>
  <si>
    <t>"stávající  bet. dlažba 30x30 50mm" 4+422,5+887</t>
  </si>
  <si>
    <t>113106123</t>
  </si>
  <si>
    <t>Rozebrání dlažeb ze zámkových dlaždic komunikací pro pěší ručně</t>
  </si>
  <si>
    <t>1110668981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</si>
  <si>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</si>
  <si>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https://podminky.urs.cz/item/CS_URS_2022_01/113106123</t>
  </si>
  <si>
    <t>"stávající zámk. dl.60mm" 45,2</t>
  </si>
  <si>
    <t>3</t>
  </si>
  <si>
    <t>113107173</t>
  </si>
  <si>
    <t>Odstranění podkladu z betonu prostého tl přes 300 do 400 mm strojně pl přes 50 do 200 m2</t>
  </si>
  <si>
    <t>-1376989380</t>
  </si>
  <si>
    <t>Odstranění podkladů nebo krytů strojně plochy jednotlivě přes 50 m2 do 200 m2 s přemístěním hmot na skládku na vzdálenost do 20 m nebo s naložením na dopravní prostředek z betonu prostého, o tl. vrstvy přes 300 do 400 mm</t>
  </si>
  <si>
    <t>https://podminky.urs.cz/item/CS_URS_2022_01/113107173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</si>
  <si>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</si>
  <si>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"odkop kce ŠD tl.370mm" 118+9,65+1,6</t>
  </si>
  <si>
    <t>113107223</t>
  </si>
  <si>
    <t>Odstranění podkladu z kameniva drceného tl přes 200 do 300 mm strojně pl přes 200 m2</t>
  </si>
  <si>
    <t>-1955950665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</si>
  <si>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</si>
  <si>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https://podminky.urs.cz/item/CS_URS_2022_01/113107223</t>
  </si>
  <si>
    <t>"odkop kce ŠD tl.250mm" 4+422,5+887-118-9,65</t>
  </si>
  <si>
    <t>"odkop kce ŠD tl.240mm" 45,2</t>
  </si>
  <si>
    <t>Součet</t>
  </si>
  <si>
    <t>5</t>
  </si>
  <si>
    <t>113202111</t>
  </si>
  <si>
    <t>Vytrhání obrub krajníků obrubníků stojatých</t>
  </si>
  <si>
    <t>m</t>
  </si>
  <si>
    <t>-1387699005</t>
  </si>
  <si>
    <t>Vytrhání obrub s vybouráním lože, s přemístěním hmot na skládku na vzdálenost do 3 m nebo s naložením na dopravní prostředek z krajníků nebo obrubníků stojatých</t>
  </si>
  <si>
    <t>https://podminky.urs.cz/item/CS_URS_2022_01/113202111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</si>
  <si>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</si>
  <si>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18+345+659</t>
  </si>
  <si>
    <t>6</t>
  </si>
  <si>
    <t>174111101</t>
  </si>
  <si>
    <t>Zásyp jam, šachet rýh nebo kolem objektů sypaninou se zhutněním ručně</t>
  </si>
  <si>
    <t>m3</t>
  </si>
  <si>
    <t>-2147286694</t>
  </si>
  <si>
    <t>Zásyp sypaninou z jakékoliv horniny ručně s uložením výkopku ve vrstvách se zhutněním jam, šachet, rýh nebo kolem objektů v těchto vykopávkách</t>
  </si>
  <si>
    <t>https://podminky.urs.cz/item/CS_URS_2022_01/174111101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</si>
  <si>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</t>
  </si>
  <si>
    <t>"dosyp k obrubě - zemina" 0,05*(479,7+478)</t>
  </si>
  <si>
    <t>7</t>
  </si>
  <si>
    <t>M</t>
  </si>
  <si>
    <t>10364100</t>
  </si>
  <si>
    <t>zemina pro terénní úpravy - tříděná</t>
  </si>
  <si>
    <t>t</t>
  </si>
  <si>
    <t>8</t>
  </si>
  <si>
    <t>647123577</t>
  </si>
  <si>
    <t>"dosyp k obrubě - zemina" 0,05*(479,7+478)*1,8</t>
  </si>
  <si>
    <t>181951112</t>
  </si>
  <si>
    <t>Úprava pláně v hornině třídy těžitelnosti I skupiny 1 až 3 se zhutněním strojně</t>
  </si>
  <si>
    <t>768159861</t>
  </si>
  <si>
    <t>Úprava pláně vyrovnáním výškových rozdílů strojně v hornině třídy těžitelnosti I, skupiny 1 až 3 se zhutněním</t>
  </si>
  <si>
    <t>https://podminky.urs.cz/item/CS_URS_2022_01/181951112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</si>
  <si>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</si>
  <si>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49,2+1191,5+118+1,6</t>
  </si>
  <si>
    <t>Zakládání</t>
  </si>
  <si>
    <t>9</t>
  </si>
  <si>
    <t>213141111</t>
  </si>
  <si>
    <t>Zřízení vrstvy z geotextilie v rovině nebo ve sklonu do 1:5 š do 3 m</t>
  </si>
  <si>
    <t>-488632182</t>
  </si>
  <si>
    <t>Zřízení vrstvy z geotextilie filtrační, separační, odvodňovací, ochranné, výztužné nebo protierozní v rovině nebo ve sklonu do 1:5, šířky do 3 m</t>
  </si>
  <si>
    <t>https://podminky.urs.cz/item/CS_URS_2022_01/213141111</t>
  </si>
  <si>
    <t xml:space="preserve">Poznámka k souboru cen:_x000D_
1. Ceny jsou určeny pro zřízení vrstev na upraveném povrchu._x000D_
2. V cenách jsou započteny i náklady na položení a spojení geotextilií včetně přesahů._x000D_
3. V cenách nejsou započteny náklady na dodávku geotextilií, která se oceňuje ve specifikaci. Ztratné včetně přesahů lze stanovit ve výši 15 až 20 %._x000D_
4. Ceny -1131 až -1133 lze použít i pro vyvedení geotextilie na svislou konstrukci._x000D_
</t>
  </si>
  <si>
    <t>"geotextilie 300g/m2 š.2m" 2*359,5</t>
  </si>
  <si>
    <t>10</t>
  </si>
  <si>
    <t>69311068</t>
  </si>
  <si>
    <t>geotextilie netkaná separační, ochranná, filtrační, drenážní PP 300g/m2</t>
  </si>
  <si>
    <t>-1434819303</t>
  </si>
  <si>
    <t>719</t>
  </si>
  <si>
    <t>719*1,1845 'Přepočtené koeficientem množství</t>
  </si>
  <si>
    <t>Komunikace pozemní</t>
  </si>
  <si>
    <t>11</t>
  </si>
  <si>
    <t>564851111</t>
  </si>
  <si>
    <t>Podklad ze štěrkodrtě ŠD plochy přes 100 m2 tl 150 mm</t>
  </si>
  <si>
    <t>389857407</t>
  </si>
  <si>
    <t>Podklad ze štěrkodrti ŠD s rozprostřením a zhutněním plochy přes 100 m2, po zhutnění tl. 150 mm</t>
  </si>
  <si>
    <t>https://podminky.urs.cz/item/CS_URS_2022_01/564851111</t>
  </si>
  <si>
    <t>"nová kce sjezdů ŠD 0-32" 129,25</t>
  </si>
  <si>
    <t>12</t>
  </si>
  <si>
    <t>564861111</t>
  </si>
  <si>
    <t>Podklad ze štěrkodrtě ŠD plochy přes 100 m2 tl 200 mm</t>
  </si>
  <si>
    <t>-1367735832</t>
  </si>
  <si>
    <t>Podklad ze štěrkodrti ŠD s rozprostřením a zhutněním plochy přes 100 m2, po zhutnění tl. 200 mm</t>
  </si>
  <si>
    <t>https://podminky.urs.cz/item/CS_URS_2022_01/564861111</t>
  </si>
  <si>
    <t>"nová kce chodníku ŠD 0-32" 49,2+1191,5-9,65</t>
  </si>
  <si>
    <t>13</t>
  </si>
  <si>
    <t>567122114</t>
  </si>
  <si>
    <t>Podklad ze směsi stmelené cementem SC C 8/10 (KSC I) tl 150 mm</t>
  </si>
  <si>
    <t>24525733</t>
  </si>
  <si>
    <t>Podklad ze směsi stmelené cementem SC bez dilatačních spár, s rozprostřením a zhutněním SC C 8/10 (KSC I), po zhutnění tl. 150 mm</t>
  </si>
  <si>
    <t>https://podminky.urs.cz/item/CS_URS_2022_01/567122114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</si>
  <si>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</si>
  <si>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"nová kce sjezdů" 129,25</t>
  </si>
  <si>
    <t>14</t>
  </si>
  <si>
    <t>596211113</t>
  </si>
  <si>
    <t>Kladení zámkové dlažby komunikací pro pěší ručně tl 60 mm skupiny A pl přes 300 m2</t>
  </si>
  <si>
    <t>-2092248488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</si>
  <si>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</si>
  <si>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https://podminky.urs.cz/item/CS_URS_2022_01/596211113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</si>
  <si>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</si>
  <si>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"nová kce chodníku" 49,2+1191,5-9,65</t>
  </si>
  <si>
    <t>59245018</t>
  </si>
  <si>
    <t>dlažba tvar obdélník betonová 200x100x60mm přírodní</t>
  </si>
  <si>
    <t>275677207</t>
  </si>
  <si>
    <t>"31,8+2%" 32,5</t>
  </si>
  <si>
    <t>"1173,65+2% - bez fazet" 1197,2</t>
  </si>
  <si>
    <t>16</t>
  </si>
  <si>
    <t>59245006</t>
  </si>
  <si>
    <t>dlažba tvar obdélník betonová pro nevidomé 200x100x60mm barevná</t>
  </si>
  <si>
    <t>777062816</t>
  </si>
  <si>
    <t>"8,7+2%" 8,9</t>
  </si>
  <si>
    <t>"8,8+2%" 9</t>
  </si>
  <si>
    <t>17</t>
  </si>
  <si>
    <t>59245021</t>
  </si>
  <si>
    <t>dlažba tvar čtverec betonová 200x200x60mm přírodní</t>
  </si>
  <si>
    <t>1380894632</t>
  </si>
  <si>
    <t>"8,7+2% - bez fazet" 8,9</t>
  </si>
  <si>
    <t>"8,2+2% - bez fazet" 8,4</t>
  </si>
  <si>
    <t>18</t>
  </si>
  <si>
    <t>596211212</t>
  </si>
  <si>
    <t>Kladení zámkové dlažby komunikací pro pěší ručně tl 80 mm skupiny A pl přes 100 do 300 m2</t>
  </si>
  <si>
    <t>-982894103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</si>
  <si>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100 do 300 m2</t>
  </si>
  <si>
    <t>https://podminky.urs.cz/item/CS_URS_2022_01/596211212</t>
  </si>
  <si>
    <t>"nová kce sjezdů" 118+9,65+1,6</t>
  </si>
  <si>
    <t>19</t>
  </si>
  <si>
    <t>59245020</t>
  </si>
  <si>
    <t>dlažba tvar obdélník betonová 200x100x80mm přírodní</t>
  </si>
  <si>
    <t>1556136961</t>
  </si>
  <si>
    <t>"93,15+2% - bez fazet" 95</t>
  </si>
  <si>
    <t>20</t>
  </si>
  <si>
    <t>59245030</t>
  </si>
  <si>
    <t>dlažba tvar čtverec betonová 200x200x80mm přírodní</t>
  </si>
  <si>
    <t>1640513282</t>
  </si>
  <si>
    <t>"18+2% - bez fazet" 18,4</t>
  </si>
  <si>
    <t>59245226</t>
  </si>
  <si>
    <t>dlažba tvar obdélník betonová pro nevidomé 200x100x80mm barevná</t>
  </si>
  <si>
    <t>-1065737109</t>
  </si>
  <si>
    <t>"18,1+2%" 18,5</t>
  </si>
  <si>
    <t>Trubní vedení</t>
  </si>
  <si>
    <t>22</t>
  </si>
  <si>
    <t>899431111</t>
  </si>
  <si>
    <t>Výšková úprava uličního vstupu nebo vpusti do 200 mm zvýšením krycího hrnce, šoupěte nebo hydrantu</t>
  </si>
  <si>
    <t>kus</t>
  </si>
  <si>
    <t>576663928</t>
  </si>
  <si>
    <t>Výšková úprava uličního vstupu nebo vpusti do 200 mm zvýšením krycího hrnce, šoupěte nebo hydrantu bez úpravy armatur</t>
  </si>
  <si>
    <t>https://podminky.urs.cz/item/CS_URS_2022_01/899431111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</si>
  <si>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</si>
  <si>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"úprava v nové kci" 25</t>
  </si>
  <si>
    <t>Ostatní konstrukce a práce, bourání</t>
  </si>
  <si>
    <t>23</t>
  </si>
  <si>
    <t>914111111</t>
  </si>
  <si>
    <t>Montáž svislé dopravní značky do velikosti 1 m2 objímkami na sloupek nebo konzolu</t>
  </si>
  <si>
    <t>399726838</t>
  </si>
  <si>
    <t>Montáž svislé dopravní značky základní velikosti do 1 m2 objímkami na sloupky nebo konzoly</t>
  </si>
  <si>
    <t>https://podminky.urs.cz/item/CS_URS_2022_01/914111111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</si>
  <si>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</si>
  <si>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24</t>
  </si>
  <si>
    <t>40445620</t>
  </si>
  <si>
    <t>zákazové, příkazové dopravní značky B1-B34, C1-15 700mm</t>
  </si>
  <si>
    <t>-1421291852</t>
  </si>
  <si>
    <t>"C9a" 5</t>
  </si>
  <si>
    <t>"C9b" 3</t>
  </si>
  <si>
    <t>25</t>
  </si>
  <si>
    <t>914111121</t>
  </si>
  <si>
    <t>Montáž svislé dopravní značky do velikosti 2 m2 objímkami na sloupek nebo konzolu</t>
  </si>
  <si>
    <t>-1631244787</t>
  </si>
  <si>
    <t>Montáž svislé dopravní značky základní velikosti do 2 m2 objímkami na sloupky nebo konzoly</t>
  </si>
  <si>
    <t>https://podminky.urs.cz/item/CS_URS_2022_01/914111121</t>
  </si>
  <si>
    <t>26</t>
  </si>
  <si>
    <t>40445627</t>
  </si>
  <si>
    <t>informativní značky provozní IP14-IP29, IP31 1000x1500mm</t>
  </si>
  <si>
    <t>-37432543</t>
  </si>
  <si>
    <t>"IP20a" 1</t>
  </si>
  <si>
    <t>27</t>
  </si>
  <si>
    <t>914511112</t>
  </si>
  <si>
    <t>Montáž sloupku dopravních značek délky do 3,5 m s betonovým základem a patkou</t>
  </si>
  <si>
    <t>-1616431359</t>
  </si>
  <si>
    <t>Montáž sloupku dopravních značek délky do 3,5 m do hliníkové patky</t>
  </si>
  <si>
    <t>https://podminky.urs.cz/item/CS_URS_2022_01/914511112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</si>
  <si>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</si>
  <si>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"nové DZ" 6</t>
  </si>
  <si>
    <t>28</t>
  </si>
  <si>
    <t>40445225</t>
  </si>
  <si>
    <t>sloupek pro dopravní značku Zn D 60mm v 3,5m</t>
  </si>
  <si>
    <t>1308051634</t>
  </si>
  <si>
    <t>29</t>
  </si>
  <si>
    <t>40445240</t>
  </si>
  <si>
    <t>patka pro sloupek Al D 60mm</t>
  </si>
  <si>
    <t>414379997</t>
  </si>
  <si>
    <t>30</t>
  </si>
  <si>
    <t>40445256</t>
  </si>
  <si>
    <t>svorka upínací na sloupek dopravní značky D 60mm</t>
  </si>
  <si>
    <t>-98069273</t>
  </si>
  <si>
    <t>2*9</t>
  </si>
  <si>
    <t>31</t>
  </si>
  <si>
    <t>40445253</t>
  </si>
  <si>
    <t>víčko plastové na sloupek D 60mm</t>
  </si>
  <si>
    <t>-222970468</t>
  </si>
  <si>
    <t>32</t>
  </si>
  <si>
    <t>915121112</t>
  </si>
  <si>
    <t>Vodorovné dopravní značení vodící čáry souvislé š 250 mm retroreflexní bílá barva</t>
  </si>
  <si>
    <t>-1279678177</t>
  </si>
  <si>
    <t>Vodorovné dopravní značení stříkané barvou vodící čára bílá šířky 250 mm souvislá retroreflexní</t>
  </si>
  <si>
    <t>https://podminky.urs.cz/item/CS_URS_2022_01/915121112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</si>
  <si>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</si>
  <si>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>"V4 (0,25)" 30</t>
  </si>
  <si>
    <t>33</t>
  </si>
  <si>
    <t>915121122</t>
  </si>
  <si>
    <t>Vodorovné dopravní značení vodící čáry přerušované š 250 mm retroreflexní bílá barva</t>
  </si>
  <si>
    <t>-1972037441</t>
  </si>
  <si>
    <t>Vodorovné dopravní značení stříkané barvou vodící čára bílá šířky 250 mm přerušovaná retroreflexní</t>
  </si>
  <si>
    <t>https://podminky.urs.cz/item/CS_URS_2022_01/915121122</t>
  </si>
  <si>
    <t>"V2b (3/1,5/0,25)" 48,2</t>
  </si>
  <si>
    <t>"V2b (1,5/1,5/0,25)" 20,3</t>
  </si>
  <si>
    <t>34</t>
  </si>
  <si>
    <t>915131112</t>
  </si>
  <si>
    <t>Vodorovné dopravní značení přechody pro chodce, šipky, symboly retroreflexní bílá barva</t>
  </si>
  <si>
    <t>-669773310</t>
  </si>
  <si>
    <t>Vodorovné dopravní značení stříkané barvou přechody pro chodce, šipky, symboly bílé retroreflexní</t>
  </si>
  <si>
    <t>https://podminky.urs.cz/item/CS_URS_2022_01/915131112</t>
  </si>
  <si>
    <t>"V14" 1*5</t>
  </si>
  <si>
    <t>"V14+C7a" 1,5*28</t>
  </si>
  <si>
    <t>"V8c" (0,25*14)+(0,55*14)</t>
  </si>
  <si>
    <t>35</t>
  </si>
  <si>
    <t>915131116.R</t>
  </si>
  <si>
    <t>Vodorovné dopravní značení přechody pro chodce, šipky, symboly retroreflexní ČERVENÁ barva</t>
  </si>
  <si>
    <t>-555260716</t>
  </si>
  <si>
    <t>Vodorovné dopravní značení stříkané barvou přechody pro chodce, šipky, symboly ČERVENÁ retroreflexní</t>
  </si>
  <si>
    <t>"zvýraznění cyklopruhu" 66</t>
  </si>
  <si>
    <t>36</t>
  </si>
  <si>
    <t>915321115</t>
  </si>
  <si>
    <t>Předformátované vodorovné dopravní značení vodící pás pro slabozraké</t>
  </si>
  <si>
    <t>1594411931</t>
  </si>
  <si>
    <t>Vodorovné značení předformovaným termoplastem vodící pás pro slabozraké z 6 proužků</t>
  </si>
  <si>
    <t>https://podminky.urs.cz/item/CS_URS_2022_01/915321115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</si>
  <si>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</si>
  <si>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37</t>
  </si>
  <si>
    <t>915611111</t>
  </si>
  <si>
    <t>Předznačení vodorovného liniového značení</t>
  </si>
  <si>
    <t>-52436715</t>
  </si>
  <si>
    <t>Předznačení pro vodorovné značení stříkané barvou nebo prováděné z nátěrových hmot liniové dělicí čáry, vodicí proužky</t>
  </si>
  <si>
    <t>https://podminky.urs.cz/item/CS_URS_2022_01/915611111</t>
  </si>
  <si>
    <t xml:space="preserve">Poznámka k souboru cen:_x000D_
1. Množství měrných jednotek se určuje:_x000D_
a) pro cenu -61 1111 v m délky dělicí čáry nebo vodícího proužku (včetně mezer),_x000D_
b) pro cenu -62 1111 v m2 natírané nebo stříkané plochy._x000D_
</t>
  </si>
  <si>
    <t>30+68,5+7</t>
  </si>
  <si>
    <t>38</t>
  </si>
  <si>
    <t>915621111</t>
  </si>
  <si>
    <t>Předznačení vodorovného plošného značení</t>
  </si>
  <si>
    <t>-2095943176</t>
  </si>
  <si>
    <t>Předznačení pro vodorovné značení stříkané barvou nebo prováděné z nátěrových hmot plošné šipky, symboly, nápisy</t>
  </si>
  <si>
    <t>https://podminky.urs.cz/item/CS_URS_2022_01/915621111</t>
  </si>
  <si>
    <t>55,2+66</t>
  </si>
  <si>
    <t>39</t>
  </si>
  <si>
    <t>916111122</t>
  </si>
  <si>
    <t>Osazení obruby z drobných kostek bez boční opěry do lože z betonu prostého</t>
  </si>
  <si>
    <t>-309006958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</si>
  <si>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</si>
  <si>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https://podminky.urs.cz/item/CS_URS_2022_01/916111122</t>
  </si>
  <si>
    <t xml:space="preserve">Poznámka k souboru cen:_x000D_
1. Část lože z betonu prostého přesahující tl. 100 mm se oceňuje cenou 916 99-1121 Lože pod obrubníky, krajníky nebo obruby z dlažebních kostek._x000D_
2. V cenách nejsou započteny náklady na dodání dlažebních kostek, tyto se oceňují ve specifikaci. Množství uvedené ve specifikaci se určí jako součin celkové délky obrub a objemové hmotnosti 1 m obruby a to:_x000D_
a) 0,065 t/m pro velké kostky,_x000D_
b) 0,024 t/m pro malé kostky. Ztratné lze dohodnout ve výši 1 % pro velké kostky, 2 % pro malé kostky._x000D_
3. Osazení silniční obruby ze dvou řad kostek se oceňuje:_x000D_
a) bez boční opěry jako dvojnásobné množství silniční obruby z jedné řady kostek,_x000D_
b) s boční opěrou jako osazení silniční obruby z jedné řady kostek s boční opěrou a osazení silniční obruby z jedné řady kostek bez boční opěry._x000D_
</t>
  </si>
  <si>
    <t>"nový I.řádek - kostka zpětně" 156,2+319+2,8</t>
  </si>
  <si>
    <t>40</t>
  </si>
  <si>
    <t>58381007</t>
  </si>
  <si>
    <t>kostka štípaná dlažební žula drobná 8/10</t>
  </si>
  <si>
    <t>-1425045042</t>
  </si>
  <si>
    <t>"doplnění chybějící kostky" 3,94</t>
  </si>
  <si>
    <t>41</t>
  </si>
  <si>
    <t>916231213</t>
  </si>
  <si>
    <t>Osazení chodníkového obrubníku betonového stojatého s boční opěrou do lože z betonu prostého</t>
  </si>
  <si>
    <t>56533383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</si>
  <si>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</si>
  <si>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https://podminky.urs.cz/item/CS_URS_2022_01/916231213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</si>
  <si>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4. Měrná jednotka u příplatků je m délky obrubníku._x000D_
</t>
  </si>
  <si>
    <t>"nová obruba" 14+150,7+312</t>
  </si>
  <si>
    <t>42</t>
  </si>
  <si>
    <t>59217017</t>
  </si>
  <si>
    <t>obrubník betonový chodníkový 1000x100x250mm</t>
  </si>
  <si>
    <t>-1351584215</t>
  </si>
  <si>
    <t>"476,7+2%" 487</t>
  </si>
  <si>
    <t>43</t>
  </si>
  <si>
    <t>916991121</t>
  </si>
  <si>
    <t>Lože pod obrubníky, krajníky nebo obruby z dlažebních kostek z betonu prostého</t>
  </si>
  <si>
    <t>1155275188</t>
  </si>
  <si>
    <t>Lože pod obrubníky, krajníky nebo obruby z dlažebních kostek z betonu prostého</t>
  </si>
  <si>
    <t>https://podminky.urs.cz/item/CS_URS_2022_01/916991121</t>
  </si>
  <si>
    <t>bet. C 20/25n XF3</t>
  </si>
  <si>
    <t>"přídlažba" 0,2*0,07*478</t>
  </si>
  <si>
    <t>"chodníková" 0,3*0,05*479,7</t>
  </si>
  <si>
    <t>44</t>
  </si>
  <si>
    <t>966007112</t>
  </si>
  <si>
    <t>Odstranění vodorovného značení frézováním barvy z čáry š do 250 mm</t>
  </si>
  <si>
    <t>-1146794526</t>
  </si>
  <si>
    <t>Odstranění vodorovného dopravního značení frézováním značeného barvou čáry šířky do 250 mm</t>
  </si>
  <si>
    <t>https://podminky.urs.cz/item/CS_URS_2022_01/966007112</t>
  </si>
  <si>
    <t xml:space="preserve">Poznámka k souboru cen:_x000D_
1. V cenách nejsou započteny náklady na očištění vozovky, tyto se oceňují cenami souboru cen 938 90-9 . Odstranění bláta, prachu nebo hlinitého nánosu s povrchu podkladu nebo krytu části C 01 tohoto katalogu._x000D_
</t>
  </si>
  <si>
    <t>45</t>
  </si>
  <si>
    <t>979071121</t>
  </si>
  <si>
    <t>Očištění dlažebních kostek drobných s původním spárováním kamenivem těženým</t>
  </si>
  <si>
    <t>-1101836844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</si>
  <si>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kamenivem těženým</t>
  </si>
  <si>
    <t>https://podminky.urs.cz/item/CS_URS_2022_01/979071121</t>
  </si>
  <si>
    <t xml:space="preserve">Poznámka k souboru cen:_x000D_
1. Ceny jsou určeny jen pro očištění vybouraných kostek uložených do lože ze sypkého materiálu bez pojiva._x000D_
2. Přemístění vybouraných dlažebních kostek na vzdálenost přes 3 m se oceňuje cenami souborů cen 997 22-1 Vodorovná doprava suti._x000D_
</t>
  </si>
  <si>
    <t>"očistění kostky pro zpětné využití - vybourání z SO 101.2; 102; 103" 15,52+17,99+10,35</t>
  </si>
  <si>
    <t>997</t>
  </si>
  <si>
    <t>Přesun sutě</t>
  </si>
  <si>
    <t>46</t>
  </si>
  <si>
    <t>997013501</t>
  </si>
  <si>
    <t>Odvoz suti a vybouraných hmot na skládku nebo meziskládku do 1 km se složením</t>
  </si>
  <si>
    <t>-2010879823</t>
  </si>
  <si>
    <t>Odvoz suti a vybouraných hmot na skládku nebo meziskládku se složením, na vzdálenost do 1 km</t>
  </si>
  <si>
    <t>https://podminky.urs.cz/item/CS_URS_2022_01/997013501</t>
  </si>
  <si>
    <t xml:space="preserve">Poznámka k souboru cen:_x000D_
1. Délka odvozu suti je vzdálenost od místa naložení suti na dopravní prostředek až po místo složení na určené skládce nebo meziskládce._x000D_
2. V ceně -3501 jsou započteny i náklady na složení suti na skládku nebo meziskládku._x000D_
3. Ceny jsou určeny pro odvoz suti na skládku nebo meziskládku jakýmkoliv způsobem silniční dopravy (i prostřednictvím kontejnerů)._x000D_
4. Odvoz suti z meziskládky se oceňuje cenou 997 01-3511 souboru cen Odvoz suti a vybouraných hmot z meziskládky na skládku._x000D_
</t>
  </si>
  <si>
    <t>"kostka pro zpětné využití" 44,36/5</t>
  </si>
  <si>
    <t>47</t>
  </si>
  <si>
    <t>997013511</t>
  </si>
  <si>
    <t>Odvoz suti a vybouraných hmot z meziskládky na skládku do 1 km s naložením a se složením</t>
  </si>
  <si>
    <t>-1319730645</t>
  </si>
  <si>
    <t>Odvoz suti a vybouraných hmot z meziskládky na skládku s naložením a se složením, na vzdálenost do 1 km</t>
  </si>
  <si>
    <t>https://podminky.urs.cz/item/CS_URS_2022_01/997013511</t>
  </si>
  <si>
    <t xml:space="preserve">Poznámka k souboru cen:_x000D_
1. Délka odvozu suti je vzdálenost od místa naložení suti na dopravní prostředek na meziskládce až po místo složení na určené skládce._x000D_
2. V ceně jsou započteny i náklady na naložení suti na dopravní prostředek a její složení na skládku._x000D_
3. Cena je určena pro odvoz suti na skládku jakýmkoliv způsobem silniční dopravy (i prostřednictvím kontejnerů)._x000D_
4. Příplatek k ceně za každý další i započatý 1 km přes 1 km se oceňuje cenou 997 01-3509 souboru cen Odvoz suti a vybouraných hmot na skládku nebo meziskládku._x000D_
</t>
  </si>
  <si>
    <t>48</t>
  </si>
  <si>
    <t>997211511</t>
  </si>
  <si>
    <t>Vodorovná doprava suti po suchu na vzdálenost do 1 km</t>
  </si>
  <si>
    <t>-1217395290</t>
  </si>
  <si>
    <t>Vodorovná doprava suti nebo vybouraných hmot suti se složením a hrubým urovnáním, na vzdálenost do 1 km</t>
  </si>
  <si>
    <t>https://podminky.urs.cz/item/CS_URS_2022_01/997211511</t>
  </si>
  <si>
    <t xml:space="preserve">Poznámka k souboru cen:_x000D_
1. Ceny nelze použít pro vodorovnou dopravu po železnici, po vodě nebo neobvyklými dopravními prostředky._x000D_
2. Je-li na dopravní dráze pro vodorovnou dopravu překážka, pro kterou je nutné překládat suť nebo vybourané hmoty z jednoho obvyklého dopravního prostředku na jiný, oceňuje se tato lomená doprava v každém úseku samostatně._x000D_
</t>
  </si>
  <si>
    <t>uvažovaná skládka Cihelna - 5km</t>
  </si>
  <si>
    <t>beton</t>
  </si>
  <si>
    <t>"stávající  bet. dlažba 30x30 50mm" (4+422,5+887)*0,05*2,2</t>
  </si>
  <si>
    <t>"stávající zámk. dl.60mm" 45,2*0,06*2,2</t>
  </si>
  <si>
    <t>"obruba" (18+345+659)*0,205</t>
  </si>
  <si>
    <t>kamenivo</t>
  </si>
  <si>
    <t>"odkop kce ŠD tl.370mm" (118+9,65+1,6)*0,37*2</t>
  </si>
  <si>
    <t>"odkop kce ŠD tl.250mm" (4+422,5+887-118-9,65)*0,25*2</t>
  </si>
  <si>
    <t>"odkop kce ŠD tl.240mm" 45,2*0,24*2</t>
  </si>
  <si>
    <t>49</t>
  </si>
  <si>
    <t>997211519</t>
  </si>
  <si>
    <t>Příplatek ZKD 1 km u vodorovné dopravy suti</t>
  </si>
  <si>
    <t>-815615740</t>
  </si>
  <si>
    <t>Vodorovná doprava suti nebo vybouraných hmot suti se složením a hrubým urovnáním, na vzdálenost Příplatek k ceně za každý další i započatý 1 km přes 1 km</t>
  </si>
  <si>
    <t>https://podminky.urs.cz/item/CS_URS_2022_01/997211519</t>
  </si>
  <si>
    <t>4*1070,227</t>
  </si>
  <si>
    <t>50</t>
  </si>
  <si>
    <t>997221861</t>
  </si>
  <si>
    <t>Poplatek za uložení stavebního odpadu na recyklační skládce (skládkovné) z prostého betonu pod kódem 17 01 01</t>
  </si>
  <si>
    <t>2059857196</t>
  </si>
  <si>
    <t>Poplatek za uložení stavebního odpadu na recyklační skládce (skládkovné) z prostého betonu zatříděného do Katalogu odpadů pod kódem 17 01 01</t>
  </si>
  <si>
    <t>https://podminky.urs.cz/item/CS_URS_2022_01/997221861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</si>
  <si>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</si>
  <si>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144,485+5,966+209,510</t>
  </si>
  <si>
    <t>51</t>
  </si>
  <si>
    <t>997221873</t>
  </si>
  <si>
    <t>Poplatek za uložení stavebního odpadu na recyklační skládce (skládkovné) zeminy a kamení zatříděného do Katalogu odpadů pod kódem 17 05 04</t>
  </si>
  <si>
    <t>-2145908185</t>
  </si>
  <si>
    <t>https://podminky.urs.cz/item/CS_URS_2022_01/997221873</t>
  </si>
  <si>
    <t>95,645+592,925+21,696</t>
  </si>
  <si>
    <t>998</t>
  </si>
  <si>
    <t>Přesun hmot</t>
  </si>
  <si>
    <t>52</t>
  </si>
  <si>
    <t>998223011</t>
  </si>
  <si>
    <t>Přesun hmot pro pozemní komunikace s krytem dlážděným</t>
  </si>
  <si>
    <t>994897370</t>
  </si>
  <si>
    <t>Přesun hmot pro pozemní komunikace s krytem dlážděným dopravní vzdálenost do 200 m jakékoliv délky objektu</t>
  </si>
  <si>
    <t>https://podminky.urs.cz/item/CS_URS_2022_01/998223011</t>
  </si>
  <si>
    <t>SO 101.2 - Cyklostezka - nákl. neuznatelné</t>
  </si>
  <si>
    <t>PSV - Práce a dodávky PSV</t>
  </si>
  <si>
    <t xml:space="preserve">    711 - Izolace proti vodě, vlhkosti a plynům</t>
  </si>
  <si>
    <t>-104713687</t>
  </si>
  <si>
    <t>"napojení bet. dlažba 30x30 50mm" 22,7</t>
  </si>
  <si>
    <t>"stávající  bet. dlažba 30x30 50mm" 35,1+199,2</t>
  </si>
  <si>
    <t>-2017883722</t>
  </si>
  <si>
    <t>"napojení zámk. dl. 80mm" 2,7</t>
  </si>
  <si>
    <t>"napojení zámk. dl.60mm" 4</t>
  </si>
  <si>
    <t>"stávající zámk. dl.80mm" 7,5+1</t>
  </si>
  <si>
    <t>113106161</t>
  </si>
  <si>
    <t>Rozebrání dlažeb vozovek z drobných kostek s ložem z kameniva ručně</t>
  </si>
  <si>
    <t>594274029</t>
  </si>
  <si>
    <t>Rozebrání dlažeb a dílců vozovek a ploch s přemístěním hmot na skládku na vzdálenost do 3 m nebo s naložením na dopravní prostředek, s jakoukoliv výplní spár ručně z drobných kostek nebo odseků s ložem z kameniva</t>
  </si>
  <si>
    <t>https://podminky.urs.cz/item/CS_URS_2022_01/113106161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</si>
  <si>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</si>
  <si>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"kostka ve  vjezdech tl.100mm - kostka bude zpětně využita - předpoklad 10% poškození" 5,2+4,5+3,5+4+6,5+9,2+1+7</t>
  </si>
  <si>
    <t>113107142</t>
  </si>
  <si>
    <t>Odstranění podkladu živičného tl přes 50 do 100 mm ručně</t>
  </si>
  <si>
    <t>-1400990053</t>
  </si>
  <si>
    <t>Odstranění podkladů nebo krytů ručně s přemístěním hmot na skládku na vzdálenost do 3 m nebo s naložením na dopravní prostředek živičných, o tl. vrstvy přes 50 do 100 mm</t>
  </si>
  <si>
    <t>https://podminky.urs.cz/item/CS_URS_2022_01/113107142</t>
  </si>
  <si>
    <t>"napojení za obrubou asf. tl.100mm" 42,25</t>
  </si>
  <si>
    <t>113107164</t>
  </si>
  <si>
    <t>Odstranění podkladu z kameniva drceného tl přes 300 do 400 mm strojně pl přes 50 do 200 m2</t>
  </si>
  <si>
    <t>1584993327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</si>
  <si>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</si>
  <si>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https://podminky.urs.cz/item/CS_URS_2022_01/113107164</t>
  </si>
  <si>
    <t>"odkop kce ŠD tl.320mm" 10,5+5,6+6,5+5,2+4,5+3,5+4+6,5+9,2</t>
  </si>
  <si>
    <t>"odkop kce ŠD tl.340mm" 2,7+7,5</t>
  </si>
  <si>
    <t>"odkop kce ŠD tl.360mm" 4</t>
  </si>
  <si>
    <t>"odkop kce ŠD tl.370mm" 22,7</t>
  </si>
  <si>
    <t>113107221</t>
  </si>
  <si>
    <t>Odstranění podkladu z kameniva drceného tl do 100 mm strojně pl přes 200 m2</t>
  </si>
  <si>
    <t>940941652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</si>
  <si>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</si>
  <si>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https://podminky.urs.cz/item/CS_URS_2022_01/113107221</t>
  </si>
  <si>
    <t>"odkop kce ŠD tl.50mm" 199,2+1,2</t>
  </si>
  <si>
    <t>"odkop kce ŠD tl.20mm" 1</t>
  </si>
  <si>
    <t>113107322</t>
  </si>
  <si>
    <t>Odstranění podkladu z kameniva drceného tl přes 100 do 200 mm strojně pl do 50 m2</t>
  </si>
  <si>
    <t>-211031944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</si>
  <si>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</si>
  <si>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https://podminky.urs.cz/item/CS_URS_2022_01/113107322</t>
  </si>
  <si>
    <t>"odkop kce ŠD tl.200mm" 1</t>
  </si>
  <si>
    <t>113107323</t>
  </si>
  <si>
    <t>Odstranění podkladu z kameniva drceného tl přes 200 do 300 mm strojně pl do 50 m2</t>
  </si>
  <si>
    <t>-296576193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</si>
  <si>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</si>
  <si>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https://podminky.urs.cz/item/CS_URS_2022_01/113107323</t>
  </si>
  <si>
    <t>"odkop kce ŠD tl.250mm" 35,1+1,5</t>
  </si>
  <si>
    <t>113107341</t>
  </si>
  <si>
    <t>Odstranění podkladu živičného tl 50 mm strojně pl do 50 m2</t>
  </si>
  <si>
    <t>-2090370662</t>
  </si>
  <si>
    <t>Odstranění podkladů nebo krytů strojně plochy jednotlivě do 50 m2 s přemístěním hmot na skládku na vzdálenost do 3 m nebo s naložením na dopravní prostředek živičných, o tl. vrstvy do 50 mm</t>
  </si>
  <si>
    <t>https://podminky.urs.cz/item/CS_URS_2022_01/113107341</t>
  </si>
  <si>
    <t>"stávající asf. tl.50mm" 1,5+1,2</t>
  </si>
  <si>
    <t>113107342</t>
  </si>
  <si>
    <t>Odstranění podkladu živičného tl přes 50 do 100 mm strojně pl do 50 m2</t>
  </si>
  <si>
    <t>570312363</t>
  </si>
  <si>
    <t>Odstranění podkladů nebo krytů strojně plochy jednotlivě do 50 m2 s přemístěním hmot na skládku na vzdálenost do 3 m nebo s naložením na dopravní prostředek živičných, o tl. vrstvy přes 50 do 100 mm</t>
  </si>
  <si>
    <t>https://podminky.urs.cz/item/CS_URS_2022_01/113107342</t>
  </si>
  <si>
    <t>"stávající asf. ve sjezdech tl.100mm" 10,5+5,6+6,5</t>
  </si>
  <si>
    <t>113201112</t>
  </si>
  <si>
    <t>Vytrhání obrub silničních ležatých</t>
  </si>
  <si>
    <t>-471884598</t>
  </si>
  <si>
    <t>Vytrhání obrub s vybouráním lože, s přemístěním hmot na skládku na vzdálenost do 3 m nebo s naložením na dopravní prostředek silničních ležatých</t>
  </si>
  <si>
    <t>https://podminky.urs.cz/item/CS_URS_2022_01/113201112</t>
  </si>
  <si>
    <t>3+4</t>
  </si>
  <si>
    <t>-1201479598</t>
  </si>
  <si>
    <t>3,5+6+9+9+1+3+52,6</t>
  </si>
  <si>
    <t>113203111</t>
  </si>
  <si>
    <t>Vytrhání obrub z dlažebních kostek</t>
  </si>
  <si>
    <t>-1919719593</t>
  </si>
  <si>
    <t>Vytrhání obrub s vybouráním lože, s přemístěním hmot na skládku na vzdálenost do 3 m nebo s naložením na dopravní prostředek z dlažebních kostek</t>
  </si>
  <si>
    <t>https://podminky.urs.cz/item/CS_URS_2022_01/113203111</t>
  </si>
  <si>
    <t>"stávající II.řádek - kostka bude zpětně využita - předpoklad 10% poškození" 2*66</t>
  </si>
  <si>
    <t>"stávající II.řádek ve sjezdech - kostka bude zpětně využita - předpoklad 10% poškození" 2*(8+6+2,6+6+8+8+6)</t>
  </si>
  <si>
    <t>122251102</t>
  </si>
  <si>
    <t>Odkopávky a prokopávky nezapažené v hornině třídy těžitelnosti I skupiny 3 objem do 50 m3 strojně</t>
  </si>
  <si>
    <t>-686818858</t>
  </si>
  <si>
    <t>Odkopávky a prokopávky nezapažené strojně v hornině třídy těžitelnosti I skupiny 3 přes 20 do 50 m3</t>
  </si>
  <si>
    <t>https://podminky.urs.cz/item/CS_URS_2022_01/122251102</t>
  </si>
  <si>
    <t xml:space="preserve">Poznámka k souboru cen:_x000D_
1. V cenách jsou započteny i náklady na přehození výkopku na vzdálenost do 3 m nebo naložení na dopravní prostředek._x000D_
</t>
  </si>
  <si>
    <t>"napojení tl.420mm" 0,42*1,8</t>
  </si>
  <si>
    <t>"odkop pro novou kci tl.420mm" 0,42*(1+1,4+3,5+2+4)</t>
  </si>
  <si>
    <t>"odkop pro zatravnění tl.100mm" 0,1*307,1</t>
  </si>
  <si>
    <t>131213711</t>
  </si>
  <si>
    <t>Hloubení zapažených jam v soudržných horninách třídy těžitelnosti I skupiny 3 ručně</t>
  </si>
  <si>
    <t>-1636447596</t>
  </si>
  <si>
    <t>Hloubení zapažených jam ručně s urovnáním dna do předepsaného profilu a spádu v hornině třídy těžitelnosti I skupiny 3 soudržných</t>
  </si>
  <si>
    <t>https://podminky.urs.cz/item/CS_URS_2022_01/131213711</t>
  </si>
  <si>
    <t>"obnova DV" 2*((1,5*1,5*1,5)-(0,93*1,5))</t>
  </si>
  <si>
    <t>"nové DV" 2*(1,5*1,5*1,5)</t>
  </si>
  <si>
    <t>132212121</t>
  </si>
  <si>
    <t>Hloubení zapažených rýh šířky do 800 mm v soudržných horninách třídy těžitelnosti I skupiny 3 ručně</t>
  </si>
  <si>
    <t>-2093984495</t>
  </si>
  <si>
    <t>Hloubení zapažených rýh šířky do 800 mm ručně s urovnáním dna do předepsaného profilu a spádu v hornině třídy těžitelnosti I skupiny 3 soudržných</t>
  </si>
  <si>
    <t>https://podminky.urs.cz/item/CS_URS_2022_01/132212121</t>
  </si>
  <si>
    <t>"přípojky DV" 10*0,6*1,5</t>
  </si>
  <si>
    <t>162651112</t>
  </si>
  <si>
    <t>Vodorovné přemístění přes 4 000 do 5000 m výkopku/sypaniny z horniny třídy těžitelnosti I skupiny 1 až 3</t>
  </si>
  <si>
    <t>-402288114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</si>
  <si>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</si>
  <si>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https://podminky.urs.cz/item/CS_URS_2022_01/162651112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</si>
  <si>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</si>
  <si>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36,464+10,71+9+(0,3*0,6*333,5)</t>
  </si>
  <si>
    <t>171201231</t>
  </si>
  <si>
    <t>Poplatek za uložení zeminy a kamení na recyklační skládce (skládkovné) kód odpadu 17 05 04</t>
  </si>
  <si>
    <t>-473329739</t>
  </si>
  <si>
    <t>https://podminky.urs.cz/item/CS_URS_2022_01/171201231</t>
  </si>
  <si>
    <t>116,204*1,8</t>
  </si>
  <si>
    <t>171251201</t>
  </si>
  <si>
    <t>Uložení sypaniny na skládky nebo meziskládky</t>
  </si>
  <si>
    <t>-1719055363</t>
  </si>
  <si>
    <t>Uložení sypaniny na skládky nebo meziskládky bez hutnění s upravením uložené sypaniny do předepsaného tvaru</t>
  </si>
  <si>
    <t>https://podminky.urs.cz/item/CS_URS_2022_01/171251201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</si>
  <si>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</si>
  <si>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116,204</t>
  </si>
  <si>
    <t>2075056129</t>
  </si>
  <si>
    <t>"zásyp DV - ŠD" 4*((1,5*1,5*1,5)-(1,5*0,93))</t>
  </si>
  <si>
    <t>"zásyp přípojek DV - ŠD" (10*0,6*1,5)-(10*0,018)</t>
  </si>
  <si>
    <t>"zásyp kořenové zábrany - zemina" 0,6*0,3*333,5</t>
  </si>
  <si>
    <t>"dosyp k obrubě - zemina" 0,05*(117+83+62+31)</t>
  </si>
  <si>
    <t>-2121186505</t>
  </si>
  <si>
    <t>"zásyp kořenové zábrany - zemina" 0,6*0,3*333,5*1,8</t>
  </si>
  <si>
    <t>"dosyp k obrubě - zemina" 0,05*(117+83+62+31)*1,8</t>
  </si>
  <si>
    <t>58344171</t>
  </si>
  <si>
    <t>štěrkodrť frakce 0/32</t>
  </si>
  <si>
    <t>243129882</t>
  </si>
  <si>
    <t>16,74*2</t>
  </si>
  <si>
    <t>181351113</t>
  </si>
  <si>
    <t>Rozprostření ornice tl vrstvy do 200 mm pl přes 500 m2 v rovině nebo ve svahu do 1:5 strojně</t>
  </si>
  <si>
    <t>-1488030174</t>
  </si>
  <si>
    <t>Rozprostření a urovnání ornice v rovině nebo ve svahu sklonu do 1:5 strojně při souvislé ploše přes 500 m2, tl. vrstvy do 200 mm</t>
  </si>
  <si>
    <t>https://podminky.urs.cz/item/CS_URS_2022_01/181351113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</si>
  <si>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</si>
  <si>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"ohumusování za obrubou tl.100mm" 515,5</t>
  </si>
  <si>
    <t>10364101</t>
  </si>
  <si>
    <t>zemina pro terénní úpravy -  ornice</t>
  </si>
  <si>
    <t>-597643012</t>
  </si>
  <si>
    <t>0,1*515,5*1,8</t>
  </si>
  <si>
    <t>181411131</t>
  </si>
  <si>
    <t>Založení parkového trávníku výsevem pl do 1000 m2 v rovině a ve svahu do 1:5</t>
  </si>
  <si>
    <t>972162581</t>
  </si>
  <si>
    <t>Založení trávníku na půdě předem připravené plochy do 1000 m2 výsevem včetně utažení parkového v rovině nebo na svahu do 1:5</t>
  </si>
  <si>
    <t>https://podminky.urs.cz/item/CS_URS_2022_01/181411131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</si>
  <si>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</si>
  <si>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"zatravnění za obrubou" 515,5</t>
  </si>
  <si>
    <t>00572410</t>
  </si>
  <si>
    <t>osivo směs travní parková</t>
  </si>
  <si>
    <t>kg</t>
  </si>
  <si>
    <t>990937878</t>
  </si>
  <si>
    <t>0,04*515,5</t>
  </si>
  <si>
    <t>20,62*0,02 'Přepočtené koeficientem množství</t>
  </si>
  <si>
    <t>-1373464606</t>
  </si>
  <si>
    <t>105,1+45,25</t>
  </si>
  <si>
    <t>183117213</t>
  </si>
  <si>
    <t>Hloubení rýh v kořenové zóně stromu ručně š do 0,3 m hl přes 0,4 do 0,6 m v rovině nebo svahu do 1:5</t>
  </si>
  <si>
    <t>-318505766</t>
  </si>
  <si>
    <t>Hloubení rýhy v kořenové zóně stromu v zemině tř. 1 až 4 šíře do 300 mm ručně, s přerušením kořenů do 30 mm v rovině nebo na svahu do 1:5, hloubky přes 400 do 600 mm</t>
  </si>
  <si>
    <t>https://podminky.urs.cz/item/CS_URS_2022_01/183117213</t>
  </si>
  <si>
    <t xml:space="preserve">Poznámka k souboru cen:_x000D_
1. V cenách jsou započteny i náklady na:_x000D_
a) přehození výkopku na vzdálenost do 3 m, nebo naložení na dopravní prostředek,_x000D_
b) odborné přerušení a začištění kořenů do průměru 30 mm zahradnickými nástroji._x000D_
2. V cenách nejsou započteny náklady na odvoz výkopku._x000D_
3. Ceny jsou určeny pro hloubení rýhy v okapové linii stromu rozšířené o 1,5 m (u sloupových taxonů o 5 m)._x000D_
</t>
  </si>
  <si>
    <t>"rýha pro kořenovou zábranu š.0,3; hl.0,6" 333,5</t>
  </si>
  <si>
    <t>184813211</t>
  </si>
  <si>
    <t>Ochranné oplocení kořenové zóny stromu v rovině nebo na svahu do 1:5 v do 1500 mm</t>
  </si>
  <si>
    <t>617234475</t>
  </si>
  <si>
    <t>Ochranné oplocení kořenové zóny stromu v rovině nebo na svahu do 1:5, výšky do 1500 mm</t>
  </si>
  <si>
    <t>https://podminky.urs.cz/item/CS_URS_2022_01/184813211</t>
  </si>
  <si>
    <t>"zábrana proti prorůstání kořenů - včetně dodání materiálu; v.0,6m" 333,5</t>
  </si>
  <si>
    <t>628416935</t>
  </si>
  <si>
    <t>"nová kce sjezdů ŠD 0-32" 105,1</t>
  </si>
  <si>
    <t>-102677667</t>
  </si>
  <si>
    <t>"nová kce chodníku ŠD 0-32" 45,25</t>
  </si>
  <si>
    <t>-1797131567</t>
  </si>
  <si>
    <t>"nová kce sjezdů" 105,1</t>
  </si>
  <si>
    <t>573231108</t>
  </si>
  <si>
    <t>Postřik živičný spojovací ze silniční emulze v množství 0,50 kg/m2</t>
  </si>
  <si>
    <t>2026358978</t>
  </si>
  <si>
    <t>Postřik spojovací PS bez posypu kamenivem ze silniční emulze, v množství 0,50 kg/m2</t>
  </si>
  <si>
    <t>https://podminky.urs.cz/item/CS_URS_2022_01/573231108</t>
  </si>
  <si>
    <t>"napojení za obrubou" 2*42,25</t>
  </si>
  <si>
    <t>57712.R</t>
  </si>
  <si>
    <t>Asfaltový beton vrstva obrusná ACL 16+ tl. 50 mm - RUČNÍ POKLÁDKA</t>
  </si>
  <si>
    <t>-1899413756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</si>
  <si>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</si>
  <si>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"napojení za obrubou" 42,25</t>
  </si>
  <si>
    <t>57713.R</t>
  </si>
  <si>
    <t>Asfaltový beton vrstva obrusná ACO 11+ tl. 50 mm - RUČNÍ POKLÁDKA</t>
  </si>
  <si>
    <t>-1030340015</t>
  </si>
  <si>
    <t>596211110</t>
  </si>
  <si>
    <t>Kladení zámkové dlažby komunikací pro pěší ručně tl 60 mm skupiny A pl do 50 m2</t>
  </si>
  <si>
    <t>980754660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</si>
  <si>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</si>
  <si>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https://podminky.urs.cz/item/CS_URS_2022_01/596211110</t>
  </si>
  <si>
    <t>"nová kce chodníku" 45,25</t>
  </si>
  <si>
    <t>-1558298027</t>
  </si>
  <si>
    <t>"45,25+2%" 46,2</t>
  </si>
  <si>
    <t>596211211</t>
  </si>
  <si>
    <t>Kladení zámkové dlažby komunikací pro pěší ručně tl 80 mm skupiny A pl přes 50 do 100 m2</t>
  </si>
  <si>
    <t>1723199544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</si>
  <si>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50 do 100 m2</t>
  </si>
  <si>
    <t>https://podminky.urs.cz/item/CS_URS_2022_01/596211211</t>
  </si>
  <si>
    <t>-1978463922</t>
  </si>
  <si>
    <t>"105,1+2%" 107,2</t>
  </si>
  <si>
    <t>599141111</t>
  </si>
  <si>
    <t>Vyplnění spár mezi silničními dílci živičnou zálivkou</t>
  </si>
  <si>
    <t>-1357881645</t>
  </si>
  <si>
    <t>Vyplnění spár mezi silničními dílci jakékoliv tloušťky živičnou zálivkou</t>
  </si>
  <si>
    <t>https://podminky.urs.cz/item/CS_URS_2022_01/599141111</t>
  </si>
  <si>
    <t xml:space="preserve">Poznámka k souboru cen:_x000D_
1. Ceny lze použít i pro vyplnění spár podkladu z betonu prostého, který se oceňuje cenami souboru cen 567 1 . - . . Podklad z prostého betonu._x000D_
2. V ceně 14-1111 jsou započteny i náklady na vyčištění spár._x000D_
</t>
  </si>
  <si>
    <t>"napojení za obrubou" 100,5</t>
  </si>
  <si>
    <t>8765.R</t>
  </si>
  <si>
    <t>Navrtávací pas DN150</t>
  </si>
  <si>
    <t>1434912405</t>
  </si>
  <si>
    <t>"napojení na stávající kanalizaci" 4</t>
  </si>
  <si>
    <t>8959.R</t>
  </si>
  <si>
    <t>Zřízení vpusti kanalizační uliční z betonových dílců - včetně dodání</t>
  </si>
  <si>
    <t>-505099992</t>
  </si>
  <si>
    <t xml:space="preserve">Poznámka k souboru cen:_x000D_
1. V cenách jsou započteny i náklady na zřízení lože ze štěrkopísku._x000D_
2. V cenách nejsou započteny náklady na:_x000D_
a) dodání betonových dílců; betonové dílce se oceňují ve specifikaci,_x000D_
b) dodání kameninových dílců; kameninové dílce se oceňují ve specifikaci,_x000D_
c) litinové mříže; osazení mříží se oceňuje cenami souboru cen 899 20- . 1 Osazení mříží litinových včetně rámů a košů na bahno části A 01 tohoto katalogu; dodání mříží se oceňuje ve specifikaci,_x000D_
d) podkladní prstence; tyto se oceňují cenami souboru cen 452 38-6 . Podkladní a a vyrovnávací prstence části A 01 tohoto katalogu._x000D_
</t>
  </si>
  <si>
    <t>"nové a obnovené DV" 2+2</t>
  </si>
  <si>
    <t>89591.R</t>
  </si>
  <si>
    <t>Vybourání stávající DV</t>
  </si>
  <si>
    <t>-351343531</t>
  </si>
  <si>
    <t>Zrušení dešťové vpusti.</t>
  </si>
  <si>
    <t>Vybourání bet. dílců stávající vpusti s naložením na dopravní prostředek včetně případného zaslepení.</t>
  </si>
  <si>
    <t>"obnova DV" 2</t>
  </si>
  <si>
    <t>899202211</t>
  </si>
  <si>
    <t>Demontáž mříží litinových včetně rámů hmotnosti přes 50 do 100 kg</t>
  </si>
  <si>
    <t>1023334363</t>
  </si>
  <si>
    <t>Demontáž mříží litinových včetně rámů, hmotnosti jednotlivě přes 50 do 100 Kg</t>
  </si>
  <si>
    <t>https://podminky.urs.cz/item/CS_URS_2022_01/899202211</t>
  </si>
  <si>
    <t>včetně odvozu do nejbližší výkupny kovů a likvidace v režii zhotovitele</t>
  </si>
  <si>
    <t>"výměna" 2</t>
  </si>
  <si>
    <t>899204112</t>
  </si>
  <si>
    <t>Osazení mříží litinových včetně rámů a košů na bahno pro třídu zatížení D400, E600</t>
  </si>
  <si>
    <t>334472530</t>
  </si>
  <si>
    <t>https://podminky.urs.cz/item/CS_URS_2022_01/899204112</t>
  </si>
  <si>
    <t xml:space="preserve">Poznámka k souboru cen:_x000D_
1. V cenách nejsou započteny náklady na dodání mříží, rámů a košů na bahno; tyto náklady se oceňují ve specifikaci._x000D_
</t>
  </si>
  <si>
    <t>"nové DV" 4</t>
  </si>
  <si>
    <t>28661787</t>
  </si>
  <si>
    <t>mříž šachtová dešťová litinová dešťová  DN 425 pro třídu zatížení D400 čtverec</t>
  </si>
  <si>
    <t>-2133479012</t>
  </si>
  <si>
    <t>899231111</t>
  </si>
  <si>
    <t>Výšková úprava uličního vstupu nebo vpusti do 200 mm zvýšením mříže</t>
  </si>
  <si>
    <t>31778991</t>
  </si>
  <si>
    <t>https://podminky.urs.cz/item/CS_URS_2022_01/899231111</t>
  </si>
  <si>
    <t>1460716973</t>
  </si>
  <si>
    <t>"nový II.řádek - kostka zpětně" 2*(83+64,5)</t>
  </si>
  <si>
    <t>"nový I.řádek - kostka zpětně" 50+67</t>
  </si>
  <si>
    <t>916131213</t>
  </si>
  <si>
    <t>Osazení silničního obrubníku betonového stojatého s boční opěrou do lože z betonu prostého</t>
  </si>
  <si>
    <t>313746698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</si>
  <si>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</si>
  <si>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https://podminky.urs.cz/item/CS_URS_2022_01/916131213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</si>
  <si>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</si>
  <si>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"nová obruba" 11,5+51+12+12</t>
  </si>
  <si>
    <t>59217031</t>
  </si>
  <si>
    <t>obrubník betonový silniční 1000x150x250mm</t>
  </si>
  <si>
    <t>1858588256</t>
  </si>
  <si>
    <t>"11,5+2%" 12</t>
  </si>
  <si>
    <t>59217029</t>
  </si>
  <si>
    <t>obrubník betonový silniční nájezdový 1000x150x150mm</t>
  </si>
  <si>
    <t>-2059467728</t>
  </si>
  <si>
    <t>"51+2%" 53</t>
  </si>
  <si>
    <t>59217030</t>
  </si>
  <si>
    <t>obrubník betonový silniční přechodový 1000x150x150-250mm</t>
  </si>
  <si>
    <t>2065829280</t>
  </si>
  <si>
    <t>"LV" 12</t>
  </si>
  <si>
    <t>"PV" 12</t>
  </si>
  <si>
    <t>53</t>
  </si>
  <si>
    <t>612645698</t>
  </si>
  <si>
    <t>"nová obruba" 10+21</t>
  </si>
  <si>
    <t>54</t>
  </si>
  <si>
    <t>1232685859</t>
  </si>
  <si>
    <t>"31+2%" 32</t>
  </si>
  <si>
    <t>55</t>
  </si>
  <si>
    <t>-1723168895</t>
  </si>
  <si>
    <t>"přídlažba" 0,2*0,07*(83+62+117)</t>
  </si>
  <si>
    <t>"chodníková" 0,3*0,05*31</t>
  </si>
  <si>
    <t>"silniční"0,25*0,05*81</t>
  </si>
  <si>
    <t>56</t>
  </si>
  <si>
    <t>919735112</t>
  </si>
  <si>
    <t>Řezání stávajícího živičného krytu hl přes 50 do 100 mm</t>
  </si>
  <si>
    <t>-1084370940</t>
  </si>
  <si>
    <t>Řezání stávajícího živičného krytu nebo podkladu hloubky přes 50 do 100 mm</t>
  </si>
  <si>
    <t>https://podminky.urs.cz/item/CS_URS_2022_01/919735112</t>
  </si>
  <si>
    <t xml:space="preserve">Poznámka k souboru cen:_x000D_
1. V cenách jsou započteny i náklady na spotřebu vody._x000D_
</t>
  </si>
  <si>
    <t>"napojení za obrubou tl.100mm" 100,5</t>
  </si>
  <si>
    <t>57</t>
  </si>
  <si>
    <t>936104211</t>
  </si>
  <si>
    <t>Montáž odpadkového koše do betonové patky</t>
  </si>
  <si>
    <t>-49067633</t>
  </si>
  <si>
    <t>https://podminky.urs.cz/item/CS_URS_2022_01/936104211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</si>
  <si>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</si>
  <si>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"přesun koše" 3</t>
  </si>
  <si>
    <t>58</t>
  </si>
  <si>
    <t>938909311</t>
  </si>
  <si>
    <t>Čištění vozovek metením strojně podkladu nebo krytu betonového nebo živičného</t>
  </si>
  <si>
    <t>-1023268609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</si>
  <si>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</si>
  <si>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https://podminky.urs.cz/item/CS_URS_2022_01/938909311</t>
  </si>
  <si>
    <t xml:space="preserve">Poznámka k souboru cen:_x000D_
1. Ceny jsou určeny pro očištění:_x000D_
a) povrchu stávající vozovky,_x000D_
b) povrchu rozestavěné trvalé vozovky, předepíše-li projekt užívat nově zřizovanou vozovku po dobu výstavby ještě před zřízením konečného závěrečného krytu._x000D_
2. V cenách nejsou započteny náklady na vodorovnou dopravu odstraněného materiálu, která se oceňuje cenami souboru cen 997 22-15 Vodorovná doprava suti._x000D_
</t>
  </si>
  <si>
    <t>"očištění před napojením za obrubou - odvoz a likvidace v režii zhotovitele" 41</t>
  </si>
  <si>
    <t>59</t>
  </si>
  <si>
    <t>966001311</t>
  </si>
  <si>
    <t>Odstranění odpadkového koše s betonovou patkou</t>
  </si>
  <si>
    <t>2067560050</t>
  </si>
  <si>
    <t>Odstranění odpadkového koše s betonovou patkou</t>
  </si>
  <si>
    <t>https://podminky.urs.cz/item/CS_URS_2022_01/966001311</t>
  </si>
  <si>
    <t xml:space="preserve">Poznámka k souboru cen:_x000D_
1. V cenách jsou započteny i náklady na odklizení materiálu na vzdálenost do 20 m nebo naložení na dopravní prostředek._x000D_
</t>
  </si>
  <si>
    <t>60</t>
  </si>
  <si>
    <t>1649599494</t>
  </si>
  <si>
    <t>"očistění kostky pro zpětné využití" 0,1*412</t>
  </si>
  <si>
    <t>zbytek nepoškozené kostky bude využit v rámci SO 101.1 a to 15,52m2</t>
  </si>
  <si>
    <t>61</t>
  </si>
  <si>
    <t>-1328228133</t>
  </si>
  <si>
    <t>"kostka pro zpětné využití" 41,2/5</t>
  </si>
  <si>
    <t>62</t>
  </si>
  <si>
    <t>-181369811</t>
  </si>
  <si>
    <t>63</t>
  </si>
  <si>
    <t>1356507295</t>
  </si>
  <si>
    <t>"napojení bet. dlažba 30x30 50mm" 22,7*0,05*2,2</t>
  </si>
  <si>
    <t>"stávající  bet. dlažba 30x30 50mm" (35,1+199,2)*0,05*2,2</t>
  </si>
  <si>
    <t>"napojení zámk. dl. 80mm" 2,7*0,08*2,2</t>
  </si>
  <si>
    <t>"napojení zámk. dl.60mm" 4*0,06*2,2</t>
  </si>
  <si>
    <t>"stávající zámk. dl.80mm" (7,5+1)*0,08*2,2</t>
  </si>
  <si>
    <t>"bet. patka přídlažby" 0,06*221,2</t>
  </si>
  <si>
    <t>"obruba" (3+4+3,5+6+9+9+1+3+52,6)*0,205</t>
  </si>
  <si>
    <t>"obnova DV" 2*1,5</t>
  </si>
  <si>
    <t>"bet. patka" 3*0,099</t>
  </si>
  <si>
    <t>"odkop kce ŠD tl.320mm" (10,5+5,6+6,5+5,2+4,5+3,5+4+6,5+9,2)*0,32*2</t>
  </si>
  <si>
    <t>"odkop kce ŠD tl.340mm" (2,7+7,5)*0,34*2</t>
  </si>
  <si>
    <t>"odkop kce ŠD tl.360mm" 4*0,36*2</t>
  </si>
  <si>
    <t>"odkop kce ŠD tl.370mm" 22,7*0,37*2</t>
  </si>
  <si>
    <t>"odkop kce ŠD tl.50mm" (199,2+1,2)*0,05*2</t>
  </si>
  <si>
    <t>"odkop kce ŠD tl.20mm" 1*0,02*2</t>
  </si>
  <si>
    <t>"odkop kce ŠD tl.200mm" 1*0,2*2</t>
  </si>
  <si>
    <t>"odkop kce ŠD tl.250mm" (35,1+1,5)*0,25*2</t>
  </si>
  <si>
    <t>"poškozená vybouraná kostka" 6,3/5</t>
  </si>
  <si>
    <t>živice</t>
  </si>
  <si>
    <t>"napojení za obrubou asf. tl.100mm" 42,25*0,1*2,35</t>
  </si>
  <si>
    <t>"stávající asf. tl.50mm" (1,5+1,2)*0,05*2,35</t>
  </si>
  <si>
    <t>"stávající asf. ve sjezdech tl.100mm" (10,5+5,6+6,5)*0,1*2,35</t>
  </si>
  <si>
    <t>64</t>
  </si>
  <si>
    <t>-1774822592</t>
  </si>
  <si>
    <t>4*183,745</t>
  </si>
  <si>
    <t>65</t>
  </si>
  <si>
    <t>-967230823</t>
  </si>
  <si>
    <t>2,497+25,773+0,475+0,528+1,496+13,272+18,676+3+0,297</t>
  </si>
  <si>
    <t>66</t>
  </si>
  <si>
    <t>-343630176</t>
  </si>
  <si>
    <t>35,52+6,936+2,88+16,798+20,04+0,04+0,4+18,3+1,26</t>
  </si>
  <si>
    <t>67</t>
  </si>
  <si>
    <t>997221875</t>
  </si>
  <si>
    <t>Poplatek za uložení stavebního odpadu na recyklační skládce (skládkovné) asfaltového bez obsahu dehtu zatříděného do Katalogu odpadů pod kódem 17 03 02</t>
  </si>
  <si>
    <t>-1757508677</t>
  </si>
  <si>
    <t>https://podminky.urs.cz/item/CS_URS_2022_01/997221875</t>
  </si>
  <si>
    <t>9,929+0,317+5,311</t>
  </si>
  <si>
    <t>68</t>
  </si>
  <si>
    <t>-1946004072</t>
  </si>
  <si>
    <t>PSV</t>
  </si>
  <si>
    <t>Práce a dodávky PSV</t>
  </si>
  <si>
    <t>711</t>
  </si>
  <si>
    <t>Izolace proti vodě, vlhkosti a plynům</t>
  </si>
  <si>
    <t>69</t>
  </si>
  <si>
    <t>711161273</t>
  </si>
  <si>
    <t>Provedení izolace proti zemní vlhkosti svislé z nopové fólie</t>
  </si>
  <si>
    <t>756694933</t>
  </si>
  <si>
    <t>Provedení izolace proti zemní vlhkosti nopovou fólií na ploše svislé S z nopové fólie</t>
  </si>
  <si>
    <t>https://podminky.urs.cz/item/CS_URS_2022_01/711161273</t>
  </si>
  <si>
    <t xml:space="preserve">"nová izolace š.0,3m" 0,3*(175+378) </t>
  </si>
  <si>
    <t>70</t>
  </si>
  <si>
    <t>28323005</t>
  </si>
  <si>
    <t>fólie profilovaná (nopová) drenážní HDPE s výškou nopů 8mm</t>
  </si>
  <si>
    <t>1739801111</t>
  </si>
  <si>
    <t>165,9</t>
  </si>
  <si>
    <t>165,9*1,221 'Přepočtené koeficientem množství</t>
  </si>
  <si>
    <t>VRN 101 -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</si>
  <si>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</si>
  <si>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</si>
  <si>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</si>
  <si>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</si>
  <si>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</si>
  <si>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</si>
  <si>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</si>
  <si>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011414000</t>
  </si>
  <si>
    <t>Průzkum výskytu odpadu</t>
  </si>
  <si>
    <t>kpl</t>
  </si>
  <si>
    <t>1024</t>
  </si>
  <si>
    <t>1646377877</t>
  </si>
  <si>
    <t>Průzkumné, geodetické a projektové práce průzkumné práce průzkum výskytu nebezpečných látek výskyt odpadu</t>
  </si>
  <si>
    <t>"Průzkum výskytu odpadu" 1</t>
  </si>
  <si>
    <t>012103000</t>
  </si>
  <si>
    <t>Průzkumné, geodetické a projektové práce geodetické práce před výstavbou</t>
  </si>
  <si>
    <t>-1094431286</t>
  </si>
  <si>
    <t>"geodetické práce na stavbě, vytyčení stávajících inž. sítí" 1</t>
  </si>
  <si>
    <t>012303000.a</t>
  </si>
  <si>
    <t>Geodetické práce po výstavbě</t>
  </si>
  <si>
    <t>940023630</t>
  </si>
  <si>
    <t>"zaměření SPS pro vyhotovení DSPS" 1</t>
  </si>
  <si>
    <t>012303000.b</t>
  </si>
  <si>
    <t>-311548071</t>
  </si>
  <si>
    <t>"oddělovací geometrický plán zpracovaný na základě skutečného provedení stavby" 1</t>
  </si>
  <si>
    <t>013002000.a</t>
  </si>
  <si>
    <t>Projektové práce</t>
  </si>
  <si>
    <t>-582529648</t>
  </si>
  <si>
    <t>"Návrh, projednání a zajištění vydání stanovení přechodného DZ a vydání rozhodnutí o případné uzavírce"</t>
  </si>
  <si>
    <t>"zajištění dopravního opatření" 1</t>
  </si>
  <si>
    <t>013002000.b</t>
  </si>
  <si>
    <t>182476813</t>
  </si>
  <si>
    <t>"zajištění vydání stanovení trvalého DZ" 1</t>
  </si>
  <si>
    <t>013254000</t>
  </si>
  <si>
    <t>Průzkumné, geodetické a projektové práce projektové práce dokumentace stavby (výkresová a textová) skutečného provedení stavby</t>
  </si>
  <si>
    <t>1256411310</t>
  </si>
  <si>
    <t>"Dokumentace skutečného provedení stavby" 1</t>
  </si>
  <si>
    <t>VRN3</t>
  </si>
  <si>
    <t>Zařízení staveniště</t>
  </si>
  <si>
    <t>031002000</t>
  </si>
  <si>
    <t>Vybudování zařízení staveniště</t>
  </si>
  <si>
    <t>-642352632</t>
  </si>
  <si>
    <t xml:space="preserve">Náklady spojené se zřízením přípojek energií k objektům zařízení staveniště, </t>
  </si>
  <si>
    <t>případná příprava území pro objekty zařízení staveniště a vlastní vybudování  objektů zařízení staveniště.</t>
  </si>
  <si>
    <t>033002000</t>
  </si>
  <si>
    <t>Provoz zařízení staveniště</t>
  </si>
  <si>
    <t>-1614336949</t>
  </si>
  <si>
    <t xml:space="preserve">Náklady na vybavení objektů zařízení staveniště, ostraha staveniště, náklady na energie spotřebované dodavatelem v rámci provozu zařízení staveniště, </t>
  </si>
  <si>
    <t xml:space="preserve"> náklady na nutnou údržbu a opravy na objektech zařízení staveniště.</t>
  </si>
  <si>
    <t>034303000</t>
  </si>
  <si>
    <t>Dopravní značení na staveništi</t>
  </si>
  <si>
    <t>-982584312</t>
  </si>
  <si>
    <t>"přechodné dopravní značení na staveništi" 1</t>
  </si>
  <si>
    <t>039002000</t>
  </si>
  <si>
    <t>Odstranění zařízení staveniště</t>
  </si>
  <si>
    <t>1646974371</t>
  </si>
  <si>
    <t>Odstranění objektů zařízení staveniště a jejich odvoz.</t>
  </si>
  <si>
    <t>Položka zahrnuje i náklady na úpravy povrchů po odstranění zařízení staveniště a úklid v ploch na kterých bylo zařízení staveniště provozováno.</t>
  </si>
  <si>
    <t>VRN4</t>
  </si>
  <si>
    <t>Inženýrská činnost</t>
  </si>
  <si>
    <t>043103000.a</t>
  </si>
  <si>
    <t>Zkoušky bez rozlišení</t>
  </si>
  <si>
    <t>-875193503</t>
  </si>
  <si>
    <t>"zkoušky materiálů zkušebnou zhotovitele"1</t>
  </si>
  <si>
    <t>043103000.b</t>
  </si>
  <si>
    <t>-1938511985</t>
  </si>
  <si>
    <t>"zkoušení konstrukcí a prací zkušebnou zhotovitele"1</t>
  </si>
  <si>
    <t>SO 401 - Osvětlení přechodu pro chodce</t>
  </si>
  <si>
    <t>M - Práce a dodávky M</t>
  </si>
  <si>
    <t xml:space="preserve">    21-M - Elektromontáže</t>
  </si>
  <si>
    <t>Práce a dodávky M</t>
  </si>
  <si>
    <t>21-M</t>
  </si>
  <si>
    <t>Elektromontáže</t>
  </si>
  <si>
    <t>210202013</t>
  </si>
  <si>
    <t>Montáž svítidlo výbojkové průmyslové nebo venkovní na výložník</t>
  </si>
  <si>
    <t>-675550726</t>
  </si>
  <si>
    <t>Montáž svítidel výbojkových se zapojením vodičů průmyslových nebo venkovních na výložník</t>
  </si>
  <si>
    <t>https://podminky.urs.cz/item/CS_URS_2022_01/210202013</t>
  </si>
  <si>
    <t>1255215</t>
  </si>
  <si>
    <t>SVITIDLO LED  cool white, optika L18, sv. tok svítidla 10200lm, 87W, 6500K CRI 70 sv. výkon 117,3 lm/W, IoT ready</t>
  </si>
  <si>
    <t>256</t>
  </si>
  <si>
    <t>1998763219</t>
  </si>
  <si>
    <t>210204100</t>
  </si>
  <si>
    <t>Montáž výložníků osvětlení jednoramenných nástěnných hmotnosti do 35 kg</t>
  </si>
  <si>
    <t>-653296923</t>
  </si>
  <si>
    <t>Montáž výložníků osvětlení jednoramenných nástěnných, hmotnosti do 35 kg</t>
  </si>
  <si>
    <t>https://podminky.urs.cz/item/CS_URS_2022_01/210204100</t>
  </si>
  <si>
    <t>1152078</t>
  </si>
  <si>
    <t>VYLOZNIK ROVNY PRO PRECHODY 1m</t>
  </si>
  <si>
    <t>560616528</t>
  </si>
  <si>
    <t>210204201</t>
  </si>
  <si>
    <t>Montáž elektrovýzbroje stožárů osvětlení 1 okruh</t>
  </si>
  <si>
    <t>903310622</t>
  </si>
  <si>
    <t>https://podminky.urs.cz/item/CS_URS_2022_01/210204201</t>
  </si>
  <si>
    <t>1152058</t>
  </si>
  <si>
    <t>EL.VYZBROJ 1XE27 IP43 EKM 2035-1D2-4-35</t>
  </si>
  <si>
    <t>1411828794</t>
  </si>
  <si>
    <t>210280001</t>
  </si>
  <si>
    <t>Zkoušky a prohlídky el rozvodů a zařízení celková prohlídka pro objem montážních prací do 100 tis Kč</t>
  </si>
  <si>
    <t>1806183164</t>
  </si>
  <si>
    <t>Zkoušky a prohlídky elektrických rozvodů a zařízení celková prohlídka, zkoušení, měření a vyhotovení revizní zprávy pro objem montážních prací do 100 tisíc Kč</t>
  </si>
  <si>
    <t>https://podminky.urs.cz/item/CS_URS_2022_01/210280001</t>
  </si>
  <si>
    <t xml:space="preserve">Poznámka k souboru cen:_x000D_
1. Ceny -0001 až -0010 jsou určeny pro objem montážních prací včetně nákladů na nosný a podružný materiál._x000D_
</t>
  </si>
  <si>
    <t>VRN 401 - Vedlejší rozpočtové náklady</t>
  </si>
  <si>
    <t>1557035090</t>
  </si>
  <si>
    <t>110848988</t>
  </si>
  <si>
    <t>1550429853</t>
  </si>
  <si>
    <t>515172356</t>
  </si>
  <si>
    <t>1319232432</t>
  </si>
  <si>
    <t>-215097602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</si>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</sst>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596211212" TargetMode="External"/><Relationship Id="rId18" Type="http://schemas.openxmlformats.org/officeDocument/2006/relationships/hyperlink" Target="https://podminky.urs.cz/item/CS_URS_2022_01/915121112" TargetMode="External"/><Relationship Id="rId26" Type="http://schemas.openxmlformats.org/officeDocument/2006/relationships/hyperlink" Target="https://podminky.urs.cz/item/CS_URS_2022_01/916991121" TargetMode="External"/><Relationship Id="rId3" Type="http://schemas.openxmlformats.org/officeDocument/2006/relationships/hyperlink" Target="https://podminky.urs.cz/item/CS_URS_2022_01/113107173" TargetMode="External"/><Relationship Id="rId21" Type="http://schemas.openxmlformats.org/officeDocument/2006/relationships/hyperlink" Target="https://podminky.urs.cz/item/CS_URS_2022_01/915321115" TargetMode="External"/><Relationship Id="rId34" Type="http://schemas.openxmlformats.org/officeDocument/2006/relationships/hyperlink" Target="https://podminky.urs.cz/item/CS_URS_2022_01/997221873" TargetMode="External"/><Relationship Id="rId7" Type="http://schemas.openxmlformats.org/officeDocument/2006/relationships/hyperlink" Target="https://podminky.urs.cz/item/CS_URS_2022_01/181951112" TargetMode="External"/><Relationship Id="rId12" Type="http://schemas.openxmlformats.org/officeDocument/2006/relationships/hyperlink" Target="https://podminky.urs.cz/item/CS_URS_2022_01/596211113" TargetMode="External"/><Relationship Id="rId17" Type="http://schemas.openxmlformats.org/officeDocument/2006/relationships/hyperlink" Target="https://podminky.urs.cz/item/CS_URS_2022_01/914511112" TargetMode="External"/><Relationship Id="rId25" Type="http://schemas.openxmlformats.org/officeDocument/2006/relationships/hyperlink" Target="https://podminky.urs.cz/item/CS_URS_2022_01/916231213" TargetMode="External"/><Relationship Id="rId33" Type="http://schemas.openxmlformats.org/officeDocument/2006/relationships/hyperlink" Target="https://podminky.urs.cz/item/CS_URS_2022_01/997221861" TargetMode="External"/><Relationship Id="rId2" Type="http://schemas.openxmlformats.org/officeDocument/2006/relationships/hyperlink" Target="https://podminky.urs.cz/item/CS_URS_2022_01/113106123" TargetMode="External"/><Relationship Id="rId16" Type="http://schemas.openxmlformats.org/officeDocument/2006/relationships/hyperlink" Target="https://podminky.urs.cz/item/CS_URS_2022_01/914111121" TargetMode="External"/><Relationship Id="rId20" Type="http://schemas.openxmlformats.org/officeDocument/2006/relationships/hyperlink" Target="https://podminky.urs.cz/item/CS_URS_2022_01/915131112" TargetMode="External"/><Relationship Id="rId29" Type="http://schemas.openxmlformats.org/officeDocument/2006/relationships/hyperlink" Target="https://podminky.urs.cz/item/CS_URS_2022_01/997013501" TargetMode="External"/><Relationship Id="rId1" Type="http://schemas.openxmlformats.org/officeDocument/2006/relationships/hyperlink" Target="https://podminky.urs.cz/item/CS_URS_2022_01/113106121" TargetMode="External"/><Relationship Id="rId6" Type="http://schemas.openxmlformats.org/officeDocument/2006/relationships/hyperlink" Target="https://podminky.urs.cz/item/CS_URS_2022_01/174111101" TargetMode="External"/><Relationship Id="rId11" Type="http://schemas.openxmlformats.org/officeDocument/2006/relationships/hyperlink" Target="https://podminky.urs.cz/item/CS_URS_2022_01/567122114" TargetMode="External"/><Relationship Id="rId24" Type="http://schemas.openxmlformats.org/officeDocument/2006/relationships/hyperlink" Target="https://podminky.urs.cz/item/CS_URS_2022_01/916111122" TargetMode="External"/><Relationship Id="rId32" Type="http://schemas.openxmlformats.org/officeDocument/2006/relationships/hyperlink" Target="https://podminky.urs.cz/item/CS_URS_2022_01/997211519" TargetMode="External"/><Relationship Id="rId5" Type="http://schemas.openxmlformats.org/officeDocument/2006/relationships/hyperlink" Target="https://podminky.urs.cz/item/CS_URS_2022_01/113202111" TargetMode="External"/><Relationship Id="rId15" Type="http://schemas.openxmlformats.org/officeDocument/2006/relationships/hyperlink" Target="https://podminky.urs.cz/item/CS_URS_2022_01/914111111" TargetMode="External"/><Relationship Id="rId23" Type="http://schemas.openxmlformats.org/officeDocument/2006/relationships/hyperlink" Target="https://podminky.urs.cz/item/CS_URS_2022_01/915621111" TargetMode="External"/><Relationship Id="rId28" Type="http://schemas.openxmlformats.org/officeDocument/2006/relationships/hyperlink" Target="https://podminky.urs.cz/item/CS_URS_2022_01/979071121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2_01/564861111" TargetMode="External"/><Relationship Id="rId19" Type="http://schemas.openxmlformats.org/officeDocument/2006/relationships/hyperlink" Target="https://podminky.urs.cz/item/CS_URS_2022_01/915121122" TargetMode="External"/><Relationship Id="rId31" Type="http://schemas.openxmlformats.org/officeDocument/2006/relationships/hyperlink" Target="https://podminky.urs.cz/item/CS_URS_2022_01/997211511" TargetMode="External"/><Relationship Id="rId4" Type="http://schemas.openxmlformats.org/officeDocument/2006/relationships/hyperlink" Target="https://podminky.urs.cz/item/CS_URS_2022_01/113107223" TargetMode="External"/><Relationship Id="rId9" Type="http://schemas.openxmlformats.org/officeDocument/2006/relationships/hyperlink" Target="https://podminky.urs.cz/item/CS_URS_2022_01/564851111" TargetMode="External"/><Relationship Id="rId14" Type="http://schemas.openxmlformats.org/officeDocument/2006/relationships/hyperlink" Target="https://podminky.urs.cz/item/CS_URS_2022_01/899431111" TargetMode="External"/><Relationship Id="rId22" Type="http://schemas.openxmlformats.org/officeDocument/2006/relationships/hyperlink" Target="https://podminky.urs.cz/item/CS_URS_2022_01/915611111" TargetMode="External"/><Relationship Id="rId27" Type="http://schemas.openxmlformats.org/officeDocument/2006/relationships/hyperlink" Target="https://podminky.urs.cz/item/CS_URS_2022_01/966007112" TargetMode="External"/><Relationship Id="rId30" Type="http://schemas.openxmlformats.org/officeDocument/2006/relationships/hyperlink" Target="https://podminky.urs.cz/item/CS_URS_2022_01/997013511" TargetMode="External"/><Relationship Id="rId35" Type="http://schemas.openxmlformats.org/officeDocument/2006/relationships/hyperlink" Target="https://podminky.urs.cz/item/CS_URS_2022_01/998223011" TargetMode="External"/><Relationship Id="rId8" Type="http://schemas.openxmlformats.org/officeDocument/2006/relationships/hyperlink" Target="https://podminky.urs.cz/item/CS_URS_2022_01/21314111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13203111" TargetMode="External"/><Relationship Id="rId18" Type="http://schemas.openxmlformats.org/officeDocument/2006/relationships/hyperlink" Target="https://podminky.urs.cz/item/CS_URS_2022_01/171201231" TargetMode="External"/><Relationship Id="rId26" Type="http://schemas.openxmlformats.org/officeDocument/2006/relationships/hyperlink" Target="https://podminky.urs.cz/item/CS_URS_2022_01/564851111" TargetMode="External"/><Relationship Id="rId39" Type="http://schemas.openxmlformats.org/officeDocument/2006/relationships/hyperlink" Target="https://podminky.urs.cz/item/CS_URS_2022_01/916991121" TargetMode="External"/><Relationship Id="rId21" Type="http://schemas.openxmlformats.org/officeDocument/2006/relationships/hyperlink" Target="https://podminky.urs.cz/item/CS_URS_2022_01/181351113" TargetMode="External"/><Relationship Id="rId34" Type="http://schemas.openxmlformats.org/officeDocument/2006/relationships/hyperlink" Target="https://podminky.urs.cz/item/CS_URS_2022_01/899204112" TargetMode="External"/><Relationship Id="rId42" Type="http://schemas.openxmlformats.org/officeDocument/2006/relationships/hyperlink" Target="https://podminky.urs.cz/item/CS_URS_2022_01/938909311" TargetMode="External"/><Relationship Id="rId47" Type="http://schemas.openxmlformats.org/officeDocument/2006/relationships/hyperlink" Target="https://podminky.urs.cz/item/CS_URS_2022_01/997211511" TargetMode="External"/><Relationship Id="rId50" Type="http://schemas.openxmlformats.org/officeDocument/2006/relationships/hyperlink" Target="https://podminky.urs.cz/item/CS_URS_2022_01/997221873" TargetMode="External"/><Relationship Id="rId7" Type="http://schemas.openxmlformats.org/officeDocument/2006/relationships/hyperlink" Target="https://podminky.urs.cz/item/CS_URS_2022_01/113107322" TargetMode="External"/><Relationship Id="rId2" Type="http://schemas.openxmlformats.org/officeDocument/2006/relationships/hyperlink" Target="https://podminky.urs.cz/item/CS_URS_2022_01/113106123" TargetMode="External"/><Relationship Id="rId16" Type="http://schemas.openxmlformats.org/officeDocument/2006/relationships/hyperlink" Target="https://podminky.urs.cz/item/CS_URS_2022_01/132212121" TargetMode="External"/><Relationship Id="rId29" Type="http://schemas.openxmlformats.org/officeDocument/2006/relationships/hyperlink" Target="https://podminky.urs.cz/item/CS_URS_2022_01/573231108" TargetMode="External"/><Relationship Id="rId11" Type="http://schemas.openxmlformats.org/officeDocument/2006/relationships/hyperlink" Target="https://podminky.urs.cz/item/CS_URS_2022_01/113201112" TargetMode="External"/><Relationship Id="rId24" Type="http://schemas.openxmlformats.org/officeDocument/2006/relationships/hyperlink" Target="https://podminky.urs.cz/item/CS_URS_2022_01/183117213" TargetMode="External"/><Relationship Id="rId32" Type="http://schemas.openxmlformats.org/officeDocument/2006/relationships/hyperlink" Target="https://podminky.urs.cz/item/CS_URS_2022_01/599141111" TargetMode="External"/><Relationship Id="rId37" Type="http://schemas.openxmlformats.org/officeDocument/2006/relationships/hyperlink" Target="https://podminky.urs.cz/item/CS_URS_2022_01/916131213" TargetMode="External"/><Relationship Id="rId40" Type="http://schemas.openxmlformats.org/officeDocument/2006/relationships/hyperlink" Target="https://podminky.urs.cz/item/CS_URS_2022_01/919735112" TargetMode="External"/><Relationship Id="rId45" Type="http://schemas.openxmlformats.org/officeDocument/2006/relationships/hyperlink" Target="https://podminky.urs.cz/item/CS_URS_2022_01/997013501" TargetMode="External"/><Relationship Id="rId53" Type="http://schemas.openxmlformats.org/officeDocument/2006/relationships/hyperlink" Target="https://podminky.urs.cz/item/CS_URS_2022_01/711161273" TargetMode="External"/><Relationship Id="rId5" Type="http://schemas.openxmlformats.org/officeDocument/2006/relationships/hyperlink" Target="https://podminky.urs.cz/item/CS_URS_2022_01/113107164" TargetMode="External"/><Relationship Id="rId10" Type="http://schemas.openxmlformats.org/officeDocument/2006/relationships/hyperlink" Target="https://podminky.urs.cz/item/CS_URS_2022_01/113107342" TargetMode="External"/><Relationship Id="rId19" Type="http://schemas.openxmlformats.org/officeDocument/2006/relationships/hyperlink" Target="https://podminky.urs.cz/item/CS_URS_2022_01/171251201" TargetMode="External"/><Relationship Id="rId31" Type="http://schemas.openxmlformats.org/officeDocument/2006/relationships/hyperlink" Target="https://podminky.urs.cz/item/CS_URS_2022_01/596211211" TargetMode="External"/><Relationship Id="rId44" Type="http://schemas.openxmlformats.org/officeDocument/2006/relationships/hyperlink" Target="https://podminky.urs.cz/item/CS_URS_2022_01/979071121" TargetMode="External"/><Relationship Id="rId52" Type="http://schemas.openxmlformats.org/officeDocument/2006/relationships/hyperlink" Target="https://podminky.urs.cz/item/CS_URS_2022_01/998223011" TargetMode="External"/><Relationship Id="rId4" Type="http://schemas.openxmlformats.org/officeDocument/2006/relationships/hyperlink" Target="https://podminky.urs.cz/item/CS_URS_2022_01/113107142" TargetMode="External"/><Relationship Id="rId9" Type="http://schemas.openxmlformats.org/officeDocument/2006/relationships/hyperlink" Target="https://podminky.urs.cz/item/CS_URS_2022_01/113107341" TargetMode="External"/><Relationship Id="rId14" Type="http://schemas.openxmlformats.org/officeDocument/2006/relationships/hyperlink" Target="https://podminky.urs.cz/item/CS_URS_2022_01/122251102" TargetMode="External"/><Relationship Id="rId22" Type="http://schemas.openxmlformats.org/officeDocument/2006/relationships/hyperlink" Target="https://podminky.urs.cz/item/CS_URS_2022_01/181411131" TargetMode="External"/><Relationship Id="rId27" Type="http://schemas.openxmlformats.org/officeDocument/2006/relationships/hyperlink" Target="https://podminky.urs.cz/item/CS_URS_2022_01/564861111" TargetMode="External"/><Relationship Id="rId30" Type="http://schemas.openxmlformats.org/officeDocument/2006/relationships/hyperlink" Target="https://podminky.urs.cz/item/CS_URS_2022_01/596211110" TargetMode="External"/><Relationship Id="rId35" Type="http://schemas.openxmlformats.org/officeDocument/2006/relationships/hyperlink" Target="https://podminky.urs.cz/item/CS_URS_2022_01/899231111" TargetMode="External"/><Relationship Id="rId43" Type="http://schemas.openxmlformats.org/officeDocument/2006/relationships/hyperlink" Target="https://podminky.urs.cz/item/CS_URS_2022_01/966001311" TargetMode="External"/><Relationship Id="rId48" Type="http://schemas.openxmlformats.org/officeDocument/2006/relationships/hyperlink" Target="https://podminky.urs.cz/item/CS_URS_2022_01/997211519" TargetMode="External"/><Relationship Id="rId8" Type="http://schemas.openxmlformats.org/officeDocument/2006/relationships/hyperlink" Target="https://podminky.urs.cz/item/CS_URS_2022_01/113107323" TargetMode="External"/><Relationship Id="rId51" Type="http://schemas.openxmlformats.org/officeDocument/2006/relationships/hyperlink" Target="https://podminky.urs.cz/item/CS_URS_2022_01/997221875" TargetMode="External"/><Relationship Id="rId3" Type="http://schemas.openxmlformats.org/officeDocument/2006/relationships/hyperlink" Target="https://podminky.urs.cz/item/CS_URS_2022_01/113106161" TargetMode="External"/><Relationship Id="rId12" Type="http://schemas.openxmlformats.org/officeDocument/2006/relationships/hyperlink" Target="https://podminky.urs.cz/item/CS_URS_2022_01/113202111" TargetMode="External"/><Relationship Id="rId17" Type="http://schemas.openxmlformats.org/officeDocument/2006/relationships/hyperlink" Target="https://podminky.urs.cz/item/CS_URS_2022_01/162651112" TargetMode="External"/><Relationship Id="rId25" Type="http://schemas.openxmlformats.org/officeDocument/2006/relationships/hyperlink" Target="https://podminky.urs.cz/item/CS_URS_2022_01/184813211" TargetMode="External"/><Relationship Id="rId33" Type="http://schemas.openxmlformats.org/officeDocument/2006/relationships/hyperlink" Target="https://podminky.urs.cz/item/CS_URS_2022_01/899202211" TargetMode="External"/><Relationship Id="rId38" Type="http://schemas.openxmlformats.org/officeDocument/2006/relationships/hyperlink" Target="https://podminky.urs.cz/item/CS_URS_2022_01/916231213" TargetMode="External"/><Relationship Id="rId46" Type="http://schemas.openxmlformats.org/officeDocument/2006/relationships/hyperlink" Target="https://podminky.urs.cz/item/CS_URS_2022_01/997013511" TargetMode="External"/><Relationship Id="rId20" Type="http://schemas.openxmlformats.org/officeDocument/2006/relationships/hyperlink" Target="https://podminky.urs.cz/item/CS_URS_2022_01/174111101" TargetMode="External"/><Relationship Id="rId41" Type="http://schemas.openxmlformats.org/officeDocument/2006/relationships/hyperlink" Target="https://podminky.urs.cz/item/CS_URS_2022_01/936104211" TargetMode="External"/><Relationship Id="rId54" Type="http://schemas.openxmlformats.org/officeDocument/2006/relationships/drawing" Target="../drawings/drawing3.xml"/><Relationship Id="rId1" Type="http://schemas.openxmlformats.org/officeDocument/2006/relationships/hyperlink" Target="https://podminky.urs.cz/item/CS_URS_2022_01/113106121" TargetMode="External"/><Relationship Id="rId6" Type="http://schemas.openxmlformats.org/officeDocument/2006/relationships/hyperlink" Target="https://podminky.urs.cz/item/CS_URS_2022_01/113107221" TargetMode="External"/><Relationship Id="rId15" Type="http://schemas.openxmlformats.org/officeDocument/2006/relationships/hyperlink" Target="https://podminky.urs.cz/item/CS_URS_2022_01/131213711" TargetMode="External"/><Relationship Id="rId23" Type="http://schemas.openxmlformats.org/officeDocument/2006/relationships/hyperlink" Target="https://podminky.urs.cz/item/CS_URS_2022_01/181951112" TargetMode="External"/><Relationship Id="rId28" Type="http://schemas.openxmlformats.org/officeDocument/2006/relationships/hyperlink" Target="https://podminky.urs.cz/item/CS_URS_2022_01/567122114" TargetMode="External"/><Relationship Id="rId36" Type="http://schemas.openxmlformats.org/officeDocument/2006/relationships/hyperlink" Target="https://podminky.urs.cz/item/CS_URS_2022_01/916111122" TargetMode="External"/><Relationship Id="rId49" Type="http://schemas.openxmlformats.org/officeDocument/2006/relationships/hyperlink" Target="https://podminky.urs.cz/item/CS_URS_2022_01/99722186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1/210204201" TargetMode="External"/><Relationship Id="rId2" Type="http://schemas.openxmlformats.org/officeDocument/2006/relationships/hyperlink" Target="https://podminky.urs.cz/item/CS_URS_2022_01/210204100" TargetMode="External"/><Relationship Id="rId1" Type="http://schemas.openxmlformats.org/officeDocument/2006/relationships/hyperlink" Target="https://podminky.urs.cz/item/CS_URS_2022_01/210202013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2_01/2102800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3"/>
  <sheetViews>
    <sheetView showGridLines="0" tabSelected="1" workbookViewId="0">
      <selection activeCell="BE5" sqref="BE5:BE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7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7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8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7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7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75"/>
      <c r="BS8" s="17" t="s">
        <v>6</v>
      </c>
    </row>
    <row r="9" spans="1:74" ht="14.45" customHeight="1">
      <c r="B9" s="20"/>
      <c r="AR9" s="20"/>
      <c r="BE9" s="27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75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75"/>
      <c r="BS11" s="17" t="s">
        <v>6</v>
      </c>
    </row>
    <row r="12" spans="1:74" ht="6.95" customHeight="1">
      <c r="B12" s="20"/>
      <c r="AR12" s="20"/>
      <c r="BE12" s="275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75"/>
      <c r="BS13" s="17" t="s">
        <v>6</v>
      </c>
    </row>
    <row r="14" spans="1:74" ht="12.75">
      <c r="B14" s="20"/>
      <c r="E14" s="279" t="s">
        <v>30</v>
      </c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7" t="s">
        <v>28</v>
      </c>
      <c r="AN14" s="29" t="s">
        <v>30</v>
      </c>
      <c r="AR14" s="20"/>
      <c r="BE14" s="275"/>
      <c r="BS14" s="17" t="s">
        <v>6</v>
      </c>
    </row>
    <row r="15" spans="1:74" ht="6.95" customHeight="1">
      <c r="B15" s="20"/>
      <c r="AR15" s="20"/>
      <c r="BE15" s="275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75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75"/>
      <c r="BS17" s="17" t="s">
        <v>33</v>
      </c>
    </row>
    <row r="18" spans="2:71" ht="6.95" customHeight="1">
      <c r="B18" s="20"/>
      <c r="AR18" s="20"/>
      <c r="BE18" s="275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75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75"/>
      <c r="BS20" s="17" t="s">
        <v>33</v>
      </c>
    </row>
    <row r="21" spans="2:71" ht="6.95" customHeight="1">
      <c r="B21" s="20"/>
      <c r="AR21" s="20"/>
      <c r="BE21" s="275"/>
    </row>
    <row r="22" spans="2:71" ht="12" customHeight="1">
      <c r="B22" s="20"/>
      <c r="D22" s="27" t="s">
        <v>36</v>
      </c>
      <c r="AR22" s="20"/>
      <c r="BE22" s="275"/>
    </row>
    <row r="23" spans="2:71" ht="47.25" customHeight="1">
      <c r="B23" s="20"/>
      <c r="E23" s="281" t="s">
        <v>37</v>
      </c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R23" s="20"/>
      <c r="BE23" s="275"/>
    </row>
    <row r="24" spans="2:71" ht="6.95" customHeight="1">
      <c r="B24" s="20"/>
      <c r="AR24" s="20"/>
      <c r="BE24" s="27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5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2">
        <f>ROUND(AG54,2)</f>
        <v>0</v>
      </c>
      <c r="AL26" s="283"/>
      <c r="AM26" s="283"/>
      <c r="AN26" s="283"/>
      <c r="AO26" s="283"/>
      <c r="AR26" s="32"/>
      <c r="BE26" s="275"/>
    </row>
    <row r="27" spans="2:71" s="1" customFormat="1" ht="6.95" customHeight="1">
      <c r="B27" s="32"/>
      <c r="AR27" s="32"/>
      <c r="BE27" s="275"/>
    </row>
    <row r="28" spans="2:71" s="1" customFormat="1" ht="12.75">
      <c r="B28" s="32"/>
      <c r="L28" s="284" t="s">
        <v>39</v>
      </c>
      <c r="M28" s="284"/>
      <c r="N28" s="284"/>
      <c r="O28" s="284"/>
      <c r="P28" s="284"/>
      <c r="W28" s="284" t="s">
        <v>40</v>
      </c>
      <c r="X28" s="284"/>
      <c r="Y28" s="284"/>
      <c r="Z28" s="284"/>
      <c r="AA28" s="284"/>
      <c r="AB28" s="284"/>
      <c r="AC28" s="284"/>
      <c r="AD28" s="284"/>
      <c r="AE28" s="284"/>
      <c r="AK28" s="284" t="s">
        <v>41</v>
      </c>
      <c r="AL28" s="284"/>
      <c r="AM28" s="284"/>
      <c r="AN28" s="284"/>
      <c r="AO28" s="284"/>
      <c r="AR28" s="32"/>
      <c r="BE28" s="275"/>
    </row>
    <row r="29" spans="2:71" s="2" customFormat="1" ht="14.45" customHeight="1">
      <c r="B29" s="36"/>
      <c r="D29" s="27" t="s">
        <v>42</v>
      </c>
      <c r="F29" s="27" t="s">
        <v>43</v>
      </c>
      <c r="L29" s="267">
        <v>0.21</v>
      </c>
      <c r="M29" s="268"/>
      <c r="N29" s="268"/>
      <c r="O29" s="268"/>
      <c r="P29" s="268"/>
      <c r="W29" s="269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9">
        <f>ROUND(AV54, 2)</f>
        <v>0</v>
      </c>
      <c r="AL29" s="268"/>
      <c r="AM29" s="268"/>
      <c r="AN29" s="268"/>
      <c r="AO29" s="268"/>
      <c r="AR29" s="36"/>
      <c r="BE29" s="276"/>
    </row>
    <row r="30" spans="2:71" s="2" customFormat="1" ht="14.45" customHeight="1">
      <c r="B30" s="36"/>
      <c r="F30" s="27" t="s">
        <v>44</v>
      </c>
      <c r="L30" s="267">
        <v>0.15</v>
      </c>
      <c r="M30" s="268"/>
      <c r="N30" s="268"/>
      <c r="O30" s="268"/>
      <c r="P30" s="268"/>
      <c r="W30" s="269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9">
        <f>ROUND(AW54, 2)</f>
        <v>0</v>
      </c>
      <c r="AL30" s="268"/>
      <c r="AM30" s="268"/>
      <c r="AN30" s="268"/>
      <c r="AO30" s="268"/>
      <c r="AR30" s="36"/>
      <c r="BE30" s="276"/>
    </row>
    <row r="31" spans="2:71" s="2" customFormat="1" ht="14.45" hidden="1" customHeight="1">
      <c r="B31" s="36"/>
      <c r="F31" s="27" t="s">
        <v>45</v>
      </c>
      <c r="L31" s="267">
        <v>0.21</v>
      </c>
      <c r="M31" s="268"/>
      <c r="N31" s="268"/>
      <c r="O31" s="268"/>
      <c r="P31" s="268"/>
      <c r="W31" s="269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9">
        <v>0</v>
      </c>
      <c r="AL31" s="268"/>
      <c r="AM31" s="268"/>
      <c r="AN31" s="268"/>
      <c r="AO31" s="268"/>
      <c r="AR31" s="36"/>
      <c r="BE31" s="276"/>
    </row>
    <row r="32" spans="2:71" s="2" customFormat="1" ht="14.45" hidden="1" customHeight="1">
      <c r="B32" s="36"/>
      <c r="F32" s="27" t="s">
        <v>46</v>
      </c>
      <c r="L32" s="267">
        <v>0.15</v>
      </c>
      <c r="M32" s="268"/>
      <c r="N32" s="268"/>
      <c r="O32" s="268"/>
      <c r="P32" s="268"/>
      <c r="W32" s="269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9">
        <v>0</v>
      </c>
      <c r="AL32" s="268"/>
      <c r="AM32" s="268"/>
      <c r="AN32" s="268"/>
      <c r="AO32" s="268"/>
      <c r="AR32" s="36"/>
      <c r="BE32" s="276"/>
    </row>
    <row r="33" spans="2:44" s="2" customFormat="1" ht="14.45" hidden="1" customHeight="1">
      <c r="B33" s="36"/>
      <c r="F33" s="27" t="s">
        <v>47</v>
      </c>
      <c r="L33" s="267">
        <v>0</v>
      </c>
      <c r="M33" s="268"/>
      <c r="N33" s="268"/>
      <c r="O33" s="268"/>
      <c r="P33" s="268"/>
      <c r="W33" s="269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9">
        <v>0</v>
      </c>
      <c r="AL33" s="268"/>
      <c r="AM33" s="268"/>
      <c r="AN33" s="268"/>
      <c r="AO33" s="26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73" t="s">
        <v>50</v>
      </c>
      <c r="Y35" s="271"/>
      <c r="Z35" s="271"/>
      <c r="AA35" s="271"/>
      <c r="AB35" s="271"/>
      <c r="AC35" s="39"/>
      <c r="AD35" s="39"/>
      <c r="AE35" s="39"/>
      <c r="AF35" s="39"/>
      <c r="AG35" s="39"/>
      <c r="AH35" s="39"/>
      <c r="AI35" s="39"/>
      <c r="AJ35" s="39"/>
      <c r="AK35" s="270">
        <f>SUM(AK26:AK33)</f>
        <v>0</v>
      </c>
      <c r="AL35" s="271"/>
      <c r="AM35" s="271"/>
      <c r="AN35" s="271"/>
      <c r="AO35" s="272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VD09819-II</v>
      </c>
      <c r="AR44" s="45"/>
    </row>
    <row r="45" spans="2:44" s="4" customFormat="1" ht="36.950000000000003" customHeight="1">
      <c r="B45" s="46"/>
      <c r="C45" s="47" t="s">
        <v>16</v>
      </c>
      <c r="L45" s="298" t="str">
        <f>K6</f>
        <v>Rekonstrukce ul. Nádražní, Bystřice pod Hostýnem</v>
      </c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Bystřice pod Hostýnem</v>
      </c>
      <c r="AI47" s="27" t="s">
        <v>23</v>
      </c>
      <c r="AM47" s="300" t="str">
        <f>IF(AN8= "","",AN8)</f>
        <v>6. 3. 2023</v>
      </c>
      <c r="AN47" s="300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Bystřice pod Hostýnem</v>
      </c>
      <c r="AI49" s="27" t="s">
        <v>31</v>
      </c>
      <c r="AM49" s="305" t="str">
        <f>IF(E17="","",E17)</f>
        <v>ViaDesigne s.r.o.</v>
      </c>
      <c r="AN49" s="306"/>
      <c r="AO49" s="306"/>
      <c r="AP49" s="306"/>
      <c r="AR49" s="32"/>
      <c r="AS49" s="301" t="s">
        <v>52</v>
      </c>
      <c r="AT49" s="30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305" t="str">
        <f>IF(E20="","",E20)</f>
        <v xml:space="preserve"> </v>
      </c>
      <c r="AN50" s="306"/>
      <c r="AO50" s="306"/>
      <c r="AP50" s="306"/>
      <c r="AR50" s="32"/>
      <c r="AS50" s="303"/>
      <c r="AT50" s="304"/>
      <c r="BD50" s="53"/>
    </row>
    <row r="51" spans="1:91" s="1" customFormat="1" ht="10.9" customHeight="1">
      <c r="B51" s="32"/>
      <c r="AR51" s="32"/>
      <c r="AS51" s="303"/>
      <c r="AT51" s="304"/>
      <c r="BD51" s="53"/>
    </row>
    <row r="52" spans="1:91" s="1" customFormat="1" ht="29.25" customHeight="1">
      <c r="B52" s="32"/>
      <c r="C52" s="292" t="s">
        <v>53</v>
      </c>
      <c r="D52" s="293"/>
      <c r="E52" s="293"/>
      <c r="F52" s="293"/>
      <c r="G52" s="293"/>
      <c r="H52" s="54"/>
      <c r="I52" s="295" t="s">
        <v>54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4" t="s">
        <v>55</v>
      </c>
      <c r="AH52" s="293"/>
      <c r="AI52" s="293"/>
      <c r="AJ52" s="293"/>
      <c r="AK52" s="293"/>
      <c r="AL52" s="293"/>
      <c r="AM52" s="293"/>
      <c r="AN52" s="295" t="s">
        <v>56</v>
      </c>
      <c r="AO52" s="293"/>
      <c r="AP52" s="293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6">
        <f>ROUND(AG55+AG59,2)</f>
        <v>0</v>
      </c>
      <c r="AH54" s="296"/>
      <c r="AI54" s="296"/>
      <c r="AJ54" s="296"/>
      <c r="AK54" s="296"/>
      <c r="AL54" s="296"/>
      <c r="AM54" s="296"/>
      <c r="AN54" s="297">
        <f t="shared" ref="AN54:AN61" si="0">SUM(AG54,AT54)</f>
        <v>0</v>
      </c>
      <c r="AO54" s="297"/>
      <c r="AP54" s="297"/>
      <c r="AQ54" s="64" t="s">
        <v>19</v>
      </c>
      <c r="AR54" s="60"/>
      <c r="AS54" s="65">
        <f>ROUND(AS55+AS59,2)</f>
        <v>0</v>
      </c>
      <c r="AT54" s="66">
        <f t="shared" ref="AT54:AT61" si="1">ROUND(SUM(AV54:AW54),2)</f>
        <v>0</v>
      </c>
      <c r="AU54" s="67">
        <f>ROUND(AU55+AU59,5)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ROUND(AZ55+AZ59,2)</f>
        <v>0</v>
      </c>
      <c r="BA54" s="66">
        <f>ROUND(BA55+BA59,2)</f>
        <v>0</v>
      </c>
      <c r="BB54" s="66">
        <f>ROUND(BB55+BB59,2)</f>
        <v>0</v>
      </c>
      <c r="BC54" s="66">
        <f>ROUND(BC55+BC59,2)</f>
        <v>0</v>
      </c>
      <c r="BD54" s="68">
        <f>ROUND(BD55+BD59,2)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B55" s="71"/>
      <c r="C55" s="72"/>
      <c r="D55" s="291" t="s">
        <v>76</v>
      </c>
      <c r="E55" s="291"/>
      <c r="F55" s="291"/>
      <c r="G55" s="291"/>
      <c r="H55" s="291"/>
      <c r="I55" s="73"/>
      <c r="J55" s="291" t="s">
        <v>77</v>
      </c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0">
        <f>ROUND(SUM(AG56:AG58),2)</f>
        <v>0</v>
      </c>
      <c r="AH55" s="289"/>
      <c r="AI55" s="289"/>
      <c r="AJ55" s="289"/>
      <c r="AK55" s="289"/>
      <c r="AL55" s="289"/>
      <c r="AM55" s="289"/>
      <c r="AN55" s="288">
        <f t="shared" si="0"/>
        <v>0</v>
      </c>
      <c r="AO55" s="289"/>
      <c r="AP55" s="289"/>
      <c r="AQ55" s="74" t="s">
        <v>78</v>
      </c>
      <c r="AR55" s="71"/>
      <c r="AS55" s="75">
        <f>ROUND(SUM(AS56:AS58),2)</f>
        <v>0</v>
      </c>
      <c r="AT55" s="76">
        <f t="shared" si="1"/>
        <v>0</v>
      </c>
      <c r="AU55" s="77">
        <f>ROUND(SUM(AU56:AU58),5)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ROUND(SUM(AZ56:AZ58),2)</f>
        <v>0</v>
      </c>
      <c r="BA55" s="76">
        <f>ROUND(SUM(BA56:BA58),2)</f>
        <v>0</v>
      </c>
      <c r="BB55" s="76">
        <f>ROUND(SUM(BB56:BB58),2)</f>
        <v>0</v>
      </c>
      <c r="BC55" s="76">
        <f>ROUND(SUM(BC56:BC58),2)</f>
        <v>0</v>
      </c>
      <c r="BD55" s="78">
        <f>ROUND(SUM(BD56:BD58),2)</f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19</v>
      </c>
      <c r="CM55" s="79" t="s">
        <v>81</v>
      </c>
    </row>
    <row r="56" spans="1:91" s="3" customFormat="1" ht="23.25" customHeight="1">
      <c r="A56" s="80" t="s">
        <v>82</v>
      </c>
      <c r="B56" s="45"/>
      <c r="C56" s="9"/>
      <c r="D56" s="9"/>
      <c r="E56" s="287" t="s">
        <v>83</v>
      </c>
      <c r="F56" s="287"/>
      <c r="G56" s="287"/>
      <c r="H56" s="287"/>
      <c r="I56" s="287"/>
      <c r="J56" s="9"/>
      <c r="K56" s="287" t="s">
        <v>84</v>
      </c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5">
        <f>'SO 101.1 - Cyklostezka - ...'!J32</f>
        <v>0</v>
      </c>
      <c r="AH56" s="286"/>
      <c r="AI56" s="286"/>
      <c r="AJ56" s="286"/>
      <c r="AK56" s="286"/>
      <c r="AL56" s="286"/>
      <c r="AM56" s="286"/>
      <c r="AN56" s="285">
        <f t="shared" si="0"/>
        <v>0</v>
      </c>
      <c r="AO56" s="286"/>
      <c r="AP56" s="286"/>
      <c r="AQ56" s="81" t="s">
        <v>85</v>
      </c>
      <c r="AR56" s="45"/>
      <c r="AS56" s="82">
        <v>0</v>
      </c>
      <c r="AT56" s="83">
        <f t="shared" si="1"/>
        <v>0</v>
      </c>
      <c r="AU56" s="84">
        <f>'SO 101.1 - Cyklostezka - ...'!P93</f>
        <v>0</v>
      </c>
      <c r="AV56" s="83">
        <f>'SO 101.1 - Cyklostezka - ...'!J35</f>
        <v>0</v>
      </c>
      <c r="AW56" s="83">
        <f>'SO 101.1 - Cyklostezka - ...'!J36</f>
        <v>0</v>
      </c>
      <c r="AX56" s="83">
        <f>'SO 101.1 - Cyklostezka - ...'!J37</f>
        <v>0</v>
      </c>
      <c r="AY56" s="83">
        <f>'SO 101.1 - Cyklostezka - ...'!J38</f>
        <v>0</v>
      </c>
      <c r="AZ56" s="83">
        <f>'SO 101.1 - Cyklostezka - ...'!F35</f>
        <v>0</v>
      </c>
      <c r="BA56" s="83">
        <f>'SO 101.1 - Cyklostezka - ...'!F36</f>
        <v>0</v>
      </c>
      <c r="BB56" s="83">
        <f>'SO 101.1 - Cyklostezka - ...'!F37</f>
        <v>0</v>
      </c>
      <c r="BC56" s="83">
        <f>'SO 101.1 - Cyklostezka - ...'!F38</f>
        <v>0</v>
      </c>
      <c r="BD56" s="85">
        <f>'SO 101.1 - Cyklostezka - ...'!F39</f>
        <v>0</v>
      </c>
      <c r="BT56" s="25" t="s">
        <v>81</v>
      </c>
      <c r="BV56" s="25" t="s">
        <v>74</v>
      </c>
      <c r="BW56" s="25" t="s">
        <v>86</v>
      </c>
      <c r="BX56" s="25" t="s">
        <v>80</v>
      </c>
      <c r="CL56" s="25" t="s">
        <v>19</v>
      </c>
    </row>
    <row r="57" spans="1:91" s="3" customFormat="1" ht="23.25" customHeight="1">
      <c r="A57" s="80" t="s">
        <v>82</v>
      </c>
      <c r="B57" s="45"/>
      <c r="C57" s="9"/>
      <c r="D57" s="9"/>
      <c r="E57" s="287" t="s">
        <v>87</v>
      </c>
      <c r="F57" s="287"/>
      <c r="G57" s="287"/>
      <c r="H57" s="287"/>
      <c r="I57" s="287"/>
      <c r="J57" s="9"/>
      <c r="K57" s="287" t="s">
        <v>88</v>
      </c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5">
        <f>'SO 101.2 - Cyklostezka - ...'!J32</f>
        <v>0</v>
      </c>
      <c r="AH57" s="286"/>
      <c r="AI57" s="286"/>
      <c r="AJ57" s="286"/>
      <c r="AK57" s="286"/>
      <c r="AL57" s="286"/>
      <c r="AM57" s="286"/>
      <c r="AN57" s="285">
        <f t="shared" si="0"/>
        <v>0</v>
      </c>
      <c r="AO57" s="286"/>
      <c r="AP57" s="286"/>
      <c r="AQ57" s="81" t="s">
        <v>85</v>
      </c>
      <c r="AR57" s="45"/>
      <c r="AS57" s="82">
        <v>0</v>
      </c>
      <c r="AT57" s="83">
        <f t="shared" si="1"/>
        <v>0</v>
      </c>
      <c r="AU57" s="84">
        <f>'SO 101.2 - Cyklostezka - ...'!P94</f>
        <v>0</v>
      </c>
      <c r="AV57" s="83">
        <f>'SO 101.2 - Cyklostezka - ...'!J35</f>
        <v>0</v>
      </c>
      <c r="AW57" s="83">
        <f>'SO 101.2 - Cyklostezka - ...'!J36</f>
        <v>0</v>
      </c>
      <c r="AX57" s="83">
        <f>'SO 101.2 - Cyklostezka - ...'!J37</f>
        <v>0</v>
      </c>
      <c r="AY57" s="83">
        <f>'SO 101.2 - Cyklostezka - ...'!J38</f>
        <v>0</v>
      </c>
      <c r="AZ57" s="83">
        <f>'SO 101.2 - Cyklostezka - ...'!F35</f>
        <v>0</v>
      </c>
      <c r="BA57" s="83">
        <f>'SO 101.2 - Cyklostezka - ...'!F36</f>
        <v>0</v>
      </c>
      <c r="BB57" s="83">
        <f>'SO 101.2 - Cyklostezka - ...'!F37</f>
        <v>0</v>
      </c>
      <c r="BC57" s="83">
        <f>'SO 101.2 - Cyklostezka - ...'!F38</f>
        <v>0</v>
      </c>
      <c r="BD57" s="85">
        <f>'SO 101.2 - Cyklostezka - ...'!F39</f>
        <v>0</v>
      </c>
      <c r="BT57" s="25" t="s">
        <v>81</v>
      </c>
      <c r="BV57" s="25" t="s">
        <v>74</v>
      </c>
      <c r="BW57" s="25" t="s">
        <v>89</v>
      </c>
      <c r="BX57" s="25" t="s">
        <v>80</v>
      </c>
      <c r="CL57" s="25" t="s">
        <v>19</v>
      </c>
    </row>
    <row r="58" spans="1:91" s="3" customFormat="1" ht="23.25" customHeight="1">
      <c r="A58" s="80" t="s">
        <v>82</v>
      </c>
      <c r="B58" s="45"/>
      <c r="C58" s="9"/>
      <c r="D58" s="9"/>
      <c r="E58" s="287" t="s">
        <v>90</v>
      </c>
      <c r="F58" s="287"/>
      <c r="G58" s="287"/>
      <c r="H58" s="287"/>
      <c r="I58" s="287"/>
      <c r="J58" s="9"/>
      <c r="K58" s="287" t="s">
        <v>91</v>
      </c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5">
        <f>'VRN 101 - Vedlejší rozpoč...'!J32</f>
        <v>0</v>
      </c>
      <c r="AH58" s="286"/>
      <c r="AI58" s="286"/>
      <c r="AJ58" s="286"/>
      <c r="AK58" s="286"/>
      <c r="AL58" s="286"/>
      <c r="AM58" s="286"/>
      <c r="AN58" s="285">
        <f t="shared" si="0"/>
        <v>0</v>
      </c>
      <c r="AO58" s="286"/>
      <c r="AP58" s="286"/>
      <c r="AQ58" s="81" t="s">
        <v>85</v>
      </c>
      <c r="AR58" s="45"/>
      <c r="AS58" s="82">
        <v>0</v>
      </c>
      <c r="AT58" s="83">
        <f t="shared" si="1"/>
        <v>0</v>
      </c>
      <c r="AU58" s="84">
        <f>'VRN 101 - Vedlejší rozpoč...'!P89</f>
        <v>0</v>
      </c>
      <c r="AV58" s="83">
        <f>'VRN 101 - Vedlejší rozpoč...'!J35</f>
        <v>0</v>
      </c>
      <c r="AW58" s="83">
        <f>'VRN 101 - Vedlejší rozpoč...'!J36</f>
        <v>0</v>
      </c>
      <c r="AX58" s="83">
        <f>'VRN 101 - Vedlejší rozpoč...'!J37</f>
        <v>0</v>
      </c>
      <c r="AY58" s="83">
        <f>'VRN 101 - Vedlejší rozpoč...'!J38</f>
        <v>0</v>
      </c>
      <c r="AZ58" s="83">
        <f>'VRN 101 - Vedlejší rozpoč...'!F35</f>
        <v>0</v>
      </c>
      <c r="BA58" s="83">
        <f>'VRN 101 - Vedlejší rozpoč...'!F36</f>
        <v>0</v>
      </c>
      <c r="BB58" s="83">
        <f>'VRN 101 - Vedlejší rozpoč...'!F37</f>
        <v>0</v>
      </c>
      <c r="BC58" s="83">
        <f>'VRN 101 - Vedlejší rozpoč...'!F38</f>
        <v>0</v>
      </c>
      <c r="BD58" s="85">
        <f>'VRN 101 - Vedlejší rozpoč...'!F39</f>
        <v>0</v>
      </c>
      <c r="BT58" s="25" t="s">
        <v>81</v>
      </c>
      <c r="BV58" s="25" t="s">
        <v>74</v>
      </c>
      <c r="BW58" s="25" t="s">
        <v>92</v>
      </c>
      <c r="BX58" s="25" t="s">
        <v>80</v>
      </c>
      <c r="CL58" s="25" t="s">
        <v>19</v>
      </c>
    </row>
    <row r="59" spans="1:91" s="6" customFormat="1" ht="16.5" customHeight="1">
      <c r="B59" s="71"/>
      <c r="C59" s="72"/>
      <c r="D59" s="291" t="s">
        <v>93</v>
      </c>
      <c r="E59" s="291"/>
      <c r="F59" s="291"/>
      <c r="G59" s="291"/>
      <c r="H59" s="291"/>
      <c r="I59" s="73"/>
      <c r="J59" s="291" t="s">
        <v>94</v>
      </c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0">
        <f>ROUND(SUM(AG60:AG61),2)</f>
        <v>0</v>
      </c>
      <c r="AH59" s="289"/>
      <c r="AI59" s="289"/>
      <c r="AJ59" s="289"/>
      <c r="AK59" s="289"/>
      <c r="AL59" s="289"/>
      <c r="AM59" s="289"/>
      <c r="AN59" s="288">
        <f t="shared" si="0"/>
        <v>0</v>
      </c>
      <c r="AO59" s="289"/>
      <c r="AP59" s="289"/>
      <c r="AQ59" s="74" t="s">
        <v>78</v>
      </c>
      <c r="AR59" s="71"/>
      <c r="AS59" s="75">
        <f>ROUND(SUM(AS60:AS61),2)</f>
        <v>0</v>
      </c>
      <c r="AT59" s="76">
        <f t="shared" si="1"/>
        <v>0</v>
      </c>
      <c r="AU59" s="77">
        <f>ROUND(SUM(AU60:AU61),5)</f>
        <v>0</v>
      </c>
      <c r="AV59" s="76">
        <f>ROUND(AZ59*L29,2)</f>
        <v>0</v>
      </c>
      <c r="AW59" s="76">
        <f>ROUND(BA59*L30,2)</f>
        <v>0</v>
      </c>
      <c r="AX59" s="76">
        <f>ROUND(BB59*L29,2)</f>
        <v>0</v>
      </c>
      <c r="AY59" s="76">
        <f>ROUND(BC59*L30,2)</f>
        <v>0</v>
      </c>
      <c r="AZ59" s="76">
        <f>ROUND(SUM(AZ60:AZ61),2)</f>
        <v>0</v>
      </c>
      <c r="BA59" s="76">
        <f>ROUND(SUM(BA60:BA61),2)</f>
        <v>0</v>
      </c>
      <c r="BB59" s="76">
        <f>ROUND(SUM(BB60:BB61),2)</f>
        <v>0</v>
      </c>
      <c r="BC59" s="76">
        <f>ROUND(SUM(BC60:BC61),2)</f>
        <v>0</v>
      </c>
      <c r="BD59" s="78">
        <f>ROUND(SUM(BD60:BD61),2)</f>
        <v>0</v>
      </c>
      <c r="BS59" s="79" t="s">
        <v>71</v>
      </c>
      <c r="BT59" s="79" t="s">
        <v>79</v>
      </c>
      <c r="BU59" s="79" t="s">
        <v>73</v>
      </c>
      <c r="BV59" s="79" t="s">
        <v>74</v>
      </c>
      <c r="BW59" s="79" t="s">
        <v>95</v>
      </c>
      <c r="BX59" s="79" t="s">
        <v>5</v>
      </c>
      <c r="CL59" s="79" t="s">
        <v>19</v>
      </c>
      <c r="CM59" s="79" t="s">
        <v>81</v>
      </c>
    </row>
    <row r="60" spans="1:91" s="3" customFormat="1" ht="16.5" customHeight="1">
      <c r="A60" s="80" t="s">
        <v>82</v>
      </c>
      <c r="B60" s="45"/>
      <c r="C60" s="9"/>
      <c r="D60" s="9"/>
      <c r="E60" s="287" t="s">
        <v>93</v>
      </c>
      <c r="F60" s="287"/>
      <c r="G60" s="287"/>
      <c r="H60" s="287"/>
      <c r="I60" s="287"/>
      <c r="J60" s="9"/>
      <c r="K60" s="287" t="s">
        <v>94</v>
      </c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5">
        <f>'SO 401 - Osvětlení přecho...'!J32</f>
        <v>0</v>
      </c>
      <c r="AH60" s="286"/>
      <c r="AI60" s="286"/>
      <c r="AJ60" s="286"/>
      <c r="AK60" s="286"/>
      <c r="AL60" s="286"/>
      <c r="AM60" s="286"/>
      <c r="AN60" s="285">
        <f t="shared" si="0"/>
        <v>0</v>
      </c>
      <c r="AO60" s="286"/>
      <c r="AP60" s="286"/>
      <c r="AQ60" s="81" t="s">
        <v>85</v>
      </c>
      <c r="AR60" s="45"/>
      <c r="AS60" s="82">
        <v>0</v>
      </c>
      <c r="AT60" s="83">
        <f t="shared" si="1"/>
        <v>0</v>
      </c>
      <c r="AU60" s="84">
        <f>'SO 401 - Osvětlení přecho...'!P87</f>
        <v>0</v>
      </c>
      <c r="AV60" s="83">
        <f>'SO 401 - Osvětlení přecho...'!J35</f>
        <v>0</v>
      </c>
      <c r="AW60" s="83">
        <f>'SO 401 - Osvětlení přecho...'!J36</f>
        <v>0</v>
      </c>
      <c r="AX60" s="83">
        <f>'SO 401 - Osvětlení přecho...'!J37</f>
        <v>0</v>
      </c>
      <c r="AY60" s="83">
        <f>'SO 401 - Osvětlení přecho...'!J38</f>
        <v>0</v>
      </c>
      <c r="AZ60" s="83">
        <f>'SO 401 - Osvětlení přecho...'!F35</f>
        <v>0</v>
      </c>
      <c r="BA60" s="83">
        <f>'SO 401 - Osvětlení přecho...'!F36</f>
        <v>0</v>
      </c>
      <c r="BB60" s="83">
        <f>'SO 401 - Osvětlení přecho...'!F37</f>
        <v>0</v>
      </c>
      <c r="BC60" s="83">
        <f>'SO 401 - Osvětlení přecho...'!F38</f>
        <v>0</v>
      </c>
      <c r="BD60" s="85">
        <f>'SO 401 - Osvětlení přecho...'!F39</f>
        <v>0</v>
      </c>
      <c r="BT60" s="25" t="s">
        <v>81</v>
      </c>
      <c r="BV60" s="25" t="s">
        <v>74</v>
      </c>
      <c r="BW60" s="25" t="s">
        <v>96</v>
      </c>
      <c r="BX60" s="25" t="s">
        <v>95</v>
      </c>
      <c r="CL60" s="25" t="s">
        <v>19</v>
      </c>
    </row>
    <row r="61" spans="1:91" s="3" customFormat="1" ht="23.25" customHeight="1">
      <c r="A61" s="80" t="s">
        <v>82</v>
      </c>
      <c r="B61" s="45"/>
      <c r="C61" s="9"/>
      <c r="D61" s="9"/>
      <c r="E61" s="287" t="s">
        <v>97</v>
      </c>
      <c r="F61" s="287"/>
      <c r="G61" s="287"/>
      <c r="H61" s="287"/>
      <c r="I61" s="287"/>
      <c r="J61" s="9"/>
      <c r="K61" s="287" t="s">
        <v>91</v>
      </c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5">
        <f>'VRN 401 - Vedlejší rozpoč...'!J32</f>
        <v>0</v>
      </c>
      <c r="AH61" s="286"/>
      <c r="AI61" s="286"/>
      <c r="AJ61" s="286"/>
      <c r="AK61" s="286"/>
      <c r="AL61" s="286"/>
      <c r="AM61" s="286"/>
      <c r="AN61" s="285">
        <f t="shared" si="0"/>
        <v>0</v>
      </c>
      <c r="AO61" s="286"/>
      <c r="AP61" s="286"/>
      <c r="AQ61" s="81" t="s">
        <v>85</v>
      </c>
      <c r="AR61" s="45"/>
      <c r="AS61" s="86">
        <v>0</v>
      </c>
      <c r="AT61" s="87">
        <f t="shared" si="1"/>
        <v>0</v>
      </c>
      <c r="AU61" s="88">
        <f>'VRN 401 - Vedlejší rozpoč...'!P88</f>
        <v>0</v>
      </c>
      <c r="AV61" s="87">
        <f>'VRN 401 - Vedlejší rozpoč...'!J35</f>
        <v>0</v>
      </c>
      <c r="AW61" s="87">
        <f>'VRN 401 - Vedlejší rozpoč...'!J36</f>
        <v>0</v>
      </c>
      <c r="AX61" s="87">
        <f>'VRN 401 - Vedlejší rozpoč...'!J37</f>
        <v>0</v>
      </c>
      <c r="AY61" s="87">
        <f>'VRN 401 - Vedlejší rozpoč...'!J38</f>
        <v>0</v>
      </c>
      <c r="AZ61" s="87">
        <f>'VRN 401 - Vedlejší rozpoč...'!F35</f>
        <v>0</v>
      </c>
      <c r="BA61" s="87">
        <f>'VRN 401 - Vedlejší rozpoč...'!F36</f>
        <v>0</v>
      </c>
      <c r="BB61" s="87">
        <f>'VRN 401 - Vedlejší rozpoč...'!F37</f>
        <v>0</v>
      </c>
      <c r="BC61" s="87">
        <f>'VRN 401 - Vedlejší rozpoč...'!F38</f>
        <v>0</v>
      </c>
      <c r="BD61" s="89">
        <f>'VRN 401 - Vedlejší rozpoč...'!F39</f>
        <v>0</v>
      </c>
      <c r="BT61" s="25" t="s">
        <v>81</v>
      </c>
      <c r="BV61" s="25" t="s">
        <v>74</v>
      </c>
      <c r="BW61" s="25" t="s">
        <v>98</v>
      </c>
      <c r="BX61" s="25" t="s">
        <v>95</v>
      </c>
      <c r="CL61" s="25" t="s">
        <v>19</v>
      </c>
    </row>
    <row r="62" spans="1:91" s="1" customFormat="1" ht="30" customHeight="1">
      <c r="B62" s="32"/>
      <c r="AR62" s="32"/>
    </row>
    <row r="63" spans="1:91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2"/>
    </row>
  </sheetData>
  <sheetProtection algorithmName="SHA-512" hashValue="/GrK1CEoa4sOUNaUr2eN/dFYz8SxvCbv8ItUpsqmdWIi97Qty72R3DRLdgmw4xKRvgjrg++XJzV3j8mCW9S9nQ==" saltValue="bhCgxb+zTKifQe3RLljz1By4H0WIomGCMILKydUpA+QaOeW+WgYkbM3Lzw06UBFWWNAibPsd5b8Y+38Szq+7wg==" spinCount="100000" sheet="1" objects="1" scenarios="1" formatColumns="0" formatRows="0"/>
  <mergeCells count="66"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E56:I56"/>
    <mergeCell ref="K56:AF56"/>
    <mergeCell ref="AG56:AM56"/>
    <mergeCell ref="K57:AF57"/>
    <mergeCell ref="AN57:AP57"/>
    <mergeCell ref="E57:I57"/>
    <mergeCell ref="AG57:AM57"/>
    <mergeCell ref="E58:I58"/>
    <mergeCell ref="K58:AF58"/>
    <mergeCell ref="AN59:AP59"/>
    <mergeCell ref="AG59:AM59"/>
    <mergeCell ref="D59:H59"/>
    <mergeCell ref="J59:AF59"/>
    <mergeCell ref="E60:I60"/>
    <mergeCell ref="K60:AF60"/>
    <mergeCell ref="AN61:AP61"/>
    <mergeCell ref="AG61:AM61"/>
    <mergeCell ref="E61:I61"/>
    <mergeCell ref="K61:AF61"/>
    <mergeCell ref="W30:AE30"/>
    <mergeCell ref="AK30:AO30"/>
    <mergeCell ref="L30:P30"/>
    <mergeCell ref="AK31:AO31"/>
    <mergeCell ref="AN60:AP60"/>
    <mergeCell ref="AG60:AM60"/>
    <mergeCell ref="AG58:AM58"/>
    <mergeCell ref="AN58:AP58"/>
    <mergeCell ref="AN56:AP56"/>
    <mergeCell ref="L45:AO45"/>
    <mergeCell ref="AM47:AN4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</mergeCells>
  <hyperlinks>
    <hyperlink ref="A56" location="'SO 101.1 - Cyklostezka - ...'!C2" display="/"/>
    <hyperlink ref="A57" location="'SO 101.2 - Cyklostezka - ...'!C2" display="/"/>
    <hyperlink ref="A58" location="'VRN 101 - Vedlejší rozpoč...'!C2" display="/"/>
    <hyperlink ref="A60" location="'SO 401 - Osvětlení přecho...'!C2" display="/"/>
    <hyperlink ref="A61" location="'VRN 401 - Vedlejší rozpoč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53"/>
  <sheetViews>
    <sheetView showGridLines="0" topLeftCell="A4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99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Rekonstrukce ul. Nádražní, Bystřice pod Hostýnem</v>
      </c>
      <c r="F7" s="309"/>
      <c r="G7" s="309"/>
      <c r="H7" s="309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308" t="s">
        <v>101</v>
      </c>
      <c r="F9" s="307"/>
      <c r="G9" s="307"/>
      <c r="H9" s="307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298" t="s">
        <v>103</v>
      </c>
      <c r="F11" s="307"/>
      <c r="G11" s="307"/>
      <c r="H11" s="30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6. 3. 2023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77"/>
      <c r="G20" s="277"/>
      <c r="H20" s="27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81" t="s">
        <v>19</v>
      </c>
      <c r="F29" s="281"/>
      <c r="G29" s="281"/>
      <c r="H29" s="281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ROUND(J93,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ROUND((SUM(BE93:BE352)),  2)</f>
        <v>0</v>
      </c>
      <c r="I35" s="93">
        <v>0.21</v>
      </c>
      <c r="J35" s="83">
        <f>ROUND(((SUM(BE93:BE352))*I35),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ROUND((SUM(BF93:BF352)),  2)</f>
        <v>0</v>
      </c>
      <c r="I36" s="93">
        <v>0.15</v>
      </c>
      <c r="J36" s="83">
        <f>ROUND(((SUM(BF93:BF352))*I36),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ROUND((SUM(BG93:BG352)),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ROUND((SUM(BH93:BH352)),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ROUND((SUM(BI93:BI352)),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104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8" t="str">
        <f>E7</f>
        <v>Rekonstrukce ul. Nádražní, Bystřice pod Hostýnem</v>
      </c>
      <c r="F50" s="309"/>
      <c r="G50" s="309"/>
      <c r="H50" s="309"/>
      <c r="L50" s="32"/>
    </row>
    <row r="51" spans="2:47" ht="12" customHeight="1">
      <c r="B51" s="20"/>
      <c r="C51" s="27" t="s">
        <v>100</v>
      </c>
      <c r="L51" s="20"/>
    </row>
    <row r="52" spans="2:47" s="1" customFormat="1" ht="16.5" customHeight="1">
      <c r="B52" s="32"/>
      <c r="E52" s="308" t="s">
        <v>101</v>
      </c>
      <c r="F52" s="307"/>
      <c r="G52" s="307"/>
      <c r="H52" s="307"/>
      <c r="L52" s="32"/>
    </row>
    <row r="53" spans="2:47" s="1" customFormat="1" ht="12" customHeight="1">
      <c r="B53" s="32"/>
      <c r="C53" s="27" t="s">
        <v>102</v>
      </c>
      <c r="L53" s="32"/>
    </row>
    <row r="54" spans="2:47" s="1" customFormat="1" ht="16.5" customHeight="1">
      <c r="B54" s="32"/>
      <c r="E54" s="298" t="str">
        <f>E11</f>
        <v>SO 101.1 - Cyklostezka - nákl. uznatelné</v>
      </c>
      <c r="F54" s="307"/>
      <c r="G54" s="307"/>
      <c r="H54" s="30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6. 3. 2023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Bystřice pod Hostýnem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105</v>
      </c>
      <c r="D61" s="94"/>
      <c r="E61" s="94"/>
      <c r="F61" s="94"/>
      <c r="G61" s="94"/>
      <c r="H61" s="94"/>
      <c r="I61" s="94"/>
      <c r="J61" s="101" t="s">
        <v>106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J93</f>
        <v>0</v>
      </c>
      <c r="L63" s="32"/>
      <c r="AU63" s="17" t="s">
        <v>107</v>
      </c>
    </row>
    <row r="64" spans="2:47" s="8" customFormat="1" ht="24.95" customHeight="1">
      <c r="B64" s="103"/>
      <c r="D64" s="104" t="s">
        <v>108</v>
      </c>
      <c r="E64" s="105"/>
      <c r="F64" s="105"/>
      <c r="G64" s="105"/>
      <c r="H64" s="105"/>
      <c r="I64" s="105"/>
      <c r="J64" s="106">
        <f>J94</f>
        <v>0</v>
      </c>
      <c r="L64" s="103"/>
    </row>
    <row r="65" spans="2:12" s="9" customFormat="1" ht="19.899999999999999" customHeight="1">
      <c r="B65" s="107"/>
      <c r="D65" s="108" t="s">
        <v>109</v>
      </c>
      <c r="E65" s="109"/>
      <c r="F65" s="109"/>
      <c r="G65" s="109"/>
      <c r="H65" s="109"/>
      <c r="I65" s="109"/>
      <c r="J65" s="110">
        <f>J95</f>
        <v>0</v>
      </c>
      <c r="L65" s="107"/>
    </row>
    <row r="66" spans="2:12" s="9" customFormat="1" ht="19.899999999999999" customHeight="1">
      <c r="B66" s="107"/>
      <c r="D66" s="108" t="s">
        <v>110</v>
      </c>
      <c r="E66" s="109"/>
      <c r="F66" s="109"/>
      <c r="G66" s="109"/>
      <c r="H66" s="109"/>
      <c r="I66" s="109"/>
      <c r="J66" s="110">
        <f>J136</f>
        <v>0</v>
      </c>
      <c r="L66" s="107"/>
    </row>
    <row r="67" spans="2:12" s="9" customFormat="1" ht="19.899999999999999" customHeight="1">
      <c r="B67" s="107"/>
      <c r="D67" s="108" t="s">
        <v>111</v>
      </c>
      <c r="E67" s="109"/>
      <c r="F67" s="109"/>
      <c r="G67" s="109"/>
      <c r="H67" s="109"/>
      <c r="I67" s="109"/>
      <c r="J67" s="110">
        <f>J146</f>
        <v>0</v>
      </c>
      <c r="L67" s="107"/>
    </row>
    <row r="68" spans="2:12" s="9" customFormat="1" ht="19.899999999999999" customHeight="1">
      <c r="B68" s="107"/>
      <c r="D68" s="108" t="s">
        <v>112</v>
      </c>
      <c r="E68" s="109"/>
      <c r="F68" s="109"/>
      <c r="G68" s="109"/>
      <c r="H68" s="109"/>
      <c r="I68" s="109"/>
      <c r="J68" s="110">
        <f>J194</f>
        <v>0</v>
      </c>
      <c r="L68" s="107"/>
    </row>
    <row r="69" spans="2:12" s="9" customFormat="1" ht="19.899999999999999" customHeight="1">
      <c r="B69" s="107"/>
      <c r="D69" s="108" t="s">
        <v>113</v>
      </c>
      <c r="E69" s="109"/>
      <c r="F69" s="109"/>
      <c r="G69" s="109"/>
      <c r="H69" s="109"/>
      <c r="I69" s="109"/>
      <c r="J69" s="110">
        <f>J200</f>
        <v>0</v>
      </c>
      <c r="L69" s="107"/>
    </row>
    <row r="70" spans="2:12" s="9" customFormat="1" ht="19.899999999999999" customHeight="1">
      <c r="B70" s="107"/>
      <c r="D70" s="108" t="s">
        <v>114</v>
      </c>
      <c r="E70" s="109"/>
      <c r="F70" s="109"/>
      <c r="G70" s="109"/>
      <c r="H70" s="109"/>
      <c r="I70" s="109"/>
      <c r="J70" s="110">
        <f>J308</f>
        <v>0</v>
      </c>
      <c r="L70" s="107"/>
    </row>
    <row r="71" spans="2:12" s="9" customFormat="1" ht="19.899999999999999" customHeight="1">
      <c r="B71" s="107"/>
      <c r="D71" s="108" t="s">
        <v>115</v>
      </c>
      <c r="E71" s="109"/>
      <c r="F71" s="109"/>
      <c r="G71" s="109"/>
      <c r="H71" s="109"/>
      <c r="I71" s="109"/>
      <c r="J71" s="110">
        <f>J349</f>
        <v>0</v>
      </c>
      <c r="L71" s="107"/>
    </row>
    <row r="72" spans="2:12" s="1" customFormat="1" ht="21.75" customHeight="1">
      <c r="B72" s="32"/>
      <c r="L72" s="32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5" customHeight="1">
      <c r="B78" s="32"/>
      <c r="C78" s="21" t="s">
        <v>116</v>
      </c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16.5" customHeight="1">
      <c r="B81" s="32"/>
      <c r="E81" s="308" t="str">
        <f>E7</f>
        <v>Rekonstrukce ul. Nádražní, Bystřice pod Hostýnem</v>
      </c>
      <c r="F81" s="309"/>
      <c r="G81" s="309"/>
      <c r="H81" s="309"/>
      <c r="L81" s="32"/>
    </row>
    <row r="82" spans="2:65" ht="12" customHeight="1">
      <c r="B82" s="20"/>
      <c r="C82" s="27" t="s">
        <v>100</v>
      </c>
      <c r="L82" s="20"/>
    </row>
    <row r="83" spans="2:65" s="1" customFormat="1" ht="16.5" customHeight="1">
      <c r="B83" s="32"/>
      <c r="E83" s="308" t="s">
        <v>101</v>
      </c>
      <c r="F83" s="307"/>
      <c r="G83" s="307"/>
      <c r="H83" s="307"/>
      <c r="L83" s="32"/>
    </row>
    <row r="84" spans="2:65" s="1" customFormat="1" ht="12" customHeight="1">
      <c r="B84" s="32"/>
      <c r="C84" s="27" t="s">
        <v>102</v>
      </c>
      <c r="L84" s="32"/>
    </row>
    <row r="85" spans="2:65" s="1" customFormat="1" ht="16.5" customHeight="1">
      <c r="B85" s="32"/>
      <c r="E85" s="298" t="str">
        <f>E11</f>
        <v>SO 101.1 - Cyklostezka - nákl. uznatelné</v>
      </c>
      <c r="F85" s="307"/>
      <c r="G85" s="307"/>
      <c r="H85" s="307"/>
      <c r="L85" s="32"/>
    </row>
    <row r="86" spans="2:65" s="1" customFormat="1" ht="6.95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F14</f>
        <v>Bystřice pod Hostýnem</v>
      </c>
      <c r="I87" s="27" t="s">
        <v>23</v>
      </c>
      <c r="J87" s="49" t="str">
        <f>IF(J14="","",J14)</f>
        <v>6. 3. 2023</v>
      </c>
      <c r="L87" s="32"/>
    </row>
    <row r="88" spans="2:65" s="1" customFormat="1" ht="6.95" customHeight="1">
      <c r="B88" s="32"/>
      <c r="L88" s="32"/>
    </row>
    <row r="89" spans="2:65" s="1" customFormat="1" ht="15.2" customHeight="1">
      <c r="B89" s="32"/>
      <c r="C89" s="27" t="s">
        <v>25</v>
      </c>
      <c r="F89" s="25" t="str">
        <f>E17</f>
        <v>město Bystřice pod Hostýnem</v>
      </c>
      <c r="I89" s="27" t="s">
        <v>31</v>
      </c>
      <c r="J89" s="30" t="str">
        <f>E23</f>
        <v>ViaDesigne s.r.o.</v>
      </c>
      <c r="L89" s="32"/>
    </row>
    <row r="90" spans="2:65" s="1" customFormat="1" ht="15.2" customHeight="1">
      <c r="B90" s="32"/>
      <c r="C90" s="27" t="s">
        <v>29</v>
      </c>
      <c r="F90" s="25" t="str">
        <f>IF(E20="","",E20)</f>
        <v>Vyplň údaj</v>
      </c>
      <c r="I90" s="27" t="s">
        <v>34</v>
      </c>
      <c r="J90" s="30" t="str">
        <f>E26</f>
        <v xml:space="preserve"> 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11"/>
      <c r="C92" s="112" t="s">
        <v>117</v>
      </c>
      <c r="D92" s="113" t="s">
        <v>57</v>
      </c>
      <c r="E92" s="113" t="s">
        <v>53</v>
      </c>
      <c r="F92" s="113" t="s">
        <v>54</v>
      </c>
      <c r="G92" s="113" t="s">
        <v>118</v>
      </c>
      <c r="H92" s="113" t="s">
        <v>119</v>
      </c>
      <c r="I92" s="113" t="s">
        <v>120</v>
      </c>
      <c r="J92" s="113" t="s">
        <v>106</v>
      </c>
      <c r="K92" s="114" t="s">
        <v>121</v>
      </c>
      <c r="L92" s="111"/>
      <c r="M92" s="56" t="s">
        <v>19</v>
      </c>
      <c r="N92" s="57" t="s">
        <v>42</v>
      </c>
      <c r="O92" s="57" t="s">
        <v>122</v>
      </c>
      <c r="P92" s="57" t="s">
        <v>123</v>
      </c>
      <c r="Q92" s="57" t="s">
        <v>124</v>
      </c>
      <c r="R92" s="57" t="s">
        <v>125</v>
      </c>
      <c r="S92" s="57" t="s">
        <v>126</v>
      </c>
      <c r="T92" s="58" t="s">
        <v>127</v>
      </c>
    </row>
    <row r="93" spans="2:65" s="1" customFormat="1" ht="22.9" customHeight="1">
      <c r="B93" s="32"/>
      <c r="C93" s="61" t="s">
        <v>128</v>
      </c>
      <c r="J93" s="115">
        <f>BK93</f>
        <v>0</v>
      </c>
      <c r="L93" s="32"/>
      <c r="M93" s="59"/>
      <c r="N93" s="50"/>
      <c r="O93" s="50"/>
      <c r="P93" s="116">
        <f>P94</f>
        <v>0</v>
      </c>
      <c r="Q93" s="50"/>
      <c r="R93" s="116">
        <f>R94</f>
        <v>560.84503971999993</v>
      </c>
      <c r="S93" s="50"/>
      <c r="T93" s="117">
        <f>T94</f>
        <v>1218.069</v>
      </c>
      <c r="AT93" s="17" t="s">
        <v>71</v>
      </c>
      <c r="AU93" s="17" t="s">
        <v>107</v>
      </c>
      <c r="BK93" s="118">
        <f>BK94</f>
        <v>0</v>
      </c>
    </row>
    <row r="94" spans="2:65" s="11" customFormat="1" ht="25.9" customHeight="1">
      <c r="B94" s="119"/>
      <c r="D94" s="120" t="s">
        <v>71</v>
      </c>
      <c r="E94" s="121" t="s">
        <v>129</v>
      </c>
      <c r="F94" s="121" t="s">
        <v>130</v>
      </c>
      <c r="I94" s="122"/>
      <c r="J94" s="123">
        <f>BK94</f>
        <v>0</v>
      </c>
      <c r="L94" s="119"/>
      <c r="M94" s="124"/>
      <c r="P94" s="125">
        <f>P95+P136+P146+P194+P200+P308+P349</f>
        <v>0</v>
      </c>
      <c r="R94" s="125">
        <f>R95+R136+R146+R194+R200+R308+R349</f>
        <v>560.84503971999993</v>
      </c>
      <c r="T94" s="126">
        <f>T95+T136+T146+T194+T200+T308+T349</f>
        <v>1218.069</v>
      </c>
      <c r="AR94" s="120" t="s">
        <v>79</v>
      </c>
      <c r="AT94" s="127" t="s">
        <v>71</v>
      </c>
      <c r="AU94" s="127" t="s">
        <v>72</v>
      </c>
      <c r="AY94" s="120" t="s">
        <v>131</v>
      </c>
      <c r="BK94" s="128">
        <f>BK95+BK136+BK146+BK194+BK200+BK308+BK349</f>
        <v>0</v>
      </c>
    </row>
    <row r="95" spans="2:65" s="11" customFormat="1" ht="22.9" customHeight="1">
      <c r="B95" s="119"/>
      <c r="D95" s="120" t="s">
        <v>71</v>
      </c>
      <c r="E95" s="129" t="s">
        <v>79</v>
      </c>
      <c r="F95" s="129" t="s">
        <v>132</v>
      </c>
      <c r="I95" s="122"/>
      <c r="J95" s="130">
        <f>BK95</f>
        <v>0</v>
      </c>
      <c r="L95" s="119"/>
      <c r="M95" s="124"/>
      <c r="P95" s="125">
        <f>SUM(P96:P135)</f>
        <v>0</v>
      </c>
      <c r="R95" s="125">
        <f>SUM(R96:R135)</f>
        <v>86.192999999999998</v>
      </c>
      <c r="T95" s="126">
        <f>SUM(T96:T135)</f>
        <v>1218.069</v>
      </c>
      <c r="AR95" s="120" t="s">
        <v>79</v>
      </c>
      <c r="AT95" s="127" t="s">
        <v>71</v>
      </c>
      <c r="AU95" s="127" t="s">
        <v>79</v>
      </c>
      <c r="AY95" s="120" t="s">
        <v>131</v>
      </c>
      <c r="BK95" s="128">
        <f>SUM(BK96:BK135)</f>
        <v>0</v>
      </c>
    </row>
    <row r="96" spans="2:65" s="1" customFormat="1" ht="16.5" customHeight="1">
      <c r="B96" s="32"/>
      <c r="C96" s="131" t="s">
        <v>79</v>
      </c>
      <c r="D96" s="131" t="s">
        <v>133</v>
      </c>
      <c r="E96" s="132" t="s">
        <v>134</v>
      </c>
      <c r="F96" s="133" t="s">
        <v>135</v>
      </c>
      <c r="G96" s="134" t="s">
        <v>136</v>
      </c>
      <c r="H96" s="135">
        <v>1313.5</v>
      </c>
      <c r="I96" s="136"/>
      <c r="J96" s="137">
        <f>ROUND(I96*H96,2)</f>
        <v>0</v>
      </c>
      <c r="K96" s="133" t="s">
        <v>137</v>
      </c>
      <c r="L96" s="32"/>
      <c r="M96" s="138" t="s">
        <v>19</v>
      </c>
      <c r="N96" s="13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0.255</v>
      </c>
      <c r="T96" s="141">
        <f>S96*H96</f>
        <v>334.9425</v>
      </c>
      <c r="AR96" s="142" t="s">
        <v>138</v>
      </c>
      <c r="AT96" s="142" t="s">
        <v>133</v>
      </c>
      <c r="AU96" s="142" t="s">
        <v>81</v>
      </c>
      <c r="AY96" s="17" t="s">
        <v>131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138</v>
      </c>
      <c r="BM96" s="142" t="s">
        <v>139</v>
      </c>
    </row>
    <row r="97" spans="2:65" s="1" customFormat="1" ht="19.5">
      <c r="B97" s="32"/>
      <c r="D97" s="144" t="s">
        <v>140</v>
      </c>
      <c r="F97" s="145" t="s">
        <v>141</v>
      </c>
      <c r="I97" s="146"/>
      <c r="L97" s="32"/>
      <c r="M97" s="147"/>
      <c r="T97" s="53"/>
      <c r="AT97" s="17" t="s">
        <v>140</v>
      </c>
      <c r="AU97" s="17" t="s">
        <v>81</v>
      </c>
    </row>
    <row r="98" spans="2:65" s="1" customFormat="1">
      <c r="B98" s="32"/>
      <c r="D98" s="148" t="s">
        <v>142</v>
      </c>
      <c r="F98" s="149" t="s">
        <v>143</v>
      </c>
      <c r="I98" s="146"/>
      <c r="L98" s="32"/>
      <c r="M98" s="147"/>
      <c r="T98" s="53"/>
      <c r="AT98" s="17" t="s">
        <v>142</v>
      </c>
      <c r="AU98" s="17" t="s">
        <v>81</v>
      </c>
    </row>
    <row r="99" spans="2:65" s="1" customFormat="1" ht="126.75">
      <c r="B99" s="32"/>
      <c r="D99" s="144" t="s">
        <v>144</v>
      </c>
      <c r="F99" s="150" t="s">
        <v>145</v>
      </c>
      <c r="I99" s="146"/>
      <c r="L99" s="32"/>
      <c r="M99" s="147"/>
      <c r="T99" s="53"/>
      <c r="AT99" s="17" t="s">
        <v>144</v>
      </c>
      <c r="AU99" s="17" t="s">
        <v>81</v>
      </c>
    </row>
    <row r="100" spans="2:65" s="12" customFormat="1">
      <c r="B100" s="151"/>
      <c r="D100" s="144" t="s">
        <v>146</v>
      </c>
      <c r="E100" s="152" t="s">
        <v>19</v>
      </c>
      <c r="F100" s="153" t="s">
        <v>147</v>
      </c>
      <c r="H100" s="154">
        <v>1313.5</v>
      </c>
      <c r="I100" s="155"/>
      <c r="L100" s="151"/>
      <c r="M100" s="156"/>
      <c r="T100" s="157"/>
      <c r="AT100" s="152" t="s">
        <v>146</v>
      </c>
      <c r="AU100" s="152" t="s">
        <v>81</v>
      </c>
      <c r="AV100" s="12" t="s">
        <v>81</v>
      </c>
      <c r="AW100" s="12" t="s">
        <v>33</v>
      </c>
      <c r="AX100" s="12" t="s">
        <v>79</v>
      </c>
      <c r="AY100" s="152" t="s">
        <v>131</v>
      </c>
    </row>
    <row r="101" spans="2:65" s="1" customFormat="1" ht="16.5" customHeight="1">
      <c r="B101" s="32"/>
      <c r="C101" s="131" t="s">
        <v>81</v>
      </c>
      <c r="D101" s="131" t="s">
        <v>133</v>
      </c>
      <c r="E101" s="132" t="s">
        <v>148</v>
      </c>
      <c r="F101" s="133" t="s">
        <v>149</v>
      </c>
      <c r="G101" s="134" t="s">
        <v>136</v>
      </c>
      <c r="H101" s="135">
        <v>45.2</v>
      </c>
      <c r="I101" s="136"/>
      <c r="J101" s="137">
        <f>ROUND(I101*H101,2)</f>
        <v>0</v>
      </c>
      <c r="K101" s="133" t="s">
        <v>137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0.26</v>
      </c>
      <c r="T101" s="141">
        <f>S101*H101</f>
        <v>11.752000000000001</v>
      </c>
      <c r="AR101" s="142" t="s">
        <v>138</v>
      </c>
      <c r="AT101" s="142" t="s">
        <v>133</v>
      </c>
      <c r="AU101" s="142" t="s">
        <v>81</v>
      </c>
      <c r="AY101" s="17" t="s">
        <v>131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138</v>
      </c>
      <c r="BM101" s="142" t="s">
        <v>150</v>
      </c>
    </row>
    <row r="102" spans="2:65" s="1" customFormat="1" ht="19.5">
      <c r="B102" s="32"/>
      <c r="D102" s="144" t="s">
        <v>140</v>
      </c>
      <c r="F102" s="145" t="s">
        <v>151</v>
      </c>
      <c r="I102" s="146"/>
      <c r="L102" s="32"/>
      <c r="M102" s="147"/>
      <c r="T102" s="53"/>
      <c r="AT102" s="17" t="s">
        <v>140</v>
      </c>
      <c r="AU102" s="17" t="s">
        <v>81</v>
      </c>
    </row>
    <row r="103" spans="2:65" s="1" customFormat="1">
      <c r="B103" s="32"/>
      <c r="D103" s="148" t="s">
        <v>142</v>
      </c>
      <c r="F103" s="149" t="s">
        <v>152</v>
      </c>
      <c r="I103" s="146"/>
      <c r="L103" s="32"/>
      <c r="M103" s="147"/>
      <c r="T103" s="53"/>
      <c r="AT103" s="17" t="s">
        <v>142</v>
      </c>
      <c r="AU103" s="17" t="s">
        <v>81</v>
      </c>
    </row>
    <row r="104" spans="2:65" s="1" customFormat="1" ht="126.75">
      <c r="B104" s="32"/>
      <c r="D104" s="144" t="s">
        <v>144</v>
      </c>
      <c r="F104" s="150" t="s">
        <v>145</v>
      </c>
      <c r="I104" s="146"/>
      <c r="L104" s="32"/>
      <c r="M104" s="147"/>
      <c r="T104" s="53"/>
      <c r="AT104" s="17" t="s">
        <v>144</v>
      </c>
      <c r="AU104" s="17" t="s">
        <v>81</v>
      </c>
    </row>
    <row r="105" spans="2:65" s="12" customFormat="1">
      <c r="B105" s="151"/>
      <c r="D105" s="144" t="s">
        <v>146</v>
      </c>
      <c r="E105" s="152" t="s">
        <v>19</v>
      </c>
      <c r="F105" s="153" t="s">
        <v>153</v>
      </c>
      <c r="H105" s="154">
        <v>45.2</v>
      </c>
      <c r="I105" s="155"/>
      <c r="L105" s="151"/>
      <c r="M105" s="156"/>
      <c r="T105" s="157"/>
      <c r="AT105" s="152" t="s">
        <v>146</v>
      </c>
      <c r="AU105" s="152" t="s">
        <v>81</v>
      </c>
      <c r="AV105" s="12" t="s">
        <v>81</v>
      </c>
      <c r="AW105" s="12" t="s">
        <v>33</v>
      </c>
      <c r="AX105" s="12" t="s">
        <v>79</v>
      </c>
      <c r="AY105" s="152" t="s">
        <v>131</v>
      </c>
    </row>
    <row r="106" spans="2:65" s="1" customFormat="1" ht="21.75" customHeight="1">
      <c r="B106" s="32"/>
      <c r="C106" s="131" t="s">
        <v>154</v>
      </c>
      <c r="D106" s="131" t="s">
        <v>133</v>
      </c>
      <c r="E106" s="132" t="s">
        <v>155</v>
      </c>
      <c r="F106" s="133" t="s">
        <v>156</v>
      </c>
      <c r="G106" s="134" t="s">
        <v>136</v>
      </c>
      <c r="H106" s="135">
        <v>129.25</v>
      </c>
      <c r="I106" s="136"/>
      <c r="J106" s="137">
        <f>ROUND(I106*H106,2)</f>
        <v>0</v>
      </c>
      <c r="K106" s="133" t="s">
        <v>137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0.93</v>
      </c>
      <c r="T106" s="141">
        <f>S106*H106</f>
        <v>120.2025</v>
      </c>
      <c r="AR106" s="142" t="s">
        <v>138</v>
      </c>
      <c r="AT106" s="142" t="s">
        <v>133</v>
      </c>
      <c r="AU106" s="142" t="s">
        <v>81</v>
      </c>
      <c r="AY106" s="17" t="s">
        <v>131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138</v>
      </c>
      <c r="BM106" s="142" t="s">
        <v>157</v>
      </c>
    </row>
    <row r="107" spans="2:65" s="1" customFormat="1" ht="19.5">
      <c r="B107" s="32"/>
      <c r="D107" s="144" t="s">
        <v>140</v>
      </c>
      <c r="F107" s="145" t="s">
        <v>158</v>
      </c>
      <c r="I107" s="146"/>
      <c r="L107" s="32"/>
      <c r="M107" s="147"/>
      <c r="T107" s="53"/>
      <c r="AT107" s="17" t="s">
        <v>140</v>
      </c>
      <c r="AU107" s="17" t="s">
        <v>81</v>
      </c>
    </row>
    <row r="108" spans="2:65" s="1" customFormat="1">
      <c r="B108" s="32"/>
      <c r="D108" s="148" t="s">
        <v>142</v>
      </c>
      <c r="F108" s="149" t="s">
        <v>159</v>
      </c>
      <c r="I108" s="146"/>
      <c r="L108" s="32"/>
      <c r="M108" s="147"/>
      <c r="T108" s="53"/>
      <c r="AT108" s="17" t="s">
        <v>142</v>
      </c>
      <c r="AU108" s="17" t="s">
        <v>81</v>
      </c>
    </row>
    <row r="109" spans="2:65" s="1" customFormat="1" ht="175.5">
      <c r="B109" s="32"/>
      <c r="D109" s="144" t="s">
        <v>144</v>
      </c>
      <c r="F109" s="150" t="s">
        <v>160</v>
      </c>
      <c r="I109" s="146"/>
      <c r="L109" s="32"/>
      <c r="M109" s="147"/>
      <c r="T109" s="53"/>
      <c r="AT109" s="17" t="s">
        <v>144</v>
      </c>
      <c r="AU109" s="17" t="s">
        <v>81</v>
      </c>
    </row>
    <row r="110" spans="2:65" s="12" customFormat="1">
      <c r="B110" s="151"/>
      <c r="D110" s="144" t="s">
        <v>146</v>
      </c>
      <c r="E110" s="152" t="s">
        <v>19</v>
      </c>
      <c r="F110" s="153" t="s">
        <v>161</v>
      </c>
      <c r="H110" s="154">
        <v>129.25</v>
      </c>
      <c r="I110" s="155"/>
      <c r="L110" s="151"/>
      <c r="M110" s="156"/>
      <c r="T110" s="157"/>
      <c r="AT110" s="152" t="s">
        <v>146</v>
      </c>
      <c r="AU110" s="152" t="s">
        <v>81</v>
      </c>
      <c r="AV110" s="12" t="s">
        <v>81</v>
      </c>
      <c r="AW110" s="12" t="s">
        <v>33</v>
      </c>
      <c r="AX110" s="12" t="s">
        <v>79</v>
      </c>
      <c r="AY110" s="152" t="s">
        <v>131</v>
      </c>
    </row>
    <row r="111" spans="2:65" s="1" customFormat="1" ht="16.5" customHeight="1">
      <c r="B111" s="32"/>
      <c r="C111" s="131" t="s">
        <v>138</v>
      </c>
      <c r="D111" s="131" t="s">
        <v>133</v>
      </c>
      <c r="E111" s="132" t="s">
        <v>162</v>
      </c>
      <c r="F111" s="133" t="s">
        <v>163</v>
      </c>
      <c r="G111" s="134" t="s">
        <v>136</v>
      </c>
      <c r="H111" s="135">
        <v>1231.05</v>
      </c>
      <c r="I111" s="136"/>
      <c r="J111" s="137">
        <f>ROUND(I111*H111,2)</f>
        <v>0</v>
      </c>
      <c r="K111" s="133" t="s">
        <v>137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0.44</v>
      </c>
      <c r="T111" s="141">
        <f>S111*H111</f>
        <v>541.66200000000003</v>
      </c>
      <c r="AR111" s="142" t="s">
        <v>138</v>
      </c>
      <c r="AT111" s="142" t="s">
        <v>133</v>
      </c>
      <c r="AU111" s="142" t="s">
        <v>81</v>
      </c>
      <c r="AY111" s="17" t="s">
        <v>131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138</v>
      </c>
      <c r="BM111" s="142" t="s">
        <v>164</v>
      </c>
    </row>
    <row r="112" spans="2:65" s="1" customFormat="1" ht="19.5">
      <c r="B112" s="32"/>
      <c r="D112" s="144" t="s">
        <v>140</v>
      </c>
      <c r="F112" s="145" t="s">
        <v>165</v>
      </c>
      <c r="I112" s="146"/>
      <c r="L112" s="32"/>
      <c r="M112" s="147"/>
      <c r="T112" s="53"/>
      <c r="AT112" s="17" t="s">
        <v>140</v>
      </c>
      <c r="AU112" s="17" t="s">
        <v>81</v>
      </c>
    </row>
    <row r="113" spans="2:65" s="1" customFormat="1">
      <c r="B113" s="32"/>
      <c r="D113" s="148" t="s">
        <v>142</v>
      </c>
      <c r="F113" s="149" t="s">
        <v>166</v>
      </c>
      <c r="I113" s="146"/>
      <c r="L113" s="32"/>
      <c r="M113" s="147"/>
      <c r="T113" s="53"/>
      <c r="AT113" s="17" t="s">
        <v>142</v>
      </c>
      <c r="AU113" s="17" t="s">
        <v>81</v>
      </c>
    </row>
    <row r="114" spans="2:65" s="1" customFormat="1" ht="175.5">
      <c r="B114" s="32"/>
      <c r="D114" s="144" t="s">
        <v>144</v>
      </c>
      <c r="F114" s="150" t="s">
        <v>160</v>
      </c>
      <c r="I114" s="146"/>
      <c r="L114" s="32"/>
      <c r="M114" s="147"/>
      <c r="T114" s="53"/>
      <c r="AT114" s="17" t="s">
        <v>144</v>
      </c>
      <c r="AU114" s="17" t="s">
        <v>81</v>
      </c>
    </row>
    <row r="115" spans="2:65" s="12" customFormat="1">
      <c r="B115" s="151"/>
      <c r="D115" s="144" t="s">
        <v>146</v>
      </c>
      <c r="E115" s="152" t="s">
        <v>19</v>
      </c>
      <c r="F115" s="153" t="s">
        <v>167</v>
      </c>
      <c r="H115" s="154">
        <v>1185.8499999999999</v>
      </c>
      <c r="I115" s="155"/>
      <c r="L115" s="151"/>
      <c r="M115" s="156"/>
      <c r="T115" s="157"/>
      <c r="AT115" s="152" t="s">
        <v>146</v>
      </c>
      <c r="AU115" s="152" t="s">
        <v>81</v>
      </c>
      <c r="AV115" s="12" t="s">
        <v>81</v>
      </c>
      <c r="AW115" s="12" t="s">
        <v>33</v>
      </c>
      <c r="AX115" s="12" t="s">
        <v>72</v>
      </c>
      <c r="AY115" s="152" t="s">
        <v>131</v>
      </c>
    </row>
    <row r="116" spans="2:65" s="12" customFormat="1">
      <c r="B116" s="151"/>
      <c r="D116" s="144" t="s">
        <v>146</v>
      </c>
      <c r="E116" s="152" t="s">
        <v>19</v>
      </c>
      <c r="F116" s="153" t="s">
        <v>168</v>
      </c>
      <c r="H116" s="154">
        <v>45.2</v>
      </c>
      <c r="I116" s="155"/>
      <c r="L116" s="151"/>
      <c r="M116" s="156"/>
      <c r="T116" s="157"/>
      <c r="AT116" s="152" t="s">
        <v>146</v>
      </c>
      <c r="AU116" s="152" t="s">
        <v>81</v>
      </c>
      <c r="AV116" s="12" t="s">
        <v>81</v>
      </c>
      <c r="AW116" s="12" t="s">
        <v>33</v>
      </c>
      <c r="AX116" s="12" t="s">
        <v>72</v>
      </c>
      <c r="AY116" s="152" t="s">
        <v>131</v>
      </c>
    </row>
    <row r="117" spans="2:65" s="13" customFormat="1">
      <c r="B117" s="158"/>
      <c r="D117" s="144" t="s">
        <v>146</v>
      </c>
      <c r="E117" s="159" t="s">
        <v>19</v>
      </c>
      <c r="F117" s="160" t="s">
        <v>169</v>
      </c>
      <c r="H117" s="161">
        <v>1231.05</v>
      </c>
      <c r="I117" s="162"/>
      <c r="L117" s="158"/>
      <c r="M117" s="163"/>
      <c r="T117" s="164"/>
      <c r="AT117" s="159" t="s">
        <v>146</v>
      </c>
      <c r="AU117" s="159" t="s">
        <v>81</v>
      </c>
      <c r="AV117" s="13" t="s">
        <v>138</v>
      </c>
      <c r="AW117" s="13" t="s">
        <v>33</v>
      </c>
      <c r="AX117" s="13" t="s">
        <v>79</v>
      </c>
      <c r="AY117" s="159" t="s">
        <v>131</v>
      </c>
    </row>
    <row r="118" spans="2:65" s="1" customFormat="1" ht="16.5" customHeight="1">
      <c r="B118" s="32"/>
      <c r="C118" s="131" t="s">
        <v>170</v>
      </c>
      <c r="D118" s="131" t="s">
        <v>133</v>
      </c>
      <c r="E118" s="132" t="s">
        <v>171</v>
      </c>
      <c r="F118" s="133" t="s">
        <v>172</v>
      </c>
      <c r="G118" s="134" t="s">
        <v>173</v>
      </c>
      <c r="H118" s="135">
        <v>1022</v>
      </c>
      <c r="I118" s="136"/>
      <c r="J118" s="137">
        <f>ROUND(I118*H118,2)</f>
        <v>0</v>
      </c>
      <c r="K118" s="133" t="s">
        <v>137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0.20499999999999999</v>
      </c>
      <c r="T118" s="141">
        <f>S118*H118</f>
        <v>209.51</v>
      </c>
      <c r="AR118" s="142" t="s">
        <v>138</v>
      </c>
      <c r="AT118" s="142" t="s">
        <v>133</v>
      </c>
      <c r="AU118" s="142" t="s">
        <v>81</v>
      </c>
      <c r="AY118" s="17" t="s">
        <v>131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138</v>
      </c>
      <c r="BM118" s="142" t="s">
        <v>174</v>
      </c>
    </row>
    <row r="119" spans="2:65" s="1" customFormat="1" ht="19.5">
      <c r="B119" s="32"/>
      <c r="D119" s="144" t="s">
        <v>140</v>
      </c>
      <c r="F119" s="145" t="s">
        <v>175</v>
      </c>
      <c r="I119" s="146"/>
      <c r="L119" s="32"/>
      <c r="M119" s="147"/>
      <c r="T119" s="53"/>
      <c r="AT119" s="17" t="s">
        <v>140</v>
      </c>
      <c r="AU119" s="17" t="s">
        <v>81</v>
      </c>
    </row>
    <row r="120" spans="2:65" s="1" customFormat="1">
      <c r="B120" s="32"/>
      <c r="D120" s="148" t="s">
        <v>142</v>
      </c>
      <c r="F120" s="149" t="s">
        <v>176</v>
      </c>
      <c r="I120" s="146"/>
      <c r="L120" s="32"/>
      <c r="M120" s="147"/>
      <c r="T120" s="53"/>
      <c r="AT120" s="17" t="s">
        <v>142</v>
      </c>
      <c r="AU120" s="17" t="s">
        <v>81</v>
      </c>
    </row>
    <row r="121" spans="2:65" s="1" customFormat="1" ht="136.5">
      <c r="B121" s="32"/>
      <c r="D121" s="144" t="s">
        <v>144</v>
      </c>
      <c r="F121" s="150" t="s">
        <v>177</v>
      </c>
      <c r="I121" s="146"/>
      <c r="L121" s="32"/>
      <c r="M121" s="147"/>
      <c r="T121" s="53"/>
      <c r="AT121" s="17" t="s">
        <v>144</v>
      </c>
      <c r="AU121" s="17" t="s">
        <v>81</v>
      </c>
    </row>
    <row r="122" spans="2:65" s="12" customFormat="1">
      <c r="B122" s="151"/>
      <c r="D122" s="144" t="s">
        <v>146</v>
      </c>
      <c r="E122" s="152" t="s">
        <v>19</v>
      </c>
      <c r="F122" s="153" t="s">
        <v>178</v>
      </c>
      <c r="H122" s="154">
        <v>1022</v>
      </c>
      <c r="I122" s="155"/>
      <c r="L122" s="151"/>
      <c r="M122" s="156"/>
      <c r="T122" s="157"/>
      <c r="AT122" s="152" t="s">
        <v>146</v>
      </c>
      <c r="AU122" s="152" t="s">
        <v>81</v>
      </c>
      <c r="AV122" s="12" t="s">
        <v>81</v>
      </c>
      <c r="AW122" s="12" t="s">
        <v>33</v>
      </c>
      <c r="AX122" s="12" t="s">
        <v>79</v>
      </c>
      <c r="AY122" s="152" t="s">
        <v>131</v>
      </c>
    </row>
    <row r="123" spans="2:65" s="1" customFormat="1" ht="16.5" customHeight="1">
      <c r="B123" s="32"/>
      <c r="C123" s="131" t="s">
        <v>179</v>
      </c>
      <c r="D123" s="131" t="s">
        <v>133</v>
      </c>
      <c r="E123" s="132" t="s">
        <v>180</v>
      </c>
      <c r="F123" s="133" t="s">
        <v>181</v>
      </c>
      <c r="G123" s="134" t="s">
        <v>182</v>
      </c>
      <c r="H123" s="135">
        <v>47.884999999999998</v>
      </c>
      <c r="I123" s="136"/>
      <c r="J123" s="137">
        <f>ROUND(I123*H123,2)</f>
        <v>0</v>
      </c>
      <c r="K123" s="133" t="s">
        <v>137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138</v>
      </c>
      <c r="AT123" s="142" t="s">
        <v>133</v>
      </c>
      <c r="AU123" s="142" t="s">
        <v>81</v>
      </c>
      <c r="AY123" s="17" t="s">
        <v>131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138</v>
      </c>
      <c r="BM123" s="142" t="s">
        <v>183</v>
      </c>
    </row>
    <row r="124" spans="2:65" s="1" customFormat="1" ht="19.5">
      <c r="B124" s="32"/>
      <c r="D124" s="144" t="s">
        <v>140</v>
      </c>
      <c r="F124" s="145" t="s">
        <v>184</v>
      </c>
      <c r="I124" s="146"/>
      <c r="L124" s="32"/>
      <c r="M124" s="147"/>
      <c r="T124" s="53"/>
      <c r="AT124" s="17" t="s">
        <v>140</v>
      </c>
      <c r="AU124" s="17" t="s">
        <v>81</v>
      </c>
    </row>
    <row r="125" spans="2:65" s="1" customFormat="1">
      <c r="B125" s="32"/>
      <c r="D125" s="148" t="s">
        <v>142</v>
      </c>
      <c r="F125" s="149" t="s">
        <v>185</v>
      </c>
      <c r="I125" s="146"/>
      <c r="L125" s="32"/>
      <c r="M125" s="147"/>
      <c r="T125" s="53"/>
      <c r="AT125" s="17" t="s">
        <v>142</v>
      </c>
      <c r="AU125" s="17" t="s">
        <v>81</v>
      </c>
    </row>
    <row r="126" spans="2:65" s="1" customFormat="1" ht="117">
      <c r="B126" s="32"/>
      <c r="D126" s="144" t="s">
        <v>144</v>
      </c>
      <c r="F126" s="150" t="s">
        <v>186</v>
      </c>
      <c r="I126" s="146"/>
      <c r="L126" s="32"/>
      <c r="M126" s="147"/>
      <c r="T126" s="53"/>
      <c r="AT126" s="17" t="s">
        <v>144</v>
      </c>
      <c r="AU126" s="17" t="s">
        <v>81</v>
      </c>
    </row>
    <row r="127" spans="2:65" s="12" customFormat="1">
      <c r="B127" s="151"/>
      <c r="D127" s="144" t="s">
        <v>146</v>
      </c>
      <c r="E127" s="152" t="s">
        <v>19</v>
      </c>
      <c r="F127" s="153" t="s">
        <v>187</v>
      </c>
      <c r="H127" s="154">
        <v>47.884999999999998</v>
      </c>
      <c r="I127" s="155"/>
      <c r="L127" s="151"/>
      <c r="M127" s="156"/>
      <c r="T127" s="157"/>
      <c r="AT127" s="152" t="s">
        <v>146</v>
      </c>
      <c r="AU127" s="152" t="s">
        <v>81</v>
      </c>
      <c r="AV127" s="12" t="s">
        <v>81</v>
      </c>
      <c r="AW127" s="12" t="s">
        <v>33</v>
      </c>
      <c r="AX127" s="12" t="s">
        <v>79</v>
      </c>
      <c r="AY127" s="152" t="s">
        <v>131</v>
      </c>
    </row>
    <row r="128" spans="2:65" s="1" customFormat="1" ht="16.5" customHeight="1">
      <c r="B128" s="32"/>
      <c r="C128" s="165" t="s">
        <v>188</v>
      </c>
      <c r="D128" s="165" t="s">
        <v>189</v>
      </c>
      <c r="E128" s="166" t="s">
        <v>190</v>
      </c>
      <c r="F128" s="167" t="s">
        <v>191</v>
      </c>
      <c r="G128" s="168" t="s">
        <v>192</v>
      </c>
      <c r="H128" s="169">
        <v>86.192999999999998</v>
      </c>
      <c r="I128" s="170"/>
      <c r="J128" s="171">
        <f>ROUND(I128*H128,2)</f>
        <v>0</v>
      </c>
      <c r="K128" s="167" t="s">
        <v>137</v>
      </c>
      <c r="L128" s="172"/>
      <c r="M128" s="173" t="s">
        <v>19</v>
      </c>
      <c r="N128" s="174" t="s">
        <v>43</v>
      </c>
      <c r="P128" s="140">
        <f>O128*H128</f>
        <v>0</v>
      </c>
      <c r="Q128" s="140">
        <v>1</v>
      </c>
      <c r="R128" s="140">
        <f>Q128*H128</f>
        <v>86.192999999999998</v>
      </c>
      <c r="S128" s="140">
        <v>0</v>
      </c>
      <c r="T128" s="141">
        <f>S128*H128</f>
        <v>0</v>
      </c>
      <c r="AR128" s="142" t="s">
        <v>193</v>
      </c>
      <c r="AT128" s="142" t="s">
        <v>189</v>
      </c>
      <c r="AU128" s="142" t="s">
        <v>81</v>
      </c>
      <c r="AY128" s="17" t="s">
        <v>131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138</v>
      </c>
      <c r="BM128" s="142" t="s">
        <v>194</v>
      </c>
    </row>
    <row r="129" spans="2:65" s="1" customFormat="1">
      <c r="B129" s="32"/>
      <c r="D129" s="144" t="s">
        <v>140</v>
      </c>
      <c r="F129" s="145" t="s">
        <v>191</v>
      </c>
      <c r="I129" s="146"/>
      <c r="L129" s="32"/>
      <c r="M129" s="147"/>
      <c r="T129" s="53"/>
      <c r="AT129" s="17" t="s">
        <v>140</v>
      </c>
      <c r="AU129" s="17" t="s">
        <v>81</v>
      </c>
    </row>
    <row r="130" spans="2:65" s="12" customFormat="1">
      <c r="B130" s="151"/>
      <c r="D130" s="144" t="s">
        <v>146</v>
      </c>
      <c r="E130" s="152" t="s">
        <v>19</v>
      </c>
      <c r="F130" s="153" t="s">
        <v>195</v>
      </c>
      <c r="H130" s="154">
        <v>86.192999999999998</v>
      </c>
      <c r="I130" s="155"/>
      <c r="L130" s="151"/>
      <c r="M130" s="156"/>
      <c r="T130" s="157"/>
      <c r="AT130" s="152" t="s">
        <v>146</v>
      </c>
      <c r="AU130" s="152" t="s">
        <v>81</v>
      </c>
      <c r="AV130" s="12" t="s">
        <v>81</v>
      </c>
      <c r="AW130" s="12" t="s">
        <v>33</v>
      </c>
      <c r="AX130" s="12" t="s">
        <v>79</v>
      </c>
      <c r="AY130" s="152" t="s">
        <v>131</v>
      </c>
    </row>
    <row r="131" spans="2:65" s="1" customFormat="1" ht="16.5" customHeight="1">
      <c r="B131" s="32"/>
      <c r="C131" s="131" t="s">
        <v>193</v>
      </c>
      <c r="D131" s="131" t="s">
        <v>133</v>
      </c>
      <c r="E131" s="132" t="s">
        <v>196</v>
      </c>
      <c r="F131" s="133" t="s">
        <v>197</v>
      </c>
      <c r="G131" s="134" t="s">
        <v>136</v>
      </c>
      <c r="H131" s="135">
        <v>1360.3</v>
      </c>
      <c r="I131" s="136"/>
      <c r="J131" s="137">
        <f>ROUND(I131*H131,2)</f>
        <v>0</v>
      </c>
      <c r="K131" s="133" t="s">
        <v>137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138</v>
      </c>
      <c r="AT131" s="142" t="s">
        <v>133</v>
      </c>
      <c r="AU131" s="142" t="s">
        <v>81</v>
      </c>
      <c r="AY131" s="17" t="s">
        <v>131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138</v>
      </c>
      <c r="BM131" s="142" t="s">
        <v>198</v>
      </c>
    </row>
    <row r="132" spans="2:65" s="1" customFormat="1">
      <c r="B132" s="32"/>
      <c r="D132" s="144" t="s">
        <v>140</v>
      </c>
      <c r="F132" s="145" t="s">
        <v>199</v>
      </c>
      <c r="I132" s="146"/>
      <c r="L132" s="32"/>
      <c r="M132" s="147"/>
      <c r="T132" s="53"/>
      <c r="AT132" s="17" t="s">
        <v>140</v>
      </c>
      <c r="AU132" s="17" t="s">
        <v>81</v>
      </c>
    </row>
    <row r="133" spans="2:65" s="1" customFormat="1">
      <c r="B133" s="32"/>
      <c r="D133" s="148" t="s">
        <v>142</v>
      </c>
      <c r="F133" s="149" t="s">
        <v>200</v>
      </c>
      <c r="I133" s="146"/>
      <c r="L133" s="32"/>
      <c r="M133" s="147"/>
      <c r="T133" s="53"/>
      <c r="AT133" s="17" t="s">
        <v>142</v>
      </c>
      <c r="AU133" s="17" t="s">
        <v>81</v>
      </c>
    </row>
    <row r="134" spans="2:65" s="1" customFormat="1" ht="87.75">
      <c r="B134" s="32"/>
      <c r="D134" s="144" t="s">
        <v>144</v>
      </c>
      <c r="F134" s="150" t="s">
        <v>201</v>
      </c>
      <c r="I134" s="146"/>
      <c r="L134" s="32"/>
      <c r="M134" s="147"/>
      <c r="T134" s="53"/>
      <c r="AT134" s="17" t="s">
        <v>144</v>
      </c>
      <c r="AU134" s="17" t="s">
        <v>81</v>
      </c>
    </row>
    <row r="135" spans="2:65" s="12" customFormat="1">
      <c r="B135" s="151"/>
      <c r="D135" s="144" t="s">
        <v>146</v>
      </c>
      <c r="E135" s="152" t="s">
        <v>19</v>
      </c>
      <c r="F135" s="153" t="s">
        <v>202</v>
      </c>
      <c r="H135" s="154">
        <v>1360.3</v>
      </c>
      <c r="I135" s="155"/>
      <c r="L135" s="151"/>
      <c r="M135" s="156"/>
      <c r="T135" s="157"/>
      <c r="AT135" s="152" t="s">
        <v>146</v>
      </c>
      <c r="AU135" s="152" t="s">
        <v>81</v>
      </c>
      <c r="AV135" s="12" t="s">
        <v>81</v>
      </c>
      <c r="AW135" s="12" t="s">
        <v>33</v>
      </c>
      <c r="AX135" s="12" t="s">
        <v>79</v>
      </c>
      <c r="AY135" s="152" t="s">
        <v>131</v>
      </c>
    </row>
    <row r="136" spans="2:65" s="11" customFormat="1" ht="22.9" customHeight="1">
      <c r="B136" s="119"/>
      <c r="D136" s="120" t="s">
        <v>71</v>
      </c>
      <c r="E136" s="129" t="s">
        <v>81</v>
      </c>
      <c r="F136" s="129" t="s">
        <v>203</v>
      </c>
      <c r="I136" s="122"/>
      <c r="J136" s="130">
        <f>BK136</f>
        <v>0</v>
      </c>
      <c r="L136" s="119"/>
      <c r="M136" s="124"/>
      <c r="P136" s="125">
        <f>SUM(P137:P145)</f>
        <v>0</v>
      </c>
      <c r="R136" s="125">
        <f>SUM(R137:R145)</f>
        <v>0.32739679999999999</v>
      </c>
      <c r="T136" s="126">
        <f>SUM(T137:T145)</f>
        <v>0</v>
      </c>
      <c r="AR136" s="120" t="s">
        <v>79</v>
      </c>
      <c r="AT136" s="127" t="s">
        <v>71</v>
      </c>
      <c r="AU136" s="127" t="s">
        <v>79</v>
      </c>
      <c r="AY136" s="120" t="s">
        <v>131</v>
      </c>
      <c r="BK136" s="128">
        <f>SUM(BK137:BK145)</f>
        <v>0</v>
      </c>
    </row>
    <row r="137" spans="2:65" s="1" customFormat="1" ht="16.5" customHeight="1">
      <c r="B137" s="32"/>
      <c r="C137" s="131" t="s">
        <v>204</v>
      </c>
      <c r="D137" s="131" t="s">
        <v>133</v>
      </c>
      <c r="E137" s="132" t="s">
        <v>205</v>
      </c>
      <c r="F137" s="133" t="s">
        <v>206</v>
      </c>
      <c r="G137" s="134" t="s">
        <v>136</v>
      </c>
      <c r="H137" s="135">
        <v>719</v>
      </c>
      <c r="I137" s="136"/>
      <c r="J137" s="137">
        <f>ROUND(I137*H137,2)</f>
        <v>0</v>
      </c>
      <c r="K137" s="133" t="s">
        <v>137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1E-4</v>
      </c>
      <c r="R137" s="140">
        <f>Q137*H137</f>
        <v>7.1900000000000006E-2</v>
      </c>
      <c r="S137" s="140">
        <v>0</v>
      </c>
      <c r="T137" s="141">
        <f>S137*H137</f>
        <v>0</v>
      </c>
      <c r="AR137" s="142" t="s">
        <v>138</v>
      </c>
      <c r="AT137" s="142" t="s">
        <v>133</v>
      </c>
      <c r="AU137" s="142" t="s">
        <v>81</v>
      </c>
      <c r="AY137" s="17" t="s">
        <v>131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138</v>
      </c>
      <c r="BM137" s="142" t="s">
        <v>207</v>
      </c>
    </row>
    <row r="138" spans="2:65" s="1" customFormat="1" ht="19.5">
      <c r="B138" s="32"/>
      <c r="D138" s="144" t="s">
        <v>140</v>
      </c>
      <c r="F138" s="145" t="s">
        <v>208</v>
      </c>
      <c r="I138" s="146"/>
      <c r="L138" s="32"/>
      <c r="M138" s="147"/>
      <c r="T138" s="53"/>
      <c r="AT138" s="17" t="s">
        <v>140</v>
      </c>
      <c r="AU138" s="17" t="s">
        <v>81</v>
      </c>
    </row>
    <row r="139" spans="2:65" s="1" customFormat="1">
      <c r="B139" s="32"/>
      <c r="D139" s="148" t="s">
        <v>142</v>
      </c>
      <c r="F139" s="149" t="s">
        <v>209</v>
      </c>
      <c r="I139" s="146"/>
      <c r="L139" s="32"/>
      <c r="M139" s="147"/>
      <c r="T139" s="53"/>
      <c r="AT139" s="17" t="s">
        <v>142</v>
      </c>
      <c r="AU139" s="17" t="s">
        <v>81</v>
      </c>
    </row>
    <row r="140" spans="2:65" s="1" customFormat="1" ht="68.25">
      <c r="B140" s="32"/>
      <c r="D140" s="144" t="s">
        <v>144</v>
      </c>
      <c r="F140" s="150" t="s">
        <v>210</v>
      </c>
      <c r="I140" s="146"/>
      <c r="L140" s="32"/>
      <c r="M140" s="147"/>
      <c r="T140" s="53"/>
      <c r="AT140" s="17" t="s">
        <v>144</v>
      </c>
      <c r="AU140" s="17" t="s">
        <v>81</v>
      </c>
    </row>
    <row r="141" spans="2:65" s="12" customFormat="1">
      <c r="B141" s="151"/>
      <c r="D141" s="144" t="s">
        <v>146</v>
      </c>
      <c r="E141" s="152" t="s">
        <v>19</v>
      </c>
      <c r="F141" s="153" t="s">
        <v>211</v>
      </c>
      <c r="H141" s="154">
        <v>719</v>
      </c>
      <c r="I141" s="155"/>
      <c r="L141" s="151"/>
      <c r="M141" s="156"/>
      <c r="T141" s="157"/>
      <c r="AT141" s="152" t="s">
        <v>146</v>
      </c>
      <c r="AU141" s="152" t="s">
        <v>81</v>
      </c>
      <c r="AV141" s="12" t="s">
        <v>81</v>
      </c>
      <c r="AW141" s="12" t="s">
        <v>33</v>
      </c>
      <c r="AX141" s="12" t="s">
        <v>79</v>
      </c>
      <c r="AY141" s="152" t="s">
        <v>131</v>
      </c>
    </row>
    <row r="142" spans="2:65" s="1" customFormat="1" ht="16.5" customHeight="1">
      <c r="B142" s="32"/>
      <c r="C142" s="165" t="s">
        <v>212</v>
      </c>
      <c r="D142" s="165" t="s">
        <v>189</v>
      </c>
      <c r="E142" s="166" t="s">
        <v>213</v>
      </c>
      <c r="F142" s="167" t="s">
        <v>214</v>
      </c>
      <c r="G142" s="168" t="s">
        <v>136</v>
      </c>
      <c r="H142" s="169">
        <v>851.65599999999995</v>
      </c>
      <c r="I142" s="170"/>
      <c r="J142" s="171">
        <f>ROUND(I142*H142,2)</f>
        <v>0</v>
      </c>
      <c r="K142" s="167" t="s">
        <v>137</v>
      </c>
      <c r="L142" s="172"/>
      <c r="M142" s="173" t="s">
        <v>19</v>
      </c>
      <c r="N142" s="174" t="s">
        <v>43</v>
      </c>
      <c r="P142" s="140">
        <f>O142*H142</f>
        <v>0</v>
      </c>
      <c r="Q142" s="140">
        <v>2.9999999999999997E-4</v>
      </c>
      <c r="R142" s="140">
        <f>Q142*H142</f>
        <v>0.25549679999999997</v>
      </c>
      <c r="S142" s="140">
        <v>0</v>
      </c>
      <c r="T142" s="141">
        <f>S142*H142</f>
        <v>0</v>
      </c>
      <c r="AR142" s="142" t="s">
        <v>193</v>
      </c>
      <c r="AT142" s="142" t="s">
        <v>189</v>
      </c>
      <c r="AU142" s="142" t="s">
        <v>81</v>
      </c>
      <c r="AY142" s="17" t="s">
        <v>131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138</v>
      </c>
      <c r="BM142" s="142" t="s">
        <v>215</v>
      </c>
    </row>
    <row r="143" spans="2:65" s="1" customFormat="1">
      <c r="B143" s="32"/>
      <c r="D143" s="144" t="s">
        <v>140</v>
      </c>
      <c r="F143" s="145" t="s">
        <v>214</v>
      </c>
      <c r="I143" s="146"/>
      <c r="L143" s="32"/>
      <c r="M143" s="147"/>
      <c r="T143" s="53"/>
      <c r="AT143" s="17" t="s">
        <v>140</v>
      </c>
      <c r="AU143" s="17" t="s">
        <v>81</v>
      </c>
    </row>
    <row r="144" spans="2:65" s="12" customFormat="1">
      <c r="B144" s="151"/>
      <c r="D144" s="144" t="s">
        <v>146</v>
      </c>
      <c r="E144" s="152" t="s">
        <v>19</v>
      </c>
      <c r="F144" s="153" t="s">
        <v>216</v>
      </c>
      <c r="H144" s="154">
        <v>719</v>
      </c>
      <c r="I144" s="155"/>
      <c r="L144" s="151"/>
      <c r="M144" s="156"/>
      <c r="T144" s="157"/>
      <c r="AT144" s="152" t="s">
        <v>146</v>
      </c>
      <c r="AU144" s="152" t="s">
        <v>81</v>
      </c>
      <c r="AV144" s="12" t="s">
        <v>81</v>
      </c>
      <c r="AW144" s="12" t="s">
        <v>33</v>
      </c>
      <c r="AX144" s="12" t="s">
        <v>79</v>
      </c>
      <c r="AY144" s="152" t="s">
        <v>131</v>
      </c>
    </row>
    <row r="145" spans="2:65" s="12" customFormat="1">
      <c r="B145" s="151"/>
      <c r="D145" s="144" t="s">
        <v>146</v>
      </c>
      <c r="F145" s="153" t="s">
        <v>217</v>
      </c>
      <c r="H145" s="154">
        <v>851.65599999999995</v>
      </c>
      <c r="I145" s="155"/>
      <c r="L145" s="151"/>
      <c r="M145" s="156"/>
      <c r="T145" s="157"/>
      <c r="AT145" s="152" t="s">
        <v>146</v>
      </c>
      <c r="AU145" s="152" t="s">
        <v>81</v>
      </c>
      <c r="AV145" s="12" t="s">
        <v>81</v>
      </c>
      <c r="AW145" s="12" t="s">
        <v>4</v>
      </c>
      <c r="AX145" s="12" t="s">
        <v>79</v>
      </c>
      <c r="AY145" s="152" t="s">
        <v>131</v>
      </c>
    </row>
    <row r="146" spans="2:65" s="11" customFormat="1" ht="22.9" customHeight="1">
      <c r="B146" s="119"/>
      <c r="D146" s="120" t="s">
        <v>71</v>
      </c>
      <c r="E146" s="129" t="s">
        <v>170</v>
      </c>
      <c r="F146" s="129" t="s">
        <v>218</v>
      </c>
      <c r="I146" s="122"/>
      <c r="J146" s="130">
        <f>BK146</f>
        <v>0</v>
      </c>
      <c r="L146" s="119"/>
      <c r="M146" s="124"/>
      <c r="P146" s="125">
        <f>SUM(P147:P193)</f>
        <v>0</v>
      </c>
      <c r="R146" s="125">
        <f>SUM(R147:R193)</f>
        <v>309.96631599999995</v>
      </c>
      <c r="T146" s="126">
        <f>SUM(T147:T193)</f>
        <v>0</v>
      </c>
      <c r="AR146" s="120" t="s">
        <v>79</v>
      </c>
      <c r="AT146" s="127" t="s">
        <v>71</v>
      </c>
      <c r="AU146" s="127" t="s">
        <v>79</v>
      </c>
      <c r="AY146" s="120" t="s">
        <v>131</v>
      </c>
      <c r="BK146" s="128">
        <f>SUM(BK147:BK193)</f>
        <v>0</v>
      </c>
    </row>
    <row r="147" spans="2:65" s="1" customFormat="1" ht="16.5" customHeight="1">
      <c r="B147" s="32"/>
      <c r="C147" s="131" t="s">
        <v>219</v>
      </c>
      <c r="D147" s="131" t="s">
        <v>133</v>
      </c>
      <c r="E147" s="132" t="s">
        <v>220</v>
      </c>
      <c r="F147" s="133" t="s">
        <v>221</v>
      </c>
      <c r="G147" s="134" t="s">
        <v>136</v>
      </c>
      <c r="H147" s="135">
        <v>129.25</v>
      </c>
      <c r="I147" s="136"/>
      <c r="J147" s="137">
        <f>ROUND(I147*H147,2)</f>
        <v>0</v>
      </c>
      <c r="K147" s="133" t="s">
        <v>137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138</v>
      </c>
      <c r="AT147" s="142" t="s">
        <v>133</v>
      </c>
      <c r="AU147" s="142" t="s">
        <v>81</v>
      </c>
      <c r="AY147" s="17" t="s">
        <v>131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138</v>
      </c>
      <c r="BM147" s="142" t="s">
        <v>222</v>
      </c>
    </row>
    <row r="148" spans="2:65" s="1" customFormat="1">
      <c r="B148" s="32"/>
      <c r="D148" s="144" t="s">
        <v>140</v>
      </c>
      <c r="F148" s="145" t="s">
        <v>223</v>
      </c>
      <c r="I148" s="146"/>
      <c r="L148" s="32"/>
      <c r="M148" s="147"/>
      <c r="T148" s="53"/>
      <c r="AT148" s="17" t="s">
        <v>140</v>
      </c>
      <c r="AU148" s="17" t="s">
        <v>81</v>
      </c>
    </row>
    <row r="149" spans="2:65" s="1" customFormat="1">
      <c r="B149" s="32"/>
      <c r="D149" s="148" t="s">
        <v>142</v>
      </c>
      <c r="F149" s="149" t="s">
        <v>224</v>
      </c>
      <c r="I149" s="146"/>
      <c r="L149" s="32"/>
      <c r="M149" s="147"/>
      <c r="T149" s="53"/>
      <c r="AT149" s="17" t="s">
        <v>142</v>
      </c>
      <c r="AU149" s="17" t="s">
        <v>81</v>
      </c>
    </row>
    <row r="150" spans="2:65" s="12" customFormat="1">
      <c r="B150" s="151"/>
      <c r="D150" s="144" t="s">
        <v>146</v>
      </c>
      <c r="E150" s="152" t="s">
        <v>19</v>
      </c>
      <c r="F150" s="153" t="s">
        <v>225</v>
      </c>
      <c r="H150" s="154">
        <v>129.25</v>
      </c>
      <c r="I150" s="155"/>
      <c r="L150" s="151"/>
      <c r="M150" s="156"/>
      <c r="T150" s="157"/>
      <c r="AT150" s="152" t="s">
        <v>146</v>
      </c>
      <c r="AU150" s="152" t="s">
        <v>81</v>
      </c>
      <c r="AV150" s="12" t="s">
        <v>81</v>
      </c>
      <c r="AW150" s="12" t="s">
        <v>33</v>
      </c>
      <c r="AX150" s="12" t="s">
        <v>79</v>
      </c>
      <c r="AY150" s="152" t="s">
        <v>131</v>
      </c>
    </row>
    <row r="151" spans="2:65" s="1" customFormat="1" ht="16.5" customHeight="1">
      <c r="B151" s="32"/>
      <c r="C151" s="131" t="s">
        <v>226</v>
      </c>
      <c r="D151" s="131" t="s">
        <v>133</v>
      </c>
      <c r="E151" s="132" t="s">
        <v>227</v>
      </c>
      <c r="F151" s="133" t="s">
        <v>228</v>
      </c>
      <c r="G151" s="134" t="s">
        <v>136</v>
      </c>
      <c r="H151" s="135">
        <v>1231.05</v>
      </c>
      <c r="I151" s="136"/>
      <c r="J151" s="137">
        <f>ROUND(I151*H151,2)</f>
        <v>0</v>
      </c>
      <c r="K151" s="133" t="s">
        <v>137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138</v>
      </c>
      <c r="AT151" s="142" t="s">
        <v>133</v>
      </c>
      <c r="AU151" s="142" t="s">
        <v>81</v>
      </c>
      <c r="AY151" s="17" t="s">
        <v>131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138</v>
      </c>
      <c r="BM151" s="142" t="s">
        <v>229</v>
      </c>
    </row>
    <row r="152" spans="2:65" s="1" customFormat="1">
      <c r="B152" s="32"/>
      <c r="D152" s="144" t="s">
        <v>140</v>
      </c>
      <c r="F152" s="145" t="s">
        <v>230</v>
      </c>
      <c r="I152" s="146"/>
      <c r="L152" s="32"/>
      <c r="M152" s="147"/>
      <c r="T152" s="53"/>
      <c r="AT152" s="17" t="s">
        <v>140</v>
      </c>
      <c r="AU152" s="17" t="s">
        <v>81</v>
      </c>
    </row>
    <row r="153" spans="2:65" s="1" customFormat="1">
      <c r="B153" s="32"/>
      <c r="D153" s="148" t="s">
        <v>142</v>
      </c>
      <c r="F153" s="149" t="s">
        <v>231</v>
      </c>
      <c r="I153" s="146"/>
      <c r="L153" s="32"/>
      <c r="M153" s="147"/>
      <c r="T153" s="53"/>
      <c r="AT153" s="17" t="s">
        <v>142</v>
      </c>
      <c r="AU153" s="17" t="s">
        <v>81</v>
      </c>
    </row>
    <row r="154" spans="2:65" s="12" customFormat="1">
      <c r="B154" s="151"/>
      <c r="D154" s="144" t="s">
        <v>146</v>
      </c>
      <c r="E154" s="152" t="s">
        <v>19</v>
      </c>
      <c r="F154" s="153" t="s">
        <v>232</v>
      </c>
      <c r="H154" s="154">
        <v>1231.05</v>
      </c>
      <c r="I154" s="155"/>
      <c r="L154" s="151"/>
      <c r="M154" s="156"/>
      <c r="T154" s="157"/>
      <c r="AT154" s="152" t="s">
        <v>146</v>
      </c>
      <c r="AU154" s="152" t="s">
        <v>81</v>
      </c>
      <c r="AV154" s="12" t="s">
        <v>81</v>
      </c>
      <c r="AW154" s="12" t="s">
        <v>33</v>
      </c>
      <c r="AX154" s="12" t="s">
        <v>79</v>
      </c>
      <c r="AY154" s="152" t="s">
        <v>131</v>
      </c>
    </row>
    <row r="155" spans="2:65" s="1" customFormat="1" ht="16.5" customHeight="1">
      <c r="B155" s="32"/>
      <c r="C155" s="131" t="s">
        <v>233</v>
      </c>
      <c r="D155" s="131" t="s">
        <v>133</v>
      </c>
      <c r="E155" s="132" t="s">
        <v>234</v>
      </c>
      <c r="F155" s="133" t="s">
        <v>235</v>
      </c>
      <c r="G155" s="134" t="s">
        <v>136</v>
      </c>
      <c r="H155" s="135">
        <v>129.25</v>
      </c>
      <c r="I155" s="136"/>
      <c r="J155" s="137">
        <f>ROUND(I155*H155,2)</f>
        <v>0</v>
      </c>
      <c r="K155" s="133" t="s">
        <v>137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138</v>
      </c>
      <c r="AT155" s="142" t="s">
        <v>133</v>
      </c>
      <c r="AU155" s="142" t="s">
        <v>81</v>
      </c>
      <c r="AY155" s="17" t="s">
        <v>131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138</v>
      </c>
      <c r="BM155" s="142" t="s">
        <v>236</v>
      </c>
    </row>
    <row r="156" spans="2:65" s="1" customFormat="1">
      <c r="B156" s="32"/>
      <c r="D156" s="144" t="s">
        <v>140</v>
      </c>
      <c r="F156" s="145" t="s">
        <v>237</v>
      </c>
      <c r="I156" s="146"/>
      <c r="L156" s="32"/>
      <c r="M156" s="147"/>
      <c r="T156" s="53"/>
      <c r="AT156" s="17" t="s">
        <v>140</v>
      </c>
      <c r="AU156" s="17" t="s">
        <v>81</v>
      </c>
    </row>
    <row r="157" spans="2:65" s="1" customFormat="1">
      <c r="B157" s="32"/>
      <c r="D157" s="148" t="s">
        <v>142</v>
      </c>
      <c r="F157" s="149" t="s">
        <v>238</v>
      </c>
      <c r="I157" s="146"/>
      <c r="L157" s="32"/>
      <c r="M157" s="147"/>
      <c r="T157" s="53"/>
      <c r="AT157" s="17" t="s">
        <v>142</v>
      </c>
      <c r="AU157" s="17" t="s">
        <v>81</v>
      </c>
    </row>
    <row r="158" spans="2:65" s="1" customFormat="1" ht="87.75">
      <c r="B158" s="32"/>
      <c r="D158" s="144" t="s">
        <v>144</v>
      </c>
      <c r="F158" s="150" t="s">
        <v>239</v>
      </c>
      <c r="I158" s="146"/>
      <c r="L158" s="32"/>
      <c r="M158" s="147"/>
      <c r="T158" s="53"/>
      <c r="AT158" s="17" t="s">
        <v>144</v>
      </c>
      <c r="AU158" s="17" t="s">
        <v>81</v>
      </c>
    </row>
    <row r="159" spans="2:65" s="12" customFormat="1">
      <c r="B159" s="151"/>
      <c r="D159" s="144" t="s">
        <v>146</v>
      </c>
      <c r="E159" s="152" t="s">
        <v>19</v>
      </c>
      <c r="F159" s="153" t="s">
        <v>240</v>
      </c>
      <c r="H159" s="154">
        <v>129.25</v>
      </c>
      <c r="I159" s="155"/>
      <c r="L159" s="151"/>
      <c r="M159" s="156"/>
      <c r="T159" s="157"/>
      <c r="AT159" s="152" t="s">
        <v>146</v>
      </c>
      <c r="AU159" s="152" t="s">
        <v>81</v>
      </c>
      <c r="AV159" s="12" t="s">
        <v>81</v>
      </c>
      <c r="AW159" s="12" t="s">
        <v>33</v>
      </c>
      <c r="AX159" s="12" t="s">
        <v>79</v>
      </c>
      <c r="AY159" s="152" t="s">
        <v>131</v>
      </c>
    </row>
    <row r="160" spans="2:65" s="1" customFormat="1" ht="16.5" customHeight="1">
      <c r="B160" s="32"/>
      <c r="C160" s="131" t="s">
        <v>241</v>
      </c>
      <c r="D160" s="131" t="s">
        <v>133</v>
      </c>
      <c r="E160" s="132" t="s">
        <v>242</v>
      </c>
      <c r="F160" s="133" t="s">
        <v>243</v>
      </c>
      <c r="G160" s="134" t="s">
        <v>136</v>
      </c>
      <c r="H160" s="135">
        <v>1231.05</v>
      </c>
      <c r="I160" s="136"/>
      <c r="J160" s="137">
        <f>ROUND(I160*H160,2)</f>
        <v>0</v>
      </c>
      <c r="K160" s="133" t="s">
        <v>137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8.9219999999999994E-2</v>
      </c>
      <c r="R160" s="140">
        <f>Q160*H160</f>
        <v>109.83428099999999</v>
      </c>
      <c r="S160" s="140">
        <v>0</v>
      </c>
      <c r="T160" s="141">
        <f>S160*H160</f>
        <v>0</v>
      </c>
      <c r="AR160" s="142" t="s">
        <v>138</v>
      </c>
      <c r="AT160" s="142" t="s">
        <v>133</v>
      </c>
      <c r="AU160" s="142" t="s">
        <v>81</v>
      </c>
      <c r="AY160" s="17" t="s">
        <v>131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138</v>
      </c>
      <c r="BM160" s="142" t="s">
        <v>244</v>
      </c>
    </row>
    <row r="161" spans="2:65" s="1" customFormat="1" ht="29.25">
      <c r="B161" s="32"/>
      <c r="D161" s="144" t="s">
        <v>140</v>
      </c>
      <c r="F161" s="145" t="s">
        <v>245</v>
      </c>
      <c r="I161" s="146"/>
      <c r="L161" s="32"/>
      <c r="M161" s="147"/>
      <c r="T161" s="53"/>
      <c r="AT161" s="17" t="s">
        <v>140</v>
      </c>
      <c r="AU161" s="17" t="s">
        <v>81</v>
      </c>
    </row>
    <row r="162" spans="2:65" s="1" customFormat="1">
      <c r="B162" s="32"/>
      <c r="D162" s="148" t="s">
        <v>142</v>
      </c>
      <c r="F162" s="149" t="s">
        <v>246</v>
      </c>
      <c r="I162" s="146"/>
      <c r="L162" s="32"/>
      <c r="M162" s="147"/>
      <c r="T162" s="53"/>
      <c r="AT162" s="17" t="s">
        <v>142</v>
      </c>
      <c r="AU162" s="17" t="s">
        <v>81</v>
      </c>
    </row>
    <row r="163" spans="2:65" s="1" customFormat="1" ht="107.25">
      <c r="B163" s="32"/>
      <c r="D163" s="144" t="s">
        <v>144</v>
      </c>
      <c r="F163" s="150" t="s">
        <v>247</v>
      </c>
      <c r="I163" s="146"/>
      <c r="L163" s="32"/>
      <c r="M163" s="147"/>
      <c r="T163" s="53"/>
      <c r="AT163" s="17" t="s">
        <v>144</v>
      </c>
      <c r="AU163" s="17" t="s">
        <v>81</v>
      </c>
    </row>
    <row r="164" spans="2:65" s="12" customFormat="1">
      <c r="B164" s="151"/>
      <c r="D164" s="144" t="s">
        <v>146</v>
      </c>
      <c r="E164" s="152" t="s">
        <v>19</v>
      </c>
      <c r="F164" s="153" t="s">
        <v>248</v>
      </c>
      <c r="H164" s="154">
        <v>1231.05</v>
      </c>
      <c r="I164" s="155"/>
      <c r="L164" s="151"/>
      <c r="M164" s="156"/>
      <c r="T164" s="157"/>
      <c r="AT164" s="152" t="s">
        <v>146</v>
      </c>
      <c r="AU164" s="152" t="s">
        <v>81</v>
      </c>
      <c r="AV164" s="12" t="s">
        <v>81</v>
      </c>
      <c r="AW164" s="12" t="s">
        <v>33</v>
      </c>
      <c r="AX164" s="12" t="s">
        <v>79</v>
      </c>
      <c r="AY164" s="152" t="s">
        <v>131</v>
      </c>
    </row>
    <row r="165" spans="2:65" s="1" customFormat="1" ht="16.5" customHeight="1">
      <c r="B165" s="32"/>
      <c r="C165" s="165" t="s">
        <v>8</v>
      </c>
      <c r="D165" s="165" t="s">
        <v>189</v>
      </c>
      <c r="E165" s="166" t="s">
        <v>249</v>
      </c>
      <c r="F165" s="167" t="s">
        <v>250</v>
      </c>
      <c r="G165" s="168" t="s">
        <v>136</v>
      </c>
      <c r="H165" s="169">
        <v>1229.7</v>
      </c>
      <c r="I165" s="170"/>
      <c r="J165" s="171">
        <f>ROUND(I165*H165,2)</f>
        <v>0</v>
      </c>
      <c r="K165" s="167" t="s">
        <v>137</v>
      </c>
      <c r="L165" s="172"/>
      <c r="M165" s="173" t="s">
        <v>19</v>
      </c>
      <c r="N165" s="174" t="s">
        <v>43</v>
      </c>
      <c r="P165" s="140">
        <f>O165*H165</f>
        <v>0</v>
      </c>
      <c r="Q165" s="140">
        <v>0.13100000000000001</v>
      </c>
      <c r="R165" s="140">
        <f>Q165*H165</f>
        <v>161.09070000000003</v>
      </c>
      <c r="S165" s="140">
        <v>0</v>
      </c>
      <c r="T165" s="141">
        <f>S165*H165</f>
        <v>0</v>
      </c>
      <c r="AR165" s="142" t="s">
        <v>193</v>
      </c>
      <c r="AT165" s="142" t="s">
        <v>189</v>
      </c>
      <c r="AU165" s="142" t="s">
        <v>81</v>
      </c>
      <c r="AY165" s="17" t="s">
        <v>131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138</v>
      </c>
      <c r="BM165" s="142" t="s">
        <v>251</v>
      </c>
    </row>
    <row r="166" spans="2:65" s="1" customFormat="1">
      <c r="B166" s="32"/>
      <c r="D166" s="144" t="s">
        <v>140</v>
      </c>
      <c r="F166" s="145" t="s">
        <v>250</v>
      </c>
      <c r="I166" s="146"/>
      <c r="L166" s="32"/>
      <c r="M166" s="147"/>
      <c r="T166" s="53"/>
      <c r="AT166" s="17" t="s">
        <v>140</v>
      </c>
      <c r="AU166" s="17" t="s">
        <v>81</v>
      </c>
    </row>
    <row r="167" spans="2:65" s="12" customFormat="1">
      <c r="B167" s="151"/>
      <c r="D167" s="144" t="s">
        <v>146</v>
      </c>
      <c r="E167" s="152" t="s">
        <v>19</v>
      </c>
      <c r="F167" s="153" t="s">
        <v>252</v>
      </c>
      <c r="H167" s="154">
        <v>32.5</v>
      </c>
      <c r="I167" s="155"/>
      <c r="L167" s="151"/>
      <c r="M167" s="156"/>
      <c r="T167" s="157"/>
      <c r="AT167" s="152" t="s">
        <v>146</v>
      </c>
      <c r="AU167" s="152" t="s">
        <v>81</v>
      </c>
      <c r="AV167" s="12" t="s">
        <v>81</v>
      </c>
      <c r="AW167" s="12" t="s">
        <v>33</v>
      </c>
      <c r="AX167" s="12" t="s">
        <v>72</v>
      </c>
      <c r="AY167" s="152" t="s">
        <v>131</v>
      </c>
    </row>
    <row r="168" spans="2:65" s="12" customFormat="1">
      <c r="B168" s="151"/>
      <c r="D168" s="144" t="s">
        <v>146</v>
      </c>
      <c r="E168" s="152" t="s">
        <v>19</v>
      </c>
      <c r="F168" s="153" t="s">
        <v>253</v>
      </c>
      <c r="H168" s="154">
        <v>1197.2</v>
      </c>
      <c r="I168" s="155"/>
      <c r="L168" s="151"/>
      <c r="M168" s="156"/>
      <c r="T168" s="157"/>
      <c r="AT168" s="152" t="s">
        <v>146</v>
      </c>
      <c r="AU168" s="152" t="s">
        <v>81</v>
      </c>
      <c r="AV168" s="12" t="s">
        <v>81</v>
      </c>
      <c r="AW168" s="12" t="s">
        <v>33</v>
      </c>
      <c r="AX168" s="12" t="s">
        <v>72</v>
      </c>
      <c r="AY168" s="152" t="s">
        <v>131</v>
      </c>
    </row>
    <row r="169" spans="2:65" s="13" customFormat="1">
      <c r="B169" s="158"/>
      <c r="D169" s="144" t="s">
        <v>146</v>
      </c>
      <c r="E169" s="159" t="s">
        <v>19</v>
      </c>
      <c r="F169" s="160" t="s">
        <v>169</v>
      </c>
      <c r="H169" s="161">
        <v>1229.7</v>
      </c>
      <c r="I169" s="162"/>
      <c r="L169" s="158"/>
      <c r="M169" s="163"/>
      <c r="T169" s="164"/>
      <c r="AT169" s="159" t="s">
        <v>146</v>
      </c>
      <c r="AU169" s="159" t="s">
        <v>81</v>
      </c>
      <c r="AV169" s="13" t="s">
        <v>138</v>
      </c>
      <c r="AW169" s="13" t="s">
        <v>33</v>
      </c>
      <c r="AX169" s="13" t="s">
        <v>79</v>
      </c>
      <c r="AY169" s="159" t="s">
        <v>131</v>
      </c>
    </row>
    <row r="170" spans="2:65" s="1" customFormat="1" ht="16.5" customHeight="1">
      <c r="B170" s="32"/>
      <c r="C170" s="165" t="s">
        <v>254</v>
      </c>
      <c r="D170" s="165" t="s">
        <v>189</v>
      </c>
      <c r="E170" s="166" t="s">
        <v>255</v>
      </c>
      <c r="F170" s="167" t="s">
        <v>256</v>
      </c>
      <c r="G170" s="168" t="s">
        <v>136</v>
      </c>
      <c r="H170" s="169">
        <v>17.899999999999999</v>
      </c>
      <c r="I170" s="170"/>
      <c r="J170" s="171">
        <f>ROUND(I170*H170,2)</f>
        <v>0</v>
      </c>
      <c r="K170" s="167" t="s">
        <v>137</v>
      </c>
      <c r="L170" s="172"/>
      <c r="M170" s="173" t="s">
        <v>19</v>
      </c>
      <c r="N170" s="174" t="s">
        <v>43</v>
      </c>
      <c r="P170" s="140">
        <f>O170*H170</f>
        <v>0</v>
      </c>
      <c r="Q170" s="140">
        <v>0.13100000000000001</v>
      </c>
      <c r="R170" s="140">
        <f>Q170*H170</f>
        <v>2.3449</v>
      </c>
      <c r="S170" s="140">
        <v>0</v>
      </c>
      <c r="T170" s="141">
        <f>S170*H170</f>
        <v>0</v>
      </c>
      <c r="AR170" s="142" t="s">
        <v>193</v>
      </c>
      <c r="AT170" s="142" t="s">
        <v>189</v>
      </c>
      <c r="AU170" s="142" t="s">
        <v>81</v>
      </c>
      <c r="AY170" s="17" t="s">
        <v>131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138</v>
      </c>
      <c r="BM170" s="142" t="s">
        <v>257</v>
      </c>
    </row>
    <row r="171" spans="2:65" s="1" customFormat="1">
      <c r="B171" s="32"/>
      <c r="D171" s="144" t="s">
        <v>140</v>
      </c>
      <c r="F171" s="145" t="s">
        <v>256</v>
      </c>
      <c r="I171" s="146"/>
      <c r="L171" s="32"/>
      <c r="M171" s="147"/>
      <c r="T171" s="53"/>
      <c r="AT171" s="17" t="s">
        <v>140</v>
      </c>
      <c r="AU171" s="17" t="s">
        <v>81</v>
      </c>
    </row>
    <row r="172" spans="2:65" s="12" customFormat="1">
      <c r="B172" s="151"/>
      <c r="D172" s="144" t="s">
        <v>146</v>
      </c>
      <c r="E172" s="152" t="s">
        <v>19</v>
      </c>
      <c r="F172" s="153" t="s">
        <v>258</v>
      </c>
      <c r="H172" s="154">
        <v>8.9</v>
      </c>
      <c r="I172" s="155"/>
      <c r="L172" s="151"/>
      <c r="M172" s="156"/>
      <c r="T172" s="157"/>
      <c r="AT172" s="152" t="s">
        <v>146</v>
      </c>
      <c r="AU172" s="152" t="s">
        <v>81</v>
      </c>
      <c r="AV172" s="12" t="s">
        <v>81</v>
      </c>
      <c r="AW172" s="12" t="s">
        <v>33</v>
      </c>
      <c r="AX172" s="12" t="s">
        <v>72</v>
      </c>
      <c r="AY172" s="152" t="s">
        <v>131</v>
      </c>
    </row>
    <row r="173" spans="2:65" s="12" customFormat="1">
      <c r="B173" s="151"/>
      <c r="D173" s="144" t="s">
        <v>146</v>
      </c>
      <c r="E173" s="152" t="s">
        <v>19</v>
      </c>
      <c r="F173" s="153" t="s">
        <v>259</v>
      </c>
      <c r="H173" s="154">
        <v>9</v>
      </c>
      <c r="I173" s="155"/>
      <c r="L173" s="151"/>
      <c r="M173" s="156"/>
      <c r="T173" s="157"/>
      <c r="AT173" s="152" t="s">
        <v>146</v>
      </c>
      <c r="AU173" s="152" t="s">
        <v>81</v>
      </c>
      <c r="AV173" s="12" t="s">
        <v>81</v>
      </c>
      <c r="AW173" s="12" t="s">
        <v>33</v>
      </c>
      <c r="AX173" s="12" t="s">
        <v>72</v>
      </c>
      <c r="AY173" s="152" t="s">
        <v>131</v>
      </c>
    </row>
    <row r="174" spans="2:65" s="13" customFormat="1">
      <c r="B174" s="158"/>
      <c r="D174" s="144" t="s">
        <v>146</v>
      </c>
      <c r="E174" s="159" t="s">
        <v>19</v>
      </c>
      <c r="F174" s="160" t="s">
        <v>169</v>
      </c>
      <c r="H174" s="161">
        <v>17.899999999999999</v>
      </c>
      <c r="I174" s="162"/>
      <c r="L174" s="158"/>
      <c r="M174" s="163"/>
      <c r="T174" s="164"/>
      <c r="AT174" s="159" t="s">
        <v>146</v>
      </c>
      <c r="AU174" s="159" t="s">
        <v>81</v>
      </c>
      <c r="AV174" s="13" t="s">
        <v>138</v>
      </c>
      <c r="AW174" s="13" t="s">
        <v>33</v>
      </c>
      <c r="AX174" s="13" t="s">
        <v>79</v>
      </c>
      <c r="AY174" s="159" t="s">
        <v>131</v>
      </c>
    </row>
    <row r="175" spans="2:65" s="1" customFormat="1" ht="16.5" customHeight="1">
      <c r="B175" s="32"/>
      <c r="C175" s="165" t="s">
        <v>260</v>
      </c>
      <c r="D175" s="165" t="s">
        <v>189</v>
      </c>
      <c r="E175" s="166" t="s">
        <v>261</v>
      </c>
      <c r="F175" s="167" t="s">
        <v>262</v>
      </c>
      <c r="G175" s="168" t="s">
        <v>136</v>
      </c>
      <c r="H175" s="169">
        <v>17.3</v>
      </c>
      <c r="I175" s="170"/>
      <c r="J175" s="171">
        <f>ROUND(I175*H175,2)</f>
        <v>0</v>
      </c>
      <c r="K175" s="167" t="s">
        <v>137</v>
      </c>
      <c r="L175" s="172"/>
      <c r="M175" s="173" t="s">
        <v>19</v>
      </c>
      <c r="N175" s="174" t="s">
        <v>43</v>
      </c>
      <c r="P175" s="140">
        <f>O175*H175</f>
        <v>0</v>
      </c>
      <c r="Q175" s="140">
        <v>0.13100000000000001</v>
      </c>
      <c r="R175" s="140">
        <f>Q175*H175</f>
        <v>2.2663000000000002</v>
      </c>
      <c r="S175" s="140">
        <v>0</v>
      </c>
      <c r="T175" s="141">
        <f>S175*H175</f>
        <v>0</v>
      </c>
      <c r="AR175" s="142" t="s">
        <v>193</v>
      </c>
      <c r="AT175" s="142" t="s">
        <v>189</v>
      </c>
      <c r="AU175" s="142" t="s">
        <v>81</v>
      </c>
      <c r="AY175" s="17" t="s">
        <v>131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138</v>
      </c>
      <c r="BM175" s="142" t="s">
        <v>263</v>
      </c>
    </row>
    <row r="176" spans="2:65" s="1" customFormat="1">
      <c r="B176" s="32"/>
      <c r="D176" s="144" t="s">
        <v>140</v>
      </c>
      <c r="F176" s="145" t="s">
        <v>262</v>
      </c>
      <c r="I176" s="146"/>
      <c r="L176" s="32"/>
      <c r="M176" s="147"/>
      <c r="T176" s="53"/>
      <c r="AT176" s="17" t="s">
        <v>140</v>
      </c>
      <c r="AU176" s="17" t="s">
        <v>81</v>
      </c>
    </row>
    <row r="177" spans="2:65" s="12" customFormat="1">
      <c r="B177" s="151"/>
      <c r="D177" s="144" t="s">
        <v>146</v>
      </c>
      <c r="E177" s="152" t="s">
        <v>19</v>
      </c>
      <c r="F177" s="153" t="s">
        <v>264</v>
      </c>
      <c r="H177" s="154">
        <v>8.9</v>
      </c>
      <c r="I177" s="155"/>
      <c r="L177" s="151"/>
      <c r="M177" s="156"/>
      <c r="T177" s="157"/>
      <c r="AT177" s="152" t="s">
        <v>146</v>
      </c>
      <c r="AU177" s="152" t="s">
        <v>81</v>
      </c>
      <c r="AV177" s="12" t="s">
        <v>81</v>
      </c>
      <c r="AW177" s="12" t="s">
        <v>33</v>
      </c>
      <c r="AX177" s="12" t="s">
        <v>72</v>
      </c>
      <c r="AY177" s="152" t="s">
        <v>131</v>
      </c>
    </row>
    <row r="178" spans="2:65" s="12" customFormat="1">
      <c r="B178" s="151"/>
      <c r="D178" s="144" t="s">
        <v>146</v>
      </c>
      <c r="E178" s="152" t="s">
        <v>19</v>
      </c>
      <c r="F178" s="153" t="s">
        <v>265</v>
      </c>
      <c r="H178" s="154">
        <v>8.4</v>
      </c>
      <c r="I178" s="155"/>
      <c r="L178" s="151"/>
      <c r="M178" s="156"/>
      <c r="T178" s="157"/>
      <c r="AT178" s="152" t="s">
        <v>146</v>
      </c>
      <c r="AU178" s="152" t="s">
        <v>81</v>
      </c>
      <c r="AV178" s="12" t="s">
        <v>81</v>
      </c>
      <c r="AW178" s="12" t="s">
        <v>33</v>
      </c>
      <c r="AX178" s="12" t="s">
        <v>72</v>
      </c>
      <c r="AY178" s="152" t="s">
        <v>131</v>
      </c>
    </row>
    <row r="179" spans="2:65" s="13" customFormat="1">
      <c r="B179" s="158"/>
      <c r="D179" s="144" t="s">
        <v>146</v>
      </c>
      <c r="E179" s="159" t="s">
        <v>19</v>
      </c>
      <c r="F179" s="160" t="s">
        <v>169</v>
      </c>
      <c r="H179" s="161">
        <v>17.3</v>
      </c>
      <c r="I179" s="162"/>
      <c r="L179" s="158"/>
      <c r="M179" s="163"/>
      <c r="T179" s="164"/>
      <c r="AT179" s="159" t="s">
        <v>146</v>
      </c>
      <c r="AU179" s="159" t="s">
        <v>81</v>
      </c>
      <c r="AV179" s="13" t="s">
        <v>138</v>
      </c>
      <c r="AW179" s="13" t="s">
        <v>33</v>
      </c>
      <c r="AX179" s="13" t="s">
        <v>79</v>
      </c>
      <c r="AY179" s="159" t="s">
        <v>131</v>
      </c>
    </row>
    <row r="180" spans="2:65" s="1" customFormat="1" ht="21.75" customHeight="1">
      <c r="B180" s="32"/>
      <c r="C180" s="131" t="s">
        <v>266</v>
      </c>
      <c r="D180" s="131" t="s">
        <v>133</v>
      </c>
      <c r="E180" s="132" t="s">
        <v>267</v>
      </c>
      <c r="F180" s="133" t="s">
        <v>268</v>
      </c>
      <c r="G180" s="134" t="s">
        <v>136</v>
      </c>
      <c r="H180" s="135">
        <v>129.25</v>
      </c>
      <c r="I180" s="136"/>
      <c r="J180" s="137">
        <f>ROUND(I180*H180,2)</f>
        <v>0</v>
      </c>
      <c r="K180" s="133" t="s">
        <v>137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9.0620000000000006E-2</v>
      </c>
      <c r="R180" s="140">
        <f>Q180*H180</f>
        <v>11.712635000000001</v>
      </c>
      <c r="S180" s="140">
        <v>0</v>
      </c>
      <c r="T180" s="141">
        <f>S180*H180</f>
        <v>0</v>
      </c>
      <c r="AR180" s="142" t="s">
        <v>138</v>
      </c>
      <c r="AT180" s="142" t="s">
        <v>133</v>
      </c>
      <c r="AU180" s="142" t="s">
        <v>81</v>
      </c>
      <c r="AY180" s="17" t="s">
        <v>131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138</v>
      </c>
      <c r="BM180" s="142" t="s">
        <v>269</v>
      </c>
    </row>
    <row r="181" spans="2:65" s="1" customFormat="1" ht="29.25">
      <c r="B181" s="32"/>
      <c r="D181" s="144" t="s">
        <v>140</v>
      </c>
      <c r="F181" s="145" t="s">
        <v>270</v>
      </c>
      <c r="I181" s="146"/>
      <c r="L181" s="32"/>
      <c r="M181" s="147"/>
      <c r="T181" s="53"/>
      <c r="AT181" s="17" t="s">
        <v>140</v>
      </c>
      <c r="AU181" s="17" t="s">
        <v>81</v>
      </c>
    </row>
    <row r="182" spans="2:65" s="1" customFormat="1">
      <c r="B182" s="32"/>
      <c r="D182" s="148" t="s">
        <v>142</v>
      </c>
      <c r="F182" s="149" t="s">
        <v>271</v>
      </c>
      <c r="I182" s="146"/>
      <c r="L182" s="32"/>
      <c r="M182" s="147"/>
      <c r="T182" s="53"/>
      <c r="AT182" s="17" t="s">
        <v>142</v>
      </c>
      <c r="AU182" s="17" t="s">
        <v>81</v>
      </c>
    </row>
    <row r="183" spans="2:65" s="1" customFormat="1" ht="107.25">
      <c r="B183" s="32"/>
      <c r="D183" s="144" t="s">
        <v>144</v>
      </c>
      <c r="F183" s="150" t="s">
        <v>247</v>
      </c>
      <c r="I183" s="146"/>
      <c r="L183" s="32"/>
      <c r="M183" s="147"/>
      <c r="T183" s="53"/>
      <c r="AT183" s="17" t="s">
        <v>144</v>
      </c>
      <c r="AU183" s="17" t="s">
        <v>81</v>
      </c>
    </row>
    <row r="184" spans="2:65" s="12" customFormat="1">
      <c r="B184" s="151"/>
      <c r="D184" s="144" t="s">
        <v>146</v>
      </c>
      <c r="E184" s="152" t="s">
        <v>19</v>
      </c>
      <c r="F184" s="153" t="s">
        <v>272</v>
      </c>
      <c r="H184" s="154">
        <v>129.25</v>
      </c>
      <c r="I184" s="155"/>
      <c r="L184" s="151"/>
      <c r="M184" s="156"/>
      <c r="T184" s="157"/>
      <c r="AT184" s="152" t="s">
        <v>146</v>
      </c>
      <c r="AU184" s="152" t="s">
        <v>81</v>
      </c>
      <c r="AV184" s="12" t="s">
        <v>81</v>
      </c>
      <c r="AW184" s="12" t="s">
        <v>33</v>
      </c>
      <c r="AX184" s="12" t="s">
        <v>79</v>
      </c>
      <c r="AY184" s="152" t="s">
        <v>131</v>
      </c>
    </row>
    <row r="185" spans="2:65" s="1" customFormat="1" ht="16.5" customHeight="1">
      <c r="B185" s="32"/>
      <c r="C185" s="165" t="s">
        <v>273</v>
      </c>
      <c r="D185" s="165" t="s">
        <v>189</v>
      </c>
      <c r="E185" s="166" t="s">
        <v>274</v>
      </c>
      <c r="F185" s="167" t="s">
        <v>275</v>
      </c>
      <c r="G185" s="168" t="s">
        <v>136</v>
      </c>
      <c r="H185" s="169">
        <v>95</v>
      </c>
      <c r="I185" s="170"/>
      <c r="J185" s="171">
        <f>ROUND(I185*H185,2)</f>
        <v>0</v>
      </c>
      <c r="K185" s="167" t="s">
        <v>137</v>
      </c>
      <c r="L185" s="172"/>
      <c r="M185" s="173" t="s">
        <v>19</v>
      </c>
      <c r="N185" s="174" t="s">
        <v>43</v>
      </c>
      <c r="P185" s="140">
        <f>O185*H185</f>
        <v>0</v>
      </c>
      <c r="Q185" s="140">
        <v>0.17599999999999999</v>
      </c>
      <c r="R185" s="140">
        <f>Q185*H185</f>
        <v>16.72</v>
      </c>
      <c r="S185" s="140">
        <v>0</v>
      </c>
      <c r="T185" s="141">
        <f>S185*H185</f>
        <v>0</v>
      </c>
      <c r="AR185" s="142" t="s">
        <v>193</v>
      </c>
      <c r="AT185" s="142" t="s">
        <v>189</v>
      </c>
      <c r="AU185" s="142" t="s">
        <v>81</v>
      </c>
      <c r="AY185" s="17" t="s">
        <v>131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138</v>
      </c>
      <c r="BM185" s="142" t="s">
        <v>276</v>
      </c>
    </row>
    <row r="186" spans="2:65" s="1" customFormat="1">
      <c r="B186" s="32"/>
      <c r="D186" s="144" t="s">
        <v>140</v>
      </c>
      <c r="F186" s="145" t="s">
        <v>275</v>
      </c>
      <c r="I186" s="146"/>
      <c r="L186" s="32"/>
      <c r="M186" s="147"/>
      <c r="T186" s="53"/>
      <c r="AT186" s="17" t="s">
        <v>140</v>
      </c>
      <c r="AU186" s="17" t="s">
        <v>81</v>
      </c>
    </row>
    <row r="187" spans="2:65" s="12" customFormat="1">
      <c r="B187" s="151"/>
      <c r="D187" s="144" t="s">
        <v>146</v>
      </c>
      <c r="E187" s="152" t="s">
        <v>19</v>
      </c>
      <c r="F187" s="153" t="s">
        <v>277</v>
      </c>
      <c r="H187" s="154">
        <v>95</v>
      </c>
      <c r="I187" s="155"/>
      <c r="L187" s="151"/>
      <c r="M187" s="156"/>
      <c r="T187" s="157"/>
      <c r="AT187" s="152" t="s">
        <v>146</v>
      </c>
      <c r="AU187" s="152" t="s">
        <v>81</v>
      </c>
      <c r="AV187" s="12" t="s">
        <v>81</v>
      </c>
      <c r="AW187" s="12" t="s">
        <v>33</v>
      </c>
      <c r="AX187" s="12" t="s">
        <v>79</v>
      </c>
      <c r="AY187" s="152" t="s">
        <v>131</v>
      </c>
    </row>
    <row r="188" spans="2:65" s="1" customFormat="1" ht="16.5" customHeight="1">
      <c r="B188" s="32"/>
      <c r="C188" s="165" t="s">
        <v>278</v>
      </c>
      <c r="D188" s="165" t="s">
        <v>189</v>
      </c>
      <c r="E188" s="166" t="s">
        <v>279</v>
      </c>
      <c r="F188" s="167" t="s">
        <v>280</v>
      </c>
      <c r="G188" s="168" t="s">
        <v>136</v>
      </c>
      <c r="H188" s="169">
        <v>18.399999999999999</v>
      </c>
      <c r="I188" s="170"/>
      <c r="J188" s="171">
        <f>ROUND(I188*H188,2)</f>
        <v>0</v>
      </c>
      <c r="K188" s="167" t="s">
        <v>137</v>
      </c>
      <c r="L188" s="172"/>
      <c r="M188" s="173" t="s">
        <v>19</v>
      </c>
      <c r="N188" s="174" t="s">
        <v>43</v>
      </c>
      <c r="P188" s="140">
        <f>O188*H188</f>
        <v>0</v>
      </c>
      <c r="Q188" s="140">
        <v>0.15</v>
      </c>
      <c r="R188" s="140">
        <f>Q188*H188</f>
        <v>2.76</v>
      </c>
      <c r="S188" s="140">
        <v>0</v>
      </c>
      <c r="T188" s="141">
        <f>S188*H188</f>
        <v>0</v>
      </c>
      <c r="AR188" s="142" t="s">
        <v>193</v>
      </c>
      <c r="AT188" s="142" t="s">
        <v>189</v>
      </c>
      <c r="AU188" s="142" t="s">
        <v>81</v>
      </c>
      <c r="AY188" s="17" t="s">
        <v>131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138</v>
      </c>
      <c r="BM188" s="142" t="s">
        <v>281</v>
      </c>
    </row>
    <row r="189" spans="2:65" s="1" customFormat="1">
      <c r="B189" s="32"/>
      <c r="D189" s="144" t="s">
        <v>140</v>
      </c>
      <c r="F189" s="145" t="s">
        <v>280</v>
      </c>
      <c r="I189" s="146"/>
      <c r="L189" s="32"/>
      <c r="M189" s="147"/>
      <c r="T189" s="53"/>
      <c r="AT189" s="17" t="s">
        <v>140</v>
      </c>
      <c r="AU189" s="17" t="s">
        <v>81</v>
      </c>
    </row>
    <row r="190" spans="2:65" s="12" customFormat="1">
      <c r="B190" s="151"/>
      <c r="D190" s="144" t="s">
        <v>146</v>
      </c>
      <c r="E190" s="152" t="s">
        <v>19</v>
      </c>
      <c r="F190" s="153" t="s">
        <v>282</v>
      </c>
      <c r="H190" s="154">
        <v>18.399999999999999</v>
      </c>
      <c r="I190" s="155"/>
      <c r="L190" s="151"/>
      <c r="M190" s="156"/>
      <c r="T190" s="157"/>
      <c r="AT190" s="152" t="s">
        <v>146</v>
      </c>
      <c r="AU190" s="152" t="s">
        <v>81</v>
      </c>
      <c r="AV190" s="12" t="s">
        <v>81</v>
      </c>
      <c r="AW190" s="12" t="s">
        <v>33</v>
      </c>
      <c r="AX190" s="12" t="s">
        <v>79</v>
      </c>
      <c r="AY190" s="152" t="s">
        <v>131</v>
      </c>
    </row>
    <row r="191" spans="2:65" s="1" customFormat="1" ht="16.5" customHeight="1">
      <c r="B191" s="32"/>
      <c r="C191" s="165" t="s">
        <v>7</v>
      </c>
      <c r="D191" s="165" t="s">
        <v>189</v>
      </c>
      <c r="E191" s="166" t="s">
        <v>283</v>
      </c>
      <c r="F191" s="167" t="s">
        <v>284</v>
      </c>
      <c r="G191" s="168" t="s">
        <v>136</v>
      </c>
      <c r="H191" s="169">
        <v>18.5</v>
      </c>
      <c r="I191" s="170"/>
      <c r="J191" s="171">
        <f>ROUND(I191*H191,2)</f>
        <v>0</v>
      </c>
      <c r="K191" s="167" t="s">
        <v>137</v>
      </c>
      <c r="L191" s="172"/>
      <c r="M191" s="173" t="s">
        <v>19</v>
      </c>
      <c r="N191" s="174" t="s">
        <v>43</v>
      </c>
      <c r="P191" s="140">
        <f>O191*H191</f>
        <v>0</v>
      </c>
      <c r="Q191" s="140">
        <v>0.17499999999999999</v>
      </c>
      <c r="R191" s="140">
        <f>Q191*H191</f>
        <v>3.2374999999999998</v>
      </c>
      <c r="S191" s="140">
        <v>0</v>
      </c>
      <c r="T191" s="141">
        <f>S191*H191</f>
        <v>0</v>
      </c>
      <c r="AR191" s="142" t="s">
        <v>193</v>
      </c>
      <c r="AT191" s="142" t="s">
        <v>189</v>
      </c>
      <c r="AU191" s="142" t="s">
        <v>81</v>
      </c>
      <c r="AY191" s="17" t="s">
        <v>131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138</v>
      </c>
      <c r="BM191" s="142" t="s">
        <v>285</v>
      </c>
    </row>
    <row r="192" spans="2:65" s="1" customFormat="1">
      <c r="B192" s="32"/>
      <c r="D192" s="144" t="s">
        <v>140</v>
      </c>
      <c r="F192" s="145" t="s">
        <v>284</v>
      </c>
      <c r="I192" s="146"/>
      <c r="L192" s="32"/>
      <c r="M192" s="147"/>
      <c r="T192" s="53"/>
      <c r="AT192" s="17" t="s">
        <v>140</v>
      </c>
      <c r="AU192" s="17" t="s">
        <v>81</v>
      </c>
    </row>
    <row r="193" spans="2:65" s="12" customFormat="1">
      <c r="B193" s="151"/>
      <c r="D193" s="144" t="s">
        <v>146</v>
      </c>
      <c r="E193" s="152" t="s">
        <v>19</v>
      </c>
      <c r="F193" s="153" t="s">
        <v>286</v>
      </c>
      <c r="H193" s="154">
        <v>18.5</v>
      </c>
      <c r="I193" s="155"/>
      <c r="L193" s="151"/>
      <c r="M193" s="156"/>
      <c r="T193" s="157"/>
      <c r="AT193" s="152" t="s">
        <v>146</v>
      </c>
      <c r="AU193" s="152" t="s">
        <v>81</v>
      </c>
      <c r="AV193" s="12" t="s">
        <v>81</v>
      </c>
      <c r="AW193" s="12" t="s">
        <v>33</v>
      </c>
      <c r="AX193" s="12" t="s">
        <v>79</v>
      </c>
      <c r="AY193" s="152" t="s">
        <v>131</v>
      </c>
    </row>
    <row r="194" spans="2:65" s="11" customFormat="1" ht="22.9" customHeight="1">
      <c r="B194" s="119"/>
      <c r="D194" s="120" t="s">
        <v>71</v>
      </c>
      <c r="E194" s="129" t="s">
        <v>193</v>
      </c>
      <c r="F194" s="129" t="s">
        <v>287</v>
      </c>
      <c r="I194" s="122"/>
      <c r="J194" s="130">
        <f>BK194</f>
        <v>0</v>
      </c>
      <c r="L194" s="119"/>
      <c r="M194" s="124"/>
      <c r="P194" s="125">
        <f>SUM(P195:P199)</f>
        <v>0</v>
      </c>
      <c r="R194" s="125">
        <f>SUM(R195:R199)</f>
        <v>7.777000000000001</v>
      </c>
      <c r="T194" s="126">
        <f>SUM(T195:T199)</f>
        <v>0</v>
      </c>
      <c r="AR194" s="120" t="s">
        <v>79</v>
      </c>
      <c r="AT194" s="127" t="s">
        <v>71</v>
      </c>
      <c r="AU194" s="127" t="s">
        <v>79</v>
      </c>
      <c r="AY194" s="120" t="s">
        <v>131</v>
      </c>
      <c r="BK194" s="128">
        <f>SUM(BK195:BK199)</f>
        <v>0</v>
      </c>
    </row>
    <row r="195" spans="2:65" s="1" customFormat="1" ht="21.75" customHeight="1">
      <c r="B195" s="32"/>
      <c r="C195" s="131" t="s">
        <v>288</v>
      </c>
      <c r="D195" s="131" t="s">
        <v>133</v>
      </c>
      <c r="E195" s="132" t="s">
        <v>289</v>
      </c>
      <c r="F195" s="133" t="s">
        <v>290</v>
      </c>
      <c r="G195" s="134" t="s">
        <v>291</v>
      </c>
      <c r="H195" s="135">
        <v>25</v>
      </c>
      <c r="I195" s="136"/>
      <c r="J195" s="137">
        <f>ROUND(I195*H195,2)</f>
        <v>0</v>
      </c>
      <c r="K195" s="133" t="s">
        <v>137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0.31108000000000002</v>
      </c>
      <c r="R195" s="140">
        <f>Q195*H195</f>
        <v>7.777000000000001</v>
      </c>
      <c r="S195" s="140">
        <v>0</v>
      </c>
      <c r="T195" s="141">
        <f>S195*H195</f>
        <v>0</v>
      </c>
      <c r="AR195" s="142" t="s">
        <v>138</v>
      </c>
      <c r="AT195" s="142" t="s">
        <v>133</v>
      </c>
      <c r="AU195" s="142" t="s">
        <v>81</v>
      </c>
      <c r="AY195" s="17" t="s">
        <v>131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138</v>
      </c>
      <c r="BM195" s="142" t="s">
        <v>292</v>
      </c>
    </row>
    <row r="196" spans="2:65" s="1" customFormat="1">
      <c r="B196" s="32"/>
      <c r="D196" s="144" t="s">
        <v>140</v>
      </c>
      <c r="F196" s="145" t="s">
        <v>293</v>
      </c>
      <c r="I196" s="146"/>
      <c r="L196" s="32"/>
      <c r="M196" s="147"/>
      <c r="T196" s="53"/>
      <c r="AT196" s="17" t="s">
        <v>140</v>
      </c>
      <c r="AU196" s="17" t="s">
        <v>81</v>
      </c>
    </row>
    <row r="197" spans="2:65" s="1" customFormat="1">
      <c r="B197" s="32"/>
      <c r="D197" s="148" t="s">
        <v>142</v>
      </c>
      <c r="F197" s="149" t="s">
        <v>294</v>
      </c>
      <c r="I197" s="146"/>
      <c r="L197" s="32"/>
      <c r="M197" s="147"/>
      <c r="T197" s="53"/>
      <c r="AT197" s="17" t="s">
        <v>142</v>
      </c>
      <c r="AU197" s="17" t="s">
        <v>81</v>
      </c>
    </row>
    <row r="198" spans="2:65" s="1" customFormat="1" ht="97.5">
      <c r="B198" s="32"/>
      <c r="D198" s="144" t="s">
        <v>144</v>
      </c>
      <c r="F198" s="150" t="s">
        <v>295</v>
      </c>
      <c r="I198" s="146"/>
      <c r="L198" s="32"/>
      <c r="M198" s="147"/>
      <c r="T198" s="53"/>
      <c r="AT198" s="17" t="s">
        <v>144</v>
      </c>
      <c r="AU198" s="17" t="s">
        <v>81</v>
      </c>
    </row>
    <row r="199" spans="2:65" s="12" customFormat="1">
      <c r="B199" s="151"/>
      <c r="D199" s="144" t="s">
        <v>146</v>
      </c>
      <c r="E199" s="152" t="s">
        <v>19</v>
      </c>
      <c r="F199" s="153" t="s">
        <v>296</v>
      </c>
      <c r="H199" s="154">
        <v>25</v>
      </c>
      <c r="I199" s="155"/>
      <c r="L199" s="151"/>
      <c r="M199" s="156"/>
      <c r="T199" s="157"/>
      <c r="AT199" s="152" t="s">
        <v>146</v>
      </c>
      <c r="AU199" s="152" t="s">
        <v>81</v>
      </c>
      <c r="AV199" s="12" t="s">
        <v>81</v>
      </c>
      <c r="AW199" s="12" t="s">
        <v>33</v>
      </c>
      <c r="AX199" s="12" t="s">
        <v>79</v>
      </c>
      <c r="AY199" s="152" t="s">
        <v>131</v>
      </c>
    </row>
    <row r="200" spans="2:65" s="11" customFormat="1" ht="22.9" customHeight="1">
      <c r="B200" s="119"/>
      <c r="D200" s="120" t="s">
        <v>71</v>
      </c>
      <c r="E200" s="129" t="s">
        <v>204</v>
      </c>
      <c r="F200" s="129" t="s">
        <v>297</v>
      </c>
      <c r="I200" s="122"/>
      <c r="J200" s="130">
        <f>BK200</f>
        <v>0</v>
      </c>
      <c r="L200" s="119"/>
      <c r="M200" s="124"/>
      <c r="P200" s="125">
        <f>SUM(P201:P307)</f>
        <v>0</v>
      </c>
      <c r="R200" s="125">
        <f>SUM(R201:R307)</f>
        <v>156.58132692000001</v>
      </c>
      <c r="T200" s="126">
        <f>SUM(T201:T307)</f>
        <v>0</v>
      </c>
      <c r="AR200" s="120" t="s">
        <v>79</v>
      </c>
      <c r="AT200" s="127" t="s">
        <v>71</v>
      </c>
      <c r="AU200" s="127" t="s">
        <v>79</v>
      </c>
      <c r="AY200" s="120" t="s">
        <v>131</v>
      </c>
      <c r="BK200" s="128">
        <f>SUM(BK201:BK307)</f>
        <v>0</v>
      </c>
    </row>
    <row r="201" spans="2:65" s="1" customFormat="1" ht="16.5" customHeight="1">
      <c r="B201" s="32"/>
      <c r="C201" s="131" t="s">
        <v>298</v>
      </c>
      <c r="D201" s="131" t="s">
        <v>133</v>
      </c>
      <c r="E201" s="132" t="s">
        <v>299</v>
      </c>
      <c r="F201" s="133" t="s">
        <v>300</v>
      </c>
      <c r="G201" s="134" t="s">
        <v>291</v>
      </c>
      <c r="H201" s="135">
        <v>8</v>
      </c>
      <c r="I201" s="136"/>
      <c r="J201" s="137">
        <f>ROUND(I201*H201,2)</f>
        <v>0</v>
      </c>
      <c r="K201" s="133" t="s">
        <v>137</v>
      </c>
      <c r="L201" s="32"/>
      <c r="M201" s="138" t="s">
        <v>19</v>
      </c>
      <c r="N201" s="139" t="s">
        <v>43</v>
      </c>
      <c r="P201" s="140">
        <f>O201*H201</f>
        <v>0</v>
      </c>
      <c r="Q201" s="140">
        <v>6.9999999999999999E-4</v>
      </c>
      <c r="R201" s="140">
        <f>Q201*H201</f>
        <v>5.5999999999999999E-3</v>
      </c>
      <c r="S201" s="140">
        <v>0</v>
      </c>
      <c r="T201" s="141">
        <f>S201*H201</f>
        <v>0</v>
      </c>
      <c r="AR201" s="142" t="s">
        <v>138</v>
      </c>
      <c r="AT201" s="142" t="s">
        <v>133</v>
      </c>
      <c r="AU201" s="142" t="s">
        <v>81</v>
      </c>
      <c r="AY201" s="17" t="s">
        <v>131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138</v>
      </c>
      <c r="BM201" s="142" t="s">
        <v>301</v>
      </c>
    </row>
    <row r="202" spans="2:65" s="1" customFormat="1">
      <c r="B202" s="32"/>
      <c r="D202" s="144" t="s">
        <v>140</v>
      </c>
      <c r="F202" s="145" t="s">
        <v>302</v>
      </c>
      <c r="I202" s="146"/>
      <c r="L202" s="32"/>
      <c r="M202" s="147"/>
      <c r="T202" s="53"/>
      <c r="AT202" s="17" t="s">
        <v>140</v>
      </c>
      <c r="AU202" s="17" t="s">
        <v>81</v>
      </c>
    </row>
    <row r="203" spans="2:65" s="1" customFormat="1">
      <c r="B203" s="32"/>
      <c r="D203" s="148" t="s">
        <v>142</v>
      </c>
      <c r="F203" s="149" t="s">
        <v>303</v>
      </c>
      <c r="I203" s="146"/>
      <c r="L203" s="32"/>
      <c r="M203" s="147"/>
      <c r="T203" s="53"/>
      <c r="AT203" s="17" t="s">
        <v>142</v>
      </c>
      <c r="AU203" s="17" t="s">
        <v>81</v>
      </c>
    </row>
    <row r="204" spans="2:65" s="1" customFormat="1" ht="126.75">
      <c r="B204" s="32"/>
      <c r="D204" s="144" t="s">
        <v>144</v>
      </c>
      <c r="F204" s="150" t="s">
        <v>304</v>
      </c>
      <c r="I204" s="146"/>
      <c r="L204" s="32"/>
      <c r="M204" s="147"/>
      <c r="T204" s="53"/>
      <c r="AT204" s="17" t="s">
        <v>144</v>
      </c>
      <c r="AU204" s="17" t="s">
        <v>81</v>
      </c>
    </row>
    <row r="205" spans="2:65" s="12" customFormat="1">
      <c r="B205" s="151"/>
      <c r="D205" s="144" t="s">
        <v>146</v>
      </c>
      <c r="E205" s="152" t="s">
        <v>19</v>
      </c>
      <c r="F205" s="153" t="s">
        <v>193</v>
      </c>
      <c r="H205" s="154">
        <v>8</v>
      </c>
      <c r="I205" s="155"/>
      <c r="L205" s="151"/>
      <c r="M205" s="156"/>
      <c r="T205" s="157"/>
      <c r="AT205" s="152" t="s">
        <v>146</v>
      </c>
      <c r="AU205" s="152" t="s">
        <v>81</v>
      </c>
      <c r="AV205" s="12" t="s">
        <v>81</v>
      </c>
      <c r="AW205" s="12" t="s">
        <v>33</v>
      </c>
      <c r="AX205" s="12" t="s">
        <v>79</v>
      </c>
      <c r="AY205" s="152" t="s">
        <v>131</v>
      </c>
    </row>
    <row r="206" spans="2:65" s="1" customFormat="1" ht="16.5" customHeight="1">
      <c r="B206" s="32"/>
      <c r="C206" s="165" t="s">
        <v>305</v>
      </c>
      <c r="D206" s="165" t="s">
        <v>189</v>
      </c>
      <c r="E206" s="166" t="s">
        <v>306</v>
      </c>
      <c r="F206" s="167" t="s">
        <v>307</v>
      </c>
      <c r="G206" s="168" t="s">
        <v>291</v>
      </c>
      <c r="H206" s="169">
        <v>8</v>
      </c>
      <c r="I206" s="170"/>
      <c r="J206" s="171">
        <f>ROUND(I206*H206,2)</f>
        <v>0</v>
      </c>
      <c r="K206" s="167" t="s">
        <v>137</v>
      </c>
      <c r="L206" s="172"/>
      <c r="M206" s="173" t="s">
        <v>19</v>
      </c>
      <c r="N206" s="174" t="s">
        <v>43</v>
      </c>
      <c r="P206" s="140">
        <f>O206*H206</f>
        <v>0</v>
      </c>
      <c r="Q206" s="140">
        <v>2.5000000000000001E-3</v>
      </c>
      <c r="R206" s="140">
        <f>Q206*H206</f>
        <v>0.02</v>
      </c>
      <c r="S206" s="140">
        <v>0</v>
      </c>
      <c r="T206" s="141">
        <f>S206*H206</f>
        <v>0</v>
      </c>
      <c r="AR206" s="142" t="s">
        <v>193</v>
      </c>
      <c r="AT206" s="142" t="s">
        <v>189</v>
      </c>
      <c r="AU206" s="142" t="s">
        <v>81</v>
      </c>
      <c r="AY206" s="17" t="s">
        <v>131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138</v>
      </c>
      <c r="BM206" s="142" t="s">
        <v>308</v>
      </c>
    </row>
    <row r="207" spans="2:65" s="1" customFormat="1">
      <c r="B207" s="32"/>
      <c r="D207" s="144" t="s">
        <v>140</v>
      </c>
      <c r="F207" s="145" t="s">
        <v>307</v>
      </c>
      <c r="I207" s="146"/>
      <c r="L207" s="32"/>
      <c r="M207" s="147"/>
      <c r="T207" s="53"/>
      <c r="AT207" s="17" t="s">
        <v>140</v>
      </c>
      <c r="AU207" s="17" t="s">
        <v>81</v>
      </c>
    </row>
    <row r="208" spans="2:65" s="12" customFormat="1">
      <c r="B208" s="151"/>
      <c r="D208" s="144" t="s">
        <v>146</v>
      </c>
      <c r="E208" s="152" t="s">
        <v>19</v>
      </c>
      <c r="F208" s="153" t="s">
        <v>309</v>
      </c>
      <c r="H208" s="154">
        <v>5</v>
      </c>
      <c r="I208" s="155"/>
      <c r="L208" s="151"/>
      <c r="M208" s="156"/>
      <c r="T208" s="157"/>
      <c r="AT208" s="152" t="s">
        <v>146</v>
      </c>
      <c r="AU208" s="152" t="s">
        <v>81</v>
      </c>
      <c r="AV208" s="12" t="s">
        <v>81</v>
      </c>
      <c r="AW208" s="12" t="s">
        <v>33</v>
      </c>
      <c r="AX208" s="12" t="s">
        <v>72</v>
      </c>
      <c r="AY208" s="152" t="s">
        <v>131</v>
      </c>
    </row>
    <row r="209" spans="2:65" s="12" customFormat="1">
      <c r="B209" s="151"/>
      <c r="D209" s="144" t="s">
        <v>146</v>
      </c>
      <c r="E209" s="152" t="s">
        <v>19</v>
      </c>
      <c r="F209" s="153" t="s">
        <v>310</v>
      </c>
      <c r="H209" s="154">
        <v>3</v>
      </c>
      <c r="I209" s="155"/>
      <c r="L209" s="151"/>
      <c r="M209" s="156"/>
      <c r="T209" s="157"/>
      <c r="AT209" s="152" t="s">
        <v>146</v>
      </c>
      <c r="AU209" s="152" t="s">
        <v>81</v>
      </c>
      <c r="AV209" s="12" t="s">
        <v>81</v>
      </c>
      <c r="AW209" s="12" t="s">
        <v>33</v>
      </c>
      <c r="AX209" s="12" t="s">
        <v>72</v>
      </c>
      <c r="AY209" s="152" t="s">
        <v>131</v>
      </c>
    </row>
    <row r="210" spans="2:65" s="13" customFormat="1">
      <c r="B210" s="158"/>
      <c r="D210" s="144" t="s">
        <v>146</v>
      </c>
      <c r="E210" s="159" t="s">
        <v>19</v>
      </c>
      <c r="F210" s="160" t="s">
        <v>169</v>
      </c>
      <c r="H210" s="161">
        <v>8</v>
      </c>
      <c r="I210" s="162"/>
      <c r="L210" s="158"/>
      <c r="M210" s="163"/>
      <c r="T210" s="164"/>
      <c r="AT210" s="159" t="s">
        <v>146</v>
      </c>
      <c r="AU210" s="159" t="s">
        <v>81</v>
      </c>
      <c r="AV210" s="13" t="s">
        <v>138</v>
      </c>
      <c r="AW210" s="13" t="s">
        <v>33</v>
      </c>
      <c r="AX210" s="13" t="s">
        <v>79</v>
      </c>
      <c r="AY210" s="159" t="s">
        <v>131</v>
      </c>
    </row>
    <row r="211" spans="2:65" s="1" customFormat="1" ht="16.5" customHeight="1">
      <c r="B211" s="32"/>
      <c r="C211" s="131" t="s">
        <v>311</v>
      </c>
      <c r="D211" s="131" t="s">
        <v>133</v>
      </c>
      <c r="E211" s="132" t="s">
        <v>312</v>
      </c>
      <c r="F211" s="133" t="s">
        <v>313</v>
      </c>
      <c r="G211" s="134" t="s">
        <v>291</v>
      </c>
      <c r="H211" s="135">
        <v>1</v>
      </c>
      <c r="I211" s="136"/>
      <c r="J211" s="137">
        <f>ROUND(I211*H211,2)</f>
        <v>0</v>
      </c>
      <c r="K211" s="133" t="s">
        <v>137</v>
      </c>
      <c r="L211" s="32"/>
      <c r="M211" s="138" t="s">
        <v>19</v>
      </c>
      <c r="N211" s="139" t="s">
        <v>43</v>
      </c>
      <c r="P211" s="140">
        <f>O211*H211</f>
        <v>0</v>
      </c>
      <c r="Q211" s="140">
        <v>1.0499999999999999E-3</v>
      </c>
      <c r="R211" s="140">
        <f>Q211*H211</f>
        <v>1.0499999999999999E-3</v>
      </c>
      <c r="S211" s="140">
        <v>0</v>
      </c>
      <c r="T211" s="141">
        <f>S211*H211</f>
        <v>0</v>
      </c>
      <c r="AR211" s="142" t="s">
        <v>138</v>
      </c>
      <c r="AT211" s="142" t="s">
        <v>133</v>
      </c>
      <c r="AU211" s="142" t="s">
        <v>81</v>
      </c>
      <c r="AY211" s="17" t="s">
        <v>131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138</v>
      </c>
      <c r="BM211" s="142" t="s">
        <v>314</v>
      </c>
    </row>
    <row r="212" spans="2:65" s="1" customFormat="1">
      <c r="B212" s="32"/>
      <c r="D212" s="144" t="s">
        <v>140</v>
      </c>
      <c r="F212" s="145" t="s">
        <v>315</v>
      </c>
      <c r="I212" s="146"/>
      <c r="L212" s="32"/>
      <c r="M212" s="147"/>
      <c r="T212" s="53"/>
      <c r="AT212" s="17" t="s">
        <v>140</v>
      </c>
      <c r="AU212" s="17" t="s">
        <v>81</v>
      </c>
    </row>
    <row r="213" spans="2:65" s="1" customFormat="1">
      <c r="B213" s="32"/>
      <c r="D213" s="148" t="s">
        <v>142</v>
      </c>
      <c r="F213" s="149" t="s">
        <v>316</v>
      </c>
      <c r="I213" s="146"/>
      <c r="L213" s="32"/>
      <c r="M213" s="147"/>
      <c r="T213" s="53"/>
      <c r="AT213" s="17" t="s">
        <v>142</v>
      </c>
      <c r="AU213" s="17" t="s">
        <v>81</v>
      </c>
    </row>
    <row r="214" spans="2:65" s="1" customFormat="1" ht="126.75">
      <c r="B214" s="32"/>
      <c r="D214" s="144" t="s">
        <v>144</v>
      </c>
      <c r="F214" s="150" t="s">
        <v>304</v>
      </c>
      <c r="I214" s="146"/>
      <c r="L214" s="32"/>
      <c r="M214" s="147"/>
      <c r="T214" s="53"/>
      <c r="AT214" s="17" t="s">
        <v>144</v>
      </c>
      <c r="AU214" s="17" t="s">
        <v>81</v>
      </c>
    </row>
    <row r="215" spans="2:65" s="12" customFormat="1">
      <c r="B215" s="151"/>
      <c r="D215" s="144" t="s">
        <v>146</v>
      </c>
      <c r="E215" s="152" t="s">
        <v>19</v>
      </c>
      <c r="F215" s="153" t="s">
        <v>79</v>
      </c>
      <c r="H215" s="154">
        <v>1</v>
      </c>
      <c r="I215" s="155"/>
      <c r="L215" s="151"/>
      <c r="M215" s="156"/>
      <c r="T215" s="157"/>
      <c r="AT215" s="152" t="s">
        <v>146</v>
      </c>
      <c r="AU215" s="152" t="s">
        <v>81</v>
      </c>
      <c r="AV215" s="12" t="s">
        <v>81</v>
      </c>
      <c r="AW215" s="12" t="s">
        <v>33</v>
      </c>
      <c r="AX215" s="12" t="s">
        <v>79</v>
      </c>
      <c r="AY215" s="152" t="s">
        <v>131</v>
      </c>
    </row>
    <row r="216" spans="2:65" s="1" customFormat="1" ht="16.5" customHeight="1">
      <c r="B216" s="32"/>
      <c r="C216" s="165" t="s">
        <v>317</v>
      </c>
      <c r="D216" s="165" t="s">
        <v>189</v>
      </c>
      <c r="E216" s="166" t="s">
        <v>318</v>
      </c>
      <c r="F216" s="167" t="s">
        <v>319</v>
      </c>
      <c r="G216" s="168" t="s">
        <v>291</v>
      </c>
      <c r="H216" s="169">
        <v>1</v>
      </c>
      <c r="I216" s="170"/>
      <c r="J216" s="171">
        <f>ROUND(I216*H216,2)</f>
        <v>0</v>
      </c>
      <c r="K216" s="167" t="s">
        <v>137</v>
      </c>
      <c r="L216" s="172"/>
      <c r="M216" s="173" t="s">
        <v>19</v>
      </c>
      <c r="N216" s="174" t="s">
        <v>43</v>
      </c>
      <c r="P216" s="140">
        <f>O216*H216</f>
        <v>0</v>
      </c>
      <c r="Q216" s="140">
        <v>1.55E-2</v>
      </c>
      <c r="R216" s="140">
        <f>Q216*H216</f>
        <v>1.55E-2</v>
      </c>
      <c r="S216" s="140">
        <v>0</v>
      </c>
      <c r="T216" s="141">
        <f>S216*H216</f>
        <v>0</v>
      </c>
      <c r="AR216" s="142" t="s">
        <v>193</v>
      </c>
      <c r="AT216" s="142" t="s">
        <v>189</v>
      </c>
      <c r="AU216" s="142" t="s">
        <v>81</v>
      </c>
      <c r="AY216" s="17" t="s">
        <v>131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138</v>
      </c>
      <c r="BM216" s="142" t="s">
        <v>320</v>
      </c>
    </row>
    <row r="217" spans="2:65" s="1" customFormat="1">
      <c r="B217" s="32"/>
      <c r="D217" s="144" t="s">
        <v>140</v>
      </c>
      <c r="F217" s="145" t="s">
        <v>319</v>
      </c>
      <c r="I217" s="146"/>
      <c r="L217" s="32"/>
      <c r="M217" s="147"/>
      <c r="T217" s="53"/>
      <c r="AT217" s="17" t="s">
        <v>140</v>
      </c>
      <c r="AU217" s="17" t="s">
        <v>81</v>
      </c>
    </row>
    <row r="218" spans="2:65" s="12" customFormat="1">
      <c r="B218" s="151"/>
      <c r="D218" s="144" t="s">
        <v>146</v>
      </c>
      <c r="E218" s="152" t="s">
        <v>19</v>
      </c>
      <c r="F218" s="153" t="s">
        <v>321</v>
      </c>
      <c r="H218" s="154">
        <v>1</v>
      </c>
      <c r="I218" s="155"/>
      <c r="L218" s="151"/>
      <c r="M218" s="156"/>
      <c r="T218" s="157"/>
      <c r="AT218" s="152" t="s">
        <v>146</v>
      </c>
      <c r="AU218" s="152" t="s">
        <v>81</v>
      </c>
      <c r="AV218" s="12" t="s">
        <v>81</v>
      </c>
      <c r="AW218" s="12" t="s">
        <v>33</v>
      </c>
      <c r="AX218" s="12" t="s">
        <v>79</v>
      </c>
      <c r="AY218" s="152" t="s">
        <v>131</v>
      </c>
    </row>
    <row r="219" spans="2:65" s="1" customFormat="1" ht="16.5" customHeight="1">
      <c r="B219" s="32"/>
      <c r="C219" s="131" t="s">
        <v>322</v>
      </c>
      <c r="D219" s="131" t="s">
        <v>133</v>
      </c>
      <c r="E219" s="132" t="s">
        <v>323</v>
      </c>
      <c r="F219" s="133" t="s">
        <v>324</v>
      </c>
      <c r="G219" s="134" t="s">
        <v>291</v>
      </c>
      <c r="H219" s="135">
        <v>6</v>
      </c>
      <c r="I219" s="136"/>
      <c r="J219" s="137">
        <f>ROUND(I219*H219,2)</f>
        <v>0</v>
      </c>
      <c r="K219" s="133" t="s">
        <v>137</v>
      </c>
      <c r="L219" s="32"/>
      <c r="M219" s="138" t="s">
        <v>19</v>
      </c>
      <c r="N219" s="139" t="s">
        <v>43</v>
      </c>
      <c r="P219" s="140">
        <f>O219*H219</f>
        <v>0</v>
      </c>
      <c r="Q219" s="140">
        <v>0.11241</v>
      </c>
      <c r="R219" s="140">
        <f>Q219*H219</f>
        <v>0.67445999999999995</v>
      </c>
      <c r="S219" s="140">
        <v>0</v>
      </c>
      <c r="T219" s="141">
        <f>S219*H219</f>
        <v>0</v>
      </c>
      <c r="AR219" s="142" t="s">
        <v>138</v>
      </c>
      <c r="AT219" s="142" t="s">
        <v>133</v>
      </c>
      <c r="AU219" s="142" t="s">
        <v>81</v>
      </c>
      <c r="AY219" s="17" t="s">
        <v>131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138</v>
      </c>
      <c r="BM219" s="142" t="s">
        <v>325</v>
      </c>
    </row>
    <row r="220" spans="2:65" s="1" customFormat="1">
      <c r="B220" s="32"/>
      <c r="D220" s="144" t="s">
        <v>140</v>
      </c>
      <c r="F220" s="145" t="s">
        <v>326</v>
      </c>
      <c r="I220" s="146"/>
      <c r="L220" s="32"/>
      <c r="M220" s="147"/>
      <c r="T220" s="53"/>
      <c r="AT220" s="17" t="s">
        <v>140</v>
      </c>
      <c r="AU220" s="17" t="s">
        <v>81</v>
      </c>
    </row>
    <row r="221" spans="2:65" s="1" customFormat="1">
      <c r="B221" s="32"/>
      <c r="D221" s="148" t="s">
        <v>142</v>
      </c>
      <c r="F221" s="149" t="s">
        <v>327</v>
      </c>
      <c r="I221" s="146"/>
      <c r="L221" s="32"/>
      <c r="M221" s="147"/>
      <c r="T221" s="53"/>
      <c r="AT221" s="17" t="s">
        <v>142</v>
      </c>
      <c r="AU221" s="17" t="s">
        <v>81</v>
      </c>
    </row>
    <row r="222" spans="2:65" s="1" customFormat="1" ht="97.5">
      <c r="B222" s="32"/>
      <c r="D222" s="144" t="s">
        <v>144</v>
      </c>
      <c r="F222" s="150" t="s">
        <v>328</v>
      </c>
      <c r="I222" s="146"/>
      <c r="L222" s="32"/>
      <c r="M222" s="147"/>
      <c r="T222" s="53"/>
      <c r="AT222" s="17" t="s">
        <v>144</v>
      </c>
      <c r="AU222" s="17" t="s">
        <v>81</v>
      </c>
    </row>
    <row r="223" spans="2:65" s="12" customFormat="1">
      <c r="B223" s="151"/>
      <c r="D223" s="144" t="s">
        <v>146</v>
      </c>
      <c r="E223" s="152" t="s">
        <v>19</v>
      </c>
      <c r="F223" s="153" t="s">
        <v>329</v>
      </c>
      <c r="H223" s="154">
        <v>6</v>
      </c>
      <c r="I223" s="155"/>
      <c r="L223" s="151"/>
      <c r="M223" s="156"/>
      <c r="T223" s="157"/>
      <c r="AT223" s="152" t="s">
        <v>146</v>
      </c>
      <c r="AU223" s="152" t="s">
        <v>81</v>
      </c>
      <c r="AV223" s="12" t="s">
        <v>81</v>
      </c>
      <c r="AW223" s="12" t="s">
        <v>33</v>
      </c>
      <c r="AX223" s="12" t="s">
        <v>79</v>
      </c>
      <c r="AY223" s="152" t="s">
        <v>131</v>
      </c>
    </row>
    <row r="224" spans="2:65" s="1" customFormat="1" ht="16.5" customHeight="1">
      <c r="B224" s="32"/>
      <c r="C224" s="165" t="s">
        <v>330</v>
      </c>
      <c r="D224" s="165" t="s">
        <v>189</v>
      </c>
      <c r="E224" s="166" t="s">
        <v>331</v>
      </c>
      <c r="F224" s="167" t="s">
        <v>332</v>
      </c>
      <c r="G224" s="168" t="s">
        <v>291</v>
      </c>
      <c r="H224" s="169">
        <v>6</v>
      </c>
      <c r="I224" s="170"/>
      <c r="J224" s="171">
        <f>ROUND(I224*H224,2)</f>
        <v>0</v>
      </c>
      <c r="K224" s="167" t="s">
        <v>137</v>
      </c>
      <c r="L224" s="172"/>
      <c r="M224" s="173" t="s">
        <v>19</v>
      </c>
      <c r="N224" s="174" t="s">
        <v>43</v>
      </c>
      <c r="P224" s="140">
        <f>O224*H224</f>
        <v>0</v>
      </c>
      <c r="Q224" s="140">
        <v>6.1000000000000004E-3</v>
      </c>
      <c r="R224" s="140">
        <f>Q224*H224</f>
        <v>3.6600000000000001E-2</v>
      </c>
      <c r="S224" s="140">
        <v>0</v>
      </c>
      <c r="T224" s="141">
        <f>S224*H224</f>
        <v>0</v>
      </c>
      <c r="AR224" s="142" t="s">
        <v>193</v>
      </c>
      <c r="AT224" s="142" t="s">
        <v>189</v>
      </c>
      <c r="AU224" s="142" t="s">
        <v>81</v>
      </c>
      <c r="AY224" s="17" t="s">
        <v>131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79</v>
      </c>
      <c r="BK224" s="143">
        <f>ROUND(I224*H224,2)</f>
        <v>0</v>
      </c>
      <c r="BL224" s="17" t="s">
        <v>138</v>
      </c>
      <c r="BM224" s="142" t="s">
        <v>333</v>
      </c>
    </row>
    <row r="225" spans="2:65" s="1" customFormat="1">
      <c r="B225" s="32"/>
      <c r="D225" s="144" t="s">
        <v>140</v>
      </c>
      <c r="F225" s="145" t="s">
        <v>332</v>
      </c>
      <c r="I225" s="146"/>
      <c r="L225" s="32"/>
      <c r="M225" s="147"/>
      <c r="T225" s="53"/>
      <c r="AT225" s="17" t="s">
        <v>140</v>
      </c>
      <c r="AU225" s="17" t="s">
        <v>81</v>
      </c>
    </row>
    <row r="226" spans="2:65" s="12" customFormat="1">
      <c r="B226" s="151"/>
      <c r="D226" s="144" t="s">
        <v>146</v>
      </c>
      <c r="E226" s="152" t="s">
        <v>19</v>
      </c>
      <c r="F226" s="153" t="s">
        <v>179</v>
      </c>
      <c r="H226" s="154">
        <v>6</v>
      </c>
      <c r="I226" s="155"/>
      <c r="L226" s="151"/>
      <c r="M226" s="156"/>
      <c r="T226" s="157"/>
      <c r="AT226" s="152" t="s">
        <v>146</v>
      </c>
      <c r="AU226" s="152" t="s">
        <v>81</v>
      </c>
      <c r="AV226" s="12" t="s">
        <v>81</v>
      </c>
      <c r="AW226" s="12" t="s">
        <v>33</v>
      </c>
      <c r="AX226" s="12" t="s">
        <v>79</v>
      </c>
      <c r="AY226" s="152" t="s">
        <v>131</v>
      </c>
    </row>
    <row r="227" spans="2:65" s="1" customFormat="1" ht="16.5" customHeight="1">
      <c r="B227" s="32"/>
      <c r="C227" s="165" t="s">
        <v>334</v>
      </c>
      <c r="D227" s="165" t="s">
        <v>189</v>
      </c>
      <c r="E227" s="166" t="s">
        <v>335</v>
      </c>
      <c r="F227" s="167" t="s">
        <v>336</v>
      </c>
      <c r="G227" s="168" t="s">
        <v>291</v>
      </c>
      <c r="H227" s="169">
        <v>6</v>
      </c>
      <c r="I227" s="170"/>
      <c r="J227" s="171">
        <f>ROUND(I227*H227,2)</f>
        <v>0</v>
      </c>
      <c r="K227" s="167" t="s">
        <v>137</v>
      </c>
      <c r="L227" s="172"/>
      <c r="M227" s="173" t="s">
        <v>19</v>
      </c>
      <c r="N227" s="174" t="s">
        <v>43</v>
      </c>
      <c r="P227" s="140">
        <f>O227*H227</f>
        <v>0</v>
      </c>
      <c r="Q227" s="140">
        <v>3.0000000000000001E-3</v>
      </c>
      <c r="R227" s="140">
        <f>Q227*H227</f>
        <v>1.8000000000000002E-2</v>
      </c>
      <c r="S227" s="140">
        <v>0</v>
      </c>
      <c r="T227" s="141">
        <f>S227*H227</f>
        <v>0</v>
      </c>
      <c r="AR227" s="142" t="s">
        <v>193</v>
      </c>
      <c r="AT227" s="142" t="s">
        <v>189</v>
      </c>
      <c r="AU227" s="142" t="s">
        <v>81</v>
      </c>
      <c r="AY227" s="17" t="s">
        <v>131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79</v>
      </c>
      <c r="BK227" s="143">
        <f>ROUND(I227*H227,2)</f>
        <v>0</v>
      </c>
      <c r="BL227" s="17" t="s">
        <v>138</v>
      </c>
      <c r="BM227" s="142" t="s">
        <v>337</v>
      </c>
    </row>
    <row r="228" spans="2:65" s="1" customFormat="1">
      <c r="B228" s="32"/>
      <c r="D228" s="144" t="s">
        <v>140</v>
      </c>
      <c r="F228" s="145" t="s">
        <v>336</v>
      </c>
      <c r="I228" s="146"/>
      <c r="L228" s="32"/>
      <c r="M228" s="147"/>
      <c r="T228" s="53"/>
      <c r="AT228" s="17" t="s">
        <v>140</v>
      </c>
      <c r="AU228" s="17" t="s">
        <v>81</v>
      </c>
    </row>
    <row r="229" spans="2:65" s="12" customFormat="1">
      <c r="B229" s="151"/>
      <c r="D229" s="144" t="s">
        <v>146</v>
      </c>
      <c r="E229" s="152" t="s">
        <v>19</v>
      </c>
      <c r="F229" s="153" t="s">
        <v>179</v>
      </c>
      <c r="H229" s="154">
        <v>6</v>
      </c>
      <c r="I229" s="155"/>
      <c r="L229" s="151"/>
      <c r="M229" s="156"/>
      <c r="T229" s="157"/>
      <c r="AT229" s="152" t="s">
        <v>146</v>
      </c>
      <c r="AU229" s="152" t="s">
        <v>81</v>
      </c>
      <c r="AV229" s="12" t="s">
        <v>81</v>
      </c>
      <c r="AW229" s="12" t="s">
        <v>33</v>
      </c>
      <c r="AX229" s="12" t="s">
        <v>79</v>
      </c>
      <c r="AY229" s="152" t="s">
        <v>131</v>
      </c>
    </row>
    <row r="230" spans="2:65" s="1" customFormat="1" ht="16.5" customHeight="1">
      <c r="B230" s="32"/>
      <c r="C230" s="165" t="s">
        <v>338</v>
      </c>
      <c r="D230" s="165" t="s">
        <v>189</v>
      </c>
      <c r="E230" s="166" t="s">
        <v>339</v>
      </c>
      <c r="F230" s="167" t="s">
        <v>340</v>
      </c>
      <c r="G230" s="168" t="s">
        <v>291</v>
      </c>
      <c r="H230" s="169">
        <v>18</v>
      </c>
      <c r="I230" s="170"/>
      <c r="J230" s="171">
        <f>ROUND(I230*H230,2)</f>
        <v>0</v>
      </c>
      <c r="K230" s="167" t="s">
        <v>137</v>
      </c>
      <c r="L230" s="172"/>
      <c r="M230" s="173" t="s">
        <v>19</v>
      </c>
      <c r="N230" s="174" t="s">
        <v>43</v>
      </c>
      <c r="P230" s="140">
        <f>O230*H230</f>
        <v>0</v>
      </c>
      <c r="Q230" s="140">
        <v>3.5E-4</v>
      </c>
      <c r="R230" s="140">
        <f>Q230*H230</f>
        <v>6.3E-3</v>
      </c>
      <c r="S230" s="140">
        <v>0</v>
      </c>
      <c r="T230" s="141">
        <f>S230*H230</f>
        <v>0</v>
      </c>
      <c r="AR230" s="142" t="s">
        <v>193</v>
      </c>
      <c r="AT230" s="142" t="s">
        <v>189</v>
      </c>
      <c r="AU230" s="142" t="s">
        <v>81</v>
      </c>
      <c r="AY230" s="17" t="s">
        <v>131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138</v>
      </c>
      <c r="BM230" s="142" t="s">
        <v>341</v>
      </c>
    </row>
    <row r="231" spans="2:65" s="1" customFormat="1">
      <c r="B231" s="32"/>
      <c r="D231" s="144" t="s">
        <v>140</v>
      </c>
      <c r="F231" s="145" t="s">
        <v>340</v>
      </c>
      <c r="I231" s="146"/>
      <c r="L231" s="32"/>
      <c r="M231" s="147"/>
      <c r="T231" s="53"/>
      <c r="AT231" s="17" t="s">
        <v>140</v>
      </c>
      <c r="AU231" s="17" t="s">
        <v>81</v>
      </c>
    </row>
    <row r="232" spans="2:65" s="12" customFormat="1">
      <c r="B232" s="151"/>
      <c r="D232" s="144" t="s">
        <v>146</v>
      </c>
      <c r="E232" s="152" t="s">
        <v>19</v>
      </c>
      <c r="F232" s="153" t="s">
        <v>342</v>
      </c>
      <c r="H232" s="154">
        <v>18</v>
      </c>
      <c r="I232" s="155"/>
      <c r="L232" s="151"/>
      <c r="M232" s="156"/>
      <c r="T232" s="157"/>
      <c r="AT232" s="152" t="s">
        <v>146</v>
      </c>
      <c r="AU232" s="152" t="s">
        <v>81</v>
      </c>
      <c r="AV232" s="12" t="s">
        <v>81</v>
      </c>
      <c r="AW232" s="12" t="s">
        <v>33</v>
      </c>
      <c r="AX232" s="12" t="s">
        <v>79</v>
      </c>
      <c r="AY232" s="152" t="s">
        <v>131</v>
      </c>
    </row>
    <row r="233" spans="2:65" s="1" customFormat="1" ht="16.5" customHeight="1">
      <c r="B233" s="32"/>
      <c r="C233" s="165" t="s">
        <v>343</v>
      </c>
      <c r="D233" s="165" t="s">
        <v>189</v>
      </c>
      <c r="E233" s="166" t="s">
        <v>344</v>
      </c>
      <c r="F233" s="167" t="s">
        <v>345</v>
      </c>
      <c r="G233" s="168" t="s">
        <v>291</v>
      </c>
      <c r="H233" s="169">
        <v>6</v>
      </c>
      <c r="I233" s="170"/>
      <c r="J233" s="171">
        <f>ROUND(I233*H233,2)</f>
        <v>0</v>
      </c>
      <c r="K233" s="167" t="s">
        <v>137</v>
      </c>
      <c r="L233" s="172"/>
      <c r="M233" s="173" t="s">
        <v>19</v>
      </c>
      <c r="N233" s="174" t="s">
        <v>43</v>
      </c>
      <c r="P233" s="140">
        <f>O233*H233</f>
        <v>0</v>
      </c>
      <c r="Q233" s="140">
        <v>1E-4</v>
      </c>
      <c r="R233" s="140">
        <f>Q233*H233</f>
        <v>6.0000000000000006E-4</v>
      </c>
      <c r="S233" s="140">
        <v>0</v>
      </c>
      <c r="T233" s="141">
        <f>S233*H233</f>
        <v>0</v>
      </c>
      <c r="AR233" s="142" t="s">
        <v>193</v>
      </c>
      <c r="AT233" s="142" t="s">
        <v>189</v>
      </c>
      <c r="AU233" s="142" t="s">
        <v>81</v>
      </c>
      <c r="AY233" s="17" t="s">
        <v>131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138</v>
      </c>
      <c r="BM233" s="142" t="s">
        <v>346</v>
      </c>
    </row>
    <row r="234" spans="2:65" s="1" customFormat="1">
      <c r="B234" s="32"/>
      <c r="D234" s="144" t="s">
        <v>140</v>
      </c>
      <c r="F234" s="145" t="s">
        <v>345</v>
      </c>
      <c r="I234" s="146"/>
      <c r="L234" s="32"/>
      <c r="M234" s="147"/>
      <c r="T234" s="53"/>
      <c r="AT234" s="17" t="s">
        <v>140</v>
      </c>
      <c r="AU234" s="17" t="s">
        <v>81</v>
      </c>
    </row>
    <row r="235" spans="2:65" s="12" customFormat="1">
      <c r="B235" s="151"/>
      <c r="D235" s="144" t="s">
        <v>146</v>
      </c>
      <c r="E235" s="152" t="s">
        <v>19</v>
      </c>
      <c r="F235" s="153" t="s">
        <v>179</v>
      </c>
      <c r="H235" s="154">
        <v>6</v>
      </c>
      <c r="I235" s="155"/>
      <c r="L235" s="151"/>
      <c r="M235" s="156"/>
      <c r="T235" s="157"/>
      <c r="AT235" s="152" t="s">
        <v>146</v>
      </c>
      <c r="AU235" s="152" t="s">
        <v>81</v>
      </c>
      <c r="AV235" s="12" t="s">
        <v>81</v>
      </c>
      <c r="AW235" s="12" t="s">
        <v>33</v>
      </c>
      <c r="AX235" s="12" t="s">
        <v>79</v>
      </c>
      <c r="AY235" s="152" t="s">
        <v>131</v>
      </c>
    </row>
    <row r="236" spans="2:65" s="1" customFormat="1" ht="16.5" customHeight="1">
      <c r="B236" s="32"/>
      <c r="C236" s="131" t="s">
        <v>347</v>
      </c>
      <c r="D236" s="131" t="s">
        <v>133</v>
      </c>
      <c r="E236" s="132" t="s">
        <v>348</v>
      </c>
      <c r="F236" s="133" t="s">
        <v>349</v>
      </c>
      <c r="G236" s="134" t="s">
        <v>173</v>
      </c>
      <c r="H236" s="135">
        <v>30</v>
      </c>
      <c r="I236" s="136"/>
      <c r="J236" s="137">
        <f>ROUND(I236*H236,2)</f>
        <v>0</v>
      </c>
      <c r="K236" s="133" t="s">
        <v>137</v>
      </c>
      <c r="L236" s="32"/>
      <c r="M236" s="138" t="s">
        <v>19</v>
      </c>
      <c r="N236" s="139" t="s">
        <v>43</v>
      </c>
      <c r="P236" s="140">
        <f>O236*H236</f>
        <v>0</v>
      </c>
      <c r="Q236" s="140">
        <v>2.1000000000000001E-4</v>
      </c>
      <c r="R236" s="140">
        <f>Q236*H236</f>
        <v>6.3E-3</v>
      </c>
      <c r="S236" s="140">
        <v>0</v>
      </c>
      <c r="T236" s="141">
        <f>S236*H236</f>
        <v>0</v>
      </c>
      <c r="AR236" s="142" t="s">
        <v>138</v>
      </c>
      <c r="AT236" s="142" t="s">
        <v>133</v>
      </c>
      <c r="AU236" s="142" t="s">
        <v>81</v>
      </c>
      <c r="AY236" s="17" t="s">
        <v>131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79</v>
      </c>
      <c r="BK236" s="143">
        <f>ROUND(I236*H236,2)</f>
        <v>0</v>
      </c>
      <c r="BL236" s="17" t="s">
        <v>138</v>
      </c>
      <c r="BM236" s="142" t="s">
        <v>350</v>
      </c>
    </row>
    <row r="237" spans="2:65" s="1" customFormat="1">
      <c r="B237" s="32"/>
      <c r="D237" s="144" t="s">
        <v>140</v>
      </c>
      <c r="F237" s="145" t="s">
        <v>351</v>
      </c>
      <c r="I237" s="146"/>
      <c r="L237" s="32"/>
      <c r="M237" s="147"/>
      <c r="T237" s="53"/>
      <c r="AT237" s="17" t="s">
        <v>140</v>
      </c>
      <c r="AU237" s="17" t="s">
        <v>81</v>
      </c>
    </row>
    <row r="238" spans="2:65" s="1" customFormat="1">
      <c r="B238" s="32"/>
      <c r="D238" s="148" t="s">
        <v>142</v>
      </c>
      <c r="F238" s="149" t="s">
        <v>352</v>
      </c>
      <c r="I238" s="146"/>
      <c r="L238" s="32"/>
      <c r="M238" s="147"/>
      <c r="T238" s="53"/>
      <c r="AT238" s="17" t="s">
        <v>142</v>
      </c>
      <c r="AU238" s="17" t="s">
        <v>81</v>
      </c>
    </row>
    <row r="239" spans="2:65" s="1" customFormat="1" ht="107.25">
      <c r="B239" s="32"/>
      <c r="D239" s="144" t="s">
        <v>144</v>
      </c>
      <c r="F239" s="150" t="s">
        <v>353</v>
      </c>
      <c r="I239" s="146"/>
      <c r="L239" s="32"/>
      <c r="M239" s="147"/>
      <c r="T239" s="53"/>
      <c r="AT239" s="17" t="s">
        <v>144</v>
      </c>
      <c r="AU239" s="17" t="s">
        <v>81</v>
      </c>
    </row>
    <row r="240" spans="2:65" s="12" customFormat="1">
      <c r="B240" s="151"/>
      <c r="D240" s="144" t="s">
        <v>146</v>
      </c>
      <c r="E240" s="152" t="s">
        <v>19</v>
      </c>
      <c r="F240" s="153" t="s">
        <v>354</v>
      </c>
      <c r="H240" s="154">
        <v>30</v>
      </c>
      <c r="I240" s="155"/>
      <c r="L240" s="151"/>
      <c r="M240" s="156"/>
      <c r="T240" s="157"/>
      <c r="AT240" s="152" t="s">
        <v>146</v>
      </c>
      <c r="AU240" s="152" t="s">
        <v>81</v>
      </c>
      <c r="AV240" s="12" t="s">
        <v>81</v>
      </c>
      <c r="AW240" s="12" t="s">
        <v>33</v>
      </c>
      <c r="AX240" s="12" t="s">
        <v>79</v>
      </c>
      <c r="AY240" s="152" t="s">
        <v>131</v>
      </c>
    </row>
    <row r="241" spans="2:65" s="1" customFormat="1" ht="16.5" customHeight="1">
      <c r="B241" s="32"/>
      <c r="C241" s="131" t="s">
        <v>355</v>
      </c>
      <c r="D241" s="131" t="s">
        <v>133</v>
      </c>
      <c r="E241" s="132" t="s">
        <v>356</v>
      </c>
      <c r="F241" s="133" t="s">
        <v>357</v>
      </c>
      <c r="G241" s="134" t="s">
        <v>173</v>
      </c>
      <c r="H241" s="135">
        <v>68.5</v>
      </c>
      <c r="I241" s="136"/>
      <c r="J241" s="137">
        <f>ROUND(I241*H241,2)</f>
        <v>0</v>
      </c>
      <c r="K241" s="133" t="s">
        <v>137</v>
      </c>
      <c r="L241" s="32"/>
      <c r="M241" s="138" t="s">
        <v>19</v>
      </c>
      <c r="N241" s="139" t="s">
        <v>43</v>
      </c>
      <c r="P241" s="140">
        <f>O241*H241</f>
        <v>0</v>
      </c>
      <c r="Q241" s="140">
        <v>1.1E-4</v>
      </c>
      <c r="R241" s="140">
        <f>Q241*H241</f>
        <v>7.535E-3</v>
      </c>
      <c r="S241" s="140">
        <v>0</v>
      </c>
      <c r="T241" s="141">
        <f>S241*H241</f>
        <v>0</v>
      </c>
      <c r="AR241" s="142" t="s">
        <v>138</v>
      </c>
      <c r="AT241" s="142" t="s">
        <v>133</v>
      </c>
      <c r="AU241" s="142" t="s">
        <v>81</v>
      </c>
      <c r="AY241" s="17" t="s">
        <v>131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138</v>
      </c>
      <c r="BM241" s="142" t="s">
        <v>358</v>
      </c>
    </row>
    <row r="242" spans="2:65" s="1" customFormat="1">
      <c r="B242" s="32"/>
      <c r="D242" s="144" t="s">
        <v>140</v>
      </c>
      <c r="F242" s="145" t="s">
        <v>359</v>
      </c>
      <c r="I242" s="146"/>
      <c r="L242" s="32"/>
      <c r="M242" s="147"/>
      <c r="T242" s="53"/>
      <c r="AT242" s="17" t="s">
        <v>140</v>
      </c>
      <c r="AU242" s="17" t="s">
        <v>81</v>
      </c>
    </row>
    <row r="243" spans="2:65" s="1" customFormat="1">
      <c r="B243" s="32"/>
      <c r="D243" s="148" t="s">
        <v>142</v>
      </c>
      <c r="F243" s="149" t="s">
        <v>360</v>
      </c>
      <c r="I243" s="146"/>
      <c r="L243" s="32"/>
      <c r="M243" s="147"/>
      <c r="T243" s="53"/>
      <c r="AT243" s="17" t="s">
        <v>142</v>
      </c>
      <c r="AU243" s="17" t="s">
        <v>81</v>
      </c>
    </row>
    <row r="244" spans="2:65" s="1" customFormat="1" ht="107.25">
      <c r="B244" s="32"/>
      <c r="D244" s="144" t="s">
        <v>144</v>
      </c>
      <c r="F244" s="150" t="s">
        <v>353</v>
      </c>
      <c r="I244" s="146"/>
      <c r="L244" s="32"/>
      <c r="M244" s="147"/>
      <c r="T244" s="53"/>
      <c r="AT244" s="17" t="s">
        <v>144</v>
      </c>
      <c r="AU244" s="17" t="s">
        <v>81</v>
      </c>
    </row>
    <row r="245" spans="2:65" s="12" customFormat="1">
      <c r="B245" s="151"/>
      <c r="D245" s="144" t="s">
        <v>146</v>
      </c>
      <c r="E245" s="152" t="s">
        <v>19</v>
      </c>
      <c r="F245" s="153" t="s">
        <v>361</v>
      </c>
      <c r="H245" s="154">
        <v>48.2</v>
      </c>
      <c r="I245" s="155"/>
      <c r="L245" s="151"/>
      <c r="M245" s="156"/>
      <c r="T245" s="157"/>
      <c r="AT245" s="152" t="s">
        <v>146</v>
      </c>
      <c r="AU245" s="152" t="s">
        <v>81</v>
      </c>
      <c r="AV245" s="12" t="s">
        <v>81</v>
      </c>
      <c r="AW245" s="12" t="s">
        <v>33</v>
      </c>
      <c r="AX245" s="12" t="s">
        <v>72</v>
      </c>
      <c r="AY245" s="152" t="s">
        <v>131</v>
      </c>
    </row>
    <row r="246" spans="2:65" s="12" customFormat="1">
      <c r="B246" s="151"/>
      <c r="D246" s="144" t="s">
        <v>146</v>
      </c>
      <c r="E246" s="152" t="s">
        <v>19</v>
      </c>
      <c r="F246" s="153" t="s">
        <v>362</v>
      </c>
      <c r="H246" s="154">
        <v>20.3</v>
      </c>
      <c r="I246" s="155"/>
      <c r="L246" s="151"/>
      <c r="M246" s="156"/>
      <c r="T246" s="157"/>
      <c r="AT246" s="152" t="s">
        <v>146</v>
      </c>
      <c r="AU246" s="152" t="s">
        <v>81</v>
      </c>
      <c r="AV246" s="12" t="s">
        <v>81</v>
      </c>
      <c r="AW246" s="12" t="s">
        <v>33</v>
      </c>
      <c r="AX246" s="12" t="s">
        <v>72</v>
      </c>
      <c r="AY246" s="152" t="s">
        <v>131</v>
      </c>
    </row>
    <row r="247" spans="2:65" s="13" customFormat="1">
      <c r="B247" s="158"/>
      <c r="D247" s="144" t="s">
        <v>146</v>
      </c>
      <c r="E247" s="159" t="s">
        <v>19</v>
      </c>
      <c r="F247" s="160" t="s">
        <v>169</v>
      </c>
      <c r="H247" s="161">
        <v>68.5</v>
      </c>
      <c r="I247" s="162"/>
      <c r="L247" s="158"/>
      <c r="M247" s="163"/>
      <c r="T247" s="164"/>
      <c r="AT247" s="159" t="s">
        <v>146</v>
      </c>
      <c r="AU247" s="159" t="s">
        <v>81</v>
      </c>
      <c r="AV247" s="13" t="s">
        <v>138</v>
      </c>
      <c r="AW247" s="13" t="s">
        <v>33</v>
      </c>
      <c r="AX247" s="13" t="s">
        <v>79</v>
      </c>
      <c r="AY247" s="159" t="s">
        <v>131</v>
      </c>
    </row>
    <row r="248" spans="2:65" s="1" customFormat="1" ht="16.5" customHeight="1">
      <c r="B248" s="32"/>
      <c r="C248" s="131" t="s">
        <v>363</v>
      </c>
      <c r="D248" s="131" t="s">
        <v>133</v>
      </c>
      <c r="E248" s="132" t="s">
        <v>364</v>
      </c>
      <c r="F248" s="133" t="s">
        <v>365</v>
      </c>
      <c r="G248" s="134" t="s">
        <v>136</v>
      </c>
      <c r="H248" s="135">
        <v>58.2</v>
      </c>
      <c r="I248" s="136"/>
      <c r="J248" s="137">
        <f>ROUND(I248*H248,2)</f>
        <v>0</v>
      </c>
      <c r="K248" s="133" t="s">
        <v>137</v>
      </c>
      <c r="L248" s="32"/>
      <c r="M248" s="138" t="s">
        <v>19</v>
      </c>
      <c r="N248" s="139" t="s">
        <v>43</v>
      </c>
      <c r="P248" s="140">
        <f>O248*H248</f>
        <v>0</v>
      </c>
      <c r="Q248" s="140">
        <v>8.4999999999999995E-4</v>
      </c>
      <c r="R248" s="140">
        <f>Q248*H248</f>
        <v>4.947E-2</v>
      </c>
      <c r="S248" s="140">
        <v>0</v>
      </c>
      <c r="T248" s="141">
        <f>S248*H248</f>
        <v>0</v>
      </c>
      <c r="AR248" s="142" t="s">
        <v>138</v>
      </c>
      <c r="AT248" s="142" t="s">
        <v>133</v>
      </c>
      <c r="AU248" s="142" t="s">
        <v>81</v>
      </c>
      <c r="AY248" s="17" t="s">
        <v>131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138</v>
      </c>
      <c r="BM248" s="142" t="s">
        <v>366</v>
      </c>
    </row>
    <row r="249" spans="2:65" s="1" customFormat="1">
      <c r="B249" s="32"/>
      <c r="D249" s="144" t="s">
        <v>140</v>
      </c>
      <c r="F249" s="145" t="s">
        <v>367</v>
      </c>
      <c r="I249" s="146"/>
      <c r="L249" s="32"/>
      <c r="M249" s="147"/>
      <c r="T249" s="53"/>
      <c r="AT249" s="17" t="s">
        <v>140</v>
      </c>
      <c r="AU249" s="17" t="s">
        <v>81</v>
      </c>
    </row>
    <row r="250" spans="2:65" s="1" customFormat="1">
      <c r="B250" s="32"/>
      <c r="D250" s="148" t="s">
        <v>142</v>
      </c>
      <c r="F250" s="149" t="s">
        <v>368</v>
      </c>
      <c r="I250" s="146"/>
      <c r="L250" s="32"/>
      <c r="M250" s="147"/>
      <c r="T250" s="53"/>
      <c r="AT250" s="17" t="s">
        <v>142</v>
      </c>
      <c r="AU250" s="17" t="s">
        <v>81</v>
      </c>
    </row>
    <row r="251" spans="2:65" s="1" customFormat="1" ht="107.25">
      <c r="B251" s="32"/>
      <c r="D251" s="144" t="s">
        <v>144</v>
      </c>
      <c r="F251" s="150" t="s">
        <v>353</v>
      </c>
      <c r="I251" s="146"/>
      <c r="L251" s="32"/>
      <c r="M251" s="147"/>
      <c r="T251" s="53"/>
      <c r="AT251" s="17" t="s">
        <v>144</v>
      </c>
      <c r="AU251" s="17" t="s">
        <v>81</v>
      </c>
    </row>
    <row r="252" spans="2:65" s="12" customFormat="1">
      <c r="B252" s="151"/>
      <c r="D252" s="144" t="s">
        <v>146</v>
      </c>
      <c r="E252" s="152" t="s">
        <v>19</v>
      </c>
      <c r="F252" s="153" t="s">
        <v>369</v>
      </c>
      <c r="H252" s="154">
        <v>5</v>
      </c>
      <c r="I252" s="155"/>
      <c r="L252" s="151"/>
      <c r="M252" s="156"/>
      <c r="T252" s="157"/>
      <c r="AT252" s="152" t="s">
        <v>146</v>
      </c>
      <c r="AU252" s="152" t="s">
        <v>81</v>
      </c>
      <c r="AV252" s="12" t="s">
        <v>81</v>
      </c>
      <c r="AW252" s="12" t="s">
        <v>33</v>
      </c>
      <c r="AX252" s="12" t="s">
        <v>72</v>
      </c>
      <c r="AY252" s="152" t="s">
        <v>131</v>
      </c>
    </row>
    <row r="253" spans="2:65" s="12" customFormat="1">
      <c r="B253" s="151"/>
      <c r="D253" s="144" t="s">
        <v>146</v>
      </c>
      <c r="E253" s="152" t="s">
        <v>19</v>
      </c>
      <c r="F253" s="153" t="s">
        <v>370</v>
      </c>
      <c r="H253" s="154">
        <v>42</v>
      </c>
      <c r="I253" s="155"/>
      <c r="L253" s="151"/>
      <c r="M253" s="156"/>
      <c r="T253" s="157"/>
      <c r="AT253" s="152" t="s">
        <v>146</v>
      </c>
      <c r="AU253" s="152" t="s">
        <v>81</v>
      </c>
      <c r="AV253" s="12" t="s">
        <v>81</v>
      </c>
      <c r="AW253" s="12" t="s">
        <v>33</v>
      </c>
      <c r="AX253" s="12" t="s">
        <v>72</v>
      </c>
      <c r="AY253" s="152" t="s">
        <v>131</v>
      </c>
    </row>
    <row r="254" spans="2:65" s="12" customFormat="1">
      <c r="B254" s="151"/>
      <c r="D254" s="144" t="s">
        <v>146</v>
      </c>
      <c r="E254" s="152" t="s">
        <v>19</v>
      </c>
      <c r="F254" s="153" t="s">
        <v>371</v>
      </c>
      <c r="H254" s="154">
        <v>11.2</v>
      </c>
      <c r="I254" s="155"/>
      <c r="L254" s="151"/>
      <c r="M254" s="156"/>
      <c r="T254" s="157"/>
      <c r="AT254" s="152" t="s">
        <v>146</v>
      </c>
      <c r="AU254" s="152" t="s">
        <v>81</v>
      </c>
      <c r="AV254" s="12" t="s">
        <v>81</v>
      </c>
      <c r="AW254" s="12" t="s">
        <v>33</v>
      </c>
      <c r="AX254" s="12" t="s">
        <v>72</v>
      </c>
      <c r="AY254" s="152" t="s">
        <v>131</v>
      </c>
    </row>
    <row r="255" spans="2:65" s="13" customFormat="1">
      <c r="B255" s="158"/>
      <c r="D255" s="144" t="s">
        <v>146</v>
      </c>
      <c r="E255" s="159" t="s">
        <v>19</v>
      </c>
      <c r="F255" s="160" t="s">
        <v>169</v>
      </c>
      <c r="H255" s="161">
        <v>58.2</v>
      </c>
      <c r="I255" s="162"/>
      <c r="L255" s="158"/>
      <c r="M255" s="163"/>
      <c r="T255" s="164"/>
      <c r="AT255" s="159" t="s">
        <v>146</v>
      </c>
      <c r="AU255" s="159" t="s">
        <v>81</v>
      </c>
      <c r="AV255" s="13" t="s">
        <v>138</v>
      </c>
      <c r="AW255" s="13" t="s">
        <v>33</v>
      </c>
      <c r="AX255" s="13" t="s">
        <v>79</v>
      </c>
      <c r="AY255" s="159" t="s">
        <v>131</v>
      </c>
    </row>
    <row r="256" spans="2:65" s="1" customFormat="1" ht="16.5" customHeight="1">
      <c r="B256" s="32"/>
      <c r="C256" s="131" t="s">
        <v>372</v>
      </c>
      <c r="D256" s="131" t="s">
        <v>133</v>
      </c>
      <c r="E256" s="132" t="s">
        <v>373</v>
      </c>
      <c r="F256" s="133" t="s">
        <v>374</v>
      </c>
      <c r="G256" s="134" t="s">
        <v>136</v>
      </c>
      <c r="H256" s="135">
        <v>66</v>
      </c>
      <c r="I256" s="136"/>
      <c r="J256" s="137">
        <f>ROUND(I256*H256,2)</f>
        <v>0</v>
      </c>
      <c r="K256" s="133" t="s">
        <v>19</v>
      </c>
      <c r="L256" s="32"/>
      <c r="M256" s="138" t="s">
        <v>19</v>
      </c>
      <c r="N256" s="139" t="s">
        <v>43</v>
      </c>
      <c r="P256" s="140">
        <f>O256*H256</f>
        <v>0</v>
      </c>
      <c r="Q256" s="140">
        <v>1.4499999999999999E-3</v>
      </c>
      <c r="R256" s="140">
        <f>Q256*H256</f>
        <v>9.5699999999999993E-2</v>
      </c>
      <c r="S256" s="140">
        <v>0</v>
      </c>
      <c r="T256" s="141">
        <f>S256*H256</f>
        <v>0</v>
      </c>
      <c r="AR256" s="142" t="s">
        <v>138</v>
      </c>
      <c r="AT256" s="142" t="s">
        <v>133</v>
      </c>
      <c r="AU256" s="142" t="s">
        <v>81</v>
      </c>
      <c r="AY256" s="17" t="s">
        <v>131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79</v>
      </c>
      <c r="BK256" s="143">
        <f>ROUND(I256*H256,2)</f>
        <v>0</v>
      </c>
      <c r="BL256" s="17" t="s">
        <v>138</v>
      </c>
      <c r="BM256" s="142" t="s">
        <v>375</v>
      </c>
    </row>
    <row r="257" spans="2:65" s="1" customFormat="1">
      <c r="B257" s="32"/>
      <c r="D257" s="144" t="s">
        <v>140</v>
      </c>
      <c r="F257" s="145" t="s">
        <v>376</v>
      </c>
      <c r="I257" s="146"/>
      <c r="L257" s="32"/>
      <c r="M257" s="147"/>
      <c r="T257" s="53"/>
      <c r="AT257" s="17" t="s">
        <v>140</v>
      </c>
      <c r="AU257" s="17" t="s">
        <v>81</v>
      </c>
    </row>
    <row r="258" spans="2:65" s="1" customFormat="1" ht="107.25">
      <c r="B258" s="32"/>
      <c r="D258" s="144" t="s">
        <v>144</v>
      </c>
      <c r="F258" s="150" t="s">
        <v>353</v>
      </c>
      <c r="I258" s="146"/>
      <c r="L258" s="32"/>
      <c r="M258" s="147"/>
      <c r="T258" s="53"/>
      <c r="AT258" s="17" t="s">
        <v>144</v>
      </c>
      <c r="AU258" s="17" t="s">
        <v>81</v>
      </c>
    </row>
    <row r="259" spans="2:65" s="12" customFormat="1">
      <c r="B259" s="151"/>
      <c r="D259" s="144" t="s">
        <v>146</v>
      </c>
      <c r="E259" s="152" t="s">
        <v>19</v>
      </c>
      <c r="F259" s="153" t="s">
        <v>377</v>
      </c>
      <c r="H259" s="154">
        <v>66</v>
      </c>
      <c r="I259" s="155"/>
      <c r="L259" s="151"/>
      <c r="M259" s="156"/>
      <c r="T259" s="157"/>
      <c r="AT259" s="152" t="s">
        <v>146</v>
      </c>
      <c r="AU259" s="152" t="s">
        <v>81</v>
      </c>
      <c r="AV259" s="12" t="s">
        <v>81</v>
      </c>
      <c r="AW259" s="12" t="s">
        <v>33</v>
      </c>
      <c r="AX259" s="12" t="s">
        <v>79</v>
      </c>
      <c r="AY259" s="152" t="s">
        <v>131</v>
      </c>
    </row>
    <row r="260" spans="2:65" s="1" customFormat="1" ht="16.5" customHeight="1">
      <c r="B260" s="32"/>
      <c r="C260" s="131" t="s">
        <v>378</v>
      </c>
      <c r="D260" s="131" t="s">
        <v>133</v>
      </c>
      <c r="E260" s="132" t="s">
        <v>379</v>
      </c>
      <c r="F260" s="133" t="s">
        <v>380</v>
      </c>
      <c r="G260" s="134" t="s">
        <v>173</v>
      </c>
      <c r="H260" s="135">
        <v>7</v>
      </c>
      <c r="I260" s="136"/>
      <c r="J260" s="137">
        <f>ROUND(I260*H260,2)</f>
        <v>0</v>
      </c>
      <c r="K260" s="133" t="s">
        <v>137</v>
      </c>
      <c r="L260" s="32"/>
      <c r="M260" s="138" t="s">
        <v>19</v>
      </c>
      <c r="N260" s="139" t="s">
        <v>43</v>
      </c>
      <c r="P260" s="140">
        <f>O260*H260</f>
        <v>0</v>
      </c>
      <c r="Q260" s="140">
        <v>1.3999999999999999E-4</v>
      </c>
      <c r="R260" s="140">
        <f>Q260*H260</f>
        <v>9.7999999999999997E-4</v>
      </c>
      <c r="S260" s="140">
        <v>0</v>
      </c>
      <c r="T260" s="141">
        <f>S260*H260</f>
        <v>0</v>
      </c>
      <c r="AR260" s="142" t="s">
        <v>138</v>
      </c>
      <c r="AT260" s="142" t="s">
        <v>133</v>
      </c>
      <c r="AU260" s="142" t="s">
        <v>81</v>
      </c>
      <c r="AY260" s="17" t="s">
        <v>131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138</v>
      </c>
      <c r="BM260" s="142" t="s">
        <v>381</v>
      </c>
    </row>
    <row r="261" spans="2:65" s="1" customFormat="1">
      <c r="B261" s="32"/>
      <c r="D261" s="144" t="s">
        <v>140</v>
      </c>
      <c r="F261" s="145" t="s">
        <v>382</v>
      </c>
      <c r="I261" s="146"/>
      <c r="L261" s="32"/>
      <c r="M261" s="147"/>
      <c r="T261" s="53"/>
      <c r="AT261" s="17" t="s">
        <v>140</v>
      </c>
      <c r="AU261" s="17" t="s">
        <v>81</v>
      </c>
    </row>
    <row r="262" spans="2:65" s="1" customFormat="1">
      <c r="B262" s="32"/>
      <c r="D262" s="148" t="s">
        <v>142</v>
      </c>
      <c r="F262" s="149" t="s">
        <v>383</v>
      </c>
      <c r="I262" s="146"/>
      <c r="L262" s="32"/>
      <c r="M262" s="147"/>
      <c r="T262" s="53"/>
      <c r="AT262" s="17" t="s">
        <v>142</v>
      </c>
      <c r="AU262" s="17" t="s">
        <v>81</v>
      </c>
    </row>
    <row r="263" spans="2:65" s="1" customFormat="1" ht="68.25">
      <c r="B263" s="32"/>
      <c r="D263" s="144" t="s">
        <v>144</v>
      </c>
      <c r="F263" s="150" t="s">
        <v>384</v>
      </c>
      <c r="I263" s="146"/>
      <c r="L263" s="32"/>
      <c r="M263" s="147"/>
      <c r="T263" s="53"/>
      <c r="AT263" s="17" t="s">
        <v>144</v>
      </c>
      <c r="AU263" s="17" t="s">
        <v>81</v>
      </c>
    </row>
    <row r="264" spans="2:65" s="12" customFormat="1">
      <c r="B264" s="151"/>
      <c r="D264" s="144" t="s">
        <v>146</v>
      </c>
      <c r="E264" s="152" t="s">
        <v>19</v>
      </c>
      <c r="F264" s="153" t="s">
        <v>188</v>
      </c>
      <c r="H264" s="154">
        <v>7</v>
      </c>
      <c r="I264" s="155"/>
      <c r="L264" s="151"/>
      <c r="M264" s="156"/>
      <c r="T264" s="157"/>
      <c r="AT264" s="152" t="s">
        <v>146</v>
      </c>
      <c r="AU264" s="152" t="s">
        <v>81</v>
      </c>
      <c r="AV264" s="12" t="s">
        <v>81</v>
      </c>
      <c r="AW264" s="12" t="s">
        <v>33</v>
      </c>
      <c r="AX264" s="12" t="s">
        <v>79</v>
      </c>
      <c r="AY264" s="152" t="s">
        <v>131</v>
      </c>
    </row>
    <row r="265" spans="2:65" s="1" customFormat="1" ht="16.5" customHeight="1">
      <c r="B265" s="32"/>
      <c r="C265" s="131" t="s">
        <v>385</v>
      </c>
      <c r="D265" s="131" t="s">
        <v>133</v>
      </c>
      <c r="E265" s="132" t="s">
        <v>386</v>
      </c>
      <c r="F265" s="133" t="s">
        <v>387</v>
      </c>
      <c r="G265" s="134" t="s">
        <v>173</v>
      </c>
      <c r="H265" s="135">
        <v>105.5</v>
      </c>
      <c r="I265" s="136"/>
      <c r="J265" s="137">
        <f>ROUND(I265*H265,2)</f>
        <v>0</v>
      </c>
      <c r="K265" s="133" t="s">
        <v>137</v>
      </c>
      <c r="L265" s="32"/>
      <c r="M265" s="138" t="s">
        <v>19</v>
      </c>
      <c r="N265" s="139" t="s">
        <v>43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138</v>
      </c>
      <c r="AT265" s="142" t="s">
        <v>133</v>
      </c>
      <c r="AU265" s="142" t="s">
        <v>81</v>
      </c>
      <c r="AY265" s="17" t="s">
        <v>131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79</v>
      </c>
      <c r="BK265" s="143">
        <f>ROUND(I265*H265,2)</f>
        <v>0</v>
      </c>
      <c r="BL265" s="17" t="s">
        <v>138</v>
      </c>
      <c r="BM265" s="142" t="s">
        <v>388</v>
      </c>
    </row>
    <row r="266" spans="2:65" s="1" customFormat="1">
      <c r="B266" s="32"/>
      <c r="D266" s="144" t="s">
        <v>140</v>
      </c>
      <c r="F266" s="145" t="s">
        <v>389</v>
      </c>
      <c r="I266" s="146"/>
      <c r="L266" s="32"/>
      <c r="M266" s="147"/>
      <c r="T266" s="53"/>
      <c r="AT266" s="17" t="s">
        <v>140</v>
      </c>
      <c r="AU266" s="17" t="s">
        <v>81</v>
      </c>
    </row>
    <row r="267" spans="2:65" s="1" customFormat="1">
      <c r="B267" s="32"/>
      <c r="D267" s="148" t="s">
        <v>142</v>
      </c>
      <c r="F267" s="149" t="s">
        <v>390</v>
      </c>
      <c r="I267" s="146"/>
      <c r="L267" s="32"/>
      <c r="M267" s="147"/>
      <c r="T267" s="53"/>
      <c r="AT267" s="17" t="s">
        <v>142</v>
      </c>
      <c r="AU267" s="17" t="s">
        <v>81</v>
      </c>
    </row>
    <row r="268" spans="2:65" s="1" customFormat="1" ht="48.75">
      <c r="B268" s="32"/>
      <c r="D268" s="144" t="s">
        <v>144</v>
      </c>
      <c r="F268" s="150" t="s">
        <v>391</v>
      </c>
      <c r="I268" s="146"/>
      <c r="L268" s="32"/>
      <c r="M268" s="147"/>
      <c r="T268" s="53"/>
      <c r="AT268" s="17" t="s">
        <v>144</v>
      </c>
      <c r="AU268" s="17" t="s">
        <v>81</v>
      </c>
    </row>
    <row r="269" spans="2:65" s="12" customFormat="1">
      <c r="B269" s="151"/>
      <c r="D269" s="144" t="s">
        <v>146</v>
      </c>
      <c r="E269" s="152" t="s">
        <v>19</v>
      </c>
      <c r="F269" s="153" t="s">
        <v>392</v>
      </c>
      <c r="H269" s="154">
        <v>105.5</v>
      </c>
      <c r="I269" s="155"/>
      <c r="L269" s="151"/>
      <c r="M269" s="156"/>
      <c r="T269" s="157"/>
      <c r="AT269" s="152" t="s">
        <v>146</v>
      </c>
      <c r="AU269" s="152" t="s">
        <v>81</v>
      </c>
      <c r="AV269" s="12" t="s">
        <v>81</v>
      </c>
      <c r="AW269" s="12" t="s">
        <v>33</v>
      </c>
      <c r="AX269" s="12" t="s">
        <v>79</v>
      </c>
      <c r="AY269" s="152" t="s">
        <v>131</v>
      </c>
    </row>
    <row r="270" spans="2:65" s="1" customFormat="1" ht="16.5" customHeight="1">
      <c r="B270" s="32"/>
      <c r="C270" s="131" t="s">
        <v>393</v>
      </c>
      <c r="D270" s="131" t="s">
        <v>133</v>
      </c>
      <c r="E270" s="132" t="s">
        <v>394</v>
      </c>
      <c r="F270" s="133" t="s">
        <v>395</v>
      </c>
      <c r="G270" s="134" t="s">
        <v>136</v>
      </c>
      <c r="H270" s="135">
        <v>121.2</v>
      </c>
      <c r="I270" s="136"/>
      <c r="J270" s="137">
        <f>ROUND(I270*H270,2)</f>
        <v>0</v>
      </c>
      <c r="K270" s="133" t="s">
        <v>137</v>
      </c>
      <c r="L270" s="32"/>
      <c r="M270" s="138" t="s">
        <v>19</v>
      </c>
      <c r="N270" s="139" t="s">
        <v>43</v>
      </c>
      <c r="P270" s="140">
        <f>O270*H270</f>
        <v>0</v>
      </c>
      <c r="Q270" s="140">
        <v>1.0000000000000001E-5</v>
      </c>
      <c r="R270" s="140">
        <f>Q270*H270</f>
        <v>1.2120000000000002E-3</v>
      </c>
      <c r="S270" s="140">
        <v>0</v>
      </c>
      <c r="T270" s="141">
        <f>S270*H270</f>
        <v>0</v>
      </c>
      <c r="AR270" s="142" t="s">
        <v>138</v>
      </c>
      <c r="AT270" s="142" t="s">
        <v>133</v>
      </c>
      <c r="AU270" s="142" t="s">
        <v>81</v>
      </c>
      <c r="AY270" s="17" t="s">
        <v>131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79</v>
      </c>
      <c r="BK270" s="143">
        <f>ROUND(I270*H270,2)</f>
        <v>0</v>
      </c>
      <c r="BL270" s="17" t="s">
        <v>138</v>
      </c>
      <c r="BM270" s="142" t="s">
        <v>396</v>
      </c>
    </row>
    <row r="271" spans="2:65" s="1" customFormat="1">
      <c r="B271" s="32"/>
      <c r="D271" s="144" t="s">
        <v>140</v>
      </c>
      <c r="F271" s="145" t="s">
        <v>397</v>
      </c>
      <c r="I271" s="146"/>
      <c r="L271" s="32"/>
      <c r="M271" s="147"/>
      <c r="T271" s="53"/>
      <c r="AT271" s="17" t="s">
        <v>140</v>
      </c>
      <c r="AU271" s="17" t="s">
        <v>81</v>
      </c>
    </row>
    <row r="272" spans="2:65" s="1" customFormat="1">
      <c r="B272" s="32"/>
      <c r="D272" s="148" t="s">
        <v>142</v>
      </c>
      <c r="F272" s="149" t="s">
        <v>398</v>
      </c>
      <c r="I272" s="146"/>
      <c r="L272" s="32"/>
      <c r="M272" s="147"/>
      <c r="T272" s="53"/>
      <c r="AT272" s="17" t="s">
        <v>142</v>
      </c>
      <c r="AU272" s="17" t="s">
        <v>81</v>
      </c>
    </row>
    <row r="273" spans="2:65" s="1" customFormat="1" ht="48.75">
      <c r="B273" s="32"/>
      <c r="D273" s="144" t="s">
        <v>144</v>
      </c>
      <c r="F273" s="150" t="s">
        <v>391</v>
      </c>
      <c r="I273" s="146"/>
      <c r="L273" s="32"/>
      <c r="M273" s="147"/>
      <c r="T273" s="53"/>
      <c r="AT273" s="17" t="s">
        <v>144</v>
      </c>
      <c r="AU273" s="17" t="s">
        <v>81</v>
      </c>
    </row>
    <row r="274" spans="2:65" s="12" customFormat="1">
      <c r="B274" s="151"/>
      <c r="D274" s="144" t="s">
        <v>146</v>
      </c>
      <c r="E274" s="152" t="s">
        <v>19</v>
      </c>
      <c r="F274" s="153" t="s">
        <v>399</v>
      </c>
      <c r="H274" s="154">
        <v>121.2</v>
      </c>
      <c r="I274" s="155"/>
      <c r="L274" s="151"/>
      <c r="M274" s="156"/>
      <c r="T274" s="157"/>
      <c r="AT274" s="152" t="s">
        <v>146</v>
      </c>
      <c r="AU274" s="152" t="s">
        <v>81</v>
      </c>
      <c r="AV274" s="12" t="s">
        <v>81</v>
      </c>
      <c r="AW274" s="12" t="s">
        <v>33</v>
      </c>
      <c r="AX274" s="12" t="s">
        <v>79</v>
      </c>
      <c r="AY274" s="152" t="s">
        <v>131</v>
      </c>
    </row>
    <row r="275" spans="2:65" s="1" customFormat="1" ht="16.5" customHeight="1">
      <c r="B275" s="32"/>
      <c r="C275" s="131" t="s">
        <v>400</v>
      </c>
      <c r="D275" s="131" t="s">
        <v>133</v>
      </c>
      <c r="E275" s="132" t="s">
        <v>401</v>
      </c>
      <c r="F275" s="133" t="s">
        <v>402</v>
      </c>
      <c r="G275" s="134" t="s">
        <v>173</v>
      </c>
      <c r="H275" s="135">
        <v>478</v>
      </c>
      <c r="I275" s="136"/>
      <c r="J275" s="137">
        <f>ROUND(I275*H275,2)</f>
        <v>0</v>
      </c>
      <c r="K275" s="133" t="s">
        <v>137</v>
      </c>
      <c r="L275" s="32"/>
      <c r="M275" s="138" t="s">
        <v>19</v>
      </c>
      <c r="N275" s="139" t="s">
        <v>43</v>
      </c>
      <c r="P275" s="140">
        <f>O275*H275</f>
        <v>0</v>
      </c>
      <c r="Q275" s="140">
        <v>7.1900000000000006E-2</v>
      </c>
      <c r="R275" s="140">
        <f>Q275*H275</f>
        <v>34.368200000000002</v>
      </c>
      <c r="S275" s="140">
        <v>0</v>
      </c>
      <c r="T275" s="141">
        <f>S275*H275</f>
        <v>0</v>
      </c>
      <c r="AR275" s="142" t="s">
        <v>138</v>
      </c>
      <c r="AT275" s="142" t="s">
        <v>133</v>
      </c>
      <c r="AU275" s="142" t="s">
        <v>81</v>
      </c>
      <c r="AY275" s="17" t="s">
        <v>131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79</v>
      </c>
      <c r="BK275" s="143">
        <f>ROUND(I275*H275,2)</f>
        <v>0</v>
      </c>
      <c r="BL275" s="17" t="s">
        <v>138</v>
      </c>
      <c r="BM275" s="142" t="s">
        <v>403</v>
      </c>
    </row>
    <row r="276" spans="2:65" s="1" customFormat="1" ht="19.5">
      <c r="B276" s="32"/>
      <c r="D276" s="144" t="s">
        <v>140</v>
      </c>
      <c r="F276" s="145" t="s">
        <v>404</v>
      </c>
      <c r="I276" s="146"/>
      <c r="L276" s="32"/>
      <c r="M276" s="147"/>
      <c r="T276" s="53"/>
      <c r="AT276" s="17" t="s">
        <v>140</v>
      </c>
      <c r="AU276" s="17" t="s">
        <v>81</v>
      </c>
    </row>
    <row r="277" spans="2:65" s="1" customFormat="1">
      <c r="B277" s="32"/>
      <c r="D277" s="148" t="s">
        <v>142</v>
      </c>
      <c r="F277" s="149" t="s">
        <v>405</v>
      </c>
      <c r="I277" s="146"/>
      <c r="L277" s="32"/>
      <c r="M277" s="147"/>
      <c r="T277" s="53"/>
      <c r="AT277" s="17" t="s">
        <v>142</v>
      </c>
      <c r="AU277" s="17" t="s">
        <v>81</v>
      </c>
    </row>
    <row r="278" spans="2:65" s="1" customFormat="1" ht="117">
      <c r="B278" s="32"/>
      <c r="D278" s="144" t="s">
        <v>144</v>
      </c>
      <c r="F278" s="150" t="s">
        <v>406</v>
      </c>
      <c r="I278" s="146"/>
      <c r="L278" s="32"/>
      <c r="M278" s="147"/>
      <c r="T278" s="53"/>
      <c r="AT278" s="17" t="s">
        <v>144</v>
      </c>
      <c r="AU278" s="17" t="s">
        <v>81</v>
      </c>
    </row>
    <row r="279" spans="2:65" s="12" customFormat="1">
      <c r="B279" s="151"/>
      <c r="D279" s="144" t="s">
        <v>146</v>
      </c>
      <c r="E279" s="152" t="s">
        <v>19</v>
      </c>
      <c r="F279" s="153" t="s">
        <v>407</v>
      </c>
      <c r="H279" s="154">
        <v>478</v>
      </c>
      <c r="I279" s="155"/>
      <c r="L279" s="151"/>
      <c r="M279" s="156"/>
      <c r="T279" s="157"/>
      <c r="AT279" s="152" t="s">
        <v>146</v>
      </c>
      <c r="AU279" s="152" t="s">
        <v>81</v>
      </c>
      <c r="AV279" s="12" t="s">
        <v>81</v>
      </c>
      <c r="AW279" s="12" t="s">
        <v>33</v>
      </c>
      <c r="AX279" s="12" t="s">
        <v>79</v>
      </c>
      <c r="AY279" s="152" t="s">
        <v>131</v>
      </c>
    </row>
    <row r="280" spans="2:65" s="1" customFormat="1" ht="16.5" customHeight="1">
      <c r="B280" s="32"/>
      <c r="C280" s="165" t="s">
        <v>408</v>
      </c>
      <c r="D280" s="165" t="s">
        <v>189</v>
      </c>
      <c r="E280" s="166" t="s">
        <v>409</v>
      </c>
      <c r="F280" s="167" t="s">
        <v>410</v>
      </c>
      <c r="G280" s="168" t="s">
        <v>136</v>
      </c>
      <c r="H280" s="169">
        <v>3.94</v>
      </c>
      <c r="I280" s="170"/>
      <c r="J280" s="171">
        <f>ROUND(I280*H280,2)</f>
        <v>0</v>
      </c>
      <c r="K280" s="167" t="s">
        <v>137</v>
      </c>
      <c r="L280" s="172"/>
      <c r="M280" s="173" t="s">
        <v>19</v>
      </c>
      <c r="N280" s="174" t="s">
        <v>43</v>
      </c>
      <c r="P280" s="140">
        <f>O280*H280</f>
        <v>0</v>
      </c>
      <c r="Q280" s="140">
        <v>0.222</v>
      </c>
      <c r="R280" s="140">
        <f>Q280*H280</f>
        <v>0.87468000000000001</v>
      </c>
      <c r="S280" s="140">
        <v>0</v>
      </c>
      <c r="T280" s="141">
        <f>S280*H280</f>
        <v>0</v>
      </c>
      <c r="AR280" s="142" t="s">
        <v>193</v>
      </c>
      <c r="AT280" s="142" t="s">
        <v>189</v>
      </c>
      <c r="AU280" s="142" t="s">
        <v>81</v>
      </c>
      <c r="AY280" s="17" t="s">
        <v>131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79</v>
      </c>
      <c r="BK280" s="143">
        <f>ROUND(I280*H280,2)</f>
        <v>0</v>
      </c>
      <c r="BL280" s="17" t="s">
        <v>138</v>
      </c>
      <c r="BM280" s="142" t="s">
        <v>411</v>
      </c>
    </row>
    <row r="281" spans="2:65" s="1" customFormat="1">
      <c r="B281" s="32"/>
      <c r="D281" s="144" t="s">
        <v>140</v>
      </c>
      <c r="F281" s="145" t="s">
        <v>410</v>
      </c>
      <c r="I281" s="146"/>
      <c r="L281" s="32"/>
      <c r="M281" s="147"/>
      <c r="T281" s="53"/>
      <c r="AT281" s="17" t="s">
        <v>140</v>
      </c>
      <c r="AU281" s="17" t="s">
        <v>81</v>
      </c>
    </row>
    <row r="282" spans="2:65" s="12" customFormat="1">
      <c r="B282" s="151"/>
      <c r="D282" s="144" t="s">
        <v>146</v>
      </c>
      <c r="E282" s="152" t="s">
        <v>19</v>
      </c>
      <c r="F282" s="153" t="s">
        <v>412</v>
      </c>
      <c r="H282" s="154">
        <v>3.94</v>
      </c>
      <c r="I282" s="155"/>
      <c r="L282" s="151"/>
      <c r="M282" s="156"/>
      <c r="T282" s="157"/>
      <c r="AT282" s="152" t="s">
        <v>146</v>
      </c>
      <c r="AU282" s="152" t="s">
        <v>81</v>
      </c>
      <c r="AV282" s="12" t="s">
        <v>81</v>
      </c>
      <c r="AW282" s="12" t="s">
        <v>33</v>
      </c>
      <c r="AX282" s="12" t="s">
        <v>79</v>
      </c>
      <c r="AY282" s="152" t="s">
        <v>131</v>
      </c>
    </row>
    <row r="283" spans="2:65" s="1" customFormat="1" ht="16.5" customHeight="1">
      <c r="B283" s="32"/>
      <c r="C283" s="131" t="s">
        <v>413</v>
      </c>
      <c r="D283" s="131" t="s">
        <v>133</v>
      </c>
      <c r="E283" s="132" t="s">
        <v>414</v>
      </c>
      <c r="F283" s="133" t="s">
        <v>415</v>
      </c>
      <c r="G283" s="134" t="s">
        <v>173</v>
      </c>
      <c r="H283" s="135">
        <v>476.7</v>
      </c>
      <c r="I283" s="136"/>
      <c r="J283" s="137">
        <f>ROUND(I283*H283,2)</f>
        <v>0</v>
      </c>
      <c r="K283" s="133" t="s">
        <v>137</v>
      </c>
      <c r="L283" s="32"/>
      <c r="M283" s="138" t="s">
        <v>19</v>
      </c>
      <c r="N283" s="139" t="s">
        <v>43</v>
      </c>
      <c r="P283" s="140">
        <f>O283*H283</f>
        <v>0</v>
      </c>
      <c r="Q283" s="140">
        <v>0.1295</v>
      </c>
      <c r="R283" s="140">
        <f>Q283*H283</f>
        <v>61.73265</v>
      </c>
      <c r="S283" s="140">
        <v>0</v>
      </c>
      <c r="T283" s="141">
        <f>S283*H283</f>
        <v>0</v>
      </c>
      <c r="AR283" s="142" t="s">
        <v>138</v>
      </c>
      <c r="AT283" s="142" t="s">
        <v>133</v>
      </c>
      <c r="AU283" s="142" t="s">
        <v>81</v>
      </c>
      <c r="AY283" s="17" t="s">
        <v>131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79</v>
      </c>
      <c r="BK283" s="143">
        <f>ROUND(I283*H283,2)</f>
        <v>0</v>
      </c>
      <c r="BL283" s="17" t="s">
        <v>138</v>
      </c>
      <c r="BM283" s="142" t="s">
        <v>416</v>
      </c>
    </row>
    <row r="284" spans="2:65" s="1" customFormat="1" ht="19.5">
      <c r="B284" s="32"/>
      <c r="D284" s="144" t="s">
        <v>140</v>
      </c>
      <c r="F284" s="145" t="s">
        <v>417</v>
      </c>
      <c r="I284" s="146"/>
      <c r="L284" s="32"/>
      <c r="M284" s="147"/>
      <c r="T284" s="53"/>
      <c r="AT284" s="17" t="s">
        <v>140</v>
      </c>
      <c r="AU284" s="17" t="s">
        <v>81</v>
      </c>
    </row>
    <row r="285" spans="2:65" s="1" customFormat="1">
      <c r="B285" s="32"/>
      <c r="D285" s="148" t="s">
        <v>142</v>
      </c>
      <c r="F285" s="149" t="s">
        <v>418</v>
      </c>
      <c r="I285" s="146"/>
      <c r="L285" s="32"/>
      <c r="M285" s="147"/>
      <c r="T285" s="53"/>
      <c r="AT285" s="17" t="s">
        <v>142</v>
      </c>
      <c r="AU285" s="17" t="s">
        <v>81</v>
      </c>
    </row>
    <row r="286" spans="2:65" s="1" customFormat="1" ht="97.5">
      <c r="B286" s="32"/>
      <c r="D286" s="144" t="s">
        <v>144</v>
      </c>
      <c r="F286" s="150" t="s">
        <v>419</v>
      </c>
      <c r="I286" s="146"/>
      <c r="L286" s="32"/>
      <c r="M286" s="147"/>
      <c r="T286" s="53"/>
      <c r="AT286" s="17" t="s">
        <v>144</v>
      </c>
      <c r="AU286" s="17" t="s">
        <v>81</v>
      </c>
    </row>
    <row r="287" spans="2:65" s="12" customFormat="1">
      <c r="B287" s="151"/>
      <c r="D287" s="144" t="s">
        <v>146</v>
      </c>
      <c r="E287" s="152" t="s">
        <v>19</v>
      </c>
      <c r="F287" s="153" t="s">
        <v>420</v>
      </c>
      <c r="H287" s="154">
        <v>476.7</v>
      </c>
      <c r="I287" s="155"/>
      <c r="L287" s="151"/>
      <c r="M287" s="156"/>
      <c r="T287" s="157"/>
      <c r="AT287" s="152" t="s">
        <v>146</v>
      </c>
      <c r="AU287" s="152" t="s">
        <v>81</v>
      </c>
      <c r="AV287" s="12" t="s">
        <v>81</v>
      </c>
      <c r="AW287" s="12" t="s">
        <v>33</v>
      </c>
      <c r="AX287" s="12" t="s">
        <v>79</v>
      </c>
      <c r="AY287" s="152" t="s">
        <v>131</v>
      </c>
    </row>
    <row r="288" spans="2:65" s="1" customFormat="1" ht="16.5" customHeight="1">
      <c r="B288" s="32"/>
      <c r="C288" s="165" t="s">
        <v>421</v>
      </c>
      <c r="D288" s="165" t="s">
        <v>189</v>
      </c>
      <c r="E288" s="166" t="s">
        <v>422</v>
      </c>
      <c r="F288" s="167" t="s">
        <v>423</v>
      </c>
      <c r="G288" s="168" t="s">
        <v>173</v>
      </c>
      <c r="H288" s="169">
        <v>487</v>
      </c>
      <c r="I288" s="170"/>
      <c r="J288" s="171">
        <f>ROUND(I288*H288,2)</f>
        <v>0</v>
      </c>
      <c r="K288" s="167" t="s">
        <v>137</v>
      </c>
      <c r="L288" s="172"/>
      <c r="M288" s="173" t="s">
        <v>19</v>
      </c>
      <c r="N288" s="174" t="s">
        <v>43</v>
      </c>
      <c r="P288" s="140">
        <f>O288*H288</f>
        <v>0</v>
      </c>
      <c r="Q288" s="140">
        <v>5.6120000000000003E-2</v>
      </c>
      <c r="R288" s="140">
        <f>Q288*H288</f>
        <v>27.330440000000003</v>
      </c>
      <c r="S288" s="140">
        <v>0</v>
      </c>
      <c r="T288" s="141">
        <f>S288*H288</f>
        <v>0</v>
      </c>
      <c r="AR288" s="142" t="s">
        <v>193</v>
      </c>
      <c r="AT288" s="142" t="s">
        <v>189</v>
      </c>
      <c r="AU288" s="142" t="s">
        <v>81</v>
      </c>
      <c r="AY288" s="17" t="s">
        <v>131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79</v>
      </c>
      <c r="BK288" s="143">
        <f>ROUND(I288*H288,2)</f>
        <v>0</v>
      </c>
      <c r="BL288" s="17" t="s">
        <v>138</v>
      </c>
      <c r="BM288" s="142" t="s">
        <v>424</v>
      </c>
    </row>
    <row r="289" spans="2:65" s="1" customFormat="1">
      <c r="B289" s="32"/>
      <c r="D289" s="144" t="s">
        <v>140</v>
      </c>
      <c r="F289" s="145" t="s">
        <v>423</v>
      </c>
      <c r="I289" s="146"/>
      <c r="L289" s="32"/>
      <c r="M289" s="147"/>
      <c r="T289" s="53"/>
      <c r="AT289" s="17" t="s">
        <v>140</v>
      </c>
      <c r="AU289" s="17" t="s">
        <v>81</v>
      </c>
    </row>
    <row r="290" spans="2:65" s="12" customFormat="1">
      <c r="B290" s="151"/>
      <c r="D290" s="144" t="s">
        <v>146</v>
      </c>
      <c r="E290" s="152" t="s">
        <v>19</v>
      </c>
      <c r="F290" s="153" t="s">
        <v>425</v>
      </c>
      <c r="H290" s="154">
        <v>487</v>
      </c>
      <c r="I290" s="155"/>
      <c r="L290" s="151"/>
      <c r="M290" s="156"/>
      <c r="T290" s="157"/>
      <c r="AT290" s="152" t="s">
        <v>146</v>
      </c>
      <c r="AU290" s="152" t="s">
        <v>81</v>
      </c>
      <c r="AV290" s="12" t="s">
        <v>81</v>
      </c>
      <c r="AW290" s="12" t="s">
        <v>33</v>
      </c>
      <c r="AX290" s="12" t="s">
        <v>79</v>
      </c>
      <c r="AY290" s="152" t="s">
        <v>131</v>
      </c>
    </row>
    <row r="291" spans="2:65" s="1" customFormat="1" ht="16.5" customHeight="1">
      <c r="B291" s="32"/>
      <c r="C291" s="131" t="s">
        <v>426</v>
      </c>
      <c r="D291" s="131" t="s">
        <v>133</v>
      </c>
      <c r="E291" s="132" t="s">
        <v>427</v>
      </c>
      <c r="F291" s="133" t="s">
        <v>428</v>
      </c>
      <c r="G291" s="134" t="s">
        <v>182</v>
      </c>
      <c r="H291" s="135">
        <v>13.888</v>
      </c>
      <c r="I291" s="136"/>
      <c r="J291" s="137">
        <f>ROUND(I291*H291,2)</f>
        <v>0</v>
      </c>
      <c r="K291" s="133" t="s">
        <v>137</v>
      </c>
      <c r="L291" s="32"/>
      <c r="M291" s="138" t="s">
        <v>19</v>
      </c>
      <c r="N291" s="139" t="s">
        <v>43</v>
      </c>
      <c r="P291" s="140">
        <f>O291*H291</f>
        <v>0</v>
      </c>
      <c r="Q291" s="140">
        <v>2.2563399999999998</v>
      </c>
      <c r="R291" s="140">
        <f>Q291*H291</f>
        <v>31.336049919999997</v>
      </c>
      <c r="S291" s="140">
        <v>0</v>
      </c>
      <c r="T291" s="141">
        <f>S291*H291</f>
        <v>0</v>
      </c>
      <c r="AR291" s="142" t="s">
        <v>138</v>
      </c>
      <c r="AT291" s="142" t="s">
        <v>133</v>
      </c>
      <c r="AU291" s="142" t="s">
        <v>81</v>
      </c>
      <c r="AY291" s="17" t="s">
        <v>131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79</v>
      </c>
      <c r="BK291" s="143">
        <f>ROUND(I291*H291,2)</f>
        <v>0</v>
      </c>
      <c r="BL291" s="17" t="s">
        <v>138</v>
      </c>
      <c r="BM291" s="142" t="s">
        <v>429</v>
      </c>
    </row>
    <row r="292" spans="2:65" s="1" customFormat="1">
      <c r="B292" s="32"/>
      <c r="D292" s="144" t="s">
        <v>140</v>
      </c>
      <c r="F292" s="145" t="s">
        <v>430</v>
      </c>
      <c r="I292" s="146"/>
      <c r="L292" s="32"/>
      <c r="M292" s="147"/>
      <c r="T292" s="53"/>
      <c r="AT292" s="17" t="s">
        <v>140</v>
      </c>
      <c r="AU292" s="17" t="s">
        <v>81</v>
      </c>
    </row>
    <row r="293" spans="2:65" s="1" customFormat="1">
      <c r="B293" s="32"/>
      <c r="D293" s="148" t="s">
        <v>142</v>
      </c>
      <c r="F293" s="149" t="s">
        <v>431</v>
      </c>
      <c r="I293" s="146"/>
      <c r="L293" s="32"/>
      <c r="M293" s="147"/>
      <c r="T293" s="53"/>
      <c r="AT293" s="17" t="s">
        <v>142</v>
      </c>
      <c r="AU293" s="17" t="s">
        <v>81</v>
      </c>
    </row>
    <row r="294" spans="2:65" s="14" customFormat="1">
      <c r="B294" s="175"/>
      <c r="D294" s="144" t="s">
        <v>146</v>
      </c>
      <c r="E294" s="176" t="s">
        <v>19</v>
      </c>
      <c r="F294" s="177" t="s">
        <v>432</v>
      </c>
      <c r="H294" s="176" t="s">
        <v>19</v>
      </c>
      <c r="I294" s="178"/>
      <c r="L294" s="175"/>
      <c r="M294" s="179"/>
      <c r="T294" s="180"/>
      <c r="AT294" s="176" t="s">
        <v>146</v>
      </c>
      <c r="AU294" s="176" t="s">
        <v>81</v>
      </c>
      <c r="AV294" s="14" t="s">
        <v>79</v>
      </c>
      <c r="AW294" s="14" t="s">
        <v>33</v>
      </c>
      <c r="AX294" s="14" t="s">
        <v>72</v>
      </c>
      <c r="AY294" s="176" t="s">
        <v>131</v>
      </c>
    </row>
    <row r="295" spans="2:65" s="12" customFormat="1">
      <c r="B295" s="151"/>
      <c r="D295" s="144" t="s">
        <v>146</v>
      </c>
      <c r="E295" s="152" t="s">
        <v>19</v>
      </c>
      <c r="F295" s="153" t="s">
        <v>433</v>
      </c>
      <c r="H295" s="154">
        <v>6.6920000000000002</v>
      </c>
      <c r="I295" s="155"/>
      <c r="L295" s="151"/>
      <c r="M295" s="156"/>
      <c r="T295" s="157"/>
      <c r="AT295" s="152" t="s">
        <v>146</v>
      </c>
      <c r="AU295" s="152" t="s">
        <v>81</v>
      </c>
      <c r="AV295" s="12" t="s">
        <v>81</v>
      </c>
      <c r="AW295" s="12" t="s">
        <v>33</v>
      </c>
      <c r="AX295" s="12" t="s">
        <v>72</v>
      </c>
      <c r="AY295" s="152" t="s">
        <v>131</v>
      </c>
    </row>
    <row r="296" spans="2:65" s="12" customFormat="1">
      <c r="B296" s="151"/>
      <c r="D296" s="144" t="s">
        <v>146</v>
      </c>
      <c r="E296" s="152" t="s">
        <v>19</v>
      </c>
      <c r="F296" s="153" t="s">
        <v>434</v>
      </c>
      <c r="H296" s="154">
        <v>7.1959999999999997</v>
      </c>
      <c r="I296" s="155"/>
      <c r="L296" s="151"/>
      <c r="M296" s="156"/>
      <c r="T296" s="157"/>
      <c r="AT296" s="152" t="s">
        <v>146</v>
      </c>
      <c r="AU296" s="152" t="s">
        <v>81</v>
      </c>
      <c r="AV296" s="12" t="s">
        <v>81</v>
      </c>
      <c r="AW296" s="12" t="s">
        <v>33</v>
      </c>
      <c r="AX296" s="12" t="s">
        <v>72</v>
      </c>
      <c r="AY296" s="152" t="s">
        <v>131</v>
      </c>
    </row>
    <row r="297" spans="2:65" s="13" customFormat="1">
      <c r="B297" s="158"/>
      <c r="D297" s="144" t="s">
        <v>146</v>
      </c>
      <c r="E297" s="159" t="s">
        <v>19</v>
      </c>
      <c r="F297" s="160" t="s">
        <v>169</v>
      </c>
      <c r="H297" s="161">
        <v>13.888</v>
      </c>
      <c r="I297" s="162"/>
      <c r="L297" s="158"/>
      <c r="M297" s="163"/>
      <c r="T297" s="164"/>
      <c r="AT297" s="159" t="s">
        <v>146</v>
      </c>
      <c r="AU297" s="159" t="s">
        <v>81</v>
      </c>
      <c r="AV297" s="13" t="s">
        <v>138</v>
      </c>
      <c r="AW297" s="13" t="s">
        <v>33</v>
      </c>
      <c r="AX297" s="13" t="s">
        <v>79</v>
      </c>
      <c r="AY297" s="159" t="s">
        <v>131</v>
      </c>
    </row>
    <row r="298" spans="2:65" s="1" customFormat="1" ht="16.5" customHeight="1">
      <c r="B298" s="32"/>
      <c r="C298" s="131" t="s">
        <v>435</v>
      </c>
      <c r="D298" s="131" t="s">
        <v>133</v>
      </c>
      <c r="E298" s="132" t="s">
        <v>436</v>
      </c>
      <c r="F298" s="133" t="s">
        <v>437</v>
      </c>
      <c r="G298" s="134" t="s">
        <v>173</v>
      </c>
      <c r="H298" s="135">
        <v>17</v>
      </c>
      <c r="I298" s="136"/>
      <c r="J298" s="137">
        <f>ROUND(I298*H298,2)</f>
        <v>0</v>
      </c>
      <c r="K298" s="133" t="s">
        <v>137</v>
      </c>
      <c r="L298" s="32"/>
      <c r="M298" s="138" t="s">
        <v>19</v>
      </c>
      <c r="N298" s="139" t="s">
        <v>43</v>
      </c>
      <c r="P298" s="140">
        <f>O298*H298</f>
        <v>0</v>
      </c>
      <c r="Q298" s="140">
        <v>0</v>
      </c>
      <c r="R298" s="140">
        <f>Q298*H298</f>
        <v>0</v>
      </c>
      <c r="S298" s="140">
        <v>0</v>
      </c>
      <c r="T298" s="141">
        <f>S298*H298</f>
        <v>0</v>
      </c>
      <c r="AR298" s="142" t="s">
        <v>138</v>
      </c>
      <c r="AT298" s="142" t="s">
        <v>133</v>
      </c>
      <c r="AU298" s="142" t="s">
        <v>81</v>
      </c>
      <c r="AY298" s="17" t="s">
        <v>131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7" t="s">
        <v>79</v>
      </c>
      <c r="BK298" s="143">
        <f>ROUND(I298*H298,2)</f>
        <v>0</v>
      </c>
      <c r="BL298" s="17" t="s">
        <v>138</v>
      </c>
      <c r="BM298" s="142" t="s">
        <v>438</v>
      </c>
    </row>
    <row r="299" spans="2:65" s="1" customFormat="1">
      <c r="B299" s="32"/>
      <c r="D299" s="144" t="s">
        <v>140</v>
      </c>
      <c r="F299" s="145" t="s">
        <v>439</v>
      </c>
      <c r="I299" s="146"/>
      <c r="L299" s="32"/>
      <c r="M299" s="147"/>
      <c r="T299" s="53"/>
      <c r="AT299" s="17" t="s">
        <v>140</v>
      </c>
      <c r="AU299" s="17" t="s">
        <v>81</v>
      </c>
    </row>
    <row r="300" spans="2:65" s="1" customFormat="1">
      <c r="B300" s="32"/>
      <c r="D300" s="148" t="s">
        <v>142</v>
      </c>
      <c r="F300" s="149" t="s">
        <v>440</v>
      </c>
      <c r="I300" s="146"/>
      <c r="L300" s="32"/>
      <c r="M300" s="147"/>
      <c r="T300" s="53"/>
      <c r="AT300" s="17" t="s">
        <v>142</v>
      </c>
      <c r="AU300" s="17" t="s">
        <v>81</v>
      </c>
    </row>
    <row r="301" spans="2:65" s="1" customFormat="1" ht="39">
      <c r="B301" s="32"/>
      <c r="D301" s="144" t="s">
        <v>144</v>
      </c>
      <c r="F301" s="150" t="s">
        <v>441</v>
      </c>
      <c r="I301" s="146"/>
      <c r="L301" s="32"/>
      <c r="M301" s="147"/>
      <c r="T301" s="53"/>
      <c r="AT301" s="17" t="s">
        <v>144</v>
      </c>
      <c r="AU301" s="17" t="s">
        <v>81</v>
      </c>
    </row>
    <row r="302" spans="2:65" s="12" customFormat="1">
      <c r="B302" s="151"/>
      <c r="D302" s="144" t="s">
        <v>146</v>
      </c>
      <c r="E302" s="152" t="s">
        <v>19</v>
      </c>
      <c r="F302" s="153" t="s">
        <v>260</v>
      </c>
      <c r="H302" s="154">
        <v>17</v>
      </c>
      <c r="I302" s="155"/>
      <c r="L302" s="151"/>
      <c r="M302" s="156"/>
      <c r="T302" s="157"/>
      <c r="AT302" s="152" t="s">
        <v>146</v>
      </c>
      <c r="AU302" s="152" t="s">
        <v>81</v>
      </c>
      <c r="AV302" s="12" t="s">
        <v>81</v>
      </c>
      <c r="AW302" s="12" t="s">
        <v>33</v>
      </c>
      <c r="AX302" s="12" t="s">
        <v>79</v>
      </c>
      <c r="AY302" s="152" t="s">
        <v>131</v>
      </c>
    </row>
    <row r="303" spans="2:65" s="1" customFormat="1" ht="16.5" customHeight="1">
      <c r="B303" s="32"/>
      <c r="C303" s="131" t="s">
        <v>442</v>
      </c>
      <c r="D303" s="131" t="s">
        <v>133</v>
      </c>
      <c r="E303" s="132" t="s">
        <v>443</v>
      </c>
      <c r="F303" s="133" t="s">
        <v>444</v>
      </c>
      <c r="G303" s="134" t="s">
        <v>136</v>
      </c>
      <c r="H303" s="135">
        <v>43.86</v>
      </c>
      <c r="I303" s="136"/>
      <c r="J303" s="137">
        <f>ROUND(I303*H303,2)</f>
        <v>0</v>
      </c>
      <c r="K303" s="133" t="s">
        <v>137</v>
      </c>
      <c r="L303" s="32"/>
      <c r="M303" s="138" t="s">
        <v>19</v>
      </c>
      <c r="N303" s="139" t="s">
        <v>43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138</v>
      </c>
      <c r="AT303" s="142" t="s">
        <v>133</v>
      </c>
      <c r="AU303" s="142" t="s">
        <v>81</v>
      </c>
      <c r="AY303" s="17" t="s">
        <v>131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79</v>
      </c>
      <c r="BK303" s="143">
        <f>ROUND(I303*H303,2)</f>
        <v>0</v>
      </c>
      <c r="BL303" s="17" t="s">
        <v>138</v>
      </c>
      <c r="BM303" s="142" t="s">
        <v>445</v>
      </c>
    </row>
    <row r="304" spans="2:65" s="1" customFormat="1" ht="19.5">
      <c r="B304" s="32"/>
      <c r="D304" s="144" t="s">
        <v>140</v>
      </c>
      <c r="F304" s="145" t="s">
        <v>446</v>
      </c>
      <c r="I304" s="146"/>
      <c r="L304" s="32"/>
      <c r="M304" s="147"/>
      <c r="T304" s="53"/>
      <c r="AT304" s="17" t="s">
        <v>140</v>
      </c>
      <c r="AU304" s="17" t="s">
        <v>81</v>
      </c>
    </row>
    <row r="305" spans="2:65" s="1" customFormat="1">
      <c r="B305" s="32"/>
      <c r="D305" s="148" t="s">
        <v>142</v>
      </c>
      <c r="F305" s="149" t="s">
        <v>447</v>
      </c>
      <c r="I305" s="146"/>
      <c r="L305" s="32"/>
      <c r="M305" s="147"/>
      <c r="T305" s="53"/>
      <c r="AT305" s="17" t="s">
        <v>142</v>
      </c>
      <c r="AU305" s="17" t="s">
        <v>81</v>
      </c>
    </row>
    <row r="306" spans="2:65" s="1" customFormat="1" ht="39">
      <c r="B306" s="32"/>
      <c r="D306" s="144" t="s">
        <v>144</v>
      </c>
      <c r="F306" s="150" t="s">
        <v>448</v>
      </c>
      <c r="I306" s="146"/>
      <c r="L306" s="32"/>
      <c r="M306" s="147"/>
      <c r="T306" s="53"/>
      <c r="AT306" s="17" t="s">
        <v>144</v>
      </c>
      <c r="AU306" s="17" t="s">
        <v>81</v>
      </c>
    </row>
    <row r="307" spans="2:65" s="12" customFormat="1">
      <c r="B307" s="151"/>
      <c r="D307" s="144" t="s">
        <v>146</v>
      </c>
      <c r="E307" s="152" t="s">
        <v>19</v>
      </c>
      <c r="F307" s="153" t="s">
        <v>449</v>
      </c>
      <c r="H307" s="154">
        <v>43.86</v>
      </c>
      <c r="I307" s="155"/>
      <c r="L307" s="151"/>
      <c r="M307" s="156"/>
      <c r="T307" s="157"/>
      <c r="AT307" s="152" t="s">
        <v>146</v>
      </c>
      <c r="AU307" s="152" t="s">
        <v>81</v>
      </c>
      <c r="AV307" s="12" t="s">
        <v>81</v>
      </c>
      <c r="AW307" s="12" t="s">
        <v>33</v>
      </c>
      <c r="AX307" s="12" t="s">
        <v>79</v>
      </c>
      <c r="AY307" s="152" t="s">
        <v>131</v>
      </c>
    </row>
    <row r="308" spans="2:65" s="11" customFormat="1" ht="22.9" customHeight="1">
      <c r="B308" s="119"/>
      <c r="D308" s="120" t="s">
        <v>71</v>
      </c>
      <c r="E308" s="129" t="s">
        <v>450</v>
      </c>
      <c r="F308" s="129" t="s">
        <v>451</v>
      </c>
      <c r="I308" s="122"/>
      <c r="J308" s="130">
        <f>BK308</f>
        <v>0</v>
      </c>
      <c r="L308" s="119"/>
      <c r="M308" s="124"/>
      <c r="P308" s="125">
        <f>SUM(P309:P348)</f>
        <v>0</v>
      </c>
      <c r="R308" s="125">
        <f>SUM(R309:R348)</f>
        <v>0</v>
      </c>
      <c r="T308" s="126">
        <f>SUM(T309:T348)</f>
        <v>0</v>
      </c>
      <c r="AR308" s="120" t="s">
        <v>79</v>
      </c>
      <c r="AT308" s="127" t="s">
        <v>71</v>
      </c>
      <c r="AU308" s="127" t="s">
        <v>79</v>
      </c>
      <c r="AY308" s="120" t="s">
        <v>131</v>
      </c>
      <c r="BK308" s="128">
        <f>SUM(BK309:BK348)</f>
        <v>0</v>
      </c>
    </row>
    <row r="309" spans="2:65" s="1" customFormat="1" ht="16.5" customHeight="1">
      <c r="B309" s="32"/>
      <c r="C309" s="131" t="s">
        <v>452</v>
      </c>
      <c r="D309" s="131" t="s">
        <v>133</v>
      </c>
      <c r="E309" s="132" t="s">
        <v>453</v>
      </c>
      <c r="F309" s="133" t="s">
        <v>454</v>
      </c>
      <c r="G309" s="134" t="s">
        <v>192</v>
      </c>
      <c r="H309" s="135">
        <v>8.8719999999999999</v>
      </c>
      <c r="I309" s="136"/>
      <c r="J309" s="137">
        <f>ROUND(I309*H309,2)</f>
        <v>0</v>
      </c>
      <c r="K309" s="133" t="s">
        <v>137</v>
      </c>
      <c r="L309" s="32"/>
      <c r="M309" s="138" t="s">
        <v>19</v>
      </c>
      <c r="N309" s="139" t="s">
        <v>43</v>
      </c>
      <c r="P309" s="140">
        <f>O309*H309</f>
        <v>0</v>
      </c>
      <c r="Q309" s="140">
        <v>0</v>
      </c>
      <c r="R309" s="140">
        <f>Q309*H309</f>
        <v>0</v>
      </c>
      <c r="S309" s="140">
        <v>0</v>
      </c>
      <c r="T309" s="141">
        <f>S309*H309</f>
        <v>0</v>
      </c>
      <c r="AR309" s="142" t="s">
        <v>138</v>
      </c>
      <c r="AT309" s="142" t="s">
        <v>133</v>
      </c>
      <c r="AU309" s="142" t="s">
        <v>81</v>
      </c>
      <c r="AY309" s="17" t="s">
        <v>131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138</v>
      </c>
      <c r="BM309" s="142" t="s">
        <v>455</v>
      </c>
    </row>
    <row r="310" spans="2:65" s="1" customFormat="1">
      <c r="B310" s="32"/>
      <c r="D310" s="144" t="s">
        <v>140</v>
      </c>
      <c r="F310" s="145" t="s">
        <v>456</v>
      </c>
      <c r="I310" s="146"/>
      <c r="L310" s="32"/>
      <c r="M310" s="147"/>
      <c r="T310" s="53"/>
      <c r="AT310" s="17" t="s">
        <v>140</v>
      </c>
      <c r="AU310" s="17" t="s">
        <v>81</v>
      </c>
    </row>
    <row r="311" spans="2:65" s="1" customFormat="1">
      <c r="B311" s="32"/>
      <c r="D311" s="148" t="s">
        <v>142</v>
      </c>
      <c r="F311" s="149" t="s">
        <v>457</v>
      </c>
      <c r="I311" s="146"/>
      <c r="L311" s="32"/>
      <c r="M311" s="147"/>
      <c r="T311" s="53"/>
      <c r="AT311" s="17" t="s">
        <v>142</v>
      </c>
      <c r="AU311" s="17" t="s">
        <v>81</v>
      </c>
    </row>
    <row r="312" spans="2:65" s="1" customFormat="1" ht="58.5">
      <c r="B312" s="32"/>
      <c r="D312" s="144" t="s">
        <v>144</v>
      </c>
      <c r="F312" s="150" t="s">
        <v>458</v>
      </c>
      <c r="I312" s="146"/>
      <c r="L312" s="32"/>
      <c r="M312" s="147"/>
      <c r="T312" s="53"/>
      <c r="AT312" s="17" t="s">
        <v>144</v>
      </c>
      <c r="AU312" s="17" t="s">
        <v>81</v>
      </c>
    </row>
    <row r="313" spans="2:65" s="12" customFormat="1">
      <c r="B313" s="151"/>
      <c r="D313" s="144" t="s">
        <v>146</v>
      </c>
      <c r="E313" s="152" t="s">
        <v>19</v>
      </c>
      <c r="F313" s="153" t="s">
        <v>459</v>
      </c>
      <c r="H313" s="154">
        <v>8.8719999999999999</v>
      </c>
      <c r="I313" s="155"/>
      <c r="L313" s="151"/>
      <c r="M313" s="156"/>
      <c r="T313" s="157"/>
      <c r="AT313" s="152" t="s">
        <v>146</v>
      </c>
      <c r="AU313" s="152" t="s">
        <v>81</v>
      </c>
      <c r="AV313" s="12" t="s">
        <v>81</v>
      </c>
      <c r="AW313" s="12" t="s">
        <v>33</v>
      </c>
      <c r="AX313" s="12" t="s">
        <v>79</v>
      </c>
      <c r="AY313" s="152" t="s">
        <v>131</v>
      </c>
    </row>
    <row r="314" spans="2:65" s="1" customFormat="1" ht="16.5" customHeight="1">
      <c r="B314" s="32"/>
      <c r="C314" s="131" t="s">
        <v>460</v>
      </c>
      <c r="D314" s="131" t="s">
        <v>133</v>
      </c>
      <c r="E314" s="132" t="s">
        <v>461</v>
      </c>
      <c r="F314" s="133" t="s">
        <v>462</v>
      </c>
      <c r="G314" s="134" t="s">
        <v>192</v>
      </c>
      <c r="H314" s="135">
        <v>8.8719999999999999</v>
      </c>
      <c r="I314" s="136"/>
      <c r="J314" s="137">
        <f>ROUND(I314*H314,2)</f>
        <v>0</v>
      </c>
      <c r="K314" s="133" t="s">
        <v>137</v>
      </c>
      <c r="L314" s="32"/>
      <c r="M314" s="138" t="s">
        <v>19</v>
      </c>
      <c r="N314" s="139" t="s">
        <v>43</v>
      </c>
      <c r="P314" s="140">
        <f>O314*H314</f>
        <v>0</v>
      </c>
      <c r="Q314" s="140">
        <v>0</v>
      </c>
      <c r="R314" s="140">
        <f>Q314*H314</f>
        <v>0</v>
      </c>
      <c r="S314" s="140">
        <v>0</v>
      </c>
      <c r="T314" s="141">
        <f>S314*H314</f>
        <v>0</v>
      </c>
      <c r="AR314" s="142" t="s">
        <v>138</v>
      </c>
      <c r="AT314" s="142" t="s">
        <v>133</v>
      </c>
      <c r="AU314" s="142" t="s">
        <v>81</v>
      </c>
      <c r="AY314" s="17" t="s">
        <v>131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79</v>
      </c>
      <c r="BK314" s="143">
        <f>ROUND(I314*H314,2)</f>
        <v>0</v>
      </c>
      <c r="BL314" s="17" t="s">
        <v>138</v>
      </c>
      <c r="BM314" s="142" t="s">
        <v>463</v>
      </c>
    </row>
    <row r="315" spans="2:65" s="1" customFormat="1">
      <c r="B315" s="32"/>
      <c r="D315" s="144" t="s">
        <v>140</v>
      </c>
      <c r="F315" s="145" t="s">
        <v>464</v>
      </c>
      <c r="I315" s="146"/>
      <c r="L315" s="32"/>
      <c r="M315" s="147"/>
      <c r="T315" s="53"/>
      <c r="AT315" s="17" t="s">
        <v>140</v>
      </c>
      <c r="AU315" s="17" t="s">
        <v>81</v>
      </c>
    </row>
    <row r="316" spans="2:65" s="1" customFormat="1">
      <c r="B316" s="32"/>
      <c r="D316" s="148" t="s">
        <v>142</v>
      </c>
      <c r="F316" s="149" t="s">
        <v>465</v>
      </c>
      <c r="I316" s="146"/>
      <c r="L316" s="32"/>
      <c r="M316" s="147"/>
      <c r="T316" s="53"/>
      <c r="AT316" s="17" t="s">
        <v>142</v>
      </c>
      <c r="AU316" s="17" t="s">
        <v>81</v>
      </c>
    </row>
    <row r="317" spans="2:65" s="1" customFormat="1" ht="68.25">
      <c r="B317" s="32"/>
      <c r="D317" s="144" t="s">
        <v>144</v>
      </c>
      <c r="F317" s="150" t="s">
        <v>466</v>
      </c>
      <c r="I317" s="146"/>
      <c r="L317" s="32"/>
      <c r="M317" s="147"/>
      <c r="T317" s="53"/>
      <c r="AT317" s="17" t="s">
        <v>144</v>
      </c>
      <c r="AU317" s="17" t="s">
        <v>81</v>
      </c>
    </row>
    <row r="318" spans="2:65" s="12" customFormat="1">
      <c r="B318" s="151"/>
      <c r="D318" s="144" t="s">
        <v>146</v>
      </c>
      <c r="E318" s="152" t="s">
        <v>19</v>
      </c>
      <c r="F318" s="153" t="s">
        <v>459</v>
      </c>
      <c r="H318" s="154">
        <v>8.8719999999999999</v>
      </c>
      <c r="I318" s="155"/>
      <c r="L318" s="151"/>
      <c r="M318" s="156"/>
      <c r="T318" s="157"/>
      <c r="AT318" s="152" t="s">
        <v>146</v>
      </c>
      <c r="AU318" s="152" t="s">
        <v>81</v>
      </c>
      <c r="AV318" s="12" t="s">
        <v>81</v>
      </c>
      <c r="AW318" s="12" t="s">
        <v>33</v>
      </c>
      <c r="AX318" s="12" t="s">
        <v>79</v>
      </c>
      <c r="AY318" s="152" t="s">
        <v>131</v>
      </c>
    </row>
    <row r="319" spans="2:65" s="1" customFormat="1" ht="16.5" customHeight="1">
      <c r="B319" s="32"/>
      <c r="C319" s="131" t="s">
        <v>467</v>
      </c>
      <c r="D319" s="131" t="s">
        <v>133</v>
      </c>
      <c r="E319" s="132" t="s">
        <v>468</v>
      </c>
      <c r="F319" s="133" t="s">
        <v>469</v>
      </c>
      <c r="G319" s="134" t="s">
        <v>192</v>
      </c>
      <c r="H319" s="135">
        <v>1070.2270000000001</v>
      </c>
      <c r="I319" s="136"/>
      <c r="J319" s="137">
        <f>ROUND(I319*H319,2)</f>
        <v>0</v>
      </c>
      <c r="K319" s="133" t="s">
        <v>137</v>
      </c>
      <c r="L319" s="32"/>
      <c r="M319" s="138" t="s">
        <v>19</v>
      </c>
      <c r="N319" s="139" t="s">
        <v>43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138</v>
      </c>
      <c r="AT319" s="142" t="s">
        <v>133</v>
      </c>
      <c r="AU319" s="142" t="s">
        <v>81</v>
      </c>
      <c r="AY319" s="17" t="s">
        <v>131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79</v>
      </c>
      <c r="BK319" s="143">
        <f>ROUND(I319*H319,2)</f>
        <v>0</v>
      </c>
      <c r="BL319" s="17" t="s">
        <v>138</v>
      </c>
      <c r="BM319" s="142" t="s">
        <v>470</v>
      </c>
    </row>
    <row r="320" spans="2:65" s="1" customFormat="1">
      <c r="B320" s="32"/>
      <c r="D320" s="144" t="s">
        <v>140</v>
      </c>
      <c r="F320" s="145" t="s">
        <v>471</v>
      </c>
      <c r="I320" s="146"/>
      <c r="L320" s="32"/>
      <c r="M320" s="147"/>
      <c r="T320" s="53"/>
      <c r="AT320" s="17" t="s">
        <v>140</v>
      </c>
      <c r="AU320" s="17" t="s">
        <v>81</v>
      </c>
    </row>
    <row r="321" spans="2:65" s="1" customFormat="1">
      <c r="B321" s="32"/>
      <c r="D321" s="148" t="s">
        <v>142</v>
      </c>
      <c r="F321" s="149" t="s">
        <v>472</v>
      </c>
      <c r="I321" s="146"/>
      <c r="L321" s="32"/>
      <c r="M321" s="147"/>
      <c r="T321" s="53"/>
      <c r="AT321" s="17" t="s">
        <v>142</v>
      </c>
      <c r="AU321" s="17" t="s">
        <v>81</v>
      </c>
    </row>
    <row r="322" spans="2:65" s="1" customFormat="1" ht="48.75">
      <c r="B322" s="32"/>
      <c r="D322" s="144" t="s">
        <v>144</v>
      </c>
      <c r="F322" s="150" t="s">
        <v>473</v>
      </c>
      <c r="I322" s="146"/>
      <c r="L322" s="32"/>
      <c r="M322" s="147"/>
      <c r="T322" s="53"/>
      <c r="AT322" s="17" t="s">
        <v>144</v>
      </c>
      <c r="AU322" s="17" t="s">
        <v>81</v>
      </c>
    </row>
    <row r="323" spans="2:65" s="14" customFormat="1">
      <c r="B323" s="175"/>
      <c r="D323" s="144" t="s">
        <v>146</v>
      </c>
      <c r="E323" s="176" t="s">
        <v>19</v>
      </c>
      <c r="F323" s="177" t="s">
        <v>474</v>
      </c>
      <c r="H323" s="176" t="s">
        <v>19</v>
      </c>
      <c r="I323" s="178"/>
      <c r="L323" s="175"/>
      <c r="M323" s="179"/>
      <c r="T323" s="180"/>
      <c r="AT323" s="176" t="s">
        <v>146</v>
      </c>
      <c r="AU323" s="176" t="s">
        <v>81</v>
      </c>
      <c r="AV323" s="14" t="s">
        <v>79</v>
      </c>
      <c r="AW323" s="14" t="s">
        <v>33</v>
      </c>
      <c r="AX323" s="14" t="s">
        <v>72</v>
      </c>
      <c r="AY323" s="176" t="s">
        <v>131</v>
      </c>
    </row>
    <row r="324" spans="2:65" s="14" customFormat="1">
      <c r="B324" s="175"/>
      <c r="D324" s="144" t="s">
        <v>146</v>
      </c>
      <c r="E324" s="176" t="s">
        <v>19</v>
      </c>
      <c r="F324" s="177" t="s">
        <v>475</v>
      </c>
      <c r="H324" s="176" t="s">
        <v>19</v>
      </c>
      <c r="I324" s="178"/>
      <c r="L324" s="175"/>
      <c r="M324" s="179"/>
      <c r="T324" s="180"/>
      <c r="AT324" s="176" t="s">
        <v>146</v>
      </c>
      <c r="AU324" s="176" t="s">
        <v>81</v>
      </c>
      <c r="AV324" s="14" t="s">
        <v>79</v>
      </c>
      <c r="AW324" s="14" t="s">
        <v>33</v>
      </c>
      <c r="AX324" s="14" t="s">
        <v>72</v>
      </c>
      <c r="AY324" s="176" t="s">
        <v>131</v>
      </c>
    </row>
    <row r="325" spans="2:65" s="12" customFormat="1">
      <c r="B325" s="151"/>
      <c r="D325" s="144" t="s">
        <v>146</v>
      </c>
      <c r="E325" s="152" t="s">
        <v>19</v>
      </c>
      <c r="F325" s="153" t="s">
        <v>476</v>
      </c>
      <c r="H325" s="154">
        <v>144.48500000000001</v>
      </c>
      <c r="I325" s="155"/>
      <c r="L325" s="151"/>
      <c r="M325" s="156"/>
      <c r="T325" s="157"/>
      <c r="AT325" s="152" t="s">
        <v>146</v>
      </c>
      <c r="AU325" s="152" t="s">
        <v>81</v>
      </c>
      <c r="AV325" s="12" t="s">
        <v>81</v>
      </c>
      <c r="AW325" s="12" t="s">
        <v>33</v>
      </c>
      <c r="AX325" s="12" t="s">
        <v>72</v>
      </c>
      <c r="AY325" s="152" t="s">
        <v>131</v>
      </c>
    </row>
    <row r="326" spans="2:65" s="12" customFormat="1">
      <c r="B326" s="151"/>
      <c r="D326" s="144" t="s">
        <v>146</v>
      </c>
      <c r="E326" s="152" t="s">
        <v>19</v>
      </c>
      <c r="F326" s="153" t="s">
        <v>477</v>
      </c>
      <c r="H326" s="154">
        <v>5.9660000000000002</v>
      </c>
      <c r="I326" s="155"/>
      <c r="L326" s="151"/>
      <c r="M326" s="156"/>
      <c r="T326" s="157"/>
      <c r="AT326" s="152" t="s">
        <v>146</v>
      </c>
      <c r="AU326" s="152" t="s">
        <v>81</v>
      </c>
      <c r="AV326" s="12" t="s">
        <v>81</v>
      </c>
      <c r="AW326" s="12" t="s">
        <v>33</v>
      </c>
      <c r="AX326" s="12" t="s">
        <v>72</v>
      </c>
      <c r="AY326" s="152" t="s">
        <v>131</v>
      </c>
    </row>
    <row r="327" spans="2:65" s="12" customFormat="1">
      <c r="B327" s="151"/>
      <c r="D327" s="144" t="s">
        <v>146</v>
      </c>
      <c r="E327" s="152" t="s">
        <v>19</v>
      </c>
      <c r="F327" s="153" t="s">
        <v>478</v>
      </c>
      <c r="H327" s="154">
        <v>209.51</v>
      </c>
      <c r="I327" s="155"/>
      <c r="L327" s="151"/>
      <c r="M327" s="156"/>
      <c r="T327" s="157"/>
      <c r="AT327" s="152" t="s">
        <v>146</v>
      </c>
      <c r="AU327" s="152" t="s">
        <v>81</v>
      </c>
      <c r="AV327" s="12" t="s">
        <v>81</v>
      </c>
      <c r="AW327" s="12" t="s">
        <v>33</v>
      </c>
      <c r="AX327" s="12" t="s">
        <v>72</v>
      </c>
      <c r="AY327" s="152" t="s">
        <v>131</v>
      </c>
    </row>
    <row r="328" spans="2:65" s="14" customFormat="1">
      <c r="B328" s="175"/>
      <c r="D328" s="144" t="s">
        <v>146</v>
      </c>
      <c r="E328" s="176" t="s">
        <v>19</v>
      </c>
      <c r="F328" s="177" t="s">
        <v>479</v>
      </c>
      <c r="H328" s="176" t="s">
        <v>19</v>
      </c>
      <c r="I328" s="178"/>
      <c r="L328" s="175"/>
      <c r="M328" s="179"/>
      <c r="T328" s="180"/>
      <c r="AT328" s="176" t="s">
        <v>146</v>
      </c>
      <c r="AU328" s="176" t="s">
        <v>81</v>
      </c>
      <c r="AV328" s="14" t="s">
        <v>79</v>
      </c>
      <c r="AW328" s="14" t="s">
        <v>33</v>
      </c>
      <c r="AX328" s="14" t="s">
        <v>72</v>
      </c>
      <c r="AY328" s="176" t="s">
        <v>131</v>
      </c>
    </row>
    <row r="329" spans="2:65" s="12" customFormat="1">
      <c r="B329" s="151"/>
      <c r="D329" s="144" t="s">
        <v>146</v>
      </c>
      <c r="E329" s="152" t="s">
        <v>19</v>
      </c>
      <c r="F329" s="153" t="s">
        <v>480</v>
      </c>
      <c r="H329" s="154">
        <v>95.644999999999996</v>
      </c>
      <c r="I329" s="155"/>
      <c r="L329" s="151"/>
      <c r="M329" s="156"/>
      <c r="T329" s="157"/>
      <c r="AT329" s="152" t="s">
        <v>146</v>
      </c>
      <c r="AU329" s="152" t="s">
        <v>81</v>
      </c>
      <c r="AV329" s="12" t="s">
        <v>81</v>
      </c>
      <c r="AW329" s="12" t="s">
        <v>33</v>
      </c>
      <c r="AX329" s="12" t="s">
        <v>72</v>
      </c>
      <c r="AY329" s="152" t="s">
        <v>131</v>
      </c>
    </row>
    <row r="330" spans="2:65" s="12" customFormat="1">
      <c r="B330" s="151"/>
      <c r="D330" s="144" t="s">
        <v>146</v>
      </c>
      <c r="E330" s="152" t="s">
        <v>19</v>
      </c>
      <c r="F330" s="153" t="s">
        <v>481</v>
      </c>
      <c r="H330" s="154">
        <v>592.92499999999995</v>
      </c>
      <c r="I330" s="155"/>
      <c r="L330" s="151"/>
      <c r="M330" s="156"/>
      <c r="T330" s="157"/>
      <c r="AT330" s="152" t="s">
        <v>146</v>
      </c>
      <c r="AU330" s="152" t="s">
        <v>81</v>
      </c>
      <c r="AV330" s="12" t="s">
        <v>81</v>
      </c>
      <c r="AW330" s="12" t="s">
        <v>33</v>
      </c>
      <c r="AX330" s="12" t="s">
        <v>72</v>
      </c>
      <c r="AY330" s="152" t="s">
        <v>131</v>
      </c>
    </row>
    <row r="331" spans="2:65" s="12" customFormat="1">
      <c r="B331" s="151"/>
      <c r="D331" s="144" t="s">
        <v>146</v>
      </c>
      <c r="E331" s="152" t="s">
        <v>19</v>
      </c>
      <c r="F331" s="153" t="s">
        <v>482</v>
      </c>
      <c r="H331" s="154">
        <v>21.696000000000002</v>
      </c>
      <c r="I331" s="155"/>
      <c r="L331" s="151"/>
      <c r="M331" s="156"/>
      <c r="T331" s="157"/>
      <c r="AT331" s="152" t="s">
        <v>146</v>
      </c>
      <c r="AU331" s="152" t="s">
        <v>81</v>
      </c>
      <c r="AV331" s="12" t="s">
        <v>81</v>
      </c>
      <c r="AW331" s="12" t="s">
        <v>33</v>
      </c>
      <c r="AX331" s="12" t="s">
        <v>72</v>
      </c>
      <c r="AY331" s="152" t="s">
        <v>131</v>
      </c>
    </row>
    <row r="332" spans="2:65" s="13" customFormat="1">
      <c r="B332" s="158"/>
      <c r="D332" s="144" t="s">
        <v>146</v>
      </c>
      <c r="E332" s="159" t="s">
        <v>19</v>
      </c>
      <c r="F332" s="160" t="s">
        <v>169</v>
      </c>
      <c r="H332" s="161">
        <v>1070.2270000000001</v>
      </c>
      <c r="I332" s="162"/>
      <c r="L332" s="158"/>
      <c r="M332" s="163"/>
      <c r="T332" s="164"/>
      <c r="AT332" s="159" t="s">
        <v>146</v>
      </c>
      <c r="AU332" s="159" t="s">
        <v>81</v>
      </c>
      <c r="AV332" s="13" t="s">
        <v>138</v>
      </c>
      <c r="AW332" s="13" t="s">
        <v>33</v>
      </c>
      <c r="AX332" s="13" t="s">
        <v>79</v>
      </c>
      <c r="AY332" s="159" t="s">
        <v>131</v>
      </c>
    </row>
    <row r="333" spans="2:65" s="1" customFormat="1" ht="16.5" customHeight="1">
      <c r="B333" s="32"/>
      <c r="C333" s="131" t="s">
        <v>483</v>
      </c>
      <c r="D333" s="131" t="s">
        <v>133</v>
      </c>
      <c r="E333" s="132" t="s">
        <v>484</v>
      </c>
      <c r="F333" s="133" t="s">
        <v>485</v>
      </c>
      <c r="G333" s="134" t="s">
        <v>192</v>
      </c>
      <c r="H333" s="135">
        <v>4280.9080000000004</v>
      </c>
      <c r="I333" s="136"/>
      <c r="J333" s="137">
        <f>ROUND(I333*H333,2)</f>
        <v>0</v>
      </c>
      <c r="K333" s="133" t="s">
        <v>137</v>
      </c>
      <c r="L333" s="32"/>
      <c r="M333" s="138" t="s">
        <v>19</v>
      </c>
      <c r="N333" s="139" t="s">
        <v>43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138</v>
      </c>
      <c r="AT333" s="142" t="s">
        <v>133</v>
      </c>
      <c r="AU333" s="142" t="s">
        <v>81</v>
      </c>
      <c r="AY333" s="17" t="s">
        <v>131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79</v>
      </c>
      <c r="BK333" s="143">
        <f>ROUND(I333*H333,2)</f>
        <v>0</v>
      </c>
      <c r="BL333" s="17" t="s">
        <v>138</v>
      </c>
      <c r="BM333" s="142" t="s">
        <v>486</v>
      </c>
    </row>
    <row r="334" spans="2:65" s="1" customFormat="1" ht="19.5">
      <c r="B334" s="32"/>
      <c r="D334" s="144" t="s">
        <v>140</v>
      </c>
      <c r="F334" s="145" t="s">
        <v>487</v>
      </c>
      <c r="I334" s="146"/>
      <c r="L334" s="32"/>
      <c r="M334" s="147"/>
      <c r="T334" s="53"/>
      <c r="AT334" s="17" t="s">
        <v>140</v>
      </c>
      <c r="AU334" s="17" t="s">
        <v>81</v>
      </c>
    </row>
    <row r="335" spans="2:65" s="1" customFormat="1">
      <c r="B335" s="32"/>
      <c r="D335" s="148" t="s">
        <v>142</v>
      </c>
      <c r="F335" s="149" t="s">
        <v>488</v>
      </c>
      <c r="I335" s="146"/>
      <c r="L335" s="32"/>
      <c r="M335" s="147"/>
      <c r="T335" s="53"/>
      <c r="AT335" s="17" t="s">
        <v>142</v>
      </c>
      <c r="AU335" s="17" t="s">
        <v>81</v>
      </c>
    </row>
    <row r="336" spans="2:65" s="1" customFormat="1" ht="48.75">
      <c r="B336" s="32"/>
      <c r="D336" s="144" t="s">
        <v>144</v>
      </c>
      <c r="F336" s="150" t="s">
        <v>473</v>
      </c>
      <c r="I336" s="146"/>
      <c r="L336" s="32"/>
      <c r="M336" s="147"/>
      <c r="T336" s="53"/>
      <c r="AT336" s="17" t="s">
        <v>144</v>
      </c>
      <c r="AU336" s="17" t="s">
        <v>81</v>
      </c>
    </row>
    <row r="337" spans="2:65" s="14" customFormat="1">
      <c r="B337" s="175"/>
      <c r="D337" s="144" t="s">
        <v>146</v>
      </c>
      <c r="E337" s="176" t="s">
        <v>19</v>
      </c>
      <c r="F337" s="177" t="s">
        <v>474</v>
      </c>
      <c r="H337" s="176" t="s">
        <v>19</v>
      </c>
      <c r="I337" s="178"/>
      <c r="L337" s="175"/>
      <c r="M337" s="179"/>
      <c r="T337" s="180"/>
      <c r="AT337" s="176" t="s">
        <v>146</v>
      </c>
      <c r="AU337" s="176" t="s">
        <v>81</v>
      </c>
      <c r="AV337" s="14" t="s">
        <v>79</v>
      </c>
      <c r="AW337" s="14" t="s">
        <v>33</v>
      </c>
      <c r="AX337" s="14" t="s">
        <v>72</v>
      </c>
      <c r="AY337" s="176" t="s">
        <v>131</v>
      </c>
    </row>
    <row r="338" spans="2:65" s="12" customFormat="1">
      <c r="B338" s="151"/>
      <c r="D338" s="144" t="s">
        <v>146</v>
      </c>
      <c r="E338" s="152" t="s">
        <v>19</v>
      </c>
      <c r="F338" s="153" t="s">
        <v>489</v>
      </c>
      <c r="H338" s="154">
        <v>4280.9080000000004</v>
      </c>
      <c r="I338" s="155"/>
      <c r="L338" s="151"/>
      <c r="M338" s="156"/>
      <c r="T338" s="157"/>
      <c r="AT338" s="152" t="s">
        <v>146</v>
      </c>
      <c r="AU338" s="152" t="s">
        <v>81</v>
      </c>
      <c r="AV338" s="12" t="s">
        <v>81</v>
      </c>
      <c r="AW338" s="12" t="s">
        <v>33</v>
      </c>
      <c r="AX338" s="12" t="s">
        <v>79</v>
      </c>
      <c r="AY338" s="152" t="s">
        <v>131</v>
      </c>
    </row>
    <row r="339" spans="2:65" s="1" customFormat="1" ht="24.2" customHeight="1">
      <c r="B339" s="32"/>
      <c r="C339" s="131" t="s">
        <v>490</v>
      </c>
      <c r="D339" s="131" t="s">
        <v>133</v>
      </c>
      <c r="E339" s="132" t="s">
        <v>491</v>
      </c>
      <c r="F339" s="133" t="s">
        <v>492</v>
      </c>
      <c r="G339" s="134" t="s">
        <v>192</v>
      </c>
      <c r="H339" s="135">
        <v>359.96100000000001</v>
      </c>
      <c r="I339" s="136"/>
      <c r="J339" s="137">
        <f>ROUND(I339*H339,2)</f>
        <v>0</v>
      </c>
      <c r="K339" s="133" t="s">
        <v>137</v>
      </c>
      <c r="L339" s="32"/>
      <c r="M339" s="138" t="s">
        <v>19</v>
      </c>
      <c r="N339" s="139" t="s">
        <v>43</v>
      </c>
      <c r="P339" s="140">
        <f>O339*H339</f>
        <v>0</v>
      </c>
      <c r="Q339" s="140">
        <v>0</v>
      </c>
      <c r="R339" s="140">
        <f>Q339*H339</f>
        <v>0</v>
      </c>
      <c r="S339" s="140">
        <v>0</v>
      </c>
      <c r="T339" s="141">
        <f>S339*H339</f>
        <v>0</v>
      </c>
      <c r="AR339" s="142" t="s">
        <v>138</v>
      </c>
      <c r="AT339" s="142" t="s">
        <v>133</v>
      </c>
      <c r="AU339" s="142" t="s">
        <v>81</v>
      </c>
      <c r="AY339" s="17" t="s">
        <v>131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79</v>
      </c>
      <c r="BK339" s="143">
        <f>ROUND(I339*H339,2)</f>
        <v>0</v>
      </c>
      <c r="BL339" s="17" t="s">
        <v>138</v>
      </c>
      <c r="BM339" s="142" t="s">
        <v>493</v>
      </c>
    </row>
    <row r="340" spans="2:65" s="1" customFormat="1" ht="19.5">
      <c r="B340" s="32"/>
      <c r="D340" s="144" t="s">
        <v>140</v>
      </c>
      <c r="F340" s="145" t="s">
        <v>494</v>
      </c>
      <c r="I340" s="146"/>
      <c r="L340" s="32"/>
      <c r="M340" s="147"/>
      <c r="T340" s="53"/>
      <c r="AT340" s="17" t="s">
        <v>140</v>
      </c>
      <c r="AU340" s="17" t="s">
        <v>81</v>
      </c>
    </row>
    <row r="341" spans="2:65" s="1" customFormat="1">
      <c r="B341" s="32"/>
      <c r="D341" s="148" t="s">
        <v>142</v>
      </c>
      <c r="F341" s="149" t="s">
        <v>495</v>
      </c>
      <c r="I341" s="146"/>
      <c r="L341" s="32"/>
      <c r="M341" s="147"/>
      <c r="T341" s="53"/>
      <c r="AT341" s="17" t="s">
        <v>142</v>
      </c>
      <c r="AU341" s="17" t="s">
        <v>81</v>
      </c>
    </row>
    <row r="342" spans="2:65" s="1" customFormat="1" ht="39">
      <c r="B342" s="32"/>
      <c r="D342" s="144" t="s">
        <v>144</v>
      </c>
      <c r="F342" s="150" t="s">
        <v>496</v>
      </c>
      <c r="I342" s="146"/>
      <c r="L342" s="32"/>
      <c r="M342" s="147"/>
      <c r="T342" s="53"/>
      <c r="AT342" s="17" t="s">
        <v>144</v>
      </c>
      <c r="AU342" s="17" t="s">
        <v>81</v>
      </c>
    </row>
    <row r="343" spans="2:65" s="12" customFormat="1">
      <c r="B343" s="151"/>
      <c r="D343" s="144" t="s">
        <v>146</v>
      </c>
      <c r="E343" s="152" t="s">
        <v>19</v>
      </c>
      <c r="F343" s="153" t="s">
        <v>497</v>
      </c>
      <c r="H343" s="154">
        <v>359.96100000000001</v>
      </c>
      <c r="I343" s="155"/>
      <c r="L343" s="151"/>
      <c r="M343" s="156"/>
      <c r="T343" s="157"/>
      <c r="AT343" s="152" t="s">
        <v>146</v>
      </c>
      <c r="AU343" s="152" t="s">
        <v>81</v>
      </c>
      <c r="AV343" s="12" t="s">
        <v>81</v>
      </c>
      <c r="AW343" s="12" t="s">
        <v>33</v>
      </c>
      <c r="AX343" s="12" t="s">
        <v>79</v>
      </c>
      <c r="AY343" s="152" t="s">
        <v>131</v>
      </c>
    </row>
    <row r="344" spans="2:65" s="1" customFormat="1" ht="24.2" customHeight="1">
      <c r="B344" s="32"/>
      <c r="C344" s="131" t="s">
        <v>498</v>
      </c>
      <c r="D344" s="131" t="s">
        <v>133</v>
      </c>
      <c r="E344" s="132" t="s">
        <v>499</v>
      </c>
      <c r="F344" s="133" t="s">
        <v>500</v>
      </c>
      <c r="G344" s="134" t="s">
        <v>192</v>
      </c>
      <c r="H344" s="135">
        <v>710.26599999999996</v>
      </c>
      <c r="I344" s="136"/>
      <c r="J344" s="137">
        <f>ROUND(I344*H344,2)</f>
        <v>0</v>
      </c>
      <c r="K344" s="133" t="s">
        <v>137</v>
      </c>
      <c r="L344" s="32"/>
      <c r="M344" s="138" t="s">
        <v>19</v>
      </c>
      <c r="N344" s="139" t="s">
        <v>43</v>
      </c>
      <c r="P344" s="140">
        <f>O344*H344</f>
        <v>0</v>
      </c>
      <c r="Q344" s="140">
        <v>0</v>
      </c>
      <c r="R344" s="140">
        <f>Q344*H344</f>
        <v>0</v>
      </c>
      <c r="S344" s="140">
        <v>0</v>
      </c>
      <c r="T344" s="141">
        <f>S344*H344</f>
        <v>0</v>
      </c>
      <c r="AR344" s="142" t="s">
        <v>138</v>
      </c>
      <c r="AT344" s="142" t="s">
        <v>133</v>
      </c>
      <c r="AU344" s="142" t="s">
        <v>81</v>
      </c>
      <c r="AY344" s="17" t="s">
        <v>131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79</v>
      </c>
      <c r="BK344" s="143">
        <f>ROUND(I344*H344,2)</f>
        <v>0</v>
      </c>
      <c r="BL344" s="17" t="s">
        <v>138</v>
      </c>
      <c r="BM344" s="142" t="s">
        <v>501</v>
      </c>
    </row>
    <row r="345" spans="2:65" s="1" customFormat="1" ht="19.5">
      <c r="B345" s="32"/>
      <c r="D345" s="144" t="s">
        <v>140</v>
      </c>
      <c r="F345" s="145" t="s">
        <v>500</v>
      </c>
      <c r="I345" s="146"/>
      <c r="L345" s="32"/>
      <c r="M345" s="147"/>
      <c r="T345" s="53"/>
      <c r="AT345" s="17" t="s">
        <v>140</v>
      </c>
      <c r="AU345" s="17" t="s">
        <v>81</v>
      </c>
    </row>
    <row r="346" spans="2:65" s="1" customFormat="1">
      <c r="B346" s="32"/>
      <c r="D346" s="148" t="s">
        <v>142</v>
      </c>
      <c r="F346" s="149" t="s">
        <v>502</v>
      </c>
      <c r="I346" s="146"/>
      <c r="L346" s="32"/>
      <c r="M346" s="147"/>
      <c r="T346" s="53"/>
      <c r="AT346" s="17" t="s">
        <v>142</v>
      </c>
      <c r="AU346" s="17" t="s">
        <v>81</v>
      </c>
    </row>
    <row r="347" spans="2:65" s="1" customFormat="1" ht="39">
      <c r="B347" s="32"/>
      <c r="D347" s="144" t="s">
        <v>144</v>
      </c>
      <c r="F347" s="150" t="s">
        <v>496</v>
      </c>
      <c r="I347" s="146"/>
      <c r="L347" s="32"/>
      <c r="M347" s="147"/>
      <c r="T347" s="53"/>
      <c r="AT347" s="17" t="s">
        <v>144</v>
      </c>
      <c r="AU347" s="17" t="s">
        <v>81</v>
      </c>
    </row>
    <row r="348" spans="2:65" s="12" customFormat="1">
      <c r="B348" s="151"/>
      <c r="D348" s="144" t="s">
        <v>146</v>
      </c>
      <c r="E348" s="152" t="s">
        <v>19</v>
      </c>
      <c r="F348" s="153" t="s">
        <v>503</v>
      </c>
      <c r="H348" s="154">
        <v>710.26599999999996</v>
      </c>
      <c r="I348" s="155"/>
      <c r="L348" s="151"/>
      <c r="M348" s="156"/>
      <c r="T348" s="157"/>
      <c r="AT348" s="152" t="s">
        <v>146</v>
      </c>
      <c r="AU348" s="152" t="s">
        <v>81</v>
      </c>
      <c r="AV348" s="12" t="s">
        <v>81</v>
      </c>
      <c r="AW348" s="12" t="s">
        <v>33</v>
      </c>
      <c r="AX348" s="12" t="s">
        <v>79</v>
      </c>
      <c r="AY348" s="152" t="s">
        <v>131</v>
      </c>
    </row>
    <row r="349" spans="2:65" s="11" customFormat="1" ht="22.9" customHeight="1">
      <c r="B349" s="119"/>
      <c r="D349" s="120" t="s">
        <v>71</v>
      </c>
      <c r="E349" s="129" t="s">
        <v>504</v>
      </c>
      <c r="F349" s="129" t="s">
        <v>505</v>
      </c>
      <c r="I349" s="122"/>
      <c r="J349" s="130">
        <f>BK349</f>
        <v>0</v>
      </c>
      <c r="L349" s="119"/>
      <c r="M349" s="124"/>
      <c r="P349" s="125">
        <f>SUM(P350:P352)</f>
        <v>0</v>
      </c>
      <c r="R349" s="125">
        <f>SUM(R350:R352)</f>
        <v>0</v>
      </c>
      <c r="T349" s="126">
        <f>SUM(T350:T352)</f>
        <v>0</v>
      </c>
      <c r="AR349" s="120" t="s">
        <v>79</v>
      </c>
      <c r="AT349" s="127" t="s">
        <v>71</v>
      </c>
      <c r="AU349" s="127" t="s">
        <v>79</v>
      </c>
      <c r="AY349" s="120" t="s">
        <v>131</v>
      </c>
      <c r="BK349" s="128">
        <f>SUM(BK350:BK352)</f>
        <v>0</v>
      </c>
    </row>
    <row r="350" spans="2:65" s="1" customFormat="1" ht="16.5" customHeight="1">
      <c r="B350" s="32"/>
      <c r="C350" s="131" t="s">
        <v>506</v>
      </c>
      <c r="D350" s="131" t="s">
        <v>133</v>
      </c>
      <c r="E350" s="132" t="s">
        <v>507</v>
      </c>
      <c r="F350" s="133" t="s">
        <v>508</v>
      </c>
      <c r="G350" s="134" t="s">
        <v>192</v>
      </c>
      <c r="H350" s="135">
        <v>560.84500000000003</v>
      </c>
      <c r="I350" s="136"/>
      <c r="J350" s="137">
        <f>ROUND(I350*H350,2)</f>
        <v>0</v>
      </c>
      <c r="K350" s="133" t="s">
        <v>137</v>
      </c>
      <c r="L350" s="32"/>
      <c r="M350" s="138" t="s">
        <v>19</v>
      </c>
      <c r="N350" s="139" t="s">
        <v>43</v>
      </c>
      <c r="P350" s="140">
        <f>O350*H350</f>
        <v>0</v>
      </c>
      <c r="Q350" s="140">
        <v>0</v>
      </c>
      <c r="R350" s="140">
        <f>Q350*H350</f>
        <v>0</v>
      </c>
      <c r="S350" s="140">
        <v>0</v>
      </c>
      <c r="T350" s="141">
        <f>S350*H350</f>
        <v>0</v>
      </c>
      <c r="AR350" s="142" t="s">
        <v>138</v>
      </c>
      <c r="AT350" s="142" t="s">
        <v>133</v>
      </c>
      <c r="AU350" s="142" t="s">
        <v>81</v>
      </c>
      <c r="AY350" s="17" t="s">
        <v>131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79</v>
      </c>
      <c r="BK350" s="143">
        <f>ROUND(I350*H350,2)</f>
        <v>0</v>
      </c>
      <c r="BL350" s="17" t="s">
        <v>138</v>
      </c>
      <c r="BM350" s="142" t="s">
        <v>509</v>
      </c>
    </row>
    <row r="351" spans="2:65" s="1" customFormat="1">
      <c r="B351" s="32"/>
      <c r="D351" s="144" t="s">
        <v>140</v>
      </c>
      <c r="F351" s="145" t="s">
        <v>510</v>
      </c>
      <c r="I351" s="146"/>
      <c r="L351" s="32"/>
      <c r="M351" s="147"/>
      <c r="T351" s="53"/>
      <c r="AT351" s="17" t="s">
        <v>140</v>
      </c>
      <c r="AU351" s="17" t="s">
        <v>81</v>
      </c>
    </row>
    <row r="352" spans="2:65" s="1" customFormat="1">
      <c r="B352" s="32"/>
      <c r="D352" s="148" t="s">
        <v>142</v>
      </c>
      <c r="F352" s="149" t="s">
        <v>511</v>
      </c>
      <c r="I352" s="146"/>
      <c r="L352" s="32"/>
      <c r="M352" s="181"/>
      <c r="N352" s="182"/>
      <c r="O352" s="182"/>
      <c r="P352" s="182"/>
      <c r="Q352" s="182"/>
      <c r="R352" s="182"/>
      <c r="S352" s="182"/>
      <c r="T352" s="183"/>
      <c r="AT352" s="17" t="s">
        <v>142</v>
      </c>
      <c r="AU352" s="17" t="s">
        <v>81</v>
      </c>
    </row>
    <row r="353" spans="2:12" s="1" customFormat="1" ht="6.95" customHeight="1">
      <c r="B353" s="41"/>
      <c r="C353" s="42"/>
      <c r="D353" s="42"/>
      <c r="E353" s="42"/>
      <c r="F353" s="42"/>
      <c r="G353" s="42"/>
      <c r="H353" s="42"/>
      <c r="I353" s="42"/>
      <c r="J353" s="42"/>
      <c r="K353" s="42"/>
      <c r="L353" s="32"/>
    </row>
  </sheetData>
  <sheetProtection algorithmName="SHA-512" hashValue="a/mSFMDxkmrwPM72pZzyBYjHHhYnMg3D/GHUqohn6DOP0+HrzhX3cZ0LOJciWuY9imoeYfVkWDtpMtR62A8Ctw==" saltValue="26mahBYMMXOQlsK1Yvf2UkJDU2GTCI1yu6gDaCSKXP9NnMwInSzdmr9MRpwNaJpSsqS48JPGYRVVukThsTwM9w==" spinCount="100000" sheet="1" objects="1" scenarios="1" formatColumns="0" formatRows="0" autoFilter="0"/>
  <autoFilter ref="C92:K352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/>
    <hyperlink ref="F103" r:id="rId2"/>
    <hyperlink ref="F108" r:id="rId3"/>
    <hyperlink ref="F113" r:id="rId4"/>
    <hyperlink ref="F120" r:id="rId5"/>
    <hyperlink ref="F125" r:id="rId6"/>
    <hyperlink ref="F133" r:id="rId7"/>
    <hyperlink ref="F139" r:id="rId8"/>
    <hyperlink ref="F149" r:id="rId9"/>
    <hyperlink ref="F153" r:id="rId10"/>
    <hyperlink ref="F157" r:id="rId11"/>
    <hyperlink ref="F162" r:id="rId12"/>
    <hyperlink ref="F182" r:id="rId13"/>
    <hyperlink ref="F197" r:id="rId14"/>
    <hyperlink ref="F203" r:id="rId15"/>
    <hyperlink ref="F213" r:id="rId16"/>
    <hyperlink ref="F221" r:id="rId17"/>
    <hyperlink ref="F238" r:id="rId18"/>
    <hyperlink ref="F243" r:id="rId19"/>
    <hyperlink ref="F250" r:id="rId20"/>
    <hyperlink ref="F262" r:id="rId21"/>
    <hyperlink ref="F267" r:id="rId22"/>
    <hyperlink ref="F272" r:id="rId23"/>
    <hyperlink ref="F277" r:id="rId24"/>
    <hyperlink ref="F285" r:id="rId25"/>
    <hyperlink ref="F293" r:id="rId26"/>
    <hyperlink ref="F300" r:id="rId27"/>
    <hyperlink ref="F305" r:id="rId28"/>
    <hyperlink ref="F311" r:id="rId29"/>
    <hyperlink ref="F316" r:id="rId30"/>
    <hyperlink ref="F321" r:id="rId31"/>
    <hyperlink ref="F335" r:id="rId32"/>
    <hyperlink ref="F341" r:id="rId33"/>
    <hyperlink ref="F346" r:id="rId34"/>
    <hyperlink ref="F352" r:id="rId3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7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99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Rekonstrukce ul. Nádražní, Bystřice pod Hostýnem</v>
      </c>
      <c r="F7" s="309"/>
      <c r="G7" s="309"/>
      <c r="H7" s="309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308" t="s">
        <v>101</v>
      </c>
      <c r="F9" s="307"/>
      <c r="G9" s="307"/>
      <c r="H9" s="307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298" t="s">
        <v>512</v>
      </c>
      <c r="F11" s="307"/>
      <c r="G11" s="307"/>
      <c r="H11" s="30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6. 3. 2023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77"/>
      <c r="G20" s="277"/>
      <c r="H20" s="27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81" t="s">
        <v>19</v>
      </c>
      <c r="F29" s="281"/>
      <c r="G29" s="281"/>
      <c r="H29" s="281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ROUND(J94,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ROUND((SUM(BE94:BE477)),  2)</f>
        <v>0</v>
      </c>
      <c r="I35" s="93">
        <v>0.21</v>
      </c>
      <c r="J35" s="83">
        <f>ROUND(((SUM(BE94:BE477))*I35),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ROUND((SUM(BF94:BF477)),  2)</f>
        <v>0</v>
      </c>
      <c r="I36" s="93">
        <v>0.15</v>
      </c>
      <c r="J36" s="83">
        <f>ROUND(((SUM(BF94:BF477))*I36),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ROUND((SUM(BG94:BG477)),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ROUND((SUM(BH94:BH477)),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ROUND((SUM(BI94:BI477)),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104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8" t="str">
        <f>E7</f>
        <v>Rekonstrukce ul. Nádražní, Bystřice pod Hostýnem</v>
      </c>
      <c r="F50" s="309"/>
      <c r="G50" s="309"/>
      <c r="H50" s="309"/>
      <c r="L50" s="32"/>
    </row>
    <row r="51" spans="2:47" ht="12" customHeight="1">
      <c r="B51" s="20"/>
      <c r="C51" s="27" t="s">
        <v>100</v>
      </c>
      <c r="L51" s="20"/>
    </row>
    <row r="52" spans="2:47" s="1" customFormat="1" ht="16.5" customHeight="1">
      <c r="B52" s="32"/>
      <c r="E52" s="308" t="s">
        <v>101</v>
      </c>
      <c r="F52" s="307"/>
      <c r="G52" s="307"/>
      <c r="H52" s="307"/>
      <c r="L52" s="32"/>
    </row>
    <row r="53" spans="2:47" s="1" customFormat="1" ht="12" customHeight="1">
      <c r="B53" s="32"/>
      <c r="C53" s="27" t="s">
        <v>102</v>
      </c>
      <c r="L53" s="32"/>
    </row>
    <row r="54" spans="2:47" s="1" customFormat="1" ht="16.5" customHeight="1">
      <c r="B54" s="32"/>
      <c r="E54" s="298" t="str">
        <f>E11</f>
        <v>SO 101.2 - Cyklostezka - nákl. neuznatelné</v>
      </c>
      <c r="F54" s="307"/>
      <c r="G54" s="307"/>
      <c r="H54" s="30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6. 3. 2023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Bystřice pod Hostýnem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105</v>
      </c>
      <c r="D61" s="94"/>
      <c r="E61" s="94"/>
      <c r="F61" s="94"/>
      <c r="G61" s="94"/>
      <c r="H61" s="94"/>
      <c r="I61" s="94"/>
      <c r="J61" s="101" t="s">
        <v>106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J94</f>
        <v>0</v>
      </c>
      <c r="L63" s="32"/>
      <c r="AU63" s="17" t="s">
        <v>107</v>
      </c>
    </row>
    <row r="64" spans="2:47" s="8" customFormat="1" ht="24.95" customHeight="1">
      <c r="B64" s="103"/>
      <c r="D64" s="104" t="s">
        <v>108</v>
      </c>
      <c r="E64" s="105"/>
      <c r="F64" s="105"/>
      <c r="G64" s="105"/>
      <c r="H64" s="105"/>
      <c r="I64" s="105"/>
      <c r="J64" s="106">
        <f>J95</f>
        <v>0</v>
      </c>
      <c r="L64" s="103"/>
    </row>
    <row r="65" spans="2:12" s="9" customFormat="1" ht="19.899999999999999" customHeight="1">
      <c r="B65" s="107"/>
      <c r="D65" s="108" t="s">
        <v>109</v>
      </c>
      <c r="E65" s="109"/>
      <c r="F65" s="109"/>
      <c r="G65" s="109"/>
      <c r="H65" s="109"/>
      <c r="I65" s="109"/>
      <c r="J65" s="110">
        <f>J96</f>
        <v>0</v>
      </c>
      <c r="L65" s="107"/>
    </row>
    <row r="66" spans="2:12" s="9" customFormat="1" ht="19.899999999999999" customHeight="1">
      <c r="B66" s="107"/>
      <c r="D66" s="108" t="s">
        <v>111</v>
      </c>
      <c r="E66" s="109"/>
      <c r="F66" s="109"/>
      <c r="G66" s="109"/>
      <c r="H66" s="109"/>
      <c r="I66" s="109"/>
      <c r="J66" s="110">
        <f>J257</f>
        <v>0</v>
      </c>
      <c r="L66" s="107"/>
    </row>
    <row r="67" spans="2:12" s="9" customFormat="1" ht="19.899999999999999" customHeight="1">
      <c r="B67" s="107"/>
      <c r="D67" s="108" t="s">
        <v>112</v>
      </c>
      <c r="E67" s="109"/>
      <c r="F67" s="109"/>
      <c r="G67" s="109"/>
      <c r="H67" s="109"/>
      <c r="I67" s="109"/>
      <c r="J67" s="110">
        <f>J304</f>
        <v>0</v>
      </c>
      <c r="L67" s="107"/>
    </row>
    <row r="68" spans="2:12" s="9" customFormat="1" ht="19.899999999999999" customHeight="1">
      <c r="B68" s="107"/>
      <c r="D68" s="108" t="s">
        <v>113</v>
      </c>
      <c r="E68" s="109"/>
      <c r="F68" s="109"/>
      <c r="G68" s="109"/>
      <c r="H68" s="109"/>
      <c r="I68" s="109"/>
      <c r="J68" s="110">
        <f>J336</f>
        <v>0</v>
      </c>
      <c r="L68" s="107"/>
    </row>
    <row r="69" spans="2:12" s="9" customFormat="1" ht="19.899999999999999" customHeight="1">
      <c r="B69" s="107"/>
      <c r="D69" s="108" t="s">
        <v>114</v>
      </c>
      <c r="E69" s="109"/>
      <c r="F69" s="109"/>
      <c r="G69" s="109"/>
      <c r="H69" s="109"/>
      <c r="I69" s="109"/>
      <c r="J69" s="110">
        <f>J402</f>
        <v>0</v>
      </c>
      <c r="L69" s="107"/>
    </row>
    <row r="70" spans="2:12" s="9" customFormat="1" ht="19.899999999999999" customHeight="1">
      <c r="B70" s="107"/>
      <c r="D70" s="108" t="s">
        <v>115</v>
      </c>
      <c r="E70" s="109"/>
      <c r="F70" s="109"/>
      <c r="G70" s="109"/>
      <c r="H70" s="109"/>
      <c r="I70" s="109"/>
      <c r="J70" s="110">
        <f>J464</f>
        <v>0</v>
      </c>
      <c r="L70" s="107"/>
    </row>
    <row r="71" spans="2:12" s="8" customFormat="1" ht="24.95" customHeight="1">
      <c r="B71" s="103"/>
      <c r="D71" s="104" t="s">
        <v>513</v>
      </c>
      <c r="E71" s="105"/>
      <c r="F71" s="105"/>
      <c r="G71" s="105"/>
      <c r="H71" s="105"/>
      <c r="I71" s="105"/>
      <c r="J71" s="106">
        <f>J468</f>
        <v>0</v>
      </c>
      <c r="L71" s="103"/>
    </row>
    <row r="72" spans="2:12" s="9" customFormat="1" ht="19.899999999999999" customHeight="1">
      <c r="B72" s="107"/>
      <c r="D72" s="108" t="s">
        <v>514</v>
      </c>
      <c r="E72" s="109"/>
      <c r="F72" s="109"/>
      <c r="G72" s="109"/>
      <c r="H72" s="109"/>
      <c r="I72" s="109"/>
      <c r="J72" s="110">
        <f>J469</f>
        <v>0</v>
      </c>
      <c r="L72" s="107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116</v>
      </c>
      <c r="L79" s="32"/>
    </row>
    <row r="80" spans="2:12" s="1" customFormat="1" ht="6.95" customHeight="1">
      <c r="B80" s="32"/>
      <c r="L80" s="32"/>
    </row>
    <row r="81" spans="2:63" s="1" customFormat="1" ht="12" customHeight="1">
      <c r="B81" s="32"/>
      <c r="C81" s="27" t="s">
        <v>16</v>
      </c>
      <c r="L81" s="32"/>
    </row>
    <row r="82" spans="2:63" s="1" customFormat="1" ht="16.5" customHeight="1">
      <c r="B82" s="32"/>
      <c r="E82" s="308" t="str">
        <f>E7</f>
        <v>Rekonstrukce ul. Nádražní, Bystřice pod Hostýnem</v>
      </c>
      <c r="F82" s="309"/>
      <c r="G82" s="309"/>
      <c r="H82" s="309"/>
      <c r="L82" s="32"/>
    </row>
    <row r="83" spans="2:63" ht="12" customHeight="1">
      <c r="B83" s="20"/>
      <c r="C83" s="27" t="s">
        <v>100</v>
      </c>
      <c r="L83" s="20"/>
    </row>
    <row r="84" spans="2:63" s="1" customFormat="1" ht="16.5" customHeight="1">
      <c r="B84" s="32"/>
      <c r="E84" s="308" t="s">
        <v>101</v>
      </c>
      <c r="F84" s="307"/>
      <c r="G84" s="307"/>
      <c r="H84" s="307"/>
      <c r="L84" s="32"/>
    </row>
    <row r="85" spans="2:63" s="1" customFormat="1" ht="12" customHeight="1">
      <c r="B85" s="32"/>
      <c r="C85" s="27" t="s">
        <v>102</v>
      </c>
      <c r="L85" s="32"/>
    </row>
    <row r="86" spans="2:63" s="1" customFormat="1" ht="16.5" customHeight="1">
      <c r="B86" s="32"/>
      <c r="E86" s="298" t="str">
        <f>E11</f>
        <v>SO 101.2 - Cyklostezka - nákl. neuznatelné</v>
      </c>
      <c r="F86" s="307"/>
      <c r="G86" s="307"/>
      <c r="H86" s="307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F14</f>
        <v>Bystřice pod Hostýnem</v>
      </c>
      <c r="I88" s="27" t="s">
        <v>23</v>
      </c>
      <c r="J88" s="49" t="str">
        <f>IF(J14="","",J14)</f>
        <v>6. 3. 2023</v>
      </c>
      <c r="L88" s="32"/>
    </row>
    <row r="89" spans="2:63" s="1" customFormat="1" ht="6.95" customHeight="1">
      <c r="B89" s="32"/>
      <c r="L89" s="32"/>
    </row>
    <row r="90" spans="2:63" s="1" customFormat="1" ht="15.2" customHeight="1">
      <c r="B90" s="32"/>
      <c r="C90" s="27" t="s">
        <v>25</v>
      </c>
      <c r="F90" s="25" t="str">
        <f>E17</f>
        <v>město Bystřice pod Hostýnem</v>
      </c>
      <c r="I90" s="27" t="s">
        <v>31</v>
      </c>
      <c r="J90" s="30" t="str">
        <f>E23</f>
        <v>ViaDesigne s.r.o.</v>
      </c>
      <c r="L90" s="32"/>
    </row>
    <row r="91" spans="2:63" s="1" customFormat="1" ht="15.2" customHeight="1">
      <c r="B91" s="32"/>
      <c r="C91" s="27" t="s">
        <v>29</v>
      </c>
      <c r="F91" s="25" t="str">
        <f>IF(E20="","",E20)</f>
        <v>Vyplň údaj</v>
      </c>
      <c r="I91" s="27" t="s">
        <v>34</v>
      </c>
      <c r="J91" s="30" t="str">
        <f>E26</f>
        <v xml:space="preserve"> 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11"/>
      <c r="C93" s="112" t="s">
        <v>117</v>
      </c>
      <c r="D93" s="113" t="s">
        <v>57</v>
      </c>
      <c r="E93" s="113" t="s">
        <v>53</v>
      </c>
      <c r="F93" s="113" t="s">
        <v>54</v>
      </c>
      <c r="G93" s="113" t="s">
        <v>118</v>
      </c>
      <c r="H93" s="113" t="s">
        <v>119</v>
      </c>
      <c r="I93" s="113" t="s">
        <v>120</v>
      </c>
      <c r="J93" s="113" t="s">
        <v>106</v>
      </c>
      <c r="K93" s="114" t="s">
        <v>121</v>
      </c>
      <c r="L93" s="111"/>
      <c r="M93" s="56" t="s">
        <v>19</v>
      </c>
      <c r="N93" s="57" t="s">
        <v>42</v>
      </c>
      <c r="O93" s="57" t="s">
        <v>122</v>
      </c>
      <c r="P93" s="57" t="s">
        <v>123</v>
      </c>
      <c r="Q93" s="57" t="s">
        <v>124</v>
      </c>
      <c r="R93" s="57" t="s">
        <v>125</v>
      </c>
      <c r="S93" s="57" t="s">
        <v>126</v>
      </c>
      <c r="T93" s="58" t="s">
        <v>127</v>
      </c>
    </row>
    <row r="94" spans="2:63" s="1" customFormat="1" ht="22.9" customHeight="1">
      <c r="B94" s="32"/>
      <c r="C94" s="61" t="s">
        <v>128</v>
      </c>
      <c r="J94" s="115">
        <f>BK94</f>
        <v>0</v>
      </c>
      <c r="L94" s="32"/>
      <c r="M94" s="59"/>
      <c r="N94" s="50"/>
      <c r="O94" s="50"/>
      <c r="P94" s="116">
        <f>P95+P468</f>
        <v>0</v>
      </c>
      <c r="Q94" s="50"/>
      <c r="R94" s="116">
        <f>R95+R468</f>
        <v>373.24701484000002</v>
      </c>
      <c r="S94" s="50"/>
      <c r="T94" s="117">
        <f>T95+T468</f>
        <v>247.32009999999997</v>
      </c>
      <c r="AT94" s="17" t="s">
        <v>71</v>
      </c>
      <c r="AU94" s="17" t="s">
        <v>107</v>
      </c>
      <c r="BK94" s="118">
        <f>BK95+BK468</f>
        <v>0</v>
      </c>
    </row>
    <row r="95" spans="2:63" s="11" customFormat="1" ht="25.9" customHeight="1">
      <c r="B95" s="119"/>
      <c r="D95" s="120" t="s">
        <v>71</v>
      </c>
      <c r="E95" s="121" t="s">
        <v>129</v>
      </c>
      <c r="F95" s="121" t="s">
        <v>130</v>
      </c>
      <c r="I95" s="122"/>
      <c r="J95" s="123">
        <f>BK95</f>
        <v>0</v>
      </c>
      <c r="L95" s="119"/>
      <c r="M95" s="124"/>
      <c r="P95" s="125">
        <f>P96+P257+P304+P336+P402+P464</f>
        <v>0</v>
      </c>
      <c r="R95" s="125">
        <f>R96+R257+R304+R336+R402+R464</f>
        <v>373.17960964000002</v>
      </c>
      <c r="T95" s="126">
        <f>T96+T257+T304+T336+T402+T464</f>
        <v>247.32009999999997</v>
      </c>
      <c r="AR95" s="120" t="s">
        <v>79</v>
      </c>
      <c r="AT95" s="127" t="s">
        <v>71</v>
      </c>
      <c r="AU95" s="127" t="s">
        <v>72</v>
      </c>
      <c r="AY95" s="120" t="s">
        <v>131</v>
      </c>
      <c r="BK95" s="128">
        <f>BK96+BK257+BK304+BK336+BK402+BK464</f>
        <v>0</v>
      </c>
    </row>
    <row r="96" spans="2:63" s="11" customFormat="1" ht="22.9" customHeight="1">
      <c r="B96" s="119"/>
      <c r="D96" s="120" t="s">
        <v>71</v>
      </c>
      <c r="E96" s="129" t="s">
        <v>79</v>
      </c>
      <c r="F96" s="129" t="s">
        <v>132</v>
      </c>
      <c r="I96" s="122"/>
      <c r="J96" s="130">
        <f>BK96</f>
        <v>0</v>
      </c>
      <c r="L96" s="119"/>
      <c r="M96" s="124"/>
      <c r="P96" s="125">
        <f>SUM(P97:P256)</f>
        <v>0</v>
      </c>
      <c r="R96" s="125">
        <f>SUM(R97:R256)</f>
        <v>264.44628699999998</v>
      </c>
      <c r="T96" s="126">
        <f>SUM(T97:T256)</f>
        <v>246.03909999999999</v>
      </c>
      <c r="AR96" s="120" t="s">
        <v>79</v>
      </c>
      <c r="AT96" s="127" t="s">
        <v>71</v>
      </c>
      <c r="AU96" s="127" t="s">
        <v>79</v>
      </c>
      <c r="AY96" s="120" t="s">
        <v>131</v>
      </c>
      <c r="BK96" s="128">
        <f>SUM(BK97:BK256)</f>
        <v>0</v>
      </c>
    </row>
    <row r="97" spans="2:65" s="1" customFormat="1" ht="16.5" customHeight="1">
      <c r="B97" s="32"/>
      <c r="C97" s="131" t="s">
        <v>79</v>
      </c>
      <c r="D97" s="131" t="s">
        <v>133</v>
      </c>
      <c r="E97" s="132" t="s">
        <v>134</v>
      </c>
      <c r="F97" s="133" t="s">
        <v>135</v>
      </c>
      <c r="G97" s="134" t="s">
        <v>136</v>
      </c>
      <c r="H97" s="135">
        <v>257</v>
      </c>
      <c r="I97" s="136"/>
      <c r="J97" s="137">
        <f>ROUND(I97*H97,2)</f>
        <v>0</v>
      </c>
      <c r="K97" s="133" t="s">
        <v>137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0.255</v>
      </c>
      <c r="T97" s="141">
        <f>S97*H97</f>
        <v>65.534999999999997</v>
      </c>
      <c r="AR97" s="142" t="s">
        <v>138</v>
      </c>
      <c r="AT97" s="142" t="s">
        <v>133</v>
      </c>
      <c r="AU97" s="142" t="s">
        <v>81</v>
      </c>
      <c r="AY97" s="17" t="s">
        <v>131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138</v>
      </c>
      <c r="BM97" s="142" t="s">
        <v>515</v>
      </c>
    </row>
    <row r="98" spans="2:65" s="1" customFormat="1" ht="19.5">
      <c r="B98" s="32"/>
      <c r="D98" s="144" t="s">
        <v>140</v>
      </c>
      <c r="F98" s="145" t="s">
        <v>141</v>
      </c>
      <c r="I98" s="146"/>
      <c r="L98" s="32"/>
      <c r="M98" s="147"/>
      <c r="T98" s="53"/>
      <c r="AT98" s="17" t="s">
        <v>140</v>
      </c>
      <c r="AU98" s="17" t="s">
        <v>81</v>
      </c>
    </row>
    <row r="99" spans="2:65" s="1" customFormat="1">
      <c r="B99" s="32"/>
      <c r="D99" s="148" t="s">
        <v>142</v>
      </c>
      <c r="F99" s="149" t="s">
        <v>143</v>
      </c>
      <c r="I99" s="146"/>
      <c r="L99" s="32"/>
      <c r="M99" s="147"/>
      <c r="T99" s="53"/>
      <c r="AT99" s="17" t="s">
        <v>142</v>
      </c>
      <c r="AU99" s="17" t="s">
        <v>81</v>
      </c>
    </row>
    <row r="100" spans="2:65" s="1" customFormat="1" ht="126.75">
      <c r="B100" s="32"/>
      <c r="D100" s="144" t="s">
        <v>144</v>
      </c>
      <c r="F100" s="150" t="s">
        <v>145</v>
      </c>
      <c r="I100" s="146"/>
      <c r="L100" s="32"/>
      <c r="M100" s="147"/>
      <c r="T100" s="53"/>
      <c r="AT100" s="17" t="s">
        <v>144</v>
      </c>
      <c r="AU100" s="17" t="s">
        <v>81</v>
      </c>
    </row>
    <row r="101" spans="2:65" s="12" customFormat="1">
      <c r="B101" s="151"/>
      <c r="D101" s="144" t="s">
        <v>146</v>
      </c>
      <c r="E101" s="152" t="s">
        <v>19</v>
      </c>
      <c r="F101" s="153" t="s">
        <v>516</v>
      </c>
      <c r="H101" s="154">
        <v>22.7</v>
      </c>
      <c r="I101" s="155"/>
      <c r="L101" s="151"/>
      <c r="M101" s="156"/>
      <c r="T101" s="157"/>
      <c r="AT101" s="152" t="s">
        <v>146</v>
      </c>
      <c r="AU101" s="152" t="s">
        <v>81</v>
      </c>
      <c r="AV101" s="12" t="s">
        <v>81</v>
      </c>
      <c r="AW101" s="12" t="s">
        <v>33</v>
      </c>
      <c r="AX101" s="12" t="s">
        <v>72</v>
      </c>
      <c r="AY101" s="152" t="s">
        <v>131</v>
      </c>
    </row>
    <row r="102" spans="2:65" s="12" customFormat="1">
      <c r="B102" s="151"/>
      <c r="D102" s="144" t="s">
        <v>146</v>
      </c>
      <c r="E102" s="152" t="s">
        <v>19</v>
      </c>
      <c r="F102" s="153" t="s">
        <v>517</v>
      </c>
      <c r="H102" s="154">
        <v>234.3</v>
      </c>
      <c r="I102" s="155"/>
      <c r="L102" s="151"/>
      <c r="M102" s="156"/>
      <c r="T102" s="157"/>
      <c r="AT102" s="152" t="s">
        <v>146</v>
      </c>
      <c r="AU102" s="152" t="s">
        <v>81</v>
      </c>
      <c r="AV102" s="12" t="s">
        <v>81</v>
      </c>
      <c r="AW102" s="12" t="s">
        <v>33</v>
      </c>
      <c r="AX102" s="12" t="s">
        <v>72</v>
      </c>
      <c r="AY102" s="152" t="s">
        <v>131</v>
      </c>
    </row>
    <row r="103" spans="2:65" s="13" customFormat="1">
      <c r="B103" s="158"/>
      <c r="D103" s="144" t="s">
        <v>146</v>
      </c>
      <c r="E103" s="159" t="s">
        <v>19</v>
      </c>
      <c r="F103" s="160" t="s">
        <v>169</v>
      </c>
      <c r="H103" s="161">
        <v>257</v>
      </c>
      <c r="I103" s="162"/>
      <c r="L103" s="158"/>
      <c r="M103" s="163"/>
      <c r="T103" s="164"/>
      <c r="AT103" s="159" t="s">
        <v>146</v>
      </c>
      <c r="AU103" s="159" t="s">
        <v>81</v>
      </c>
      <c r="AV103" s="13" t="s">
        <v>138</v>
      </c>
      <c r="AW103" s="13" t="s">
        <v>33</v>
      </c>
      <c r="AX103" s="13" t="s">
        <v>79</v>
      </c>
      <c r="AY103" s="159" t="s">
        <v>131</v>
      </c>
    </row>
    <row r="104" spans="2:65" s="1" customFormat="1" ht="16.5" customHeight="1">
      <c r="B104" s="32"/>
      <c r="C104" s="131" t="s">
        <v>81</v>
      </c>
      <c r="D104" s="131" t="s">
        <v>133</v>
      </c>
      <c r="E104" s="132" t="s">
        <v>148</v>
      </c>
      <c r="F104" s="133" t="s">
        <v>149</v>
      </c>
      <c r="G104" s="134" t="s">
        <v>136</v>
      </c>
      <c r="H104" s="135">
        <v>15.2</v>
      </c>
      <c r="I104" s="136"/>
      <c r="J104" s="137">
        <f>ROUND(I104*H104,2)</f>
        <v>0</v>
      </c>
      <c r="K104" s="133" t="s">
        <v>137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0.26</v>
      </c>
      <c r="T104" s="141">
        <f>S104*H104</f>
        <v>3.952</v>
      </c>
      <c r="AR104" s="142" t="s">
        <v>138</v>
      </c>
      <c r="AT104" s="142" t="s">
        <v>133</v>
      </c>
      <c r="AU104" s="142" t="s">
        <v>81</v>
      </c>
      <c r="AY104" s="17" t="s">
        <v>131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138</v>
      </c>
      <c r="BM104" s="142" t="s">
        <v>518</v>
      </c>
    </row>
    <row r="105" spans="2:65" s="1" customFormat="1" ht="19.5">
      <c r="B105" s="32"/>
      <c r="D105" s="144" t="s">
        <v>140</v>
      </c>
      <c r="F105" s="145" t="s">
        <v>151</v>
      </c>
      <c r="I105" s="146"/>
      <c r="L105" s="32"/>
      <c r="M105" s="147"/>
      <c r="T105" s="53"/>
      <c r="AT105" s="17" t="s">
        <v>140</v>
      </c>
      <c r="AU105" s="17" t="s">
        <v>81</v>
      </c>
    </row>
    <row r="106" spans="2:65" s="1" customFormat="1">
      <c r="B106" s="32"/>
      <c r="D106" s="148" t="s">
        <v>142</v>
      </c>
      <c r="F106" s="149" t="s">
        <v>152</v>
      </c>
      <c r="I106" s="146"/>
      <c r="L106" s="32"/>
      <c r="M106" s="147"/>
      <c r="T106" s="53"/>
      <c r="AT106" s="17" t="s">
        <v>142</v>
      </c>
      <c r="AU106" s="17" t="s">
        <v>81</v>
      </c>
    </row>
    <row r="107" spans="2:65" s="1" customFormat="1" ht="126.75">
      <c r="B107" s="32"/>
      <c r="D107" s="144" t="s">
        <v>144</v>
      </c>
      <c r="F107" s="150" t="s">
        <v>145</v>
      </c>
      <c r="I107" s="146"/>
      <c r="L107" s="32"/>
      <c r="M107" s="147"/>
      <c r="T107" s="53"/>
      <c r="AT107" s="17" t="s">
        <v>144</v>
      </c>
      <c r="AU107" s="17" t="s">
        <v>81</v>
      </c>
    </row>
    <row r="108" spans="2:65" s="12" customFormat="1">
      <c r="B108" s="151"/>
      <c r="D108" s="144" t="s">
        <v>146</v>
      </c>
      <c r="E108" s="152" t="s">
        <v>19</v>
      </c>
      <c r="F108" s="153" t="s">
        <v>519</v>
      </c>
      <c r="H108" s="154">
        <v>2.7</v>
      </c>
      <c r="I108" s="155"/>
      <c r="L108" s="151"/>
      <c r="M108" s="156"/>
      <c r="T108" s="157"/>
      <c r="AT108" s="152" t="s">
        <v>146</v>
      </c>
      <c r="AU108" s="152" t="s">
        <v>81</v>
      </c>
      <c r="AV108" s="12" t="s">
        <v>81</v>
      </c>
      <c r="AW108" s="12" t="s">
        <v>33</v>
      </c>
      <c r="AX108" s="12" t="s">
        <v>72</v>
      </c>
      <c r="AY108" s="152" t="s">
        <v>131</v>
      </c>
    </row>
    <row r="109" spans="2:65" s="12" customFormat="1">
      <c r="B109" s="151"/>
      <c r="D109" s="144" t="s">
        <v>146</v>
      </c>
      <c r="E109" s="152" t="s">
        <v>19</v>
      </c>
      <c r="F109" s="153" t="s">
        <v>520</v>
      </c>
      <c r="H109" s="154">
        <v>4</v>
      </c>
      <c r="I109" s="155"/>
      <c r="L109" s="151"/>
      <c r="M109" s="156"/>
      <c r="T109" s="157"/>
      <c r="AT109" s="152" t="s">
        <v>146</v>
      </c>
      <c r="AU109" s="152" t="s">
        <v>81</v>
      </c>
      <c r="AV109" s="12" t="s">
        <v>81</v>
      </c>
      <c r="AW109" s="12" t="s">
        <v>33</v>
      </c>
      <c r="AX109" s="12" t="s">
        <v>72</v>
      </c>
      <c r="AY109" s="152" t="s">
        <v>131</v>
      </c>
    </row>
    <row r="110" spans="2:65" s="12" customFormat="1">
      <c r="B110" s="151"/>
      <c r="D110" s="144" t="s">
        <v>146</v>
      </c>
      <c r="E110" s="152" t="s">
        <v>19</v>
      </c>
      <c r="F110" s="153" t="s">
        <v>521</v>
      </c>
      <c r="H110" s="154">
        <v>8.5</v>
      </c>
      <c r="I110" s="155"/>
      <c r="L110" s="151"/>
      <c r="M110" s="156"/>
      <c r="T110" s="157"/>
      <c r="AT110" s="152" t="s">
        <v>146</v>
      </c>
      <c r="AU110" s="152" t="s">
        <v>81</v>
      </c>
      <c r="AV110" s="12" t="s">
        <v>81</v>
      </c>
      <c r="AW110" s="12" t="s">
        <v>33</v>
      </c>
      <c r="AX110" s="12" t="s">
        <v>72</v>
      </c>
      <c r="AY110" s="152" t="s">
        <v>131</v>
      </c>
    </row>
    <row r="111" spans="2:65" s="13" customFormat="1">
      <c r="B111" s="158"/>
      <c r="D111" s="144" t="s">
        <v>146</v>
      </c>
      <c r="E111" s="159" t="s">
        <v>19</v>
      </c>
      <c r="F111" s="160" t="s">
        <v>169</v>
      </c>
      <c r="H111" s="161">
        <v>15.2</v>
      </c>
      <c r="I111" s="162"/>
      <c r="L111" s="158"/>
      <c r="M111" s="163"/>
      <c r="T111" s="164"/>
      <c r="AT111" s="159" t="s">
        <v>146</v>
      </c>
      <c r="AU111" s="159" t="s">
        <v>81</v>
      </c>
      <c r="AV111" s="13" t="s">
        <v>138</v>
      </c>
      <c r="AW111" s="13" t="s">
        <v>33</v>
      </c>
      <c r="AX111" s="13" t="s">
        <v>79</v>
      </c>
      <c r="AY111" s="159" t="s">
        <v>131</v>
      </c>
    </row>
    <row r="112" spans="2:65" s="1" customFormat="1" ht="16.5" customHeight="1">
      <c r="B112" s="32"/>
      <c r="C112" s="131" t="s">
        <v>154</v>
      </c>
      <c r="D112" s="131" t="s">
        <v>133</v>
      </c>
      <c r="E112" s="132" t="s">
        <v>522</v>
      </c>
      <c r="F112" s="133" t="s">
        <v>523</v>
      </c>
      <c r="G112" s="134" t="s">
        <v>136</v>
      </c>
      <c r="H112" s="135">
        <v>40.9</v>
      </c>
      <c r="I112" s="136"/>
      <c r="J112" s="137">
        <f>ROUND(I112*H112,2)</f>
        <v>0</v>
      </c>
      <c r="K112" s="133" t="s">
        <v>137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0.32</v>
      </c>
      <c r="T112" s="141">
        <f>S112*H112</f>
        <v>13.087999999999999</v>
      </c>
      <c r="AR112" s="142" t="s">
        <v>138</v>
      </c>
      <c r="AT112" s="142" t="s">
        <v>133</v>
      </c>
      <c r="AU112" s="142" t="s">
        <v>81</v>
      </c>
      <c r="AY112" s="17" t="s">
        <v>131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138</v>
      </c>
      <c r="BM112" s="142" t="s">
        <v>524</v>
      </c>
    </row>
    <row r="113" spans="2:65" s="1" customFormat="1" ht="19.5">
      <c r="B113" s="32"/>
      <c r="D113" s="144" t="s">
        <v>140</v>
      </c>
      <c r="F113" s="145" t="s">
        <v>525</v>
      </c>
      <c r="I113" s="146"/>
      <c r="L113" s="32"/>
      <c r="M113" s="147"/>
      <c r="T113" s="53"/>
      <c r="AT113" s="17" t="s">
        <v>140</v>
      </c>
      <c r="AU113" s="17" t="s">
        <v>81</v>
      </c>
    </row>
    <row r="114" spans="2:65" s="1" customFormat="1">
      <c r="B114" s="32"/>
      <c r="D114" s="148" t="s">
        <v>142</v>
      </c>
      <c r="F114" s="149" t="s">
        <v>526</v>
      </c>
      <c r="I114" s="146"/>
      <c r="L114" s="32"/>
      <c r="M114" s="147"/>
      <c r="T114" s="53"/>
      <c r="AT114" s="17" t="s">
        <v>142</v>
      </c>
      <c r="AU114" s="17" t="s">
        <v>81</v>
      </c>
    </row>
    <row r="115" spans="2:65" s="1" customFormat="1" ht="117">
      <c r="B115" s="32"/>
      <c r="D115" s="144" t="s">
        <v>144</v>
      </c>
      <c r="F115" s="150" t="s">
        <v>527</v>
      </c>
      <c r="I115" s="146"/>
      <c r="L115" s="32"/>
      <c r="M115" s="147"/>
      <c r="T115" s="53"/>
      <c r="AT115" s="17" t="s">
        <v>144</v>
      </c>
      <c r="AU115" s="17" t="s">
        <v>81</v>
      </c>
    </row>
    <row r="116" spans="2:65" s="12" customFormat="1">
      <c r="B116" s="151"/>
      <c r="D116" s="144" t="s">
        <v>146</v>
      </c>
      <c r="E116" s="152" t="s">
        <v>19</v>
      </c>
      <c r="F116" s="153" t="s">
        <v>528</v>
      </c>
      <c r="H116" s="154">
        <v>40.9</v>
      </c>
      <c r="I116" s="155"/>
      <c r="L116" s="151"/>
      <c r="M116" s="156"/>
      <c r="T116" s="157"/>
      <c r="AT116" s="152" t="s">
        <v>146</v>
      </c>
      <c r="AU116" s="152" t="s">
        <v>81</v>
      </c>
      <c r="AV116" s="12" t="s">
        <v>81</v>
      </c>
      <c r="AW116" s="12" t="s">
        <v>33</v>
      </c>
      <c r="AX116" s="12" t="s">
        <v>79</v>
      </c>
      <c r="AY116" s="152" t="s">
        <v>131</v>
      </c>
    </row>
    <row r="117" spans="2:65" s="1" customFormat="1" ht="16.5" customHeight="1">
      <c r="B117" s="32"/>
      <c r="C117" s="131" t="s">
        <v>138</v>
      </c>
      <c r="D117" s="131" t="s">
        <v>133</v>
      </c>
      <c r="E117" s="132" t="s">
        <v>529</v>
      </c>
      <c r="F117" s="133" t="s">
        <v>530</v>
      </c>
      <c r="G117" s="134" t="s">
        <v>136</v>
      </c>
      <c r="H117" s="135">
        <v>42.25</v>
      </c>
      <c r="I117" s="136"/>
      <c r="J117" s="137">
        <f>ROUND(I117*H117,2)</f>
        <v>0</v>
      </c>
      <c r="K117" s="133" t="s">
        <v>137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</v>
      </c>
      <c r="R117" s="140">
        <f>Q117*H117</f>
        <v>0</v>
      </c>
      <c r="S117" s="140">
        <v>0.22</v>
      </c>
      <c r="T117" s="141">
        <f>S117*H117</f>
        <v>9.2949999999999999</v>
      </c>
      <c r="AR117" s="142" t="s">
        <v>138</v>
      </c>
      <c r="AT117" s="142" t="s">
        <v>133</v>
      </c>
      <c r="AU117" s="142" t="s">
        <v>81</v>
      </c>
      <c r="AY117" s="17" t="s">
        <v>131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138</v>
      </c>
      <c r="BM117" s="142" t="s">
        <v>531</v>
      </c>
    </row>
    <row r="118" spans="2:65" s="1" customFormat="1" ht="19.5">
      <c r="B118" s="32"/>
      <c r="D118" s="144" t="s">
        <v>140</v>
      </c>
      <c r="F118" s="145" t="s">
        <v>532</v>
      </c>
      <c r="I118" s="146"/>
      <c r="L118" s="32"/>
      <c r="M118" s="147"/>
      <c r="T118" s="53"/>
      <c r="AT118" s="17" t="s">
        <v>140</v>
      </c>
      <c r="AU118" s="17" t="s">
        <v>81</v>
      </c>
    </row>
    <row r="119" spans="2:65" s="1" customFormat="1">
      <c r="B119" s="32"/>
      <c r="D119" s="148" t="s">
        <v>142</v>
      </c>
      <c r="F119" s="149" t="s">
        <v>533</v>
      </c>
      <c r="I119" s="146"/>
      <c r="L119" s="32"/>
      <c r="M119" s="147"/>
      <c r="T119" s="53"/>
      <c r="AT119" s="17" t="s">
        <v>142</v>
      </c>
      <c r="AU119" s="17" t="s">
        <v>81</v>
      </c>
    </row>
    <row r="120" spans="2:65" s="1" customFormat="1" ht="175.5">
      <c r="B120" s="32"/>
      <c r="D120" s="144" t="s">
        <v>144</v>
      </c>
      <c r="F120" s="150" t="s">
        <v>160</v>
      </c>
      <c r="I120" s="146"/>
      <c r="L120" s="32"/>
      <c r="M120" s="147"/>
      <c r="T120" s="53"/>
      <c r="AT120" s="17" t="s">
        <v>144</v>
      </c>
      <c r="AU120" s="17" t="s">
        <v>81</v>
      </c>
    </row>
    <row r="121" spans="2:65" s="12" customFormat="1">
      <c r="B121" s="151"/>
      <c r="D121" s="144" t="s">
        <v>146</v>
      </c>
      <c r="E121" s="152" t="s">
        <v>19</v>
      </c>
      <c r="F121" s="153" t="s">
        <v>534</v>
      </c>
      <c r="H121" s="154">
        <v>42.25</v>
      </c>
      <c r="I121" s="155"/>
      <c r="L121" s="151"/>
      <c r="M121" s="156"/>
      <c r="T121" s="157"/>
      <c r="AT121" s="152" t="s">
        <v>146</v>
      </c>
      <c r="AU121" s="152" t="s">
        <v>81</v>
      </c>
      <c r="AV121" s="12" t="s">
        <v>81</v>
      </c>
      <c r="AW121" s="12" t="s">
        <v>33</v>
      </c>
      <c r="AX121" s="12" t="s">
        <v>79</v>
      </c>
      <c r="AY121" s="152" t="s">
        <v>131</v>
      </c>
    </row>
    <row r="122" spans="2:65" s="1" customFormat="1" ht="21.75" customHeight="1">
      <c r="B122" s="32"/>
      <c r="C122" s="131" t="s">
        <v>170</v>
      </c>
      <c r="D122" s="131" t="s">
        <v>133</v>
      </c>
      <c r="E122" s="132" t="s">
        <v>535</v>
      </c>
      <c r="F122" s="133" t="s">
        <v>536</v>
      </c>
      <c r="G122" s="134" t="s">
        <v>136</v>
      </c>
      <c r="H122" s="135">
        <v>92.4</v>
      </c>
      <c r="I122" s="136"/>
      <c r="J122" s="137">
        <f>ROUND(I122*H122,2)</f>
        <v>0</v>
      </c>
      <c r="K122" s="133" t="s">
        <v>137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0.57999999999999996</v>
      </c>
      <c r="T122" s="141">
        <f>S122*H122</f>
        <v>53.591999999999999</v>
      </c>
      <c r="AR122" s="142" t="s">
        <v>138</v>
      </c>
      <c r="AT122" s="142" t="s">
        <v>133</v>
      </c>
      <c r="AU122" s="142" t="s">
        <v>81</v>
      </c>
      <c r="AY122" s="17" t="s">
        <v>131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138</v>
      </c>
      <c r="BM122" s="142" t="s">
        <v>537</v>
      </c>
    </row>
    <row r="123" spans="2:65" s="1" customFormat="1" ht="19.5">
      <c r="B123" s="32"/>
      <c r="D123" s="144" t="s">
        <v>140</v>
      </c>
      <c r="F123" s="145" t="s">
        <v>538</v>
      </c>
      <c r="I123" s="146"/>
      <c r="L123" s="32"/>
      <c r="M123" s="147"/>
      <c r="T123" s="53"/>
      <c r="AT123" s="17" t="s">
        <v>140</v>
      </c>
      <c r="AU123" s="17" t="s">
        <v>81</v>
      </c>
    </row>
    <row r="124" spans="2:65" s="1" customFormat="1">
      <c r="B124" s="32"/>
      <c r="D124" s="148" t="s">
        <v>142</v>
      </c>
      <c r="F124" s="149" t="s">
        <v>539</v>
      </c>
      <c r="I124" s="146"/>
      <c r="L124" s="32"/>
      <c r="M124" s="147"/>
      <c r="T124" s="53"/>
      <c r="AT124" s="17" t="s">
        <v>142</v>
      </c>
      <c r="AU124" s="17" t="s">
        <v>81</v>
      </c>
    </row>
    <row r="125" spans="2:65" s="1" customFormat="1" ht="175.5">
      <c r="B125" s="32"/>
      <c r="D125" s="144" t="s">
        <v>144</v>
      </c>
      <c r="F125" s="150" t="s">
        <v>160</v>
      </c>
      <c r="I125" s="146"/>
      <c r="L125" s="32"/>
      <c r="M125" s="147"/>
      <c r="T125" s="53"/>
      <c r="AT125" s="17" t="s">
        <v>144</v>
      </c>
      <c r="AU125" s="17" t="s">
        <v>81</v>
      </c>
    </row>
    <row r="126" spans="2:65" s="12" customFormat="1">
      <c r="B126" s="151"/>
      <c r="D126" s="144" t="s">
        <v>146</v>
      </c>
      <c r="E126" s="152" t="s">
        <v>19</v>
      </c>
      <c r="F126" s="153" t="s">
        <v>540</v>
      </c>
      <c r="H126" s="154">
        <v>55.5</v>
      </c>
      <c r="I126" s="155"/>
      <c r="L126" s="151"/>
      <c r="M126" s="156"/>
      <c r="T126" s="157"/>
      <c r="AT126" s="152" t="s">
        <v>146</v>
      </c>
      <c r="AU126" s="152" t="s">
        <v>81</v>
      </c>
      <c r="AV126" s="12" t="s">
        <v>81</v>
      </c>
      <c r="AW126" s="12" t="s">
        <v>33</v>
      </c>
      <c r="AX126" s="12" t="s">
        <v>72</v>
      </c>
      <c r="AY126" s="152" t="s">
        <v>131</v>
      </c>
    </row>
    <row r="127" spans="2:65" s="12" customFormat="1">
      <c r="B127" s="151"/>
      <c r="D127" s="144" t="s">
        <v>146</v>
      </c>
      <c r="E127" s="152" t="s">
        <v>19</v>
      </c>
      <c r="F127" s="153" t="s">
        <v>541</v>
      </c>
      <c r="H127" s="154">
        <v>10.199999999999999</v>
      </c>
      <c r="I127" s="155"/>
      <c r="L127" s="151"/>
      <c r="M127" s="156"/>
      <c r="T127" s="157"/>
      <c r="AT127" s="152" t="s">
        <v>146</v>
      </c>
      <c r="AU127" s="152" t="s">
        <v>81</v>
      </c>
      <c r="AV127" s="12" t="s">
        <v>81</v>
      </c>
      <c r="AW127" s="12" t="s">
        <v>33</v>
      </c>
      <c r="AX127" s="12" t="s">
        <v>72</v>
      </c>
      <c r="AY127" s="152" t="s">
        <v>131</v>
      </c>
    </row>
    <row r="128" spans="2:65" s="12" customFormat="1">
      <c r="B128" s="151"/>
      <c r="D128" s="144" t="s">
        <v>146</v>
      </c>
      <c r="E128" s="152" t="s">
        <v>19</v>
      </c>
      <c r="F128" s="153" t="s">
        <v>542</v>
      </c>
      <c r="H128" s="154">
        <v>4</v>
      </c>
      <c r="I128" s="155"/>
      <c r="L128" s="151"/>
      <c r="M128" s="156"/>
      <c r="T128" s="157"/>
      <c r="AT128" s="152" t="s">
        <v>146</v>
      </c>
      <c r="AU128" s="152" t="s">
        <v>81</v>
      </c>
      <c r="AV128" s="12" t="s">
        <v>81</v>
      </c>
      <c r="AW128" s="12" t="s">
        <v>33</v>
      </c>
      <c r="AX128" s="12" t="s">
        <v>72</v>
      </c>
      <c r="AY128" s="152" t="s">
        <v>131</v>
      </c>
    </row>
    <row r="129" spans="2:65" s="12" customFormat="1">
      <c r="B129" s="151"/>
      <c r="D129" s="144" t="s">
        <v>146</v>
      </c>
      <c r="E129" s="152" t="s">
        <v>19</v>
      </c>
      <c r="F129" s="153" t="s">
        <v>543</v>
      </c>
      <c r="H129" s="154">
        <v>22.7</v>
      </c>
      <c r="I129" s="155"/>
      <c r="L129" s="151"/>
      <c r="M129" s="156"/>
      <c r="T129" s="157"/>
      <c r="AT129" s="152" t="s">
        <v>146</v>
      </c>
      <c r="AU129" s="152" t="s">
        <v>81</v>
      </c>
      <c r="AV129" s="12" t="s">
        <v>81</v>
      </c>
      <c r="AW129" s="12" t="s">
        <v>33</v>
      </c>
      <c r="AX129" s="12" t="s">
        <v>72</v>
      </c>
      <c r="AY129" s="152" t="s">
        <v>131</v>
      </c>
    </row>
    <row r="130" spans="2:65" s="13" customFormat="1">
      <c r="B130" s="158"/>
      <c r="D130" s="144" t="s">
        <v>146</v>
      </c>
      <c r="E130" s="159" t="s">
        <v>19</v>
      </c>
      <c r="F130" s="160" t="s">
        <v>169</v>
      </c>
      <c r="H130" s="161">
        <v>92.4</v>
      </c>
      <c r="I130" s="162"/>
      <c r="L130" s="158"/>
      <c r="M130" s="163"/>
      <c r="T130" s="164"/>
      <c r="AT130" s="159" t="s">
        <v>146</v>
      </c>
      <c r="AU130" s="159" t="s">
        <v>81</v>
      </c>
      <c r="AV130" s="13" t="s">
        <v>138</v>
      </c>
      <c r="AW130" s="13" t="s">
        <v>33</v>
      </c>
      <c r="AX130" s="13" t="s">
        <v>79</v>
      </c>
      <c r="AY130" s="159" t="s">
        <v>131</v>
      </c>
    </row>
    <row r="131" spans="2:65" s="1" customFormat="1" ht="16.5" customHeight="1">
      <c r="B131" s="32"/>
      <c r="C131" s="131" t="s">
        <v>179</v>
      </c>
      <c r="D131" s="131" t="s">
        <v>133</v>
      </c>
      <c r="E131" s="132" t="s">
        <v>544</v>
      </c>
      <c r="F131" s="133" t="s">
        <v>545</v>
      </c>
      <c r="G131" s="134" t="s">
        <v>136</v>
      </c>
      <c r="H131" s="135">
        <v>201.4</v>
      </c>
      <c r="I131" s="136"/>
      <c r="J131" s="137">
        <f>ROUND(I131*H131,2)</f>
        <v>0</v>
      </c>
      <c r="K131" s="133" t="s">
        <v>137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0.17</v>
      </c>
      <c r="T131" s="141">
        <f>S131*H131</f>
        <v>34.238000000000007</v>
      </c>
      <c r="AR131" s="142" t="s">
        <v>138</v>
      </c>
      <c r="AT131" s="142" t="s">
        <v>133</v>
      </c>
      <c r="AU131" s="142" t="s">
        <v>81</v>
      </c>
      <c r="AY131" s="17" t="s">
        <v>131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138</v>
      </c>
      <c r="BM131" s="142" t="s">
        <v>546</v>
      </c>
    </row>
    <row r="132" spans="2:65" s="1" customFormat="1" ht="19.5">
      <c r="B132" s="32"/>
      <c r="D132" s="144" t="s">
        <v>140</v>
      </c>
      <c r="F132" s="145" t="s">
        <v>547</v>
      </c>
      <c r="I132" s="146"/>
      <c r="L132" s="32"/>
      <c r="M132" s="147"/>
      <c r="T132" s="53"/>
      <c r="AT132" s="17" t="s">
        <v>140</v>
      </c>
      <c r="AU132" s="17" t="s">
        <v>81</v>
      </c>
    </row>
    <row r="133" spans="2:65" s="1" customFormat="1">
      <c r="B133" s="32"/>
      <c r="D133" s="148" t="s">
        <v>142</v>
      </c>
      <c r="F133" s="149" t="s">
        <v>548</v>
      </c>
      <c r="I133" s="146"/>
      <c r="L133" s="32"/>
      <c r="M133" s="147"/>
      <c r="T133" s="53"/>
      <c r="AT133" s="17" t="s">
        <v>142</v>
      </c>
      <c r="AU133" s="17" t="s">
        <v>81</v>
      </c>
    </row>
    <row r="134" spans="2:65" s="1" customFormat="1" ht="175.5">
      <c r="B134" s="32"/>
      <c r="D134" s="144" t="s">
        <v>144</v>
      </c>
      <c r="F134" s="150" t="s">
        <v>160</v>
      </c>
      <c r="I134" s="146"/>
      <c r="L134" s="32"/>
      <c r="M134" s="147"/>
      <c r="T134" s="53"/>
      <c r="AT134" s="17" t="s">
        <v>144</v>
      </c>
      <c r="AU134" s="17" t="s">
        <v>81</v>
      </c>
    </row>
    <row r="135" spans="2:65" s="12" customFormat="1">
      <c r="B135" s="151"/>
      <c r="D135" s="144" t="s">
        <v>146</v>
      </c>
      <c r="E135" s="152" t="s">
        <v>19</v>
      </c>
      <c r="F135" s="153" t="s">
        <v>549</v>
      </c>
      <c r="H135" s="154">
        <v>200.4</v>
      </c>
      <c r="I135" s="155"/>
      <c r="L135" s="151"/>
      <c r="M135" s="156"/>
      <c r="T135" s="157"/>
      <c r="AT135" s="152" t="s">
        <v>146</v>
      </c>
      <c r="AU135" s="152" t="s">
        <v>81</v>
      </c>
      <c r="AV135" s="12" t="s">
        <v>81</v>
      </c>
      <c r="AW135" s="12" t="s">
        <v>33</v>
      </c>
      <c r="AX135" s="12" t="s">
        <v>72</v>
      </c>
      <c r="AY135" s="152" t="s">
        <v>131</v>
      </c>
    </row>
    <row r="136" spans="2:65" s="12" customFormat="1">
      <c r="B136" s="151"/>
      <c r="D136" s="144" t="s">
        <v>146</v>
      </c>
      <c r="E136" s="152" t="s">
        <v>19</v>
      </c>
      <c r="F136" s="153" t="s">
        <v>550</v>
      </c>
      <c r="H136" s="154">
        <v>1</v>
      </c>
      <c r="I136" s="155"/>
      <c r="L136" s="151"/>
      <c r="M136" s="156"/>
      <c r="T136" s="157"/>
      <c r="AT136" s="152" t="s">
        <v>146</v>
      </c>
      <c r="AU136" s="152" t="s">
        <v>81</v>
      </c>
      <c r="AV136" s="12" t="s">
        <v>81</v>
      </c>
      <c r="AW136" s="12" t="s">
        <v>33</v>
      </c>
      <c r="AX136" s="12" t="s">
        <v>72</v>
      </c>
      <c r="AY136" s="152" t="s">
        <v>131</v>
      </c>
    </row>
    <row r="137" spans="2:65" s="13" customFormat="1">
      <c r="B137" s="158"/>
      <c r="D137" s="144" t="s">
        <v>146</v>
      </c>
      <c r="E137" s="159" t="s">
        <v>19</v>
      </c>
      <c r="F137" s="160" t="s">
        <v>169</v>
      </c>
      <c r="H137" s="161">
        <v>201.4</v>
      </c>
      <c r="I137" s="162"/>
      <c r="L137" s="158"/>
      <c r="M137" s="163"/>
      <c r="T137" s="164"/>
      <c r="AT137" s="159" t="s">
        <v>146</v>
      </c>
      <c r="AU137" s="159" t="s">
        <v>81</v>
      </c>
      <c r="AV137" s="13" t="s">
        <v>138</v>
      </c>
      <c r="AW137" s="13" t="s">
        <v>33</v>
      </c>
      <c r="AX137" s="13" t="s">
        <v>79</v>
      </c>
      <c r="AY137" s="159" t="s">
        <v>131</v>
      </c>
    </row>
    <row r="138" spans="2:65" s="1" customFormat="1" ht="16.5" customHeight="1">
      <c r="B138" s="32"/>
      <c r="C138" s="131" t="s">
        <v>188</v>
      </c>
      <c r="D138" s="131" t="s">
        <v>133</v>
      </c>
      <c r="E138" s="132" t="s">
        <v>551</v>
      </c>
      <c r="F138" s="133" t="s">
        <v>552</v>
      </c>
      <c r="G138" s="134" t="s">
        <v>136</v>
      </c>
      <c r="H138" s="135">
        <v>1</v>
      </c>
      <c r="I138" s="136"/>
      <c r="J138" s="137">
        <f>ROUND(I138*H138,2)</f>
        <v>0</v>
      </c>
      <c r="K138" s="133" t="s">
        <v>137</v>
      </c>
      <c r="L138" s="32"/>
      <c r="M138" s="138" t="s">
        <v>19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0.28999999999999998</v>
      </c>
      <c r="T138" s="141">
        <f>S138*H138</f>
        <v>0.28999999999999998</v>
      </c>
      <c r="AR138" s="142" t="s">
        <v>138</v>
      </c>
      <c r="AT138" s="142" t="s">
        <v>133</v>
      </c>
      <c r="AU138" s="142" t="s">
        <v>81</v>
      </c>
      <c r="AY138" s="17" t="s">
        <v>131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138</v>
      </c>
      <c r="BM138" s="142" t="s">
        <v>553</v>
      </c>
    </row>
    <row r="139" spans="2:65" s="1" customFormat="1" ht="19.5">
      <c r="B139" s="32"/>
      <c r="D139" s="144" t="s">
        <v>140</v>
      </c>
      <c r="F139" s="145" t="s">
        <v>554</v>
      </c>
      <c r="I139" s="146"/>
      <c r="L139" s="32"/>
      <c r="M139" s="147"/>
      <c r="T139" s="53"/>
      <c r="AT139" s="17" t="s">
        <v>140</v>
      </c>
      <c r="AU139" s="17" t="s">
        <v>81</v>
      </c>
    </row>
    <row r="140" spans="2:65" s="1" customFormat="1">
      <c r="B140" s="32"/>
      <c r="D140" s="148" t="s">
        <v>142</v>
      </c>
      <c r="F140" s="149" t="s">
        <v>555</v>
      </c>
      <c r="I140" s="146"/>
      <c r="L140" s="32"/>
      <c r="M140" s="147"/>
      <c r="T140" s="53"/>
      <c r="AT140" s="17" t="s">
        <v>142</v>
      </c>
      <c r="AU140" s="17" t="s">
        <v>81</v>
      </c>
    </row>
    <row r="141" spans="2:65" s="1" customFormat="1" ht="175.5">
      <c r="B141" s="32"/>
      <c r="D141" s="144" t="s">
        <v>144</v>
      </c>
      <c r="F141" s="150" t="s">
        <v>160</v>
      </c>
      <c r="I141" s="146"/>
      <c r="L141" s="32"/>
      <c r="M141" s="147"/>
      <c r="T141" s="53"/>
      <c r="AT141" s="17" t="s">
        <v>144</v>
      </c>
      <c r="AU141" s="17" t="s">
        <v>81</v>
      </c>
    </row>
    <row r="142" spans="2:65" s="12" customFormat="1">
      <c r="B142" s="151"/>
      <c r="D142" s="144" t="s">
        <v>146</v>
      </c>
      <c r="E142" s="152" t="s">
        <v>19</v>
      </c>
      <c r="F142" s="153" t="s">
        <v>556</v>
      </c>
      <c r="H142" s="154">
        <v>1</v>
      </c>
      <c r="I142" s="155"/>
      <c r="L142" s="151"/>
      <c r="M142" s="156"/>
      <c r="T142" s="157"/>
      <c r="AT142" s="152" t="s">
        <v>146</v>
      </c>
      <c r="AU142" s="152" t="s">
        <v>81</v>
      </c>
      <c r="AV142" s="12" t="s">
        <v>81</v>
      </c>
      <c r="AW142" s="12" t="s">
        <v>33</v>
      </c>
      <c r="AX142" s="12" t="s">
        <v>79</v>
      </c>
      <c r="AY142" s="152" t="s">
        <v>131</v>
      </c>
    </row>
    <row r="143" spans="2:65" s="1" customFormat="1" ht="16.5" customHeight="1">
      <c r="B143" s="32"/>
      <c r="C143" s="131" t="s">
        <v>193</v>
      </c>
      <c r="D143" s="131" t="s">
        <v>133</v>
      </c>
      <c r="E143" s="132" t="s">
        <v>557</v>
      </c>
      <c r="F143" s="133" t="s">
        <v>558</v>
      </c>
      <c r="G143" s="134" t="s">
        <v>136</v>
      </c>
      <c r="H143" s="135">
        <v>36.6</v>
      </c>
      <c r="I143" s="136"/>
      <c r="J143" s="137">
        <f>ROUND(I143*H143,2)</f>
        <v>0</v>
      </c>
      <c r="K143" s="133" t="s">
        <v>137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0.44</v>
      </c>
      <c r="T143" s="141">
        <f>S143*H143</f>
        <v>16.103999999999999</v>
      </c>
      <c r="AR143" s="142" t="s">
        <v>138</v>
      </c>
      <c r="AT143" s="142" t="s">
        <v>133</v>
      </c>
      <c r="AU143" s="142" t="s">
        <v>81</v>
      </c>
      <c r="AY143" s="17" t="s">
        <v>131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138</v>
      </c>
      <c r="BM143" s="142" t="s">
        <v>559</v>
      </c>
    </row>
    <row r="144" spans="2:65" s="1" customFormat="1" ht="19.5">
      <c r="B144" s="32"/>
      <c r="D144" s="144" t="s">
        <v>140</v>
      </c>
      <c r="F144" s="145" t="s">
        <v>560</v>
      </c>
      <c r="I144" s="146"/>
      <c r="L144" s="32"/>
      <c r="M144" s="147"/>
      <c r="T144" s="53"/>
      <c r="AT144" s="17" t="s">
        <v>140</v>
      </c>
      <c r="AU144" s="17" t="s">
        <v>81</v>
      </c>
    </row>
    <row r="145" spans="2:65" s="1" customFormat="1">
      <c r="B145" s="32"/>
      <c r="D145" s="148" t="s">
        <v>142</v>
      </c>
      <c r="F145" s="149" t="s">
        <v>561</v>
      </c>
      <c r="I145" s="146"/>
      <c r="L145" s="32"/>
      <c r="M145" s="147"/>
      <c r="T145" s="53"/>
      <c r="AT145" s="17" t="s">
        <v>142</v>
      </c>
      <c r="AU145" s="17" t="s">
        <v>81</v>
      </c>
    </row>
    <row r="146" spans="2:65" s="1" customFormat="1" ht="175.5">
      <c r="B146" s="32"/>
      <c r="D146" s="144" t="s">
        <v>144</v>
      </c>
      <c r="F146" s="150" t="s">
        <v>160</v>
      </c>
      <c r="I146" s="146"/>
      <c r="L146" s="32"/>
      <c r="M146" s="147"/>
      <c r="T146" s="53"/>
      <c r="AT146" s="17" t="s">
        <v>144</v>
      </c>
      <c r="AU146" s="17" t="s">
        <v>81</v>
      </c>
    </row>
    <row r="147" spans="2:65" s="12" customFormat="1">
      <c r="B147" s="151"/>
      <c r="D147" s="144" t="s">
        <v>146</v>
      </c>
      <c r="E147" s="152" t="s">
        <v>19</v>
      </c>
      <c r="F147" s="153" t="s">
        <v>562</v>
      </c>
      <c r="H147" s="154">
        <v>36.6</v>
      </c>
      <c r="I147" s="155"/>
      <c r="L147" s="151"/>
      <c r="M147" s="156"/>
      <c r="T147" s="157"/>
      <c r="AT147" s="152" t="s">
        <v>146</v>
      </c>
      <c r="AU147" s="152" t="s">
        <v>81</v>
      </c>
      <c r="AV147" s="12" t="s">
        <v>81</v>
      </c>
      <c r="AW147" s="12" t="s">
        <v>33</v>
      </c>
      <c r="AX147" s="12" t="s">
        <v>79</v>
      </c>
      <c r="AY147" s="152" t="s">
        <v>131</v>
      </c>
    </row>
    <row r="148" spans="2:65" s="1" customFormat="1" ht="16.5" customHeight="1">
      <c r="B148" s="32"/>
      <c r="C148" s="131" t="s">
        <v>204</v>
      </c>
      <c r="D148" s="131" t="s">
        <v>133</v>
      </c>
      <c r="E148" s="132" t="s">
        <v>563</v>
      </c>
      <c r="F148" s="133" t="s">
        <v>564</v>
      </c>
      <c r="G148" s="134" t="s">
        <v>136</v>
      </c>
      <c r="H148" s="135">
        <v>2.7</v>
      </c>
      <c r="I148" s="136"/>
      <c r="J148" s="137">
        <f>ROUND(I148*H148,2)</f>
        <v>0</v>
      </c>
      <c r="K148" s="133" t="s">
        <v>137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9.8000000000000004E-2</v>
      </c>
      <c r="T148" s="141">
        <f>S148*H148</f>
        <v>0.2646</v>
      </c>
      <c r="AR148" s="142" t="s">
        <v>138</v>
      </c>
      <c r="AT148" s="142" t="s">
        <v>133</v>
      </c>
      <c r="AU148" s="142" t="s">
        <v>81</v>
      </c>
      <c r="AY148" s="17" t="s">
        <v>131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138</v>
      </c>
      <c r="BM148" s="142" t="s">
        <v>565</v>
      </c>
    </row>
    <row r="149" spans="2:65" s="1" customFormat="1" ht="19.5">
      <c r="B149" s="32"/>
      <c r="D149" s="144" t="s">
        <v>140</v>
      </c>
      <c r="F149" s="145" t="s">
        <v>566</v>
      </c>
      <c r="I149" s="146"/>
      <c r="L149" s="32"/>
      <c r="M149" s="147"/>
      <c r="T149" s="53"/>
      <c r="AT149" s="17" t="s">
        <v>140</v>
      </c>
      <c r="AU149" s="17" t="s">
        <v>81</v>
      </c>
    </row>
    <row r="150" spans="2:65" s="1" customFormat="1">
      <c r="B150" s="32"/>
      <c r="D150" s="148" t="s">
        <v>142</v>
      </c>
      <c r="F150" s="149" t="s">
        <v>567</v>
      </c>
      <c r="I150" s="146"/>
      <c r="L150" s="32"/>
      <c r="M150" s="147"/>
      <c r="T150" s="53"/>
      <c r="AT150" s="17" t="s">
        <v>142</v>
      </c>
      <c r="AU150" s="17" t="s">
        <v>81</v>
      </c>
    </row>
    <row r="151" spans="2:65" s="1" customFormat="1" ht="175.5">
      <c r="B151" s="32"/>
      <c r="D151" s="144" t="s">
        <v>144</v>
      </c>
      <c r="F151" s="150" t="s">
        <v>160</v>
      </c>
      <c r="I151" s="146"/>
      <c r="L151" s="32"/>
      <c r="M151" s="147"/>
      <c r="T151" s="53"/>
      <c r="AT151" s="17" t="s">
        <v>144</v>
      </c>
      <c r="AU151" s="17" t="s">
        <v>81</v>
      </c>
    </row>
    <row r="152" spans="2:65" s="12" customFormat="1">
      <c r="B152" s="151"/>
      <c r="D152" s="144" t="s">
        <v>146</v>
      </c>
      <c r="E152" s="152" t="s">
        <v>19</v>
      </c>
      <c r="F152" s="153" t="s">
        <v>568</v>
      </c>
      <c r="H152" s="154">
        <v>2.7</v>
      </c>
      <c r="I152" s="155"/>
      <c r="L152" s="151"/>
      <c r="M152" s="156"/>
      <c r="T152" s="157"/>
      <c r="AT152" s="152" t="s">
        <v>146</v>
      </c>
      <c r="AU152" s="152" t="s">
        <v>81</v>
      </c>
      <c r="AV152" s="12" t="s">
        <v>81</v>
      </c>
      <c r="AW152" s="12" t="s">
        <v>33</v>
      </c>
      <c r="AX152" s="12" t="s">
        <v>79</v>
      </c>
      <c r="AY152" s="152" t="s">
        <v>131</v>
      </c>
    </row>
    <row r="153" spans="2:65" s="1" customFormat="1" ht="16.5" customHeight="1">
      <c r="B153" s="32"/>
      <c r="C153" s="131" t="s">
        <v>212</v>
      </c>
      <c r="D153" s="131" t="s">
        <v>133</v>
      </c>
      <c r="E153" s="132" t="s">
        <v>569</v>
      </c>
      <c r="F153" s="133" t="s">
        <v>570</v>
      </c>
      <c r="G153" s="134" t="s">
        <v>136</v>
      </c>
      <c r="H153" s="135">
        <v>22.6</v>
      </c>
      <c r="I153" s="136"/>
      <c r="J153" s="137">
        <f>ROUND(I153*H153,2)</f>
        <v>0</v>
      </c>
      <c r="K153" s="133" t="s">
        <v>137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0.22</v>
      </c>
      <c r="T153" s="141">
        <f>S153*H153</f>
        <v>4.9720000000000004</v>
      </c>
      <c r="AR153" s="142" t="s">
        <v>138</v>
      </c>
      <c r="AT153" s="142" t="s">
        <v>133</v>
      </c>
      <c r="AU153" s="142" t="s">
        <v>81</v>
      </c>
      <c r="AY153" s="17" t="s">
        <v>131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138</v>
      </c>
      <c r="BM153" s="142" t="s">
        <v>571</v>
      </c>
    </row>
    <row r="154" spans="2:65" s="1" customFormat="1" ht="19.5">
      <c r="B154" s="32"/>
      <c r="D154" s="144" t="s">
        <v>140</v>
      </c>
      <c r="F154" s="145" t="s">
        <v>572</v>
      </c>
      <c r="I154" s="146"/>
      <c r="L154" s="32"/>
      <c r="M154" s="147"/>
      <c r="T154" s="53"/>
      <c r="AT154" s="17" t="s">
        <v>140</v>
      </c>
      <c r="AU154" s="17" t="s">
        <v>81</v>
      </c>
    </row>
    <row r="155" spans="2:65" s="1" customFormat="1">
      <c r="B155" s="32"/>
      <c r="D155" s="148" t="s">
        <v>142</v>
      </c>
      <c r="F155" s="149" t="s">
        <v>573</v>
      </c>
      <c r="I155" s="146"/>
      <c r="L155" s="32"/>
      <c r="M155" s="147"/>
      <c r="T155" s="53"/>
      <c r="AT155" s="17" t="s">
        <v>142</v>
      </c>
      <c r="AU155" s="17" t="s">
        <v>81</v>
      </c>
    </row>
    <row r="156" spans="2:65" s="1" customFormat="1" ht="175.5">
      <c r="B156" s="32"/>
      <c r="D156" s="144" t="s">
        <v>144</v>
      </c>
      <c r="F156" s="150" t="s">
        <v>160</v>
      </c>
      <c r="I156" s="146"/>
      <c r="L156" s="32"/>
      <c r="M156" s="147"/>
      <c r="T156" s="53"/>
      <c r="AT156" s="17" t="s">
        <v>144</v>
      </c>
      <c r="AU156" s="17" t="s">
        <v>81</v>
      </c>
    </row>
    <row r="157" spans="2:65" s="12" customFormat="1">
      <c r="B157" s="151"/>
      <c r="D157" s="144" t="s">
        <v>146</v>
      </c>
      <c r="E157" s="152" t="s">
        <v>19</v>
      </c>
      <c r="F157" s="153" t="s">
        <v>574</v>
      </c>
      <c r="H157" s="154">
        <v>22.6</v>
      </c>
      <c r="I157" s="155"/>
      <c r="L157" s="151"/>
      <c r="M157" s="156"/>
      <c r="T157" s="157"/>
      <c r="AT157" s="152" t="s">
        <v>146</v>
      </c>
      <c r="AU157" s="152" t="s">
        <v>81</v>
      </c>
      <c r="AV157" s="12" t="s">
        <v>81</v>
      </c>
      <c r="AW157" s="12" t="s">
        <v>33</v>
      </c>
      <c r="AX157" s="12" t="s">
        <v>79</v>
      </c>
      <c r="AY157" s="152" t="s">
        <v>131</v>
      </c>
    </row>
    <row r="158" spans="2:65" s="1" customFormat="1" ht="16.5" customHeight="1">
      <c r="B158" s="32"/>
      <c r="C158" s="131" t="s">
        <v>219</v>
      </c>
      <c r="D158" s="131" t="s">
        <v>133</v>
      </c>
      <c r="E158" s="132" t="s">
        <v>575</v>
      </c>
      <c r="F158" s="133" t="s">
        <v>576</v>
      </c>
      <c r="G158" s="134" t="s">
        <v>173</v>
      </c>
      <c r="H158" s="135">
        <v>7</v>
      </c>
      <c r="I158" s="136"/>
      <c r="J158" s="137">
        <f>ROUND(I158*H158,2)</f>
        <v>0</v>
      </c>
      <c r="K158" s="133" t="s">
        <v>137</v>
      </c>
      <c r="L158" s="32"/>
      <c r="M158" s="138" t="s">
        <v>19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0.28999999999999998</v>
      </c>
      <c r="T158" s="141">
        <f>S158*H158</f>
        <v>2.0299999999999998</v>
      </c>
      <c r="AR158" s="142" t="s">
        <v>138</v>
      </c>
      <c r="AT158" s="142" t="s">
        <v>133</v>
      </c>
      <c r="AU158" s="142" t="s">
        <v>81</v>
      </c>
      <c r="AY158" s="17" t="s">
        <v>131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138</v>
      </c>
      <c r="BM158" s="142" t="s">
        <v>577</v>
      </c>
    </row>
    <row r="159" spans="2:65" s="1" customFormat="1" ht="19.5">
      <c r="B159" s="32"/>
      <c r="D159" s="144" t="s">
        <v>140</v>
      </c>
      <c r="F159" s="145" t="s">
        <v>578</v>
      </c>
      <c r="I159" s="146"/>
      <c r="L159" s="32"/>
      <c r="M159" s="147"/>
      <c r="T159" s="53"/>
      <c r="AT159" s="17" t="s">
        <v>140</v>
      </c>
      <c r="AU159" s="17" t="s">
        <v>81</v>
      </c>
    </row>
    <row r="160" spans="2:65" s="1" customFormat="1">
      <c r="B160" s="32"/>
      <c r="D160" s="148" t="s">
        <v>142</v>
      </c>
      <c r="F160" s="149" t="s">
        <v>579</v>
      </c>
      <c r="I160" s="146"/>
      <c r="L160" s="32"/>
      <c r="M160" s="147"/>
      <c r="T160" s="53"/>
      <c r="AT160" s="17" t="s">
        <v>142</v>
      </c>
      <c r="AU160" s="17" t="s">
        <v>81</v>
      </c>
    </row>
    <row r="161" spans="2:65" s="1" customFormat="1" ht="136.5">
      <c r="B161" s="32"/>
      <c r="D161" s="144" t="s">
        <v>144</v>
      </c>
      <c r="F161" s="150" t="s">
        <v>177</v>
      </c>
      <c r="I161" s="146"/>
      <c r="L161" s="32"/>
      <c r="M161" s="147"/>
      <c r="T161" s="53"/>
      <c r="AT161" s="17" t="s">
        <v>144</v>
      </c>
      <c r="AU161" s="17" t="s">
        <v>81</v>
      </c>
    </row>
    <row r="162" spans="2:65" s="12" customFormat="1">
      <c r="B162" s="151"/>
      <c r="D162" s="144" t="s">
        <v>146</v>
      </c>
      <c r="E162" s="152" t="s">
        <v>19</v>
      </c>
      <c r="F162" s="153" t="s">
        <v>580</v>
      </c>
      <c r="H162" s="154">
        <v>7</v>
      </c>
      <c r="I162" s="155"/>
      <c r="L162" s="151"/>
      <c r="M162" s="156"/>
      <c r="T162" s="157"/>
      <c r="AT162" s="152" t="s">
        <v>146</v>
      </c>
      <c r="AU162" s="152" t="s">
        <v>81</v>
      </c>
      <c r="AV162" s="12" t="s">
        <v>81</v>
      </c>
      <c r="AW162" s="12" t="s">
        <v>33</v>
      </c>
      <c r="AX162" s="12" t="s">
        <v>79</v>
      </c>
      <c r="AY162" s="152" t="s">
        <v>131</v>
      </c>
    </row>
    <row r="163" spans="2:65" s="1" customFormat="1" ht="16.5" customHeight="1">
      <c r="B163" s="32"/>
      <c r="C163" s="131" t="s">
        <v>226</v>
      </c>
      <c r="D163" s="131" t="s">
        <v>133</v>
      </c>
      <c r="E163" s="132" t="s">
        <v>171</v>
      </c>
      <c r="F163" s="133" t="s">
        <v>172</v>
      </c>
      <c r="G163" s="134" t="s">
        <v>173</v>
      </c>
      <c r="H163" s="135">
        <v>84.1</v>
      </c>
      <c r="I163" s="136"/>
      <c r="J163" s="137">
        <f>ROUND(I163*H163,2)</f>
        <v>0</v>
      </c>
      <c r="K163" s="133" t="s">
        <v>137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0.20499999999999999</v>
      </c>
      <c r="T163" s="141">
        <f>S163*H163</f>
        <v>17.240499999999997</v>
      </c>
      <c r="AR163" s="142" t="s">
        <v>138</v>
      </c>
      <c r="AT163" s="142" t="s">
        <v>133</v>
      </c>
      <c r="AU163" s="142" t="s">
        <v>81</v>
      </c>
      <c r="AY163" s="17" t="s">
        <v>131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138</v>
      </c>
      <c r="BM163" s="142" t="s">
        <v>581</v>
      </c>
    </row>
    <row r="164" spans="2:65" s="1" customFormat="1" ht="19.5">
      <c r="B164" s="32"/>
      <c r="D164" s="144" t="s">
        <v>140</v>
      </c>
      <c r="F164" s="145" t="s">
        <v>175</v>
      </c>
      <c r="I164" s="146"/>
      <c r="L164" s="32"/>
      <c r="M164" s="147"/>
      <c r="T164" s="53"/>
      <c r="AT164" s="17" t="s">
        <v>140</v>
      </c>
      <c r="AU164" s="17" t="s">
        <v>81</v>
      </c>
    </row>
    <row r="165" spans="2:65" s="1" customFormat="1">
      <c r="B165" s="32"/>
      <c r="D165" s="148" t="s">
        <v>142</v>
      </c>
      <c r="F165" s="149" t="s">
        <v>176</v>
      </c>
      <c r="I165" s="146"/>
      <c r="L165" s="32"/>
      <c r="M165" s="147"/>
      <c r="T165" s="53"/>
      <c r="AT165" s="17" t="s">
        <v>142</v>
      </c>
      <c r="AU165" s="17" t="s">
        <v>81</v>
      </c>
    </row>
    <row r="166" spans="2:65" s="1" customFormat="1" ht="136.5">
      <c r="B166" s="32"/>
      <c r="D166" s="144" t="s">
        <v>144</v>
      </c>
      <c r="F166" s="150" t="s">
        <v>177</v>
      </c>
      <c r="I166" s="146"/>
      <c r="L166" s="32"/>
      <c r="M166" s="147"/>
      <c r="T166" s="53"/>
      <c r="AT166" s="17" t="s">
        <v>144</v>
      </c>
      <c r="AU166" s="17" t="s">
        <v>81</v>
      </c>
    </row>
    <row r="167" spans="2:65" s="12" customFormat="1">
      <c r="B167" s="151"/>
      <c r="D167" s="144" t="s">
        <v>146</v>
      </c>
      <c r="E167" s="152" t="s">
        <v>19</v>
      </c>
      <c r="F167" s="153" t="s">
        <v>582</v>
      </c>
      <c r="H167" s="154">
        <v>84.1</v>
      </c>
      <c r="I167" s="155"/>
      <c r="L167" s="151"/>
      <c r="M167" s="156"/>
      <c r="T167" s="157"/>
      <c r="AT167" s="152" t="s">
        <v>146</v>
      </c>
      <c r="AU167" s="152" t="s">
        <v>81</v>
      </c>
      <c r="AV167" s="12" t="s">
        <v>81</v>
      </c>
      <c r="AW167" s="12" t="s">
        <v>33</v>
      </c>
      <c r="AX167" s="12" t="s">
        <v>79</v>
      </c>
      <c r="AY167" s="152" t="s">
        <v>131</v>
      </c>
    </row>
    <row r="168" spans="2:65" s="1" customFormat="1" ht="16.5" customHeight="1">
      <c r="B168" s="32"/>
      <c r="C168" s="131" t="s">
        <v>233</v>
      </c>
      <c r="D168" s="131" t="s">
        <v>133</v>
      </c>
      <c r="E168" s="132" t="s">
        <v>583</v>
      </c>
      <c r="F168" s="133" t="s">
        <v>584</v>
      </c>
      <c r="G168" s="134" t="s">
        <v>173</v>
      </c>
      <c r="H168" s="135">
        <v>221.2</v>
      </c>
      <c r="I168" s="136"/>
      <c r="J168" s="137">
        <f>ROUND(I168*H168,2)</f>
        <v>0</v>
      </c>
      <c r="K168" s="133" t="s">
        <v>137</v>
      </c>
      <c r="L168" s="32"/>
      <c r="M168" s="138" t="s">
        <v>19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0.115</v>
      </c>
      <c r="T168" s="141">
        <f>S168*H168</f>
        <v>25.437999999999999</v>
      </c>
      <c r="AR168" s="142" t="s">
        <v>138</v>
      </c>
      <c r="AT168" s="142" t="s">
        <v>133</v>
      </c>
      <c r="AU168" s="142" t="s">
        <v>81</v>
      </c>
      <c r="AY168" s="17" t="s">
        <v>131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79</v>
      </c>
      <c r="BK168" s="143">
        <f>ROUND(I168*H168,2)</f>
        <v>0</v>
      </c>
      <c r="BL168" s="17" t="s">
        <v>138</v>
      </c>
      <c r="BM168" s="142" t="s">
        <v>585</v>
      </c>
    </row>
    <row r="169" spans="2:65" s="1" customFormat="1" ht="19.5">
      <c r="B169" s="32"/>
      <c r="D169" s="144" t="s">
        <v>140</v>
      </c>
      <c r="F169" s="145" t="s">
        <v>586</v>
      </c>
      <c r="I169" s="146"/>
      <c r="L169" s="32"/>
      <c r="M169" s="147"/>
      <c r="T169" s="53"/>
      <c r="AT169" s="17" t="s">
        <v>140</v>
      </c>
      <c r="AU169" s="17" t="s">
        <v>81</v>
      </c>
    </row>
    <row r="170" spans="2:65" s="1" customFormat="1">
      <c r="B170" s="32"/>
      <c r="D170" s="148" t="s">
        <v>142</v>
      </c>
      <c r="F170" s="149" t="s">
        <v>587</v>
      </c>
      <c r="I170" s="146"/>
      <c r="L170" s="32"/>
      <c r="M170" s="147"/>
      <c r="T170" s="53"/>
      <c r="AT170" s="17" t="s">
        <v>142</v>
      </c>
      <c r="AU170" s="17" t="s">
        <v>81</v>
      </c>
    </row>
    <row r="171" spans="2:65" s="1" customFormat="1" ht="136.5">
      <c r="B171" s="32"/>
      <c r="D171" s="144" t="s">
        <v>144</v>
      </c>
      <c r="F171" s="150" t="s">
        <v>177</v>
      </c>
      <c r="I171" s="146"/>
      <c r="L171" s="32"/>
      <c r="M171" s="147"/>
      <c r="T171" s="53"/>
      <c r="AT171" s="17" t="s">
        <v>144</v>
      </c>
      <c r="AU171" s="17" t="s">
        <v>81</v>
      </c>
    </row>
    <row r="172" spans="2:65" s="12" customFormat="1">
      <c r="B172" s="151"/>
      <c r="D172" s="144" t="s">
        <v>146</v>
      </c>
      <c r="E172" s="152" t="s">
        <v>19</v>
      </c>
      <c r="F172" s="153" t="s">
        <v>588</v>
      </c>
      <c r="H172" s="154">
        <v>132</v>
      </c>
      <c r="I172" s="155"/>
      <c r="L172" s="151"/>
      <c r="M172" s="156"/>
      <c r="T172" s="157"/>
      <c r="AT172" s="152" t="s">
        <v>146</v>
      </c>
      <c r="AU172" s="152" t="s">
        <v>81</v>
      </c>
      <c r="AV172" s="12" t="s">
        <v>81</v>
      </c>
      <c r="AW172" s="12" t="s">
        <v>33</v>
      </c>
      <c r="AX172" s="12" t="s">
        <v>72</v>
      </c>
      <c r="AY172" s="152" t="s">
        <v>131</v>
      </c>
    </row>
    <row r="173" spans="2:65" s="12" customFormat="1">
      <c r="B173" s="151"/>
      <c r="D173" s="144" t="s">
        <v>146</v>
      </c>
      <c r="E173" s="152" t="s">
        <v>19</v>
      </c>
      <c r="F173" s="153" t="s">
        <v>589</v>
      </c>
      <c r="H173" s="154">
        <v>89.2</v>
      </c>
      <c r="I173" s="155"/>
      <c r="L173" s="151"/>
      <c r="M173" s="156"/>
      <c r="T173" s="157"/>
      <c r="AT173" s="152" t="s">
        <v>146</v>
      </c>
      <c r="AU173" s="152" t="s">
        <v>81</v>
      </c>
      <c r="AV173" s="12" t="s">
        <v>81</v>
      </c>
      <c r="AW173" s="12" t="s">
        <v>33</v>
      </c>
      <c r="AX173" s="12" t="s">
        <v>72</v>
      </c>
      <c r="AY173" s="152" t="s">
        <v>131</v>
      </c>
    </row>
    <row r="174" spans="2:65" s="13" customFormat="1">
      <c r="B174" s="158"/>
      <c r="D174" s="144" t="s">
        <v>146</v>
      </c>
      <c r="E174" s="159" t="s">
        <v>19</v>
      </c>
      <c r="F174" s="160" t="s">
        <v>169</v>
      </c>
      <c r="H174" s="161">
        <v>221.2</v>
      </c>
      <c r="I174" s="162"/>
      <c r="L174" s="158"/>
      <c r="M174" s="163"/>
      <c r="T174" s="164"/>
      <c r="AT174" s="159" t="s">
        <v>146</v>
      </c>
      <c r="AU174" s="159" t="s">
        <v>81</v>
      </c>
      <c r="AV174" s="13" t="s">
        <v>138</v>
      </c>
      <c r="AW174" s="13" t="s">
        <v>33</v>
      </c>
      <c r="AX174" s="13" t="s">
        <v>79</v>
      </c>
      <c r="AY174" s="159" t="s">
        <v>131</v>
      </c>
    </row>
    <row r="175" spans="2:65" s="1" customFormat="1" ht="21.75" customHeight="1">
      <c r="B175" s="32"/>
      <c r="C175" s="131" t="s">
        <v>241</v>
      </c>
      <c r="D175" s="131" t="s">
        <v>133</v>
      </c>
      <c r="E175" s="132" t="s">
        <v>590</v>
      </c>
      <c r="F175" s="133" t="s">
        <v>591</v>
      </c>
      <c r="G175" s="134" t="s">
        <v>182</v>
      </c>
      <c r="H175" s="135">
        <v>36.463999999999999</v>
      </c>
      <c r="I175" s="136"/>
      <c r="J175" s="137">
        <f>ROUND(I175*H175,2)</f>
        <v>0</v>
      </c>
      <c r="K175" s="133" t="s">
        <v>137</v>
      </c>
      <c r="L175" s="32"/>
      <c r="M175" s="138" t="s">
        <v>19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138</v>
      </c>
      <c r="AT175" s="142" t="s">
        <v>133</v>
      </c>
      <c r="AU175" s="142" t="s">
        <v>81</v>
      </c>
      <c r="AY175" s="17" t="s">
        <v>131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138</v>
      </c>
      <c r="BM175" s="142" t="s">
        <v>592</v>
      </c>
    </row>
    <row r="176" spans="2:65" s="1" customFormat="1">
      <c r="B176" s="32"/>
      <c r="D176" s="144" t="s">
        <v>140</v>
      </c>
      <c r="F176" s="145" t="s">
        <v>593</v>
      </c>
      <c r="I176" s="146"/>
      <c r="L176" s="32"/>
      <c r="M176" s="147"/>
      <c r="T176" s="53"/>
      <c r="AT176" s="17" t="s">
        <v>140</v>
      </c>
      <c r="AU176" s="17" t="s">
        <v>81</v>
      </c>
    </row>
    <row r="177" spans="2:65" s="1" customFormat="1">
      <c r="B177" s="32"/>
      <c r="D177" s="148" t="s">
        <v>142</v>
      </c>
      <c r="F177" s="149" t="s">
        <v>594</v>
      </c>
      <c r="I177" s="146"/>
      <c r="L177" s="32"/>
      <c r="M177" s="147"/>
      <c r="T177" s="53"/>
      <c r="AT177" s="17" t="s">
        <v>142</v>
      </c>
      <c r="AU177" s="17" t="s">
        <v>81</v>
      </c>
    </row>
    <row r="178" spans="2:65" s="1" customFormat="1" ht="29.25">
      <c r="B178" s="32"/>
      <c r="D178" s="144" t="s">
        <v>144</v>
      </c>
      <c r="F178" s="150" t="s">
        <v>595</v>
      </c>
      <c r="I178" s="146"/>
      <c r="L178" s="32"/>
      <c r="M178" s="147"/>
      <c r="T178" s="53"/>
      <c r="AT178" s="17" t="s">
        <v>144</v>
      </c>
      <c r="AU178" s="17" t="s">
        <v>81</v>
      </c>
    </row>
    <row r="179" spans="2:65" s="12" customFormat="1">
      <c r="B179" s="151"/>
      <c r="D179" s="144" t="s">
        <v>146</v>
      </c>
      <c r="E179" s="152" t="s">
        <v>19</v>
      </c>
      <c r="F179" s="153" t="s">
        <v>596</v>
      </c>
      <c r="H179" s="154">
        <v>0.75600000000000001</v>
      </c>
      <c r="I179" s="155"/>
      <c r="L179" s="151"/>
      <c r="M179" s="156"/>
      <c r="T179" s="157"/>
      <c r="AT179" s="152" t="s">
        <v>146</v>
      </c>
      <c r="AU179" s="152" t="s">
        <v>81</v>
      </c>
      <c r="AV179" s="12" t="s">
        <v>81</v>
      </c>
      <c r="AW179" s="12" t="s">
        <v>33</v>
      </c>
      <c r="AX179" s="12" t="s">
        <v>72</v>
      </c>
      <c r="AY179" s="152" t="s">
        <v>131</v>
      </c>
    </row>
    <row r="180" spans="2:65" s="12" customFormat="1">
      <c r="B180" s="151"/>
      <c r="D180" s="144" t="s">
        <v>146</v>
      </c>
      <c r="E180" s="152" t="s">
        <v>19</v>
      </c>
      <c r="F180" s="153" t="s">
        <v>597</v>
      </c>
      <c r="H180" s="154">
        <v>4.9980000000000002</v>
      </c>
      <c r="I180" s="155"/>
      <c r="L180" s="151"/>
      <c r="M180" s="156"/>
      <c r="T180" s="157"/>
      <c r="AT180" s="152" t="s">
        <v>146</v>
      </c>
      <c r="AU180" s="152" t="s">
        <v>81</v>
      </c>
      <c r="AV180" s="12" t="s">
        <v>81</v>
      </c>
      <c r="AW180" s="12" t="s">
        <v>33</v>
      </c>
      <c r="AX180" s="12" t="s">
        <v>72</v>
      </c>
      <c r="AY180" s="152" t="s">
        <v>131</v>
      </c>
    </row>
    <row r="181" spans="2:65" s="12" customFormat="1">
      <c r="B181" s="151"/>
      <c r="D181" s="144" t="s">
        <v>146</v>
      </c>
      <c r="E181" s="152" t="s">
        <v>19</v>
      </c>
      <c r="F181" s="153" t="s">
        <v>598</v>
      </c>
      <c r="H181" s="154">
        <v>30.71</v>
      </c>
      <c r="I181" s="155"/>
      <c r="L181" s="151"/>
      <c r="M181" s="156"/>
      <c r="T181" s="157"/>
      <c r="AT181" s="152" t="s">
        <v>146</v>
      </c>
      <c r="AU181" s="152" t="s">
        <v>81</v>
      </c>
      <c r="AV181" s="12" t="s">
        <v>81</v>
      </c>
      <c r="AW181" s="12" t="s">
        <v>33</v>
      </c>
      <c r="AX181" s="12" t="s">
        <v>72</v>
      </c>
      <c r="AY181" s="152" t="s">
        <v>131</v>
      </c>
    </row>
    <row r="182" spans="2:65" s="13" customFormat="1">
      <c r="B182" s="158"/>
      <c r="D182" s="144" t="s">
        <v>146</v>
      </c>
      <c r="E182" s="159" t="s">
        <v>19</v>
      </c>
      <c r="F182" s="160" t="s">
        <v>169</v>
      </c>
      <c r="H182" s="161">
        <v>36.463999999999999</v>
      </c>
      <c r="I182" s="162"/>
      <c r="L182" s="158"/>
      <c r="M182" s="163"/>
      <c r="T182" s="164"/>
      <c r="AT182" s="159" t="s">
        <v>146</v>
      </c>
      <c r="AU182" s="159" t="s">
        <v>81</v>
      </c>
      <c r="AV182" s="13" t="s">
        <v>138</v>
      </c>
      <c r="AW182" s="13" t="s">
        <v>33</v>
      </c>
      <c r="AX182" s="13" t="s">
        <v>79</v>
      </c>
      <c r="AY182" s="159" t="s">
        <v>131</v>
      </c>
    </row>
    <row r="183" spans="2:65" s="1" customFormat="1" ht="16.5" customHeight="1">
      <c r="B183" s="32"/>
      <c r="C183" s="131" t="s">
        <v>8</v>
      </c>
      <c r="D183" s="131" t="s">
        <v>133</v>
      </c>
      <c r="E183" s="132" t="s">
        <v>599</v>
      </c>
      <c r="F183" s="133" t="s">
        <v>600</v>
      </c>
      <c r="G183" s="134" t="s">
        <v>182</v>
      </c>
      <c r="H183" s="135">
        <v>10.71</v>
      </c>
      <c r="I183" s="136"/>
      <c r="J183" s="137">
        <f>ROUND(I183*H183,2)</f>
        <v>0</v>
      </c>
      <c r="K183" s="133" t="s">
        <v>137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138</v>
      </c>
      <c r="AT183" s="142" t="s">
        <v>133</v>
      </c>
      <c r="AU183" s="142" t="s">
        <v>81</v>
      </c>
      <c r="AY183" s="17" t="s">
        <v>131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138</v>
      </c>
      <c r="BM183" s="142" t="s">
        <v>601</v>
      </c>
    </row>
    <row r="184" spans="2:65" s="1" customFormat="1">
      <c r="B184" s="32"/>
      <c r="D184" s="144" t="s">
        <v>140</v>
      </c>
      <c r="F184" s="145" t="s">
        <v>602</v>
      </c>
      <c r="I184" s="146"/>
      <c r="L184" s="32"/>
      <c r="M184" s="147"/>
      <c r="T184" s="53"/>
      <c r="AT184" s="17" t="s">
        <v>140</v>
      </c>
      <c r="AU184" s="17" t="s">
        <v>81</v>
      </c>
    </row>
    <row r="185" spans="2:65" s="1" customFormat="1">
      <c r="B185" s="32"/>
      <c r="D185" s="148" t="s">
        <v>142</v>
      </c>
      <c r="F185" s="149" t="s">
        <v>603</v>
      </c>
      <c r="I185" s="146"/>
      <c r="L185" s="32"/>
      <c r="M185" s="147"/>
      <c r="T185" s="53"/>
      <c r="AT185" s="17" t="s">
        <v>142</v>
      </c>
      <c r="AU185" s="17" t="s">
        <v>81</v>
      </c>
    </row>
    <row r="186" spans="2:65" s="12" customFormat="1">
      <c r="B186" s="151"/>
      <c r="D186" s="144" t="s">
        <v>146</v>
      </c>
      <c r="E186" s="152" t="s">
        <v>19</v>
      </c>
      <c r="F186" s="153" t="s">
        <v>604</v>
      </c>
      <c r="H186" s="154">
        <v>3.96</v>
      </c>
      <c r="I186" s="155"/>
      <c r="L186" s="151"/>
      <c r="M186" s="156"/>
      <c r="T186" s="157"/>
      <c r="AT186" s="152" t="s">
        <v>146</v>
      </c>
      <c r="AU186" s="152" t="s">
        <v>81</v>
      </c>
      <c r="AV186" s="12" t="s">
        <v>81</v>
      </c>
      <c r="AW186" s="12" t="s">
        <v>33</v>
      </c>
      <c r="AX186" s="12" t="s">
        <v>72</v>
      </c>
      <c r="AY186" s="152" t="s">
        <v>131</v>
      </c>
    </row>
    <row r="187" spans="2:65" s="12" customFormat="1">
      <c r="B187" s="151"/>
      <c r="D187" s="144" t="s">
        <v>146</v>
      </c>
      <c r="E187" s="152" t="s">
        <v>19</v>
      </c>
      <c r="F187" s="153" t="s">
        <v>605</v>
      </c>
      <c r="H187" s="154">
        <v>6.75</v>
      </c>
      <c r="I187" s="155"/>
      <c r="L187" s="151"/>
      <c r="M187" s="156"/>
      <c r="T187" s="157"/>
      <c r="AT187" s="152" t="s">
        <v>146</v>
      </c>
      <c r="AU187" s="152" t="s">
        <v>81</v>
      </c>
      <c r="AV187" s="12" t="s">
        <v>81</v>
      </c>
      <c r="AW187" s="12" t="s">
        <v>33</v>
      </c>
      <c r="AX187" s="12" t="s">
        <v>72</v>
      </c>
      <c r="AY187" s="152" t="s">
        <v>131</v>
      </c>
    </row>
    <row r="188" spans="2:65" s="13" customFormat="1">
      <c r="B188" s="158"/>
      <c r="D188" s="144" t="s">
        <v>146</v>
      </c>
      <c r="E188" s="159" t="s">
        <v>19</v>
      </c>
      <c r="F188" s="160" t="s">
        <v>169</v>
      </c>
      <c r="H188" s="161">
        <v>10.71</v>
      </c>
      <c r="I188" s="162"/>
      <c r="L188" s="158"/>
      <c r="M188" s="163"/>
      <c r="T188" s="164"/>
      <c r="AT188" s="159" t="s">
        <v>146</v>
      </c>
      <c r="AU188" s="159" t="s">
        <v>81</v>
      </c>
      <c r="AV188" s="13" t="s">
        <v>138</v>
      </c>
      <c r="AW188" s="13" t="s">
        <v>33</v>
      </c>
      <c r="AX188" s="13" t="s">
        <v>79</v>
      </c>
      <c r="AY188" s="159" t="s">
        <v>131</v>
      </c>
    </row>
    <row r="189" spans="2:65" s="1" customFormat="1" ht="21.75" customHeight="1">
      <c r="B189" s="32"/>
      <c r="C189" s="131" t="s">
        <v>254</v>
      </c>
      <c r="D189" s="131" t="s">
        <v>133</v>
      </c>
      <c r="E189" s="132" t="s">
        <v>606</v>
      </c>
      <c r="F189" s="133" t="s">
        <v>607</v>
      </c>
      <c r="G189" s="134" t="s">
        <v>182</v>
      </c>
      <c r="H189" s="135">
        <v>9</v>
      </c>
      <c r="I189" s="136"/>
      <c r="J189" s="137">
        <f>ROUND(I189*H189,2)</f>
        <v>0</v>
      </c>
      <c r="K189" s="133" t="s">
        <v>137</v>
      </c>
      <c r="L189" s="32"/>
      <c r="M189" s="138" t="s">
        <v>19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138</v>
      </c>
      <c r="AT189" s="142" t="s">
        <v>133</v>
      </c>
      <c r="AU189" s="142" t="s">
        <v>81</v>
      </c>
      <c r="AY189" s="17" t="s">
        <v>131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138</v>
      </c>
      <c r="BM189" s="142" t="s">
        <v>608</v>
      </c>
    </row>
    <row r="190" spans="2:65" s="1" customFormat="1" ht="19.5">
      <c r="B190" s="32"/>
      <c r="D190" s="144" t="s">
        <v>140</v>
      </c>
      <c r="F190" s="145" t="s">
        <v>609</v>
      </c>
      <c r="I190" s="146"/>
      <c r="L190" s="32"/>
      <c r="M190" s="147"/>
      <c r="T190" s="53"/>
      <c r="AT190" s="17" t="s">
        <v>140</v>
      </c>
      <c r="AU190" s="17" t="s">
        <v>81</v>
      </c>
    </row>
    <row r="191" spans="2:65" s="1" customFormat="1">
      <c r="B191" s="32"/>
      <c r="D191" s="148" t="s">
        <v>142</v>
      </c>
      <c r="F191" s="149" t="s">
        <v>610</v>
      </c>
      <c r="I191" s="146"/>
      <c r="L191" s="32"/>
      <c r="M191" s="147"/>
      <c r="T191" s="53"/>
      <c r="AT191" s="17" t="s">
        <v>142</v>
      </c>
      <c r="AU191" s="17" t="s">
        <v>81</v>
      </c>
    </row>
    <row r="192" spans="2:65" s="12" customFormat="1">
      <c r="B192" s="151"/>
      <c r="D192" s="144" t="s">
        <v>146</v>
      </c>
      <c r="E192" s="152" t="s">
        <v>19</v>
      </c>
      <c r="F192" s="153" t="s">
        <v>611</v>
      </c>
      <c r="H192" s="154">
        <v>9</v>
      </c>
      <c r="I192" s="155"/>
      <c r="L192" s="151"/>
      <c r="M192" s="156"/>
      <c r="T192" s="157"/>
      <c r="AT192" s="152" t="s">
        <v>146</v>
      </c>
      <c r="AU192" s="152" t="s">
        <v>81</v>
      </c>
      <c r="AV192" s="12" t="s">
        <v>81</v>
      </c>
      <c r="AW192" s="12" t="s">
        <v>33</v>
      </c>
      <c r="AX192" s="12" t="s">
        <v>79</v>
      </c>
      <c r="AY192" s="152" t="s">
        <v>131</v>
      </c>
    </row>
    <row r="193" spans="2:65" s="1" customFormat="1" ht="21.75" customHeight="1">
      <c r="B193" s="32"/>
      <c r="C193" s="131" t="s">
        <v>260</v>
      </c>
      <c r="D193" s="131" t="s">
        <v>133</v>
      </c>
      <c r="E193" s="132" t="s">
        <v>612</v>
      </c>
      <c r="F193" s="133" t="s">
        <v>613</v>
      </c>
      <c r="G193" s="134" t="s">
        <v>182</v>
      </c>
      <c r="H193" s="135">
        <v>116.20399999999999</v>
      </c>
      <c r="I193" s="136"/>
      <c r="J193" s="137">
        <f>ROUND(I193*H193,2)</f>
        <v>0</v>
      </c>
      <c r="K193" s="133" t="s">
        <v>137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138</v>
      </c>
      <c r="AT193" s="142" t="s">
        <v>133</v>
      </c>
      <c r="AU193" s="142" t="s">
        <v>81</v>
      </c>
      <c r="AY193" s="17" t="s">
        <v>131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138</v>
      </c>
      <c r="BM193" s="142" t="s">
        <v>614</v>
      </c>
    </row>
    <row r="194" spans="2:65" s="1" customFormat="1" ht="19.5">
      <c r="B194" s="32"/>
      <c r="D194" s="144" t="s">
        <v>140</v>
      </c>
      <c r="F194" s="145" t="s">
        <v>615</v>
      </c>
      <c r="I194" s="146"/>
      <c r="L194" s="32"/>
      <c r="M194" s="147"/>
      <c r="T194" s="53"/>
      <c r="AT194" s="17" t="s">
        <v>140</v>
      </c>
      <c r="AU194" s="17" t="s">
        <v>81</v>
      </c>
    </row>
    <row r="195" spans="2:65" s="1" customFormat="1">
      <c r="B195" s="32"/>
      <c r="D195" s="148" t="s">
        <v>142</v>
      </c>
      <c r="F195" s="149" t="s">
        <v>616</v>
      </c>
      <c r="I195" s="146"/>
      <c r="L195" s="32"/>
      <c r="M195" s="147"/>
      <c r="T195" s="53"/>
      <c r="AT195" s="17" t="s">
        <v>142</v>
      </c>
      <c r="AU195" s="17" t="s">
        <v>81</v>
      </c>
    </row>
    <row r="196" spans="2:65" s="1" customFormat="1" ht="58.5">
      <c r="B196" s="32"/>
      <c r="D196" s="144" t="s">
        <v>144</v>
      </c>
      <c r="F196" s="150" t="s">
        <v>617</v>
      </c>
      <c r="I196" s="146"/>
      <c r="L196" s="32"/>
      <c r="M196" s="147"/>
      <c r="T196" s="53"/>
      <c r="AT196" s="17" t="s">
        <v>144</v>
      </c>
      <c r="AU196" s="17" t="s">
        <v>81</v>
      </c>
    </row>
    <row r="197" spans="2:65" s="14" customFormat="1">
      <c r="B197" s="175"/>
      <c r="D197" s="144" t="s">
        <v>146</v>
      </c>
      <c r="E197" s="176" t="s">
        <v>19</v>
      </c>
      <c r="F197" s="177" t="s">
        <v>474</v>
      </c>
      <c r="H197" s="176" t="s">
        <v>19</v>
      </c>
      <c r="I197" s="178"/>
      <c r="L197" s="175"/>
      <c r="M197" s="179"/>
      <c r="T197" s="180"/>
      <c r="AT197" s="176" t="s">
        <v>146</v>
      </c>
      <c r="AU197" s="176" t="s">
        <v>81</v>
      </c>
      <c r="AV197" s="14" t="s">
        <v>79</v>
      </c>
      <c r="AW197" s="14" t="s">
        <v>33</v>
      </c>
      <c r="AX197" s="14" t="s">
        <v>72</v>
      </c>
      <c r="AY197" s="176" t="s">
        <v>131</v>
      </c>
    </row>
    <row r="198" spans="2:65" s="12" customFormat="1">
      <c r="B198" s="151"/>
      <c r="D198" s="144" t="s">
        <v>146</v>
      </c>
      <c r="E198" s="152" t="s">
        <v>19</v>
      </c>
      <c r="F198" s="153" t="s">
        <v>618</v>
      </c>
      <c r="H198" s="154">
        <v>116.20399999999999</v>
      </c>
      <c r="I198" s="155"/>
      <c r="L198" s="151"/>
      <c r="M198" s="156"/>
      <c r="T198" s="157"/>
      <c r="AT198" s="152" t="s">
        <v>146</v>
      </c>
      <c r="AU198" s="152" t="s">
        <v>81</v>
      </c>
      <c r="AV198" s="12" t="s">
        <v>81</v>
      </c>
      <c r="AW198" s="12" t="s">
        <v>33</v>
      </c>
      <c r="AX198" s="12" t="s">
        <v>79</v>
      </c>
      <c r="AY198" s="152" t="s">
        <v>131</v>
      </c>
    </row>
    <row r="199" spans="2:65" s="1" customFormat="1" ht="16.5" customHeight="1">
      <c r="B199" s="32"/>
      <c r="C199" s="131" t="s">
        <v>266</v>
      </c>
      <c r="D199" s="131" t="s">
        <v>133</v>
      </c>
      <c r="E199" s="132" t="s">
        <v>619</v>
      </c>
      <c r="F199" s="133" t="s">
        <v>620</v>
      </c>
      <c r="G199" s="134" t="s">
        <v>192</v>
      </c>
      <c r="H199" s="135">
        <v>209.167</v>
      </c>
      <c r="I199" s="136"/>
      <c r="J199" s="137">
        <f>ROUND(I199*H199,2)</f>
        <v>0</v>
      </c>
      <c r="K199" s="133" t="s">
        <v>137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138</v>
      </c>
      <c r="AT199" s="142" t="s">
        <v>133</v>
      </c>
      <c r="AU199" s="142" t="s">
        <v>81</v>
      </c>
      <c r="AY199" s="17" t="s">
        <v>131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138</v>
      </c>
      <c r="BM199" s="142" t="s">
        <v>621</v>
      </c>
    </row>
    <row r="200" spans="2:65" s="1" customFormat="1" ht="19.5">
      <c r="B200" s="32"/>
      <c r="D200" s="144" t="s">
        <v>140</v>
      </c>
      <c r="F200" s="145" t="s">
        <v>500</v>
      </c>
      <c r="I200" s="146"/>
      <c r="L200" s="32"/>
      <c r="M200" s="147"/>
      <c r="T200" s="53"/>
      <c r="AT200" s="17" t="s">
        <v>140</v>
      </c>
      <c r="AU200" s="17" t="s">
        <v>81</v>
      </c>
    </row>
    <row r="201" spans="2:65" s="1" customFormat="1">
      <c r="B201" s="32"/>
      <c r="D201" s="148" t="s">
        <v>142</v>
      </c>
      <c r="F201" s="149" t="s">
        <v>622</v>
      </c>
      <c r="I201" s="146"/>
      <c r="L201" s="32"/>
      <c r="M201" s="147"/>
      <c r="T201" s="53"/>
      <c r="AT201" s="17" t="s">
        <v>142</v>
      </c>
      <c r="AU201" s="17" t="s">
        <v>81</v>
      </c>
    </row>
    <row r="202" spans="2:65" s="1" customFormat="1" ht="39">
      <c r="B202" s="32"/>
      <c r="D202" s="144" t="s">
        <v>144</v>
      </c>
      <c r="F202" s="150" t="s">
        <v>496</v>
      </c>
      <c r="I202" s="146"/>
      <c r="L202" s="32"/>
      <c r="M202" s="147"/>
      <c r="T202" s="53"/>
      <c r="AT202" s="17" t="s">
        <v>144</v>
      </c>
      <c r="AU202" s="17" t="s">
        <v>81</v>
      </c>
    </row>
    <row r="203" spans="2:65" s="12" customFormat="1">
      <c r="B203" s="151"/>
      <c r="D203" s="144" t="s">
        <v>146</v>
      </c>
      <c r="E203" s="152" t="s">
        <v>19</v>
      </c>
      <c r="F203" s="153" t="s">
        <v>623</v>
      </c>
      <c r="H203" s="154">
        <v>209.167</v>
      </c>
      <c r="I203" s="155"/>
      <c r="L203" s="151"/>
      <c r="M203" s="156"/>
      <c r="T203" s="157"/>
      <c r="AT203" s="152" t="s">
        <v>146</v>
      </c>
      <c r="AU203" s="152" t="s">
        <v>81</v>
      </c>
      <c r="AV203" s="12" t="s">
        <v>81</v>
      </c>
      <c r="AW203" s="12" t="s">
        <v>33</v>
      </c>
      <c r="AX203" s="12" t="s">
        <v>79</v>
      </c>
      <c r="AY203" s="152" t="s">
        <v>131</v>
      </c>
    </row>
    <row r="204" spans="2:65" s="1" customFormat="1" ht="16.5" customHeight="1">
      <c r="B204" s="32"/>
      <c r="C204" s="131" t="s">
        <v>273</v>
      </c>
      <c r="D204" s="131" t="s">
        <v>133</v>
      </c>
      <c r="E204" s="132" t="s">
        <v>624</v>
      </c>
      <c r="F204" s="133" t="s">
        <v>625</v>
      </c>
      <c r="G204" s="134" t="s">
        <v>182</v>
      </c>
      <c r="H204" s="135">
        <v>116.20399999999999</v>
      </c>
      <c r="I204" s="136"/>
      <c r="J204" s="137">
        <f>ROUND(I204*H204,2)</f>
        <v>0</v>
      </c>
      <c r="K204" s="133" t="s">
        <v>137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138</v>
      </c>
      <c r="AT204" s="142" t="s">
        <v>133</v>
      </c>
      <c r="AU204" s="142" t="s">
        <v>81</v>
      </c>
      <c r="AY204" s="17" t="s">
        <v>131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138</v>
      </c>
      <c r="BM204" s="142" t="s">
        <v>626</v>
      </c>
    </row>
    <row r="205" spans="2:65" s="1" customFormat="1">
      <c r="B205" s="32"/>
      <c r="D205" s="144" t="s">
        <v>140</v>
      </c>
      <c r="F205" s="145" t="s">
        <v>627</v>
      </c>
      <c r="I205" s="146"/>
      <c r="L205" s="32"/>
      <c r="M205" s="147"/>
      <c r="T205" s="53"/>
      <c r="AT205" s="17" t="s">
        <v>140</v>
      </c>
      <c r="AU205" s="17" t="s">
        <v>81</v>
      </c>
    </row>
    <row r="206" spans="2:65" s="1" customFormat="1">
      <c r="B206" s="32"/>
      <c r="D206" s="148" t="s">
        <v>142</v>
      </c>
      <c r="F206" s="149" t="s">
        <v>628</v>
      </c>
      <c r="I206" s="146"/>
      <c r="L206" s="32"/>
      <c r="M206" s="147"/>
      <c r="T206" s="53"/>
      <c r="AT206" s="17" t="s">
        <v>142</v>
      </c>
      <c r="AU206" s="17" t="s">
        <v>81</v>
      </c>
    </row>
    <row r="207" spans="2:65" s="1" customFormat="1" ht="97.5">
      <c r="B207" s="32"/>
      <c r="D207" s="144" t="s">
        <v>144</v>
      </c>
      <c r="F207" s="150" t="s">
        <v>629</v>
      </c>
      <c r="I207" s="146"/>
      <c r="L207" s="32"/>
      <c r="M207" s="147"/>
      <c r="T207" s="53"/>
      <c r="AT207" s="17" t="s">
        <v>144</v>
      </c>
      <c r="AU207" s="17" t="s">
        <v>81</v>
      </c>
    </row>
    <row r="208" spans="2:65" s="12" customFormat="1">
      <c r="B208" s="151"/>
      <c r="D208" s="144" t="s">
        <v>146</v>
      </c>
      <c r="E208" s="152" t="s">
        <v>19</v>
      </c>
      <c r="F208" s="153" t="s">
        <v>630</v>
      </c>
      <c r="H208" s="154">
        <v>116.20399999999999</v>
      </c>
      <c r="I208" s="155"/>
      <c r="L208" s="151"/>
      <c r="M208" s="156"/>
      <c r="T208" s="157"/>
      <c r="AT208" s="152" t="s">
        <v>146</v>
      </c>
      <c r="AU208" s="152" t="s">
        <v>81</v>
      </c>
      <c r="AV208" s="12" t="s">
        <v>81</v>
      </c>
      <c r="AW208" s="12" t="s">
        <v>33</v>
      </c>
      <c r="AX208" s="12" t="s">
        <v>79</v>
      </c>
      <c r="AY208" s="152" t="s">
        <v>131</v>
      </c>
    </row>
    <row r="209" spans="2:65" s="1" customFormat="1" ht="16.5" customHeight="1">
      <c r="B209" s="32"/>
      <c r="C209" s="131" t="s">
        <v>278</v>
      </c>
      <c r="D209" s="131" t="s">
        <v>133</v>
      </c>
      <c r="E209" s="132" t="s">
        <v>180</v>
      </c>
      <c r="F209" s="133" t="s">
        <v>181</v>
      </c>
      <c r="G209" s="134" t="s">
        <v>182</v>
      </c>
      <c r="H209" s="135">
        <v>91.42</v>
      </c>
      <c r="I209" s="136"/>
      <c r="J209" s="137">
        <f>ROUND(I209*H209,2)</f>
        <v>0</v>
      </c>
      <c r="K209" s="133" t="s">
        <v>137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138</v>
      </c>
      <c r="AT209" s="142" t="s">
        <v>133</v>
      </c>
      <c r="AU209" s="142" t="s">
        <v>81</v>
      </c>
      <c r="AY209" s="17" t="s">
        <v>131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138</v>
      </c>
      <c r="BM209" s="142" t="s">
        <v>631</v>
      </c>
    </row>
    <row r="210" spans="2:65" s="1" customFormat="1" ht="19.5">
      <c r="B210" s="32"/>
      <c r="D210" s="144" t="s">
        <v>140</v>
      </c>
      <c r="F210" s="145" t="s">
        <v>184</v>
      </c>
      <c r="I210" s="146"/>
      <c r="L210" s="32"/>
      <c r="M210" s="147"/>
      <c r="T210" s="53"/>
      <c r="AT210" s="17" t="s">
        <v>140</v>
      </c>
      <c r="AU210" s="17" t="s">
        <v>81</v>
      </c>
    </row>
    <row r="211" spans="2:65" s="1" customFormat="1">
      <c r="B211" s="32"/>
      <c r="D211" s="148" t="s">
        <v>142</v>
      </c>
      <c r="F211" s="149" t="s">
        <v>185</v>
      </c>
      <c r="I211" s="146"/>
      <c r="L211" s="32"/>
      <c r="M211" s="147"/>
      <c r="T211" s="53"/>
      <c r="AT211" s="17" t="s">
        <v>142</v>
      </c>
      <c r="AU211" s="17" t="s">
        <v>81</v>
      </c>
    </row>
    <row r="212" spans="2:65" s="1" customFormat="1" ht="117">
      <c r="B212" s="32"/>
      <c r="D212" s="144" t="s">
        <v>144</v>
      </c>
      <c r="F212" s="150" t="s">
        <v>186</v>
      </c>
      <c r="I212" s="146"/>
      <c r="L212" s="32"/>
      <c r="M212" s="147"/>
      <c r="T212" s="53"/>
      <c r="AT212" s="17" t="s">
        <v>144</v>
      </c>
      <c r="AU212" s="17" t="s">
        <v>81</v>
      </c>
    </row>
    <row r="213" spans="2:65" s="12" customFormat="1">
      <c r="B213" s="151"/>
      <c r="D213" s="144" t="s">
        <v>146</v>
      </c>
      <c r="E213" s="152" t="s">
        <v>19</v>
      </c>
      <c r="F213" s="153" t="s">
        <v>632</v>
      </c>
      <c r="H213" s="154">
        <v>7.92</v>
      </c>
      <c r="I213" s="155"/>
      <c r="L213" s="151"/>
      <c r="M213" s="156"/>
      <c r="T213" s="157"/>
      <c r="AT213" s="152" t="s">
        <v>146</v>
      </c>
      <c r="AU213" s="152" t="s">
        <v>81</v>
      </c>
      <c r="AV213" s="12" t="s">
        <v>81</v>
      </c>
      <c r="AW213" s="12" t="s">
        <v>33</v>
      </c>
      <c r="AX213" s="12" t="s">
        <v>72</v>
      </c>
      <c r="AY213" s="152" t="s">
        <v>131</v>
      </c>
    </row>
    <row r="214" spans="2:65" s="12" customFormat="1">
      <c r="B214" s="151"/>
      <c r="D214" s="144" t="s">
        <v>146</v>
      </c>
      <c r="E214" s="152" t="s">
        <v>19</v>
      </c>
      <c r="F214" s="153" t="s">
        <v>633</v>
      </c>
      <c r="H214" s="154">
        <v>8.82</v>
      </c>
      <c r="I214" s="155"/>
      <c r="L214" s="151"/>
      <c r="M214" s="156"/>
      <c r="T214" s="157"/>
      <c r="AT214" s="152" t="s">
        <v>146</v>
      </c>
      <c r="AU214" s="152" t="s">
        <v>81</v>
      </c>
      <c r="AV214" s="12" t="s">
        <v>81</v>
      </c>
      <c r="AW214" s="12" t="s">
        <v>33</v>
      </c>
      <c r="AX214" s="12" t="s">
        <v>72</v>
      </c>
      <c r="AY214" s="152" t="s">
        <v>131</v>
      </c>
    </row>
    <row r="215" spans="2:65" s="12" customFormat="1">
      <c r="B215" s="151"/>
      <c r="D215" s="144" t="s">
        <v>146</v>
      </c>
      <c r="E215" s="152" t="s">
        <v>19</v>
      </c>
      <c r="F215" s="153" t="s">
        <v>634</v>
      </c>
      <c r="H215" s="154">
        <v>60.03</v>
      </c>
      <c r="I215" s="155"/>
      <c r="L215" s="151"/>
      <c r="M215" s="156"/>
      <c r="T215" s="157"/>
      <c r="AT215" s="152" t="s">
        <v>146</v>
      </c>
      <c r="AU215" s="152" t="s">
        <v>81</v>
      </c>
      <c r="AV215" s="12" t="s">
        <v>81</v>
      </c>
      <c r="AW215" s="12" t="s">
        <v>33</v>
      </c>
      <c r="AX215" s="12" t="s">
        <v>72</v>
      </c>
      <c r="AY215" s="152" t="s">
        <v>131</v>
      </c>
    </row>
    <row r="216" spans="2:65" s="12" customFormat="1">
      <c r="B216" s="151"/>
      <c r="D216" s="144" t="s">
        <v>146</v>
      </c>
      <c r="E216" s="152" t="s">
        <v>19</v>
      </c>
      <c r="F216" s="153" t="s">
        <v>635</v>
      </c>
      <c r="H216" s="154">
        <v>14.65</v>
      </c>
      <c r="I216" s="155"/>
      <c r="L216" s="151"/>
      <c r="M216" s="156"/>
      <c r="T216" s="157"/>
      <c r="AT216" s="152" t="s">
        <v>146</v>
      </c>
      <c r="AU216" s="152" t="s">
        <v>81</v>
      </c>
      <c r="AV216" s="12" t="s">
        <v>81</v>
      </c>
      <c r="AW216" s="12" t="s">
        <v>33</v>
      </c>
      <c r="AX216" s="12" t="s">
        <v>72</v>
      </c>
      <c r="AY216" s="152" t="s">
        <v>131</v>
      </c>
    </row>
    <row r="217" spans="2:65" s="13" customFormat="1">
      <c r="B217" s="158"/>
      <c r="D217" s="144" t="s">
        <v>146</v>
      </c>
      <c r="E217" s="159" t="s">
        <v>19</v>
      </c>
      <c r="F217" s="160" t="s">
        <v>169</v>
      </c>
      <c r="H217" s="161">
        <v>91.42</v>
      </c>
      <c r="I217" s="162"/>
      <c r="L217" s="158"/>
      <c r="M217" s="163"/>
      <c r="T217" s="164"/>
      <c r="AT217" s="159" t="s">
        <v>146</v>
      </c>
      <c r="AU217" s="159" t="s">
        <v>81</v>
      </c>
      <c r="AV217" s="13" t="s">
        <v>138</v>
      </c>
      <c r="AW217" s="13" t="s">
        <v>33</v>
      </c>
      <c r="AX217" s="13" t="s">
        <v>79</v>
      </c>
      <c r="AY217" s="159" t="s">
        <v>131</v>
      </c>
    </row>
    <row r="218" spans="2:65" s="1" customFormat="1" ht="16.5" customHeight="1">
      <c r="B218" s="32"/>
      <c r="C218" s="165" t="s">
        <v>7</v>
      </c>
      <c r="D218" s="165" t="s">
        <v>189</v>
      </c>
      <c r="E218" s="166" t="s">
        <v>190</v>
      </c>
      <c r="F218" s="167" t="s">
        <v>191</v>
      </c>
      <c r="G218" s="168" t="s">
        <v>192</v>
      </c>
      <c r="H218" s="169">
        <v>134.42400000000001</v>
      </c>
      <c r="I218" s="170"/>
      <c r="J218" s="171">
        <f>ROUND(I218*H218,2)</f>
        <v>0</v>
      </c>
      <c r="K218" s="167" t="s">
        <v>137</v>
      </c>
      <c r="L218" s="172"/>
      <c r="M218" s="173" t="s">
        <v>19</v>
      </c>
      <c r="N218" s="174" t="s">
        <v>43</v>
      </c>
      <c r="P218" s="140">
        <f>O218*H218</f>
        <v>0</v>
      </c>
      <c r="Q218" s="140">
        <v>1</v>
      </c>
      <c r="R218" s="140">
        <f>Q218*H218</f>
        <v>134.42400000000001</v>
      </c>
      <c r="S218" s="140">
        <v>0</v>
      </c>
      <c r="T218" s="141">
        <f>S218*H218</f>
        <v>0</v>
      </c>
      <c r="AR218" s="142" t="s">
        <v>193</v>
      </c>
      <c r="AT218" s="142" t="s">
        <v>189</v>
      </c>
      <c r="AU218" s="142" t="s">
        <v>81</v>
      </c>
      <c r="AY218" s="17" t="s">
        <v>131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138</v>
      </c>
      <c r="BM218" s="142" t="s">
        <v>636</v>
      </c>
    </row>
    <row r="219" spans="2:65" s="1" customFormat="1">
      <c r="B219" s="32"/>
      <c r="D219" s="144" t="s">
        <v>140</v>
      </c>
      <c r="F219" s="145" t="s">
        <v>191</v>
      </c>
      <c r="I219" s="146"/>
      <c r="L219" s="32"/>
      <c r="M219" s="147"/>
      <c r="T219" s="53"/>
      <c r="AT219" s="17" t="s">
        <v>140</v>
      </c>
      <c r="AU219" s="17" t="s">
        <v>81</v>
      </c>
    </row>
    <row r="220" spans="2:65" s="12" customFormat="1">
      <c r="B220" s="151"/>
      <c r="D220" s="144" t="s">
        <v>146</v>
      </c>
      <c r="E220" s="152" t="s">
        <v>19</v>
      </c>
      <c r="F220" s="153" t="s">
        <v>637</v>
      </c>
      <c r="H220" s="154">
        <v>108.054</v>
      </c>
      <c r="I220" s="155"/>
      <c r="L220" s="151"/>
      <c r="M220" s="156"/>
      <c r="T220" s="157"/>
      <c r="AT220" s="152" t="s">
        <v>146</v>
      </c>
      <c r="AU220" s="152" t="s">
        <v>81</v>
      </c>
      <c r="AV220" s="12" t="s">
        <v>81</v>
      </c>
      <c r="AW220" s="12" t="s">
        <v>33</v>
      </c>
      <c r="AX220" s="12" t="s">
        <v>72</v>
      </c>
      <c r="AY220" s="152" t="s">
        <v>131</v>
      </c>
    </row>
    <row r="221" spans="2:65" s="12" customFormat="1">
      <c r="B221" s="151"/>
      <c r="D221" s="144" t="s">
        <v>146</v>
      </c>
      <c r="E221" s="152" t="s">
        <v>19</v>
      </c>
      <c r="F221" s="153" t="s">
        <v>638</v>
      </c>
      <c r="H221" s="154">
        <v>26.37</v>
      </c>
      <c r="I221" s="155"/>
      <c r="L221" s="151"/>
      <c r="M221" s="156"/>
      <c r="T221" s="157"/>
      <c r="AT221" s="152" t="s">
        <v>146</v>
      </c>
      <c r="AU221" s="152" t="s">
        <v>81</v>
      </c>
      <c r="AV221" s="12" t="s">
        <v>81</v>
      </c>
      <c r="AW221" s="12" t="s">
        <v>33</v>
      </c>
      <c r="AX221" s="12" t="s">
        <v>72</v>
      </c>
      <c r="AY221" s="152" t="s">
        <v>131</v>
      </c>
    </row>
    <row r="222" spans="2:65" s="13" customFormat="1">
      <c r="B222" s="158"/>
      <c r="D222" s="144" t="s">
        <v>146</v>
      </c>
      <c r="E222" s="159" t="s">
        <v>19</v>
      </c>
      <c r="F222" s="160" t="s">
        <v>169</v>
      </c>
      <c r="H222" s="161">
        <v>134.42400000000001</v>
      </c>
      <c r="I222" s="162"/>
      <c r="L222" s="158"/>
      <c r="M222" s="163"/>
      <c r="T222" s="164"/>
      <c r="AT222" s="159" t="s">
        <v>146</v>
      </c>
      <c r="AU222" s="159" t="s">
        <v>81</v>
      </c>
      <c r="AV222" s="13" t="s">
        <v>138</v>
      </c>
      <c r="AW222" s="13" t="s">
        <v>33</v>
      </c>
      <c r="AX222" s="13" t="s">
        <v>79</v>
      </c>
      <c r="AY222" s="159" t="s">
        <v>131</v>
      </c>
    </row>
    <row r="223" spans="2:65" s="1" customFormat="1" ht="16.5" customHeight="1">
      <c r="B223" s="32"/>
      <c r="C223" s="165" t="s">
        <v>288</v>
      </c>
      <c r="D223" s="165" t="s">
        <v>189</v>
      </c>
      <c r="E223" s="166" t="s">
        <v>639</v>
      </c>
      <c r="F223" s="167" t="s">
        <v>640</v>
      </c>
      <c r="G223" s="168" t="s">
        <v>192</v>
      </c>
      <c r="H223" s="169">
        <v>33.479999999999997</v>
      </c>
      <c r="I223" s="170"/>
      <c r="J223" s="171">
        <f>ROUND(I223*H223,2)</f>
        <v>0</v>
      </c>
      <c r="K223" s="167" t="s">
        <v>137</v>
      </c>
      <c r="L223" s="172"/>
      <c r="M223" s="173" t="s">
        <v>19</v>
      </c>
      <c r="N223" s="174" t="s">
        <v>43</v>
      </c>
      <c r="P223" s="140">
        <f>O223*H223</f>
        <v>0</v>
      </c>
      <c r="Q223" s="140">
        <v>1</v>
      </c>
      <c r="R223" s="140">
        <f>Q223*H223</f>
        <v>33.479999999999997</v>
      </c>
      <c r="S223" s="140">
        <v>0</v>
      </c>
      <c r="T223" s="141">
        <f>S223*H223</f>
        <v>0</v>
      </c>
      <c r="AR223" s="142" t="s">
        <v>193</v>
      </c>
      <c r="AT223" s="142" t="s">
        <v>189</v>
      </c>
      <c r="AU223" s="142" t="s">
        <v>81</v>
      </c>
      <c r="AY223" s="17" t="s">
        <v>131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138</v>
      </c>
      <c r="BM223" s="142" t="s">
        <v>641</v>
      </c>
    </row>
    <row r="224" spans="2:65" s="1" customFormat="1">
      <c r="B224" s="32"/>
      <c r="D224" s="144" t="s">
        <v>140</v>
      </c>
      <c r="F224" s="145" t="s">
        <v>640</v>
      </c>
      <c r="I224" s="146"/>
      <c r="L224" s="32"/>
      <c r="M224" s="147"/>
      <c r="T224" s="53"/>
      <c r="AT224" s="17" t="s">
        <v>140</v>
      </c>
      <c r="AU224" s="17" t="s">
        <v>81</v>
      </c>
    </row>
    <row r="225" spans="2:65" s="12" customFormat="1">
      <c r="B225" s="151"/>
      <c r="D225" s="144" t="s">
        <v>146</v>
      </c>
      <c r="E225" s="152" t="s">
        <v>19</v>
      </c>
      <c r="F225" s="153" t="s">
        <v>642</v>
      </c>
      <c r="H225" s="154">
        <v>33.479999999999997</v>
      </c>
      <c r="I225" s="155"/>
      <c r="L225" s="151"/>
      <c r="M225" s="156"/>
      <c r="T225" s="157"/>
      <c r="AT225" s="152" t="s">
        <v>146</v>
      </c>
      <c r="AU225" s="152" t="s">
        <v>81</v>
      </c>
      <c r="AV225" s="12" t="s">
        <v>81</v>
      </c>
      <c r="AW225" s="12" t="s">
        <v>33</v>
      </c>
      <c r="AX225" s="12" t="s">
        <v>79</v>
      </c>
      <c r="AY225" s="152" t="s">
        <v>131</v>
      </c>
    </row>
    <row r="226" spans="2:65" s="1" customFormat="1" ht="21.75" customHeight="1">
      <c r="B226" s="32"/>
      <c r="C226" s="131" t="s">
        <v>298</v>
      </c>
      <c r="D226" s="131" t="s">
        <v>133</v>
      </c>
      <c r="E226" s="132" t="s">
        <v>643</v>
      </c>
      <c r="F226" s="133" t="s">
        <v>644</v>
      </c>
      <c r="G226" s="134" t="s">
        <v>136</v>
      </c>
      <c r="H226" s="135">
        <v>515.5</v>
      </c>
      <c r="I226" s="136"/>
      <c r="J226" s="137">
        <f>ROUND(I226*H226,2)</f>
        <v>0</v>
      </c>
      <c r="K226" s="133" t="s">
        <v>137</v>
      </c>
      <c r="L226" s="32"/>
      <c r="M226" s="138" t="s">
        <v>19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138</v>
      </c>
      <c r="AT226" s="142" t="s">
        <v>133</v>
      </c>
      <c r="AU226" s="142" t="s">
        <v>81</v>
      </c>
      <c r="AY226" s="17" t="s">
        <v>131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79</v>
      </c>
      <c r="BK226" s="143">
        <f>ROUND(I226*H226,2)</f>
        <v>0</v>
      </c>
      <c r="BL226" s="17" t="s">
        <v>138</v>
      </c>
      <c r="BM226" s="142" t="s">
        <v>645</v>
      </c>
    </row>
    <row r="227" spans="2:65" s="1" customFormat="1">
      <c r="B227" s="32"/>
      <c r="D227" s="144" t="s">
        <v>140</v>
      </c>
      <c r="F227" s="145" t="s">
        <v>646</v>
      </c>
      <c r="I227" s="146"/>
      <c r="L227" s="32"/>
      <c r="M227" s="147"/>
      <c r="T227" s="53"/>
      <c r="AT227" s="17" t="s">
        <v>140</v>
      </c>
      <c r="AU227" s="17" t="s">
        <v>81</v>
      </c>
    </row>
    <row r="228" spans="2:65" s="1" customFormat="1">
      <c r="B228" s="32"/>
      <c r="D228" s="148" t="s">
        <v>142</v>
      </c>
      <c r="F228" s="149" t="s">
        <v>647</v>
      </c>
      <c r="I228" s="146"/>
      <c r="L228" s="32"/>
      <c r="M228" s="147"/>
      <c r="T228" s="53"/>
      <c r="AT228" s="17" t="s">
        <v>142</v>
      </c>
      <c r="AU228" s="17" t="s">
        <v>81</v>
      </c>
    </row>
    <row r="229" spans="2:65" s="1" customFormat="1" ht="48.75">
      <c r="B229" s="32"/>
      <c r="D229" s="144" t="s">
        <v>144</v>
      </c>
      <c r="F229" s="150" t="s">
        <v>648</v>
      </c>
      <c r="I229" s="146"/>
      <c r="L229" s="32"/>
      <c r="M229" s="147"/>
      <c r="T229" s="53"/>
      <c r="AT229" s="17" t="s">
        <v>144</v>
      </c>
      <c r="AU229" s="17" t="s">
        <v>81</v>
      </c>
    </row>
    <row r="230" spans="2:65" s="12" customFormat="1">
      <c r="B230" s="151"/>
      <c r="D230" s="144" t="s">
        <v>146</v>
      </c>
      <c r="E230" s="152" t="s">
        <v>19</v>
      </c>
      <c r="F230" s="153" t="s">
        <v>649</v>
      </c>
      <c r="H230" s="154">
        <v>515.5</v>
      </c>
      <c r="I230" s="155"/>
      <c r="L230" s="151"/>
      <c r="M230" s="156"/>
      <c r="T230" s="157"/>
      <c r="AT230" s="152" t="s">
        <v>146</v>
      </c>
      <c r="AU230" s="152" t="s">
        <v>81</v>
      </c>
      <c r="AV230" s="12" t="s">
        <v>81</v>
      </c>
      <c r="AW230" s="12" t="s">
        <v>33</v>
      </c>
      <c r="AX230" s="12" t="s">
        <v>79</v>
      </c>
      <c r="AY230" s="152" t="s">
        <v>131</v>
      </c>
    </row>
    <row r="231" spans="2:65" s="1" customFormat="1" ht="16.5" customHeight="1">
      <c r="B231" s="32"/>
      <c r="C231" s="165" t="s">
        <v>305</v>
      </c>
      <c r="D231" s="165" t="s">
        <v>189</v>
      </c>
      <c r="E231" s="166" t="s">
        <v>650</v>
      </c>
      <c r="F231" s="167" t="s">
        <v>651</v>
      </c>
      <c r="G231" s="168" t="s">
        <v>192</v>
      </c>
      <c r="H231" s="169">
        <v>92.79</v>
      </c>
      <c r="I231" s="170"/>
      <c r="J231" s="171">
        <f>ROUND(I231*H231,2)</f>
        <v>0</v>
      </c>
      <c r="K231" s="167" t="s">
        <v>137</v>
      </c>
      <c r="L231" s="172"/>
      <c r="M231" s="173" t="s">
        <v>19</v>
      </c>
      <c r="N231" s="174" t="s">
        <v>43</v>
      </c>
      <c r="P231" s="140">
        <f>O231*H231</f>
        <v>0</v>
      </c>
      <c r="Q231" s="140">
        <v>1</v>
      </c>
      <c r="R231" s="140">
        <f>Q231*H231</f>
        <v>92.79</v>
      </c>
      <c r="S231" s="140">
        <v>0</v>
      </c>
      <c r="T231" s="141">
        <f>S231*H231</f>
        <v>0</v>
      </c>
      <c r="AR231" s="142" t="s">
        <v>193</v>
      </c>
      <c r="AT231" s="142" t="s">
        <v>189</v>
      </c>
      <c r="AU231" s="142" t="s">
        <v>81</v>
      </c>
      <c r="AY231" s="17" t="s">
        <v>131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138</v>
      </c>
      <c r="BM231" s="142" t="s">
        <v>652</v>
      </c>
    </row>
    <row r="232" spans="2:65" s="1" customFormat="1">
      <c r="B232" s="32"/>
      <c r="D232" s="144" t="s">
        <v>140</v>
      </c>
      <c r="F232" s="145" t="s">
        <v>651</v>
      </c>
      <c r="I232" s="146"/>
      <c r="L232" s="32"/>
      <c r="M232" s="147"/>
      <c r="T232" s="53"/>
      <c r="AT232" s="17" t="s">
        <v>140</v>
      </c>
      <c r="AU232" s="17" t="s">
        <v>81</v>
      </c>
    </row>
    <row r="233" spans="2:65" s="12" customFormat="1">
      <c r="B233" s="151"/>
      <c r="D233" s="144" t="s">
        <v>146</v>
      </c>
      <c r="E233" s="152" t="s">
        <v>19</v>
      </c>
      <c r="F233" s="153" t="s">
        <v>653</v>
      </c>
      <c r="H233" s="154">
        <v>92.79</v>
      </c>
      <c r="I233" s="155"/>
      <c r="L233" s="151"/>
      <c r="M233" s="156"/>
      <c r="T233" s="157"/>
      <c r="AT233" s="152" t="s">
        <v>146</v>
      </c>
      <c r="AU233" s="152" t="s">
        <v>81</v>
      </c>
      <c r="AV233" s="12" t="s">
        <v>81</v>
      </c>
      <c r="AW233" s="12" t="s">
        <v>33</v>
      </c>
      <c r="AX233" s="12" t="s">
        <v>79</v>
      </c>
      <c r="AY233" s="152" t="s">
        <v>131</v>
      </c>
    </row>
    <row r="234" spans="2:65" s="1" customFormat="1" ht="16.5" customHeight="1">
      <c r="B234" s="32"/>
      <c r="C234" s="131" t="s">
        <v>311</v>
      </c>
      <c r="D234" s="131" t="s">
        <v>133</v>
      </c>
      <c r="E234" s="132" t="s">
        <v>654</v>
      </c>
      <c r="F234" s="133" t="s">
        <v>655</v>
      </c>
      <c r="G234" s="134" t="s">
        <v>136</v>
      </c>
      <c r="H234" s="135">
        <v>515.5</v>
      </c>
      <c r="I234" s="136"/>
      <c r="J234" s="137">
        <f>ROUND(I234*H234,2)</f>
        <v>0</v>
      </c>
      <c r="K234" s="133" t="s">
        <v>137</v>
      </c>
      <c r="L234" s="32"/>
      <c r="M234" s="138" t="s">
        <v>19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138</v>
      </c>
      <c r="AT234" s="142" t="s">
        <v>133</v>
      </c>
      <c r="AU234" s="142" t="s">
        <v>81</v>
      </c>
      <c r="AY234" s="17" t="s">
        <v>131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138</v>
      </c>
      <c r="BM234" s="142" t="s">
        <v>656</v>
      </c>
    </row>
    <row r="235" spans="2:65" s="1" customFormat="1">
      <c r="B235" s="32"/>
      <c r="D235" s="144" t="s">
        <v>140</v>
      </c>
      <c r="F235" s="145" t="s">
        <v>657</v>
      </c>
      <c r="I235" s="146"/>
      <c r="L235" s="32"/>
      <c r="M235" s="147"/>
      <c r="T235" s="53"/>
      <c r="AT235" s="17" t="s">
        <v>140</v>
      </c>
      <c r="AU235" s="17" t="s">
        <v>81</v>
      </c>
    </row>
    <row r="236" spans="2:65" s="1" customFormat="1">
      <c r="B236" s="32"/>
      <c r="D236" s="148" t="s">
        <v>142</v>
      </c>
      <c r="F236" s="149" t="s">
        <v>658</v>
      </c>
      <c r="I236" s="146"/>
      <c r="L236" s="32"/>
      <c r="M236" s="147"/>
      <c r="T236" s="53"/>
      <c r="AT236" s="17" t="s">
        <v>142</v>
      </c>
      <c r="AU236" s="17" t="s">
        <v>81</v>
      </c>
    </row>
    <row r="237" spans="2:65" s="1" customFormat="1" ht="107.25">
      <c r="B237" s="32"/>
      <c r="D237" s="144" t="s">
        <v>144</v>
      </c>
      <c r="F237" s="150" t="s">
        <v>659</v>
      </c>
      <c r="I237" s="146"/>
      <c r="L237" s="32"/>
      <c r="M237" s="147"/>
      <c r="T237" s="53"/>
      <c r="AT237" s="17" t="s">
        <v>144</v>
      </c>
      <c r="AU237" s="17" t="s">
        <v>81</v>
      </c>
    </row>
    <row r="238" spans="2:65" s="12" customFormat="1">
      <c r="B238" s="151"/>
      <c r="D238" s="144" t="s">
        <v>146</v>
      </c>
      <c r="E238" s="152" t="s">
        <v>19</v>
      </c>
      <c r="F238" s="153" t="s">
        <v>660</v>
      </c>
      <c r="H238" s="154">
        <v>515.5</v>
      </c>
      <c r="I238" s="155"/>
      <c r="L238" s="151"/>
      <c r="M238" s="156"/>
      <c r="T238" s="157"/>
      <c r="AT238" s="152" t="s">
        <v>146</v>
      </c>
      <c r="AU238" s="152" t="s">
        <v>81</v>
      </c>
      <c r="AV238" s="12" t="s">
        <v>81</v>
      </c>
      <c r="AW238" s="12" t="s">
        <v>33</v>
      </c>
      <c r="AX238" s="12" t="s">
        <v>79</v>
      </c>
      <c r="AY238" s="152" t="s">
        <v>131</v>
      </c>
    </row>
    <row r="239" spans="2:65" s="1" customFormat="1" ht="16.5" customHeight="1">
      <c r="B239" s="32"/>
      <c r="C239" s="165" t="s">
        <v>317</v>
      </c>
      <c r="D239" s="165" t="s">
        <v>189</v>
      </c>
      <c r="E239" s="166" t="s">
        <v>661</v>
      </c>
      <c r="F239" s="167" t="s">
        <v>662</v>
      </c>
      <c r="G239" s="168" t="s">
        <v>663</v>
      </c>
      <c r="H239" s="169">
        <v>0.41199999999999998</v>
      </c>
      <c r="I239" s="170"/>
      <c r="J239" s="171">
        <f>ROUND(I239*H239,2)</f>
        <v>0</v>
      </c>
      <c r="K239" s="167" t="s">
        <v>137</v>
      </c>
      <c r="L239" s="172"/>
      <c r="M239" s="173" t="s">
        <v>19</v>
      </c>
      <c r="N239" s="174" t="s">
        <v>43</v>
      </c>
      <c r="P239" s="140">
        <f>O239*H239</f>
        <v>0</v>
      </c>
      <c r="Q239" s="140">
        <v>1E-3</v>
      </c>
      <c r="R239" s="140">
        <f>Q239*H239</f>
        <v>4.1199999999999999E-4</v>
      </c>
      <c r="S239" s="140">
        <v>0</v>
      </c>
      <c r="T239" s="141">
        <f>S239*H239</f>
        <v>0</v>
      </c>
      <c r="AR239" s="142" t="s">
        <v>193</v>
      </c>
      <c r="AT239" s="142" t="s">
        <v>189</v>
      </c>
      <c r="AU239" s="142" t="s">
        <v>81</v>
      </c>
      <c r="AY239" s="17" t="s">
        <v>131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79</v>
      </c>
      <c r="BK239" s="143">
        <f>ROUND(I239*H239,2)</f>
        <v>0</v>
      </c>
      <c r="BL239" s="17" t="s">
        <v>138</v>
      </c>
      <c r="BM239" s="142" t="s">
        <v>664</v>
      </c>
    </row>
    <row r="240" spans="2:65" s="1" customFormat="1">
      <c r="B240" s="32"/>
      <c r="D240" s="144" t="s">
        <v>140</v>
      </c>
      <c r="F240" s="145" t="s">
        <v>662</v>
      </c>
      <c r="I240" s="146"/>
      <c r="L240" s="32"/>
      <c r="M240" s="147"/>
      <c r="T240" s="53"/>
      <c r="AT240" s="17" t="s">
        <v>140</v>
      </c>
      <c r="AU240" s="17" t="s">
        <v>81</v>
      </c>
    </row>
    <row r="241" spans="2:65" s="12" customFormat="1">
      <c r="B241" s="151"/>
      <c r="D241" s="144" t="s">
        <v>146</v>
      </c>
      <c r="E241" s="152" t="s">
        <v>19</v>
      </c>
      <c r="F241" s="153" t="s">
        <v>665</v>
      </c>
      <c r="H241" s="154">
        <v>20.62</v>
      </c>
      <c r="I241" s="155"/>
      <c r="L241" s="151"/>
      <c r="M241" s="156"/>
      <c r="T241" s="157"/>
      <c r="AT241" s="152" t="s">
        <v>146</v>
      </c>
      <c r="AU241" s="152" t="s">
        <v>81</v>
      </c>
      <c r="AV241" s="12" t="s">
        <v>81</v>
      </c>
      <c r="AW241" s="12" t="s">
        <v>33</v>
      </c>
      <c r="AX241" s="12" t="s">
        <v>79</v>
      </c>
      <c r="AY241" s="152" t="s">
        <v>131</v>
      </c>
    </row>
    <row r="242" spans="2:65" s="12" customFormat="1">
      <c r="B242" s="151"/>
      <c r="D242" s="144" t="s">
        <v>146</v>
      </c>
      <c r="F242" s="153" t="s">
        <v>666</v>
      </c>
      <c r="H242" s="154">
        <v>0.41199999999999998</v>
      </c>
      <c r="I242" s="155"/>
      <c r="L242" s="151"/>
      <c r="M242" s="156"/>
      <c r="T242" s="157"/>
      <c r="AT242" s="152" t="s">
        <v>146</v>
      </c>
      <c r="AU242" s="152" t="s">
        <v>81</v>
      </c>
      <c r="AV242" s="12" t="s">
        <v>81</v>
      </c>
      <c r="AW242" s="12" t="s">
        <v>4</v>
      </c>
      <c r="AX242" s="12" t="s">
        <v>79</v>
      </c>
      <c r="AY242" s="152" t="s">
        <v>131</v>
      </c>
    </row>
    <row r="243" spans="2:65" s="1" customFormat="1" ht="16.5" customHeight="1">
      <c r="B243" s="32"/>
      <c r="C243" s="131" t="s">
        <v>322</v>
      </c>
      <c r="D243" s="131" t="s">
        <v>133</v>
      </c>
      <c r="E243" s="132" t="s">
        <v>196</v>
      </c>
      <c r="F243" s="133" t="s">
        <v>197</v>
      </c>
      <c r="G243" s="134" t="s">
        <v>136</v>
      </c>
      <c r="H243" s="135">
        <v>150.35</v>
      </c>
      <c r="I243" s="136"/>
      <c r="J243" s="137">
        <f>ROUND(I243*H243,2)</f>
        <v>0</v>
      </c>
      <c r="K243" s="133" t="s">
        <v>137</v>
      </c>
      <c r="L243" s="32"/>
      <c r="M243" s="138" t="s">
        <v>19</v>
      </c>
      <c r="N243" s="139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138</v>
      </c>
      <c r="AT243" s="142" t="s">
        <v>133</v>
      </c>
      <c r="AU243" s="142" t="s">
        <v>81</v>
      </c>
      <c r="AY243" s="17" t="s">
        <v>131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138</v>
      </c>
      <c r="BM243" s="142" t="s">
        <v>667</v>
      </c>
    </row>
    <row r="244" spans="2:65" s="1" customFormat="1">
      <c r="B244" s="32"/>
      <c r="D244" s="144" t="s">
        <v>140</v>
      </c>
      <c r="F244" s="145" t="s">
        <v>199</v>
      </c>
      <c r="I244" s="146"/>
      <c r="L244" s="32"/>
      <c r="M244" s="147"/>
      <c r="T244" s="53"/>
      <c r="AT244" s="17" t="s">
        <v>140</v>
      </c>
      <c r="AU244" s="17" t="s">
        <v>81</v>
      </c>
    </row>
    <row r="245" spans="2:65" s="1" customFormat="1">
      <c r="B245" s="32"/>
      <c r="D245" s="148" t="s">
        <v>142</v>
      </c>
      <c r="F245" s="149" t="s">
        <v>200</v>
      </c>
      <c r="I245" s="146"/>
      <c r="L245" s="32"/>
      <c r="M245" s="147"/>
      <c r="T245" s="53"/>
      <c r="AT245" s="17" t="s">
        <v>142</v>
      </c>
      <c r="AU245" s="17" t="s">
        <v>81</v>
      </c>
    </row>
    <row r="246" spans="2:65" s="1" customFormat="1" ht="87.75">
      <c r="B246" s="32"/>
      <c r="D246" s="144" t="s">
        <v>144</v>
      </c>
      <c r="F246" s="150" t="s">
        <v>201</v>
      </c>
      <c r="I246" s="146"/>
      <c r="L246" s="32"/>
      <c r="M246" s="147"/>
      <c r="T246" s="53"/>
      <c r="AT246" s="17" t="s">
        <v>144</v>
      </c>
      <c r="AU246" s="17" t="s">
        <v>81</v>
      </c>
    </row>
    <row r="247" spans="2:65" s="12" customFormat="1">
      <c r="B247" s="151"/>
      <c r="D247" s="144" t="s">
        <v>146</v>
      </c>
      <c r="E247" s="152" t="s">
        <v>19</v>
      </c>
      <c r="F247" s="153" t="s">
        <v>668</v>
      </c>
      <c r="H247" s="154">
        <v>150.35</v>
      </c>
      <c r="I247" s="155"/>
      <c r="L247" s="151"/>
      <c r="M247" s="156"/>
      <c r="T247" s="157"/>
      <c r="AT247" s="152" t="s">
        <v>146</v>
      </c>
      <c r="AU247" s="152" t="s">
        <v>81</v>
      </c>
      <c r="AV247" s="12" t="s">
        <v>81</v>
      </c>
      <c r="AW247" s="12" t="s">
        <v>33</v>
      </c>
      <c r="AX247" s="12" t="s">
        <v>79</v>
      </c>
      <c r="AY247" s="152" t="s">
        <v>131</v>
      </c>
    </row>
    <row r="248" spans="2:65" s="1" customFormat="1" ht="21.75" customHeight="1">
      <c r="B248" s="32"/>
      <c r="C248" s="131" t="s">
        <v>330</v>
      </c>
      <c r="D248" s="131" t="s">
        <v>133</v>
      </c>
      <c r="E248" s="132" t="s">
        <v>669</v>
      </c>
      <c r="F248" s="133" t="s">
        <v>670</v>
      </c>
      <c r="G248" s="134" t="s">
        <v>173</v>
      </c>
      <c r="H248" s="135">
        <v>333.5</v>
      </c>
      <c r="I248" s="136"/>
      <c r="J248" s="137">
        <f>ROUND(I248*H248,2)</f>
        <v>0</v>
      </c>
      <c r="K248" s="133" t="s">
        <v>137</v>
      </c>
      <c r="L248" s="32"/>
      <c r="M248" s="138" t="s">
        <v>19</v>
      </c>
      <c r="N248" s="139" t="s">
        <v>43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138</v>
      </c>
      <c r="AT248" s="142" t="s">
        <v>133</v>
      </c>
      <c r="AU248" s="142" t="s">
        <v>81</v>
      </c>
      <c r="AY248" s="17" t="s">
        <v>131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138</v>
      </c>
      <c r="BM248" s="142" t="s">
        <v>671</v>
      </c>
    </row>
    <row r="249" spans="2:65" s="1" customFormat="1" ht="19.5">
      <c r="B249" s="32"/>
      <c r="D249" s="144" t="s">
        <v>140</v>
      </c>
      <c r="F249" s="145" t="s">
        <v>672</v>
      </c>
      <c r="I249" s="146"/>
      <c r="L249" s="32"/>
      <c r="M249" s="147"/>
      <c r="T249" s="53"/>
      <c r="AT249" s="17" t="s">
        <v>140</v>
      </c>
      <c r="AU249" s="17" t="s">
        <v>81</v>
      </c>
    </row>
    <row r="250" spans="2:65" s="1" customFormat="1">
      <c r="B250" s="32"/>
      <c r="D250" s="148" t="s">
        <v>142</v>
      </c>
      <c r="F250" s="149" t="s">
        <v>673</v>
      </c>
      <c r="I250" s="146"/>
      <c r="L250" s="32"/>
      <c r="M250" s="147"/>
      <c r="T250" s="53"/>
      <c r="AT250" s="17" t="s">
        <v>142</v>
      </c>
      <c r="AU250" s="17" t="s">
        <v>81</v>
      </c>
    </row>
    <row r="251" spans="2:65" s="1" customFormat="1" ht="68.25">
      <c r="B251" s="32"/>
      <c r="D251" s="144" t="s">
        <v>144</v>
      </c>
      <c r="F251" s="150" t="s">
        <v>674</v>
      </c>
      <c r="I251" s="146"/>
      <c r="L251" s="32"/>
      <c r="M251" s="147"/>
      <c r="T251" s="53"/>
      <c r="AT251" s="17" t="s">
        <v>144</v>
      </c>
      <c r="AU251" s="17" t="s">
        <v>81</v>
      </c>
    </row>
    <row r="252" spans="2:65" s="12" customFormat="1">
      <c r="B252" s="151"/>
      <c r="D252" s="144" t="s">
        <v>146</v>
      </c>
      <c r="E252" s="152" t="s">
        <v>19</v>
      </c>
      <c r="F252" s="153" t="s">
        <v>675</v>
      </c>
      <c r="H252" s="154">
        <v>333.5</v>
      </c>
      <c r="I252" s="155"/>
      <c r="L252" s="151"/>
      <c r="M252" s="156"/>
      <c r="T252" s="157"/>
      <c r="AT252" s="152" t="s">
        <v>146</v>
      </c>
      <c r="AU252" s="152" t="s">
        <v>81</v>
      </c>
      <c r="AV252" s="12" t="s">
        <v>81</v>
      </c>
      <c r="AW252" s="12" t="s">
        <v>33</v>
      </c>
      <c r="AX252" s="12" t="s">
        <v>79</v>
      </c>
      <c r="AY252" s="152" t="s">
        <v>131</v>
      </c>
    </row>
    <row r="253" spans="2:65" s="1" customFormat="1" ht="16.5" customHeight="1">
      <c r="B253" s="32"/>
      <c r="C253" s="131" t="s">
        <v>334</v>
      </c>
      <c r="D253" s="131" t="s">
        <v>133</v>
      </c>
      <c r="E253" s="132" t="s">
        <v>676</v>
      </c>
      <c r="F253" s="133" t="s">
        <v>677</v>
      </c>
      <c r="G253" s="134" t="s">
        <v>173</v>
      </c>
      <c r="H253" s="135">
        <v>333.5</v>
      </c>
      <c r="I253" s="136"/>
      <c r="J253" s="137">
        <f>ROUND(I253*H253,2)</f>
        <v>0</v>
      </c>
      <c r="K253" s="133" t="s">
        <v>137</v>
      </c>
      <c r="L253" s="32"/>
      <c r="M253" s="138" t="s">
        <v>19</v>
      </c>
      <c r="N253" s="139" t="s">
        <v>43</v>
      </c>
      <c r="P253" s="140">
        <f>O253*H253</f>
        <v>0</v>
      </c>
      <c r="Q253" s="140">
        <v>1.125E-2</v>
      </c>
      <c r="R253" s="140">
        <f>Q253*H253</f>
        <v>3.7518750000000001</v>
      </c>
      <c r="S253" s="140">
        <v>0</v>
      </c>
      <c r="T253" s="141">
        <f>S253*H253</f>
        <v>0</v>
      </c>
      <c r="AR253" s="142" t="s">
        <v>138</v>
      </c>
      <c r="AT253" s="142" t="s">
        <v>133</v>
      </c>
      <c r="AU253" s="142" t="s">
        <v>81</v>
      </c>
      <c r="AY253" s="17" t="s">
        <v>131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79</v>
      </c>
      <c r="BK253" s="143">
        <f>ROUND(I253*H253,2)</f>
        <v>0</v>
      </c>
      <c r="BL253" s="17" t="s">
        <v>138</v>
      </c>
      <c r="BM253" s="142" t="s">
        <v>678</v>
      </c>
    </row>
    <row r="254" spans="2:65" s="1" customFormat="1">
      <c r="B254" s="32"/>
      <c r="D254" s="144" t="s">
        <v>140</v>
      </c>
      <c r="F254" s="145" t="s">
        <v>679</v>
      </c>
      <c r="I254" s="146"/>
      <c r="L254" s="32"/>
      <c r="M254" s="147"/>
      <c r="T254" s="53"/>
      <c r="AT254" s="17" t="s">
        <v>140</v>
      </c>
      <c r="AU254" s="17" t="s">
        <v>81</v>
      </c>
    </row>
    <row r="255" spans="2:65" s="1" customFormat="1">
      <c r="B255" s="32"/>
      <c r="D255" s="148" t="s">
        <v>142</v>
      </c>
      <c r="F255" s="149" t="s">
        <v>680</v>
      </c>
      <c r="I255" s="146"/>
      <c r="L255" s="32"/>
      <c r="M255" s="147"/>
      <c r="T255" s="53"/>
      <c r="AT255" s="17" t="s">
        <v>142</v>
      </c>
      <c r="AU255" s="17" t="s">
        <v>81</v>
      </c>
    </row>
    <row r="256" spans="2:65" s="12" customFormat="1">
      <c r="B256" s="151"/>
      <c r="D256" s="144" t="s">
        <v>146</v>
      </c>
      <c r="E256" s="152" t="s">
        <v>19</v>
      </c>
      <c r="F256" s="153" t="s">
        <v>681</v>
      </c>
      <c r="H256" s="154">
        <v>333.5</v>
      </c>
      <c r="I256" s="155"/>
      <c r="L256" s="151"/>
      <c r="M256" s="156"/>
      <c r="T256" s="157"/>
      <c r="AT256" s="152" t="s">
        <v>146</v>
      </c>
      <c r="AU256" s="152" t="s">
        <v>81</v>
      </c>
      <c r="AV256" s="12" t="s">
        <v>81</v>
      </c>
      <c r="AW256" s="12" t="s">
        <v>33</v>
      </c>
      <c r="AX256" s="12" t="s">
        <v>79</v>
      </c>
      <c r="AY256" s="152" t="s">
        <v>131</v>
      </c>
    </row>
    <row r="257" spans="2:65" s="11" customFormat="1" ht="22.9" customHeight="1">
      <c r="B257" s="119"/>
      <c r="D257" s="120" t="s">
        <v>71</v>
      </c>
      <c r="E257" s="129" t="s">
        <v>170</v>
      </c>
      <c r="F257" s="129" t="s">
        <v>218</v>
      </c>
      <c r="I257" s="122"/>
      <c r="J257" s="130">
        <f>BK257</f>
        <v>0</v>
      </c>
      <c r="L257" s="119"/>
      <c r="M257" s="124"/>
      <c r="P257" s="125">
        <f>SUM(P258:P303)</f>
        <v>0</v>
      </c>
      <c r="R257" s="125">
        <f>SUM(R258:R303)</f>
        <v>38.842567000000003</v>
      </c>
      <c r="T257" s="126">
        <f>SUM(T258:T303)</f>
        <v>0</v>
      </c>
      <c r="AR257" s="120" t="s">
        <v>79</v>
      </c>
      <c r="AT257" s="127" t="s">
        <v>71</v>
      </c>
      <c r="AU257" s="127" t="s">
        <v>79</v>
      </c>
      <c r="AY257" s="120" t="s">
        <v>131</v>
      </c>
      <c r="BK257" s="128">
        <f>SUM(BK258:BK303)</f>
        <v>0</v>
      </c>
    </row>
    <row r="258" spans="2:65" s="1" customFormat="1" ht="16.5" customHeight="1">
      <c r="B258" s="32"/>
      <c r="C258" s="131" t="s">
        <v>338</v>
      </c>
      <c r="D258" s="131" t="s">
        <v>133</v>
      </c>
      <c r="E258" s="132" t="s">
        <v>220</v>
      </c>
      <c r="F258" s="133" t="s">
        <v>221</v>
      </c>
      <c r="G258" s="134" t="s">
        <v>136</v>
      </c>
      <c r="H258" s="135">
        <v>105.1</v>
      </c>
      <c r="I258" s="136"/>
      <c r="J258" s="137">
        <f>ROUND(I258*H258,2)</f>
        <v>0</v>
      </c>
      <c r="K258" s="133" t="s">
        <v>137</v>
      </c>
      <c r="L258" s="32"/>
      <c r="M258" s="138" t="s">
        <v>19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138</v>
      </c>
      <c r="AT258" s="142" t="s">
        <v>133</v>
      </c>
      <c r="AU258" s="142" t="s">
        <v>81</v>
      </c>
      <c r="AY258" s="17" t="s">
        <v>131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138</v>
      </c>
      <c r="BM258" s="142" t="s">
        <v>682</v>
      </c>
    </row>
    <row r="259" spans="2:65" s="1" customFormat="1">
      <c r="B259" s="32"/>
      <c r="D259" s="144" t="s">
        <v>140</v>
      </c>
      <c r="F259" s="145" t="s">
        <v>223</v>
      </c>
      <c r="I259" s="146"/>
      <c r="L259" s="32"/>
      <c r="M259" s="147"/>
      <c r="T259" s="53"/>
      <c r="AT259" s="17" t="s">
        <v>140</v>
      </c>
      <c r="AU259" s="17" t="s">
        <v>81</v>
      </c>
    </row>
    <row r="260" spans="2:65" s="1" customFormat="1">
      <c r="B260" s="32"/>
      <c r="D260" s="148" t="s">
        <v>142</v>
      </c>
      <c r="F260" s="149" t="s">
        <v>224</v>
      </c>
      <c r="I260" s="146"/>
      <c r="L260" s="32"/>
      <c r="M260" s="147"/>
      <c r="T260" s="53"/>
      <c r="AT260" s="17" t="s">
        <v>142</v>
      </c>
      <c r="AU260" s="17" t="s">
        <v>81</v>
      </c>
    </row>
    <row r="261" spans="2:65" s="12" customFormat="1">
      <c r="B261" s="151"/>
      <c r="D261" s="144" t="s">
        <v>146</v>
      </c>
      <c r="E261" s="152" t="s">
        <v>19</v>
      </c>
      <c r="F261" s="153" t="s">
        <v>683</v>
      </c>
      <c r="H261" s="154">
        <v>105.1</v>
      </c>
      <c r="I261" s="155"/>
      <c r="L261" s="151"/>
      <c r="M261" s="156"/>
      <c r="T261" s="157"/>
      <c r="AT261" s="152" t="s">
        <v>146</v>
      </c>
      <c r="AU261" s="152" t="s">
        <v>81</v>
      </c>
      <c r="AV261" s="12" t="s">
        <v>81</v>
      </c>
      <c r="AW261" s="12" t="s">
        <v>33</v>
      </c>
      <c r="AX261" s="12" t="s">
        <v>79</v>
      </c>
      <c r="AY261" s="152" t="s">
        <v>131</v>
      </c>
    </row>
    <row r="262" spans="2:65" s="1" customFormat="1" ht="16.5" customHeight="1">
      <c r="B262" s="32"/>
      <c r="C262" s="131" t="s">
        <v>343</v>
      </c>
      <c r="D262" s="131" t="s">
        <v>133</v>
      </c>
      <c r="E262" s="132" t="s">
        <v>227</v>
      </c>
      <c r="F262" s="133" t="s">
        <v>228</v>
      </c>
      <c r="G262" s="134" t="s">
        <v>136</v>
      </c>
      <c r="H262" s="135">
        <v>45.25</v>
      </c>
      <c r="I262" s="136"/>
      <c r="J262" s="137">
        <f>ROUND(I262*H262,2)</f>
        <v>0</v>
      </c>
      <c r="K262" s="133" t="s">
        <v>137</v>
      </c>
      <c r="L262" s="32"/>
      <c r="M262" s="138" t="s">
        <v>19</v>
      </c>
      <c r="N262" s="139" t="s">
        <v>43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138</v>
      </c>
      <c r="AT262" s="142" t="s">
        <v>133</v>
      </c>
      <c r="AU262" s="142" t="s">
        <v>81</v>
      </c>
      <c r="AY262" s="17" t="s">
        <v>131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138</v>
      </c>
      <c r="BM262" s="142" t="s">
        <v>684</v>
      </c>
    </row>
    <row r="263" spans="2:65" s="1" customFormat="1">
      <c r="B263" s="32"/>
      <c r="D263" s="144" t="s">
        <v>140</v>
      </c>
      <c r="F263" s="145" t="s">
        <v>230</v>
      </c>
      <c r="I263" s="146"/>
      <c r="L263" s="32"/>
      <c r="M263" s="147"/>
      <c r="T263" s="53"/>
      <c r="AT263" s="17" t="s">
        <v>140</v>
      </c>
      <c r="AU263" s="17" t="s">
        <v>81</v>
      </c>
    </row>
    <row r="264" spans="2:65" s="1" customFormat="1">
      <c r="B264" s="32"/>
      <c r="D264" s="148" t="s">
        <v>142</v>
      </c>
      <c r="F264" s="149" t="s">
        <v>231</v>
      </c>
      <c r="I264" s="146"/>
      <c r="L264" s="32"/>
      <c r="M264" s="147"/>
      <c r="T264" s="53"/>
      <c r="AT264" s="17" t="s">
        <v>142</v>
      </c>
      <c r="AU264" s="17" t="s">
        <v>81</v>
      </c>
    </row>
    <row r="265" spans="2:65" s="12" customFormat="1">
      <c r="B265" s="151"/>
      <c r="D265" s="144" t="s">
        <v>146</v>
      </c>
      <c r="E265" s="152" t="s">
        <v>19</v>
      </c>
      <c r="F265" s="153" t="s">
        <v>685</v>
      </c>
      <c r="H265" s="154">
        <v>45.25</v>
      </c>
      <c r="I265" s="155"/>
      <c r="L265" s="151"/>
      <c r="M265" s="156"/>
      <c r="T265" s="157"/>
      <c r="AT265" s="152" t="s">
        <v>146</v>
      </c>
      <c r="AU265" s="152" t="s">
        <v>81</v>
      </c>
      <c r="AV265" s="12" t="s">
        <v>81</v>
      </c>
      <c r="AW265" s="12" t="s">
        <v>33</v>
      </c>
      <c r="AX265" s="12" t="s">
        <v>79</v>
      </c>
      <c r="AY265" s="152" t="s">
        <v>131</v>
      </c>
    </row>
    <row r="266" spans="2:65" s="1" customFormat="1" ht="16.5" customHeight="1">
      <c r="B266" s="32"/>
      <c r="C266" s="131" t="s">
        <v>347</v>
      </c>
      <c r="D266" s="131" t="s">
        <v>133</v>
      </c>
      <c r="E266" s="132" t="s">
        <v>234</v>
      </c>
      <c r="F266" s="133" t="s">
        <v>235</v>
      </c>
      <c r="G266" s="134" t="s">
        <v>136</v>
      </c>
      <c r="H266" s="135">
        <v>105.1</v>
      </c>
      <c r="I266" s="136"/>
      <c r="J266" s="137">
        <f>ROUND(I266*H266,2)</f>
        <v>0</v>
      </c>
      <c r="K266" s="133" t="s">
        <v>137</v>
      </c>
      <c r="L266" s="32"/>
      <c r="M266" s="138" t="s">
        <v>19</v>
      </c>
      <c r="N266" s="139" t="s">
        <v>43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138</v>
      </c>
      <c r="AT266" s="142" t="s">
        <v>133</v>
      </c>
      <c r="AU266" s="142" t="s">
        <v>81</v>
      </c>
      <c r="AY266" s="17" t="s">
        <v>131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138</v>
      </c>
      <c r="BM266" s="142" t="s">
        <v>686</v>
      </c>
    </row>
    <row r="267" spans="2:65" s="1" customFormat="1">
      <c r="B267" s="32"/>
      <c r="D267" s="144" t="s">
        <v>140</v>
      </c>
      <c r="F267" s="145" t="s">
        <v>237</v>
      </c>
      <c r="I267" s="146"/>
      <c r="L267" s="32"/>
      <c r="M267" s="147"/>
      <c r="T267" s="53"/>
      <c r="AT267" s="17" t="s">
        <v>140</v>
      </c>
      <c r="AU267" s="17" t="s">
        <v>81</v>
      </c>
    </row>
    <row r="268" spans="2:65" s="1" customFormat="1">
      <c r="B268" s="32"/>
      <c r="D268" s="148" t="s">
        <v>142</v>
      </c>
      <c r="F268" s="149" t="s">
        <v>238</v>
      </c>
      <c r="I268" s="146"/>
      <c r="L268" s="32"/>
      <c r="M268" s="147"/>
      <c r="T268" s="53"/>
      <c r="AT268" s="17" t="s">
        <v>142</v>
      </c>
      <c r="AU268" s="17" t="s">
        <v>81</v>
      </c>
    </row>
    <row r="269" spans="2:65" s="1" customFormat="1" ht="87.75">
      <c r="B269" s="32"/>
      <c r="D269" s="144" t="s">
        <v>144</v>
      </c>
      <c r="F269" s="150" t="s">
        <v>239</v>
      </c>
      <c r="I269" s="146"/>
      <c r="L269" s="32"/>
      <c r="M269" s="147"/>
      <c r="T269" s="53"/>
      <c r="AT269" s="17" t="s">
        <v>144</v>
      </c>
      <c r="AU269" s="17" t="s">
        <v>81</v>
      </c>
    </row>
    <row r="270" spans="2:65" s="12" customFormat="1">
      <c r="B270" s="151"/>
      <c r="D270" s="144" t="s">
        <v>146</v>
      </c>
      <c r="E270" s="152" t="s">
        <v>19</v>
      </c>
      <c r="F270" s="153" t="s">
        <v>687</v>
      </c>
      <c r="H270" s="154">
        <v>105.1</v>
      </c>
      <c r="I270" s="155"/>
      <c r="L270" s="151"/>
      <c r="M270" s="156"/>
      <c r="T270" s="157"/>
      <c r="AT270" s="152" t="s">
        <v>146</v>
      </c>
      <c r="AU270" s="152" t="s">
        <v>81</v>
      </c>
      <c r="AV270" s="12" t="s">
        <v>81</v>
      </c>
      <c r="AW270" s="12" t="s">
        <v>33</v>
      </c>
      <c r="AX270" s="12" t="s">
        <v>79</v>
      </c>
      <c r="AY270" s="152" t="s">
        <v>131</v>
      </c>
    </row>
    <row r="271" spans="2:65" s="1" customFormat="1" ht="16.5" customHeight="1">
      <c r="B271" s="32"/>
      <c r="C271" s="131" t="s">
        <v>355</v>
      </c>
      <c r="D271" s="131" t="s">
        <v>133</v>
      </c>
      <c r="E271" s="132" t="s">
        <v>688</v>
      </c>
      <c r="F271" s="133" t="s">
        <v>689</v>
      </c>
      <c r="G271" s="134" t="s">
        <v>136</v>
      </c>
      <c r="H271" s="135">
        <v>84.5</v>
      </c>
      <c r="I271" s="136"/>
      <c r="J271" s="137">
        <f>ROUND(I271*H271,2)</f>
        <v>0</v>
      </c>
      <c r="K271" s="133" t="s">
        <v>137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138</v>
      </c>
      <c r="AT271" s="142" t="s">
        <v>133</v>
      </c>
      <c r="AU271" s="142" t="s">
        <v>81</v>
      </c>
      <c r="AY271" s="17" t="s">
        <v>131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138</v>
      </c>
      <c r="BM271" s="142" t="s">
        <v>690</v>
      </c>
    </row>
    <row r="272" spans="2:65" s="1" customFormat="1">
      <c r="B272" s="32"/>
      <c r="D272" s="144" t="s">
        <v>140</v>
      </c>
      <c r="F272" s="145" t="s">
        <v>691</v>
      </c>
      <c r="I272" s="146"/>
      <c r="L272" s="32"/>
      <c r="M272" s="147"/>
      <c r="T272" s="53"/>
      <c r="AT272" s="17" t="s">
        <v>140</v>
      </c>
      <c r="AU272" s="17" t="s">
        <v>81</v>
      </c>
    </row>
    <row r="273" spans="2:65" s="1" customFormat="1">
      <c r="B273" s="32"/>
      <c r="D273" s="148" t="s">
        <v>142</v>
      </c>
      <c r="F273" s="149" t="s">
        <v>692</v>
      </c>
      <c r="I273" s="146"/>
      <c r="L273" s="32"/>
      <c r="M273" s="147"/>
      <c r="T273" s="53"/>
      <c r="AT273" s="17" t="s">
        <v>142</v>
      </c>
      <c r="AU273" s="17" t="s">
        <v>81</v>
      </c>
    </row>
    <row r="274" spans="2:65" s="12" customFormat="1">
      <c r="B274" s="151"/>
      <c r="D274" s="144" t="s">
        <v>146</v>
      </c>
      <c r="E274" s="152" t="s">
        <v>19</v>
      </c>
      <c r="F274" s="153" t="s">
        <v>693</v>
      </c>
      <c r="H274" s="154">
        <v>84.5</v>
      </c>
      <c r="I274" s="155"/>
      <c r="L274" s="151"/>
      <c r="M274" s="156"/>
      <c r="T274" s="157"/>
      <c r="AT274" s="152" t="s">
        <v>146</v>
      </c>
      <c r="AU274" s="152" t="s">
        <v>81</v>
      </c>
      <c r="AV274" s="12" t="s">
        <v>81</v>
      </c>
      <c r="AW274" s="12" t="s">
        <v>33</v>
      </c>
      <c r="AX274" s="12" t="s">
        <v>79</v>
      </c>
      <c r="AY274" s="152" t="s">
        <v>131</v>
      </c>
    </row>
    <row r="275" spans="2:65" s="1" customFormat="1" ht="16.5" customHeight="1">
      <c r="B275" s="32"/>
      <c r="C275" s="131" t="s">
        <v>363</v>
      </c>
      <c r="D275" s="131" t="s">
        <v>133</v>
      </c>
      <c r="E275" s="132" t="s">
        <v>694</v>
      </c>
      <c r="F275" s="133" t="s">
        <v>695</v>
      </c>
      <c r="G275" s="134" t="s">
        <v>136</v>
      </c>
      <c r="H275" s="135">
        <v>42.25</v>
      </c>
      <c r="I275" s="136"/>
      <c r="J275" s="137">
        <f>ROUND(I275*H275,2)</f>
        <v>0</v>
      </c>
      <c r="K275" s="133" t="s">
        <v>19</v>
      </c>
      <c r="L275" s="32"/>
      <c r="M275" s="138" t="s">
        <v>19</v>
      </c>
      <c r="N275" s="139" t="s">
        <v>43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138</v>
      </c>
      <c r="AT275" s="142" t="s">
        <v>133</v>
      </c>
      <c r="AU275" s="142" t="s">
        <v>81</v>
      </c>
      <c r="AY275" s="17" t="s">
        <v>131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79</v>
      </c>
      <c r="BK275" s="143">
        <f>ROUND(I275*H275,2)</f>
        <v>0</v>
      </c>
      <c r="BL275" s="17" t="s">
        <v>138</v>
      </c>
      <c r="BM275" s="142" t="s">
        <v>696</v>
      </c>
    </row>
    <row r="276" spans="2:65" s="1" customFormat="1">
      <c r="B276" s="32"/>
      <c r="D276" s="144" t="s">
        <v>140</v>
      </c>
      <c r="F276" s="145" t="s">
        <v>695</v>
      </c>
      <c r="I276" s="146"/>
      <c r="L276" s="32"/>
      <c r="M276" s="147"/>
      <c r="T276" s="53"/>
      <c r="AT276" s="17" t="s">
        <v>140</v>
      </c>
      <c r="AU276" s="17" t="s">
        <v>81</v>
      </c>
    </row>
    <row r="277" spans="2:65" s="1" customFormat="1" ht="48.75">
      <c r="B277" s="32"/>
      <c r="D277" s="144" t="s">
        <v>144</v>
      </c>
      <c r="F277" s="150" t="s">
        <v>697</v>
      </c>
      <c r="I277" s="146"/>
      <c r="L277" s="32"/>
      <c r="M277" s="147"/>
      <c r="T277" s="53"/>
      <c r="AT277" s="17" t="s">
        <v>144</v>
      </c>
      <c r="AU277" s="17" t="s">
        <v>81</v>
      </c>
    </row>
    <row r="278" spans="2:65" s="12" customFormat="1">
      <c r="B278" s="151"/>
      <c r="D278" s="144" t="s">
        <v>146</v>
      </c>
      <c r="E278" s="152" t="s">
        <v>19</v>
      </c>
      <c r="F278" s="153" t="s">
        <v>698</v>
      </c>
      <c r="H278" s="154">
        <v>42.25</v>
      </c>
      <c r="I278" s="155"/>
      <c r="L278" s="151"/>
      <c r="M278" s="156"/>
      <c r="T278" s="157"/>
      <c r="AT278" s="152" t="s">
        <v>146</v>
      </c>
      <c r="AU278" s="152" t="s">
        <v>81</v>
      </c>
      <c r="AV278" s="12" t="s">
        <v>81</v>
      </c>
      <c r="AW278" s="12" t="s">
        <v>33</v>
      </c>
      <c r="AX278" s="12" t="s">
        <v>79</v>
      </c>
      <c r="AY278" s="152" t="s">
        <v>131</v>
      </c>
    </row>
    <row r="279" spans="2:65" s="1" customFormat="1" ht="16.5" customHeight="1">
      <c r="B279" s="32"/>
      <c r="C279" s="131" t="s">
        <v>372</v>
      </c>
      <c r="D279" s="131" t="s">
        <v>133</v>
      </c>
      <c r="E279" s="132" t="s">
        <v>699</v>
      </c>
      <c r="F279" s="133" t="s">
        <v>700</v>
      </c>
      <c r="G279" s="134" t="s">
        <v>136</v>
      </c>
      <c r="H279" s="135">
        <v>42.25</v>
      </c>
      <c r="I279" s="136"/>
      <c r="J279" s="137">
        <f>ROUND(I279*H279,2)</f>
        <v>0</v>
      </c>
      <c r="K279" s="133" t="s">
        <v>19</v>
      </c>
      <c r="L279" s="32"/>
      <c r="M279" s="138" t="s">
        <v>19</v>
      </c>
      <c r="N279" s="139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138</v>
      </c>
      <c r="AT279" s="142" t="s">
        <v>133</v>
      </c>
      <c r="AU279" s="142" t="s">
        <v>81</v>
      </c>
      <c r="AY279" s="17" t="s">
        <v>131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138</v>
      </c>
      <c r="BM279" s="142" t="s">
        <v>701</v>
      </c>
    </row>
    <row r="280" spans="2:65" s="1" customFormat="1">
      <c r="B280" s="32"/>
      <c r="D280" s="144" t="s">
        <v>140</v>
      </c>
      <c r="F280" s="145" t="s">
        <v>700</v>
      </c>
      <c r="I280" s="146"/>
      <c r="L280" s="32"/>
      <c r="M280" s="147"/>
      <c r="T280" s="53"/>
      <c r="AT280" s="17" t="s">
        <v>140</v>
      </c>
      <c r="AU280" s="17" t="s">
        <v>81</v>
      </c>
    </row>
    <row r="281" spans="2:65" s="1" customFormat="1" ht="48.75">
      <c r="B281" s="32"/>
      <c r="D281" s="144" t="s">
        <v>144</v>
      </c>
      <c r="F281" s="150" t="s">
        <v>697</v>
      </c>
      <c r="I281" s="146"/>
      <c r="L281" s="32"/>
      <c r="M281" s="147"/>
      <c r="T281" s="53"/>
      <c r="AT281" s="17" t="s">
        <v>144</v>
      </c>
      <c r="AU281" s="17" t="s">
        <v>81</v>
      </c>
    </row>
    <row r="282" spans="2:65" s="12" customFormat="1">
      <c r="B282" s="151"/>
      <c r="D282" s="144" t="s">
        <v>146</v>
      </c>
      <c r="E282" s="152" t="s">
        <v>19</v>
      </c>
      <c r="F282" s="153" t="s">
        <v>698</v>
      </c>
      <c r="H282" s="154">
        <v>42.25</v>
      </c>
      <c r="I282" s="155"/>
      <c r="L282" s="151"/>
      <c r="M282" s="156"/>
      <c r="T282" s="157"/>
      <c r="AT282" s="152" t="s">
        <v>146</v>
      </c>
      <c r="AU282" s="152" t="s">
        <v>81</v>
      </c>
      <c r="AV282" s="12" t="s">
        <v>81</v>
      </c>
      <c r="AW282" s="12" t="s">
        <v>33</v>
      </c>
      <c r="AX282" s="12" t="s">
        <v>79</v>
      </c>
      <c r="AY282" s="152" t="s">
        <v>131</v>
      </c>
    </row>
    <row r="283" spans="2:65" s="1" customFormat="1" ht="16.5" customHeight="1">
      <c r="B283" s="32"/>
      <c r="C283" s="131" t="s">
        <v>378</v>
      </c>
      <c r="D283" s="131" t="s">
        <v>133</v>
      </c>
      <c r="E283" s="132" t="s">
        <v>702</v>
      </c>
      <c r="F283" s="133" t="s">
        <v>703</v>
      </c>
      <c r="G283" s="134" t="s">
        <v>136</v>
      </c>
      <c r="H283" s="135">
        <v>45.25</v>
      </c>
      <c r="I283" s="136"/>
      <c r="J283" s="137">
        <f>ROUND(I283*H283,2)</f>
        <v>0</v>
      </c>
      <c r="K283" s="133" t="s">
        <v>137</v>
      </c>
      <c r="L283" s="32"/>
      <c r="M283" s="138" t="s">
        <v>19</v>
      </c>
      <c r="N283" s="139" t="s">
        <v>43</v>
      </c>
      <c r="P283" s="140">
        <f>O283*H283</f>
        <v>0</v>
      </c>
      <c r="Q283" s="140">
        <v>8.9219999999999994E-2</v>
      </c>
      <c r="R283" s="140">
        <f>Q283*H283</f>
        <v>4.0372050000000002</v>
      </c>
      <c r="S283" s="140">
        <v>0</v>
      </c>
      <c r="T283" s="141">
        <f>S283*H283</f>
        <v>0</v>
      </c>
      <c r="AR283" s="142" t="s">
        <v>138</v>
      </c>
      <c r="AT283" s="142" t="s">
        <v>133</v>
      </c>
      <c r="AU283" s="142" t="s">
        <v>81</v>
      </c>
      <c r="AY283" s="17" t="s">
        <v>131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79</v>
      </c>
      <c r="BK283" s="143">
        <f>ROUND(I283*H283,2)</f>
        <v>0</v>
      </c>
      <c r="BL283" s="17" t="s">
        <v>138</v>
      </c>
      <c r="BM283" s="142" t="s">
        <v>704</v>
      </c>
    </row>
    <row r="284" spans="2:65" s="1" customFormat="1" ht="29.25">
      <c r="B284" s="32"/>
      <c r="D284" s="144" t="s">
        <v>140</v>
      </c>
      <c r="F284" s="145" t="s">
        <v>705</v>
      </c>
      <c r="I284" s="146"/>
      <c r="L284" s="32"/>
      <c r="M284" s="147"/>
      <c r="T284" s="53"/>
      <c r="AT284" s="17" t="s">
        <v>140</v>
      </c>
      <c r="AU284" s="17" t="s">
        <v>81</v>
      </c>
    </row>
    <row r="285" spans="2:65" s="1" customFormat="1">
      <c r="B285" s="32"/>
      <c r="D285" s="148" t="s">
        <v>142</v>
      </c>
      <c r="F285" s="149" t="s">
        <v>706</v>
      </c>
      <c r="I285" s="146"/>
      <c r="L285" s="32"/>
      <c r="M285" s="147"/>
      <c r="T285" s="53"/>
      <c r="AT285" s="17" t="s">
        <v>142</v>
      </c>
      <c r="AU285" s="17" t="s">
        <v>81</v>
      </c>
    </row>
    <row r="286" spans="2:65" s="1" customFormat="1" ht="107.25">
      <c r="B286" s="32"/>
      <c r="D286" s="144" t="s">
        <v>144</v>
      </c>
      <c r="F286" s="150" t="s">
        <v>247</v>
      </c>
      <c r="I286" s="146"/>
      <c r="L286" s="32"/>
      <c r="M286" s="147"/>
      <c r="T286" s="53"/>
      <c r="AT286" s="17" t="s">
        <v>144</v>
      </c>
      <c r="AU286" s="17" t="s">
        <v>81</v>
      </c>
    </row>
    <row r="287" spans="2:65" s="12" customFormat="1">
      <c r="B287" s="151"/>
      <c r="D287" s="144" t="s">
        <v>146</v>
      </c>
      <c r="E287" s="152" t="s">
        <v>19</v>
      </c>
      <c r="F287" s="153" t="s">
        <v>707</v>
      </c>
      <c r="H287" s="154">
        <v>45.25</v>
      </c>
      <c r="I287" s="155"/>
      <c r="L287" s="151"/>
      <c r="M287" s="156"/>
      <c r="T287" s="157"/>
      <c r="AT287" s="152" t="s">
        <v>146</v>
      </c>
      <c r="AU287" s="152" t="s">
        <v>81</v>
      </c>
      <c r="AV287" s="12" t="s">
        <v>81</v>
      </c>
      <c r="AW287" s="12" t="s">
        <v>33</v>
      </c>
      <c r="AX287" s="12" t="s">
        <v>79</v>
      </c>
      <c r="AY287" s="152" t="s">
        <v>131</v>
      </c>
    </row>
    <row r="288" spans="2:65" s="1" customFormat="1" ht="16.5" customHeight="1">
      <c r="B288" s="32"/>
      <c r="C288" s="165" t="s">
        <v>385</v>
      </c>
      <c r="D288" s="165" t="s">
        <v>189</v>
      </c>
      <c r="E288" s="166" t="s">
        <v>249</v>
      </c>
      <c r="F288" s="167" t="s">
        <v>250</v>
      </c>
      <c r="G288" s="168" t="s">
        <v>136</v>
      </c>
      <c r="H288" s="169">
        <v>46.2</v>
      </c>
      <c r="I288" s="170"/>
      <c r="J288" s="171">
        <f>ROUND(I288*H288,2)</f>
        <v>0</v>
      </c>
      <c r="K288" s="167" t="s">
        <v>137</v>
      </c>
      <c r="L288" s="172"/>
      <c r="M288" s="173" t="s">
        <v>19</v>
      </c>
      <c r="N288" s="174" t="s">
        <v>43</v>
      </c>
      <c r="P288" s="140">
        <f>O288*H288</f>
        <v>0</v>
      </c>
      <c r="Q288" s="140">
        <v>0.13100000000000001</v>
      </c>
      <c r="R288" s="140">
        <f>Q288*H288</f>
        <v>6.0522000000000009</v>
      </c>
      <c r="S288" s="140">
        <v>0</v>
      </c>
      <c r="T288" s="141">
        <f>S288*H288</f>
        <v>0</v>
      </c>
      <c r="AR288" s="142" t="s">
        <v>193</v>
      </c>
      <c r="AT288" s="142" t="s">
        <v>189</v>
      </c>
      <c r="AU288" s="142" t="s">
        <v>81</v>
      </c>
      <c r="AY288" s="17" t="s">
        <v>131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79</v>
      </c>
      <c r="BK288" s="143">
        <f>ROUND(I288*H288,2)</f>
        <v>0</v>
      </c>
      <c r="BL288" s="17" t="s">
        <v>138</v>
      </c>
      <c r="BM288" s="142" t="s">
        <v>708</v>
      </c>
    </row>
    <row r="289" spans="2:65" s="1" customFormat="1">
      <c r="B289" s="32"/>
      <c r="D289" s="144" t="s">
        <v>140</v>
      </c>
      <c r="F289" s="145" t="s">
        <v>250</v>
      </c>
      <c r="I289" s="146"/>
      <c r="L289" s="32"/>
      <c r="M289" s="147"/>
      <c r="T289" s="53"/>
      <c r="AT289" s="17" t="s">
        <v>140</v>
      </c>
      <c r="AU289" s="17" t="s">
        <v>81</v>
      </c>
    </row>
    <row r="290" spans="2:65" s="12" customFormat="1">
      <c r="B290" s="151"/>
      <c r="D290" s="144" t="s">
        <v>146</v>
      </c>
      <c r="E290" s="152" t="s">
        <v>19</v>
      </c>
      <c r="F290" s="153" t="s">
        <v>709</v>
      </c>
      <c r="H290" s="154">
        <v>46.2</v>
      </c>
      <c r="I290" s="155"/>
      <c r="L290" s="151"/>
      <c r="M290" s="156"/>
      <c r="T290" s="157"/>
      <c r="AT290" s="152" t="s">
        <v>146</v>
      </c>
      <c r="AU290" s="152" t="s">
        <v>81</v>
      </c>
      <c r="AV290" s="12" t="s">
        <v>81</v>
      </c>
      <c r="AW290" s="12" t="s">
        <v>33</v>
      </c>
      <c r="AX290" s="12" t="s">
        <v>79</v>
      </c>
      <c r="AY290" s="152" t="s">
        <v>131</v>
      </c>
    </row>
    <row r="291" spans="2:65" s="1" customFormat="1" ht="21.75" customHeight="1">
      <c r="B291" s="32"/>
      <c r="C291" s="131" t="s">
        <v>393</v>
      </c>
      <c r="D291" s="131" t="s">
        <v>133</v>
      </c>
      <c r="E291" s="132" t="s">
        <v>710</v>
      </c>
      <c r="F291" s="133" t="s">
        <v>711</v>
      </c>
      <c r="G291" s="134" t="s">
        <v>136</v>
      </c>
      <c r="H291" s="135">
        <v>105.1</v>
      </c>
      <c r="I291" s="136"/>
      <c r="J291" s="137">
        <f>ROUND(I291*H291,2)</f>
        <v>0</v>
      </c>
      <c r="K291" s="133" t="s">
        <v>137</v>
      </c>
      <c r="L291" s="32"/>
      <c r="M291" s="138" t="s">
        <v>19</v>
      </c>
      <c r="N291" s="139" t="s">
        <v>43</v>
      </c>
      <c r="P291" s="140">
        <f>O291*H291</f>
        <v>0</v>
      </c>
      <c r="Q291" s="140">
        <v>9.0620000000000006E-2</v>
      </c>
      <c r="R291" s="140">
        <f>Q291*H291</f>
        <v>9.5241620000000005</v>
      </c>
      <c r="S291" s="140">
        <v>0</v>
      </c>
      <c r="T291" s="141">
        <f>S291*H291</f>
        <v>0</v>
      </c>
      <c r="AR291" s="142" t="s">
        <v>138</v>
      </c>
      <c r="AT291" s="142" t="s">
        <v>133</v>
      </c>
      <c r="AU291" s="142" t="s">
        <v>81</v>
      </c>
      <c r="AY291" s="17" t="s">
        <v>131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79</v>
      </c>
      <c r="BK291" s="143">
        <f>ROUND(I291*H291,2)</f>
        <v>0</v>
      </c>
      <c r="BL291" s="17" t="s">
        <v>138</v>
      </c>
      <c r="BM291" s="142" t="s">
        <v>712</v>
      </c>
    </row>
    <row r="292" spans="2:65" s="1" customFormat="1" ht="29.25">
      <c r="B292" s="32"/>
      <c r="D292" s="144" t="s">
        <v>140</v>
      </c>
      <c r="F292" s="145" t="s">
        <v>713</v>
      </c>
      <c r="I292" s="146"/>
      <c r="L292" s="32"/>
      <c r="M292" s="147"/>
      <c r="T292" s="53"/>
      <c r="AT292" s="17" t="s">
        <v>140</v>
      </c>
      <c r="AU292" s="17" t="s">
        <v>81</v>
      </c>
    </row>
    <row r="293" spans="2:65" s="1" customFormat="1">
      <c r="B293" s="32"/>
      <c r="D293" s="148" t="s">
        <v>142</v>
      </c>
      <c r="F293" s="149" t="s">
        <v>714</v>
      </c>
      <c r="I293" s="146"/>
      <c r="L293" s="32"/>
      <c r="M293" s="147"/>
      <c r="T293" s="53"/>
      <c r="AT293" s="17" t="s">
        <v>142</v>
      </c>
      <c r="AU293" s="17" t="s">
        <v>81</v>
      </c>
    </row>
    <row r="294" spans="2:65" s="1" customFormat="1" ht="107.25">
      <c r="B294" s="32"/>
      <c r="D294" s="144" t="s">
        <v>144</v>
      </c>
      <c r="F294" s="150" t="s">
        <v>247</v>
      </c>
      <c r="I294" s="146"/>
      <c r="L294" s="32"/>
      <c r="M294" s="147"/>
      <c r="T294" s="53"/>
      <c r="AT294" s="17" t="s">
        <v>144</v>
      </c>
      <c r="AU294" s="17" t="s">
        <v>81</v>
      </c>
    </row>
    <row r="295" spans="2:65" s="12" customFormat="1">
      <c r="B295" s="151"/>
      <c r="D295" s="144" t="s">
        <v>146</v>
      </c>
      <c r="E295" s="152" t="s">
        <v>19</v>
      </c>
      <c r="F295" s="153" t="s">
        <v>687</v>
      </c>
      <c r="H295" s="154">
        <v>105.1</v>
      </c>
      <c r="I295" s="155"/>
      <c r="L295" s="151"/>
      <c r="M295" s="156"/>
      <c r="T295" s="157"/>
      <c r="AT295" s="152" t="s">
        <v>146</v>
      </c>
      <c r="AU295" s="152" t="s">
        <v>81</v>
      </c>
      <c r="AV295" s="12" t="s">
        <v>81</v>
      </c>
      <c r="AW295" s="12" t="s">
        <v>33</v>
      </c>
      <c r="AX295" s="12" t="s">
        <v>79</v>
      </c>
      <c r="AY295" s="152" t="s">
        <v>131</v>
      </c>
    </row>
    <row r="296" spans="2:65" s="1" customFormat="1" ht="16.5" customHeight="1">
      <c r="B296" s="32"/>
      <c r="C296" s="165" t="s">
        <v>400</v>
      </c>
      <c r="D296" s="165" t="s">
        <v>189</v>
      </c>
      <c r="E296" s="166" t="s">
        <v>274</v>
      </c>
      <c r="F296" s="167" t="s">
        <v>275</v>
      </c>
      <c r="G296" s="168" t="s">
        <v>136</v>
      </c>
      <c r="H296" s="169">
        <v>107.2</v>
      </c>
      <c r="I296" s="170"/>
      <c r="J296" s="171">
        <f>ROUND(I296*H296,2)</f>
        <v>0</v>
      </c>
      <c r="K296" s="167" t="s">
        <v>137</v>
      </c>
      <c r="L296" s="172"/>
      <c r="M296" s="173" t="s">
        <v>19</v>
      </c>
      <c r="N296" s="174" t="s">
        <v>43</v>
      </c>
      <c r="P296" s="140">
        <f>O296*H296</f>
        <v>0</v>
      </c>
      <c r="Q296" s="140">
        <v>0.17599999999999999</v>
      </c>
      <c r="R296" s="140">
        <f>Q296*H296</f>
        <v>18.8672</v>
      </c>
      <c r="S296" s="140">
        <v>0</v>
      </c>
      <c r="T296" s="141">
        <f>S296*H296</f>
        <v>0</v>
      </c>
      <c r="AR296" s="142" t="s">
        <v>193</v>
      </c>
      <c r="AT296" s="142" t="s">
        <v>189</v>
      </c>
      <c r="AU296" s="142" t="s">
        <v>81</v>
      </c>
      <c r="AY296" s="17" t="s">
        <v>131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79</v>
      </c>
      <c r="BK296" s="143">
        <f>ROUND(I296*H296,2)</f>
        <v>0</v>
      </c>
      <c r="BL296" s="17" t="s">
        <v>138</v>
      </c>
      <c r="BM296" s="142" t="s">
        <v>715</v>
      </c>
    </row>
    <row r="297" spans="2:65" s="1" customFormat="1">
      <c r="B297" s="32"/>
      <c r="D297" s="144" t="s">
        <v>140</v>
      </c>
      <c r="F297" s="145" t="s">
        <v>275</v>
      </c>
      <c r="I297" s="146"/>
      <c r="L297" s="32"/>
      <c r="M297" s="147"/>
      <c r="T297" s="53"/>
      <c r="AT297" s="17" t="s">
        <v>140</v>
      </c>
      <c r="AU297" s="17" t="s">
        <v>81</v>
      </c>
    </row>
    <row r="298" spans="2:65" s="12" customFormat="1">
      <c r="B298" s="151"/>
      <c r="D298" s="144" t="s">
        <v>146</v>
      </c>
      <c r="E298" s="152" t="s">
        <v>19</v>
      </c>
      <c r="F298" s="153" t="s">
        <v>716</v>
      </c>
      <c r="H298" s="154">
        <v>107.2</v>
      </c>
      <c r="I298" s="155"/>
      <c r="L298" s="151"/>
      <c r="M298" s="156"/>
      <c r="T298" s="157"/>
      <c r="AT298" s="152" t="s">
        <v>146</v>
      </c>
      <c r="AU298" s="152" t="s">
        <v>81</v>
      </c>
      <c r="AV298" s="12" t="s">
        <v>81</v>
      </c>
      <c r="AW298" s="12" t="s">
        <v>33</v>
      </c>
      <c r="AX298" s="12" t="s">
        <v>79</v>
      </c>
      <c r="AY298" s="152" t="s">
        <v>131</v>
      </c>
    </row>
    <row r="299" spans="2:65" s="1" customFormat="1" ht="16.5" customHeight="1">
      <c r="B299" s="32"/>
      <c r="C299" s="131" t="s">
        <v>408</v>
      </c>
      <c r="D299" s="131" t="s">
        <v>133</v>
      </c>
      <c r="E299" s="132" t="s">
        <v>717</v>
      </c>
      <c r="F299" s="133" t="s">
        <v>718</v>
      </c>
      <c r="G299" s="134" t="s">
        <v>173</v>
      </c>
      <c r="H299" s="135">
        <v>100.5</v>
      </c>
      <c r="I299" s="136"/>
      <c r="J299" s="137">
        <f>ROUND(I299*H299,2)</f>
        <v>0</v>
      </c>
      <c r="K299" s="133" t="s">
        <v>137</v>
      </c>
      <c r="L299" s="32"/>
      <c r="M299" s="138" t="s">
        <v>19</v>
      </c>
      <c r="N299" s="139" t="s">
        <v>43</v>
      </c>
      <c r="P299" s="140">
        <f>O299*H299</f>
        <v>0</v>
      </c>
      <c r="Q299" s="140">
        <v>3.5999999999999999E-3</v>
      </c>
      <c r="R299" s="140">
        <f>Q299*H299</f>
        <v>0.36180000000000001</v>
      </c>
      <c r="S299" s="140">
        <v>0</v>
      </c>
      <c r="T299" s="141">
        <f>S299*H299</f>
        <v>0</v>
      </c>
      <c r="AR299" s="142" t="s">
        <v>138</v>
      </c>
      <c r="AT299" s="142" t="s">
        <v>133</v>
      </c>
      <c r="AU299" s="142" t="s">
        <v>81</v>
      </c>
      <c r="AY299" s="17" t="s">
        <v>131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7" t="s">
        <v>79</v>
      </c>
      <c r="BK299" s="143">
        <f>ROUND(I299*H299,2)</f>
        <v>0</v>
      </c>
      <c r="BL299" s="17" t="s">
        <v>138</v>
      </c>
      <c r="BM299" s="142" t="s">
        <v>719</v>
      </c>
    </row>
    <row r="300" spans="2:65" s="1" customFormat="1">
      <c r="B300" s="32"/>
      <c r="D300" s="144" t="s">
        <v>140</v>
      </c>
      <c r="F300" s="145" t="s">
        <v>720</v>
      </c>
      <c r="I300" s="146"/>
      <c r="L300" s="32"/>
      <c r="M300" s="147"/>
      <c r="T300" s="53"/>
      <c r="AT300" s="17" t="s">
        <v>140</v>
      </c>
      <c r="AU300" s="17" t="s">
        <v>81</v>
      </c>
    </row>
    <row r="301" spans="2:65" s="1" customFormat="1">
      <c r="B301" s="32"/>
      <c r="D301" s="148" t="s">
        <v>142</v>
      </c>
      <c r="F301" s="149" t="s">
        <v>721</v>
      </c>
      <c r="I301" s="146"/>
      <c r="L301" s="32"/>
      <c r="M301" s="147"/>
      <c r="T301" s="53"/>
      <c r="AT301" s="17" t="s">
        <v>142</v>
      </c>
      <c r="AU301" s="17" t="s">
        <v>81</v>
      </c>
    </row>
    <row r="302" spans="2:65" s="1" customFormat="1" ht="48.75">
      <c r="B302" s="32"/>
      <c r="D302" s="144" t="s">
        <v>144</v>
      </c>
      <c r="F302" s="150" t="s">
        <v>722</v>
      </c>
      <c r="I302" s="146"/>
      <c r="L302" s="32"/>
      <c r="M302" s="147"/>
      <c r="T302" s="53"/>
      <c r="AT302" s="17" t="s">
        <v>144</v>
      </c>
      <c r="AU302" s="17" t="s">
        <v>81</v>
      </c>
    </row>
    <row r="303" spans="2:65" s="12" customFormat="1">
      <c r="B303" s="151"/>
      <c r="D303" s="144" t="s">
        <v>146</v>
      </c>
      <c r="E303" s="152" t="s">
        <v>19</v>
      </c>
      <c r="F303" s="153" t="s">
        <v>723</v>
      </c>
      <c r="H303" s="154">
        <v>100.5</v>
      </c>
      <c r="I303" s="155"/>
      <c r="L303" s="151"/>
      <c r="M303" s="156"/>
      <c r="T303" s="157"/>
      <c r="AT303" s="152" t="s">
        <v>146</v>
      </c>
      <c r="AU303" s="152" t="s">
        <v>81</v>
      </c>
      <c r="AV303" s="12" t="s">
        <v>81</v>
      </c>
      <c r="AW303" s="12" t="s">
        <v>33</v>
      </c>
      <c r="AX303" s="12" t="s">
        <v>79</v>
      </c>
      <c r="AY303" s="152" t="s">
        <v>131</v>
      </c>
    </row>
    <row r="304" spans="2:65" s="11" customFormat="1" ht="22.9" customHeight="1">
      <c r="B304" s="119"/>
      <c r="D304" s="120" t="s">
        <v>71</v>
      </c>
      <c r="E304" s="129" t="s">
        <v>193</v>
      </c>
      <c r="F304" s="129" t="s">
        <v>287</v>
      </c>
      <c r="I304" s="122"/>
      <c r="J304" s="130">
        <f>BK304</f>
        <v>0</v>
      </c>
      <c r="L304" s="119"/>
      <c r="M304" s="124"/>
      <c r="P304" s="125">
        <f>SUM(P305:P335)</f>
        <v>0</v>
      </c>
      <c r="R304" s="125">
        <f>SUM(R305:R335)</f>
        <v>4.0898000000000003</v>
      </c>
      <c r="T304" s="126">
        <f>SUM(T305:T335)</f>
        <v>0.2</v>
      </c>
      <c r="AR304" s="120" t="s">
        <v>79</v>
      </c>
      <c r="AT304" s="127" t="s">
        <v>71</v>
      </c>
      <c r="AU304" s="127" t="s">
        <v>79</v>
      </c>
      <c r="AY304" s="120" t="s">
        <v>131</v>
      </c>
      <c r="BK304" s="128">
        <f>SUM(BK305:BK335)</f>
        <v>0</v>
      </c>
    </row>
    <row r="305" spans="2:65" s="1" customFormat="1" ht="16.5" customHeight="1">
      <c r="B305" s="32"/>
      <c r="C305" s="131" t="s">
        <v>413</v>
      </c>
      <c r="D305" s="131" t="s">
        <v>133</v>
      </c>
      <c r="E305" s="132" t="s">
        <v>724</v>
      </c>
      <c r="F305" s="133" t="s">
        <v>725</v>
      </c>
      <c r="G305" s="134" t="s">
        <v>291</v>
      </c>
      <c r="H305" s="135">
        <v>4</v>
      </c>
      <c r="I305" s="136"/>
      <c r="J305" s="137">
        <f>ROUND(I305*H305,2)</f>
        <v>0</v>
      </c>
      <c r="K305" s="133" t="s">
        <v>19</v>
      </c>
      <c r="L305" s="32"/>
      <c r="M305" s="138" t="s">
        <v>19</v>
      </c>
      <c r="N305" s="139" t="s">
        <v>43</v>
      </c>
      <c r="P305" s="140">
        <f>O305*H305</f>
        <v>0</v>
      </c>
      <c r="Q305" s="140">
        <v>0</v>
      </c>
      <c r="R305" s="140">
        <f>Q305*H305</f>
        <v>0</v>
      </c>
      <c r="S305" s="140">
        <v>0</v>
      </c>
      <c r="T305" s="141">
        <f>S305*H305</f>
        <v>0</v>
      </c>
      <c r="AR305" s="142" t="s">
        <v>138</v>
      </c>
      <c r="AT305" s="142" t="s">
        <v>133</v>
      </c>
      <c r="AU305" s="142" t="s">
        <v>81</v>
      </c>
      <c r="AY305" s="17" t="s">
        <v>131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79</v>
      </c>
      <c r="BK305" s="143">
        <f>ROUND(I305*H305,2)</f>
        <v>0</v>
      </c>
      <c r="BL305" s="17" t="s">
        <v>138</v>
      </c>
      <c r="BM305" s="142" t="s">
        <v>726</v>
      </c>
    </row>
    <row r="306" spans="2:65" s="1" customFormat="1">
      <c r="B306" s="32"/>
      <c r="D306" s="144" t="s">
        <v>140</v>
      </c>
      <c r="F306" s="145" t="s">
        <v>725</v>
      </c>
      <c r="I306" s="146"/>
      <c r="L306" s="32"/>
      <c r="M306" s="147"/>
      <c r="T306" s="53"/>
      <c r="AT306" s="17" t="s">
        <v>140</v>
      </c>
      <c r="AU306" s="17" t="s">
        <v>81</v>
      </c>
    </row>
    <row r="307" spans="2:65" s="12" customFormat="1">
      <c r="B307" s="151"/>
      <c r="D307" s="144" t="s">
        <v>146</v>
      </c>
      <c r="E307" s="152" t="s">
        <v>19</v>
      </c>
      <c r="F307" s="153" t="s">
        <v>727</v>
      </c>
      <c r="H307" s="154">
        <v>4</v>
      </c>
      <c r="I307" s="155"/>
      <c r="L307" s="151"/>
      <c r="M307" s="156"/>
      <c r="T307" s="157"/>
      <c r="AT307" s="152" t="s">
        <v>146</v>
      </c>
      <c r="AU307" s="152" t="s">
        <v>81</v>
      </c>
      <c r="AV307" s="12" t="s">
        <v>81</v>
      </c>
      <c r="AW307" s="12" t="s">
        <v>33</v>
      </c>
      <c r="AX307" s="12" t="s">
        <v>79</v>
      </c>
      <c r="AY307" s="152" t="s">
        <v>131</v>
      </c>
    </row>
    <row r="308" spans="2:65" s="1" customFormat="1" ht="16.5" customHeight="1">
      <c r="B308" s="32"/>
      <c r="C308" s="131" t="s">
        <v>421</v>
      </c>
      <c r="D308" s="131" t="s">
        <v>133</v>
      </c>
      <c r="E308" s="132" t="s">
        <v>728</v>
      </c>
      <c r="F308" s="133" t="s">
        <v>729</v>
      </c>
      <c r="G308" s="134" t="s">
        <v>291</v>
      </c>
      <c r="H308" s="135">
        <v>4</v>
      </c>
      <c r="I308" s="136"/>
      <c r="J308" s="137">
        <f>ROUND(I308*H308,2)</f>
        <v>0</v>
      </c>
      <c r="K308" s="133" t="s">
        <v>19</v>
      </c>
      <c r="L308" s="32"/>
      <c r="M308" s="138" t="s">
        <v>19</v>
      </c>
      <c r="N308" s="139" t="s">
        <v>43</v>
      </c>
      <c r="P308" s="140">
        <f>O308*H308</f>
        <v>0</v>
      </c>
      <c r="Q308" s="140">
        <v>0.34089999999999998</v>
      </c>
      <c r="R308" s="140">
        <f>Q308*H308</f>
        <v>1.3635999999999999</v>
      </c>
      <c r="S308" s="140">
        <v>0</v>
      </c>
      <c r="T308" s="141">
        <f>S308*H308</f>
        <v>0</v>
      </c>
      <c r="AR308" s="142" t="s">
        <v>138</v>
      </c>
      <c r="AT308" s="142" t="s">
        <v>133</v>
      </c>
      <c r="AU308" s="142" t="s">
        <v>81</v>
      </c>
      <c r="AY308" s="17" t="s">
        <v>131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79</v>
      </c>
      <c r="BK308" s="143">
        <f>ROUND(I308*H308,2)</f>
        <v>0</v>
      </c>
      <c r="BL308" s="17" t="s">
        <v>138</v>
      </c>
      <c r="BM308" s="142" t="s">
        <v>730</v>
      </c>
    </row>
    <row r="309" spans="2:65" s="1" customFormat="1">
      <c r="B309" s="32"/>
      <c r="D309" s="144" t="s">
        <v>140</v>
      </c>
      <c r="F309" s="145" t="s">
        <v>729</v>
      </c>
      <c r="I309" s="146"/>
      <c r="L309" s="32"/>
      <c r="M309" s="147"/>
      <c r="T309" s="53"/>
      <c r="AT309" s="17" t="s">
        <v>140</v>
      </c>
      <c r="AU309" s="17" t="s">
        <v>81</v>
      </c>
    </row>
    <row r="310" spans="2:65" s="1" customFormat="1" ht="87.75">
      <c r="B310" s="32"/>
      <c r="D310" s="144" t="s">
        <v>144</v>
      </c>
      <c r="F310" s="150" t="s">
        <v>731</v>
      </c>
      <c r="I310" s="146"/>
      <c r="L310" s="32"/>
      <c r="M310" s="147"/>
      <c r="T310" s="53"/>
      <c r="AT310" s="17" t="s">
        <v>144</v>
      </c>
      <c r="AU310" s="17" t="s">
        <v>81</v>
      </c>
    </row>
    <row r="311" spans="2:65" s="12" customFormat="1">
      <c r="B311" s="151"/>
      <c r="D311" s="144" t="s">
        <v>146</v>
      </c>
      <c r="E311" s="152" t="s">
        <v>19</v>
      </c>
      <c r="F311" s="153" t="s">
        <v>732</v>
      </c>
      <c r="H311" s="154">
        <v>4</v>
      </c>
      <c r="I311" s="155"/>
      <c r="L311" s="151"/>
      <c r="M311" s="156"/>
      <c r="T311" s="157"/>
      <c r="AT311" s="152" t="s">
        <v>146</v>
      </c>
      <c r="AU311" s="152" t="s">
        <v>81</v>
      </c>
      <c r="AV311" s="12" t="s">
        <v>81</v>
      </c>
      <c r="AW311" s="12" t="s">
        <v>33</v>
      </c>
      <c r="AX311" s="12" t="s">
        <v>79</v>
      </c>
      <c r="AY311" s="152" t="s">
        <v>131</v>
      </c>
    </row>
    <row r="312" spans="2:65" s="1" customFormat="1" ht="16.5" customHeight="1">
      <c r="B312" s="32"/>
      <c r="C312" s="131" t="s">
        <v>426</v>
      </c>
      <c r="D312" s="131" t="s">
        <v>133</v>
      </c>
      <c r="E312" s="132" t="s">
        <v>733</v>
      </c>
      <c r="F312" s="133" t="s">
        <v>734</v>
      </c>
      <c r="G312" s="134" t="s">
        <v>291</v>
      </c>
      <c r="H312" s="135">
        <v>2</v>
      </c>
      <c r="I312" s="136"/>
      <c r="J312" s="137">
        <f>ROUND(I312*H312,2)</f>
        <v>0</v>
      </c>
      <c r="K312" s="133" t="s">
        <v>19</v>
      </c>
      <c r="L312" s="32"/>
      <c r="M312" s="138" t="s">
        <v>19</v>
      </c>
      <c r="N312" s="139" t="s">
        <v>43</v>
      </c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AR312" s="142" t="s">
        <v>138</v>
      </c>
      <c r="AT312" s="142" t="s">
        <v>133</v>
      </c>
      <c r="AU312" s="142" t="s">
        <v>81</v>
      </c>
      <c r="AY312" s="17" t="s">
        <v>131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7" t="s">
        <v>79</v>
      </c>
      <c r="BK312" s="143">
        <f>ROUND(I312*H312,2)</f>
        <v>0</v>
      </c>
      <c r="BL312" s="17" t="s">
        <v>138</v>
      </c>
      <c r="BM312" s="142" t="s">
        <v>735</v>
      </c>
    </row>
    <row r="313" spans="2:65" s="1" customFormat="1">
      <c r="B313" s="32"/>
      <c r="D313" s="144" t="s">
        <v>140</v>
      </c>
      <c r="F313" s="145" t="s">
        <v>736</v>
      </c>
      <c r="I313" s="146"/>
      <c r="L313" s="32"/>
      <c r="M313" s="147"/>
      <c r="T313" s="53"/>
      <c r="AT313" s="17" t="s">
        <v>140</v>
      </c>
      <c r="AU313" s="17" t="s">
        <v>81</v>
      </c>
    </row>
    <row r="314" spans="2:65" s="14" customFormat="1">
      <c r="B314" s="175"/>
      <c r="D314" s="144" t="s">
        <v>146</v>
      </c>
      <c r="E314" s="176" t="s">
        <v>19</v>
      </c>
      <c r="F314" s="177" t="s">
        <v>737</v>
      </c>
      <c r="H314" s="176" t="s">
        <v>19</v>
      </c>
      <c r="I314" s="178"/>
      <c r="L314" s="175"/>
      <c r="M314" s="179"/>
      <c r="T314" s="180"/>
      <c r="AT314" s="176" t="s">
        <v>146</v>
      </c>
      <c r="AU314" s="176" t="s">
        <v>81</v>
      </c>
      <c r="AV314" s="14" t="s">
        <v>79</v>
      </c>
      <c r="AW314" s="14" t="s">
        <v>33</v>
      </c>
      <c r="AX314" s="14" t="s">
        <v>72</v>
      </c>
      <c r="AY314" s="176" t="s">
        <v>131</v>
      </c>
    </row>
    <row r="315" spans="2:65" s="12" customFormat="1">
      <c r="B315" s="151"/>
      <c r="D315" s="144" t="s">
        <v>146</v>
      </c>
      <c r="E315" s="152" t="s">
        <v>19</v>
      </c>
      <c r="F315" s="153" t="s">
        <v>738</v>
      </c>
      <c r="H315" s="154">
        <v>2</v>
      </c>
      <c r="I315" s="155"/>
      <c r="L315" s="151"/>
      <c r="M315" s="156"/>
      <c r="T315" s="157"/>
      <c r="AT315" s="152" t="s">
        <v>146</v>
      </c>
      <c r="AU315" s="152" t="s">
        <v>81</v>
      </c>
      <c r="AV315" s="12" t="s">
        <v>81</v>
      </c>
      <c r="AW315" s="12" t="s">
        <v>33</v>
      </c>
      <c r="AX315" s="12" t="s">
        <v>79</v>
      </c>
      <c r="AY315" s="152" t="s">
        <v>131</v>
      </c>
    </row>
    <row r="316" spans="2:65" s="1" customFormat="1" ht="16.5" customHeight="1">
      <c r="B316" s="32"/>
      <c r="C316" s="131" t="s">
        <v>435</v>
      </c>
      <c r="D316" s="131" t="s">
        <v>133</v>
      </c>
      <c r="E316" s="132" t="s">
        <v>739</v>
      </c>
      <c r="F316" s="133" t="s">
        <v>740</v>
      </c>
      <c r="G316" s="134" t="s">
        <v>291</v>
      </c>
      <c r="H316" s="135">
        <v>2</v>
      </c>
      <c r="I316" s="136"/>
      <c r="J316" s="137">
        <f>ROUND(I316*H316,2)</f>
        <v>0</v>
      </c>
      <c r="K316" s="133" t="s">
        <v>137</v>
      </c>
      <c r="L316" s="32"/>
      <c r="M316" s="138" t="s">
        <v>19</v>
      </c>
      <c r="N316" s="139" t="s">
        <v>43</v>
      </c>
      <c r="P316" s="140">
        <f>O316*H316</f>
        <v>0</v>
      </c>
      <c r="Q316" s="140">
        <v>0</v>
      </c>
      <c r="R316" s="140">
        <f>Q316*H316</f>
        <v>0</v>
      </c>
      <c r="S316" s="140">
        <v>0.1</v>
      </c>
      <c r="T316" s="141">
        <f>S316*H316</f>
        <v>0.2</v>
      </c>
      <c r="AR316" s="142" t="s">
        <v>138</v>
      </c>
      <c r="AT316" s="142" t="s">
        <v>133</v>
      </c>
      <c r="AU316" s="142" t="s">
        <v>81</v>
      </c>
      <c r="AY316" s="17" t="s">
        <v>131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7" t="s">
        <v>79</v>
      </c>
      <c r="BK316" s="143">
        <f>ROUND(I316*H316,2)</f>
        <v>0</v>
      </c>
      <c r="BL316" s="17" t="s">
        <v>138</v>
      </c>
      <c r="BM316" s="142" t="s">
        <v>741</v>
      </c>
    </row>
    <row r="317" spans="2:65" s="1" customFormat="1">
      <c r="B317" s="32"/>
      <c r="D317" s="144" t="s">
        <v>140</v>
      </c>
      <c r="F317" s="145" t="s">
        <v>742</v>
      </c>
      <c r="I317" s="146"/>
      <c r="L317" s="32"/>
      <c r="M317" s="147"/>
      <c r="T317" s="53"/>
      <c r="AT317" s="17" t="s">
        <v>140</v>
      </c>
      <c r="AU317" s="17" t="s">
        <v>81</v>
      </c>
    </row>
    <row r="318" spans="2:65" s="1" customFormat="1">
      <c r="B318" s="32"/>
      <c r="D318" s="148" t="s">
        <v>142</v>
      </c>
      <c r="F318" s="149" t="s">
        <v>743</v>
      </c>
      <c r="I318" s="146"/>
      <c r="L318" s="32"/>
      <c r="M318" s="147"/>
      <c r="T318" s="53"/>
      <c r="AT318" s="17" t="s">
        <v>142</v>
      </c>
      <c r="AU318" s="17" t="s">
        <v>81</v>
      </c>
    </row>
    <row r="319" spans="2:65" s="14" customFormat="1">
      <c r="B319" s="175"/>
      <c r="D319" s="144" t="s">
        <v>146</v>
      </c>
      <c r="E319" s="176" t="s">
        <v>19</v>
      </c>
      <c r="F319" s="177" t="s">
        <v>744</v>
      </c>
      <c r="H319" s="176" t="s">
        <v>19</v>
      </c>
      <c r="I319" s="178"/>
      <c r="L319" s="175"/>
      <c r="M319" s="179"/>
      <c r="T319" s="180"/>
      <c r="AT319" s="176" t="s">
        <v>146</v>
      </c>
      <c r="AU319" s="176" t="s">
        <v>81</v>
      </c>
      <c r="AV319" s="14" t="s">
        <v>79</v>
      </c>
      <c r="AW319" s="14" t="s">
        <v>33</v>
      </c>
      <c r="AX319" s="14" t="s">
        <v>72</v>
      </c>
      <c r="AY319" s="176" t="s">
        <v>131</v>
      </c>
    </row>
    <row r="320" spans="2:65" s="12" customFormat="1">
      <c r="B320" s="151"/>
      <c r="D320" s="144" t="s">
        <v>146</v>
      </c>
      <c r="E320" s="152" t="s">
        <v>19</v>
      </c>
      <c r="F320" s="153" t="s">
        <v>745</v>
      </c>
      <c r="H320" s="154">
        <v>2</v>
      </c>
      <c r="I320" s="155"/>
      <c r="L320" s="151"/>
      <c r="M320" s="156"/>
      <c r="T320" s="157"/>
      <c r="AT320" s="152" t="s">
        <v>146</v>
      </c>
      <c r="AU320" s="152" t="s">
        <v>81</v>
      </c>
      <c r="AV320" s="12" t="s">
        <v>81</v>
      </c>
      <c r="AW320" s="12" t="s">
        <v>33</v>
      </c>
      <c r="AX320" s="12" t="s">
        <v>79</v>
      </c>
      <c r="AY320" s="152" t="s">
        <v>131</v>
      </c>
    </row>
    <row r="321" spans="2:65" s="1" customFormat="1" ht="16.5" customHeight="1">
      <c r="B321" s="32"/>
      <c r="C321" s="131" t="s">
        <v>442</v>
      </c>
      <c r="D321" s="131" t="s">
        <v>133</v>
      </c>
      <c r="E321" s="132" t="s">
        <v>746</v>
      </c>
      <c r="F321" s="133" t="s">
        <v>747</v>
      </c>
      <c r="G321" s="134" t="s">
        <v>291</v>
      </c>
      <c r="H321" s="135">
        <v>6</v>
      </c>
      <c r="I321" s="136"/>
      <c r="J321" s="137">
        <f>ROUND(I321*H321,2)</f>
        <v>0</v>
      </c>
      <c r="K321" s="133" t="s">
        <v>137</v>
      </c>
      <c r="L321" s="32"/>
      <c r="M321" s="138" t="s">
        <v>19</v>
      </c>
      <c r="N321" s="139" t="s">
        <v>43</v>
      </c>
      <c r="P321" s="140">
        <f>O321*H321</f>
        <v>0</v>
      </c>
      <c r="Q321" s="140">
        <v>0.21734000000000001</v>
      </c>
      <c r="R321" s="140">
        <f>Q321*H321</f>
        <v>1.3040400000000001</v>
      </c>
      <c r="S321" s="140">
        <v>0</v>
      </c>
      <c r="T321" s="141">
        <f>S321*H321</f>
        <v>0</v>
      </c>
      <c r="AR321" s="142" t="s">
        <v>138</v>
      </c>
      <c r="AT321" s="142" t="s">
        <v>133</v>
      </c>
      <c r="AU321" s="142" t="s">
        <v>81</v>
      </c>
      <c r="AY321" s="17" t="s">
        <v>131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79</v>
      </c>
      <c r="BK321" s="143">
        <f>ROUND(I321*H321,2)</f>
        <v>0</v>
      </c>
      <c r="BL321" s="17" t="s">
        <v>138</v>
      </c>
      <c r="BM321" s="142" t="s">
        <v>748</v>
      </c>
    </row>
    <row r="322" spans="2:65" s="1" customFormat="1">
      <c r="B322" s="32"/>
      <c r="D322" s="144" t="s">
        <v>140</v>
      </c>
      <c r="F322" s="145" t="s">
        <v>747</v>
      </c>
      <c r="I322" s="146"/>
      <c r="L322" s="32"/>
      <c r="M322" s="147"/>
      <c r="T322" s="53"/>
      <c r="AT322" s="17" t="s">
        <v>140</v>
      </c>
      <c r="AU322" s="17" t="s">
        <v>81</v>
      </c>
    </row>
    <row r="323" spans="2:65" s="1" customFormat="1">
      <c r="B323" s="32"/>
      <c r="D323" s="148" t="s">
        <v>142</v>
      </c>
      <c r="F323" s="149" t="s">
        <v>749</v>
      </c>
      <c r="I323" s="146"/>
      <c r="L323" s="32"/>
      <c r="M323" s="147"/>
      <c r="T323" s="53"/>
      <c r="AT323" s="17" t="s">
        <v>142</v>
      </c>
      <c r="AU323" s="17" t="s">
        <v>81</v>
      </c>
    </row>
    <row r="324" spans="2:65" s="1" customFormat="1" ht="29.25">
      <c r="B324" s="32"/>
      <c r="D324" s="144" t="s">
        <v>144</v>
      </c>
      <c r="F324" s="150" t="s">
        <v>750</v>
      </c>
      <c r="I324" s="146"/>
      <c r="L324" s="32"/>
      <c r="M324" s="147"/>
      <c r="T324" s="53"/>
      <c r="AT324" s="17" t="s">
        <v>144</v>
      </c>
      <c r="AU324" s="17" t="s">
        <v>81</v>
      </c>
    </row>
    <row r="325" spans="2:65" s="12" customFormat="1">
      <c r="B325" s="151"/>
      <c r="D325" s="144" t="s">
        <v>146</v>
      </c>
      <c r="E325" s="152" t="s">
        <v>19</v>
      </c>
      <c r="F325" s="153" t="s">
        <v>745</v>
      </c>
      <c r="H325" s="154">
        <v>2</v>
      </c>
      <c r="I325" s="155"/>
      <c r="L325" s="151"/>
      <c r="M325" s="156"/>
      <c r="T325" s="157"/>
      <c r="AT325" s="152" t="s">
        <v>146</v>
      </c>
      <c r="AU325" s="152" t="s">
        <v>81</v>
      </c>
      <c r="AV325" s="12" t="s">
        <v>81</v>
      </c>
      <c r="AW325" s="12" t="s">
        <v>33</v>
      </c>
      <c r="AX325" s="12" t="s">
        <v>72</v>
      </c>
      <c r="AY325" s="152" t="s">
        <v>131</v>
      </c>
    </row>
    <row r="326" spans="2:65" s="12" customFormat="1">
      <c r="B326" s="151"/>
      <c r="D326" s="144" t="s">
        <v>146</v>
      </c>
      <c r="E326" s="152" t="s">
        <v>19</v>
      </c>
      <c r="F326" s="153" t="s">
        <v>751</v>
      </c>
      <c r="H326" s="154">
        <v>4</v>
      </c>
      <c r="I326" s="155"/>
      <c r="L326" s="151"/>
      <c r="M326" s="156"/>
      <c r="T326" s="157"/>
      <c r="AT326" s="152" t="s">
        <v>146</v>
      </c>
      <c r="AU326" s="152" t="s">
        <v>81</v>
      </c>
      <c r="AV326" s="12" t="s">
        <v>81</v>
      </c>
      <c r="AW326" s="12" t="s">
        <v>33</v>
      </c>
      <c r="AX326" s="12" t="s">
        <v>72</v>
      </c>
      <c r="AY326" s="152" t="s">
        <v>131</v>
      </c>
    </row>
    <row r="327" spans="2:65" s="13" customFormat="1">
      <c r="B327" s="158"/>
      <c r="D327" s="144" t="s">
        <v>146</v>
      </c>
      <c r="E327" s="159" t="s">
        <v>19</v>
      </c>
      <c r="F327" s="160" t="s">
        <v>169</v>
      </c>
      <c r="H327" s="161">
        <v>6</v>
      </c>
      <c r="I327" s="162"/>
      <c r="L327" s="158"/>
      <c r="M327" s="163"/>
      <c r="T327" s="164"/>
      <c r="AT327" s="159" t="s">
        <v>146</v>
      </c>
      <c r="AU327" s="159" t="s">
        <v>81</v>
      </c>
      <c r="AV327" s="13" t="s">
        <v>138</v>
      </c>
      <c r="AW327" s="13" t="s">
        <v>33</v>
      </c>
      <c r="AX327" s="13" t="s">
        <v>79</v>
      </c>
      <c r="AY327" s="159" t="s">
        <v>131</v>
      </c>
    </row>
    <row r="328" spans="2:65" s="1" customFormat="1" ht="16.5" customHeight="1">
      <c r="B328" s="32"/>
      <c r="C328" s="165" t="s">
        <v>452</v>
      </c>
      <c r="D328" s="165" t="s">
        <v>189</v>
      </c>
      <c r="E328" s="166" t="s">
        <v>752</v>
      </c>
      <c r="F328" s="167" t="s">
        <v>753</v>
      </c>
      <c r="G328" s="168" t="s">
        <v>291</v>
      </c>
      <c r="H328" s="169">
        <v>6</v>
      </c>
      <c r="I328" s="170"/>
      <c r="J328" s="171">
        <f>ROUND(I328*H328,2)</f>
        <v>0</v>
      </c>
      <c r="K328" s="167" t="s">
        <v>137</v>
      </c>
      <c r="L328" s="172"/>
      <c r="M328" s="173" t="s">
        <v>19</v>
      </c>
      <c r="N328" s="174" t="s">
        <v>43</v>
      </c>
      <c r="P328" s="140">
        <f>O328*H328</f>
        <v>0</v>
      </c>
      <c r="Q328" s="140">
        <v>9.5799999999999996E-2</v>
      </c>
      <c r="R328" s="140">
        <f>Q328*H328</f>
        <v>0.57479999999999998</v>
      </c>
      <c r="S328" s="140">
        <v>0</v>
      </c>
      <c r="T328" s="141">
        <f>S328*H328</f>
        <v>0</v>
      </c>
      <c r="AR328" s="142" t="s">
        <v>193</v>
      </c>
      <c r="AT328" s="142" t="s">
        <v>189</v>
      </c>
      <c r="AU328" s="142" t="s">
        <v>81</v>
      </c>
      <c r="AY328" s="17" t="s">
        <v>131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138</v>
      </c>
      <c r="BM328" s="142" t="s">
        <v>754</v>
      </c>
    </row>
    <row r="329" spans="2:65" s="1" customFormat="1">
      <c r="B329" s="32"/>
      <c r="D329" s="144" t="s">
        <v>140</v>
      </c>
      <c r="F329" s="145" t="s">
        <v>753</v>
      </c>
      <c r="I329" s="146"/>
      <c r="L329" s="32"/>
      <c r="M329" s="147"/>
      <c r="T329" s="53"/>
      <c r="AT329" s="17" t="s">
        <v>140</v>
      </c>
      <c r="AU329" s="17" t="s">
        <v>81</v>
      </c>
    </row>
    <row r="330" spans="2:65" s="12" customFormat="1">
      <c r="B330" s="151"/>
      <c r="D330" s="144" t="s">
        <v>146</v>
      </c>
      <c r="E330" s="152" t="s">
        <v>19</v>
      </c>
      <c r="F330" s="153" t="s">
        <v>179</v>
      </c>
      <c r="H330" s="154">
        <v>6</v>
      </c>
      <c r="I330" s="155"/>
      <c r="L330" s="151"/>
      <c r="M330" s="156"/>
      <c r="T330" s="157"/>
      <c r="AT330" s="152" t="s">
        <v>146</v>
      </c>
      <c r="AU330" s="152" t="s">
        <v>81</v>
      </c>
      <c r="AV330" s="12" t="s">
        <v>81</v>
      </c>
      <c r="AW330" s="12" t="s">
        <v>33</v>
      </c>
      <c r="AX330" s="12" t="s">
        <v>79</v>
      </c>
      <c r="AY330" s="152" t="s">
        <v>131</v>
      </c>
    </row>
    <row r="331" spans="2:65" s="1" customFormat="1" ht="16.5" customHeight="1">
      <c r="B331" s="32"/>
      <c r="C331" s="131" t="s">
        <v>460</v>
      </c>
      <c r="D331" s="131" t="s">
        <v>133</v>
      </c>
      <c r="E331" s="132" t="s">
        <v>755</v>
      </c>
      <c r="F331" s="133" t="s">
        <v>756</v>
      </c>
      <c r="G331" s="134" t="s">
        <v>291</v>
      </c>
      <c r="H331" s="135">
        <v>2</v>
      </c>
      <c r="I331" s="136"/>
      <c r="J331" s="137">
        <f>ROUND(I331*H331,2)</f>
        <v>0</v>
      </c>
      <c r="K331" s="133" t="s">
        <v>137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0.42368</v>
      </c>
      <c r="R331" s="140">
        <f>Q331*H331</f>
        <v>0.84736</v>
      </c>
      <c r="S331" s="140">
        <v>0</v>
      </c>
      <c r="T331" s="141">
        <f>S331*H331</f>
        <v>0</v>
      </c>
      <c r="AR331" s="142" t="s">
        <v>138</v>
      </c>
      <c r="AT331" s="142" t="s">
        <v>133</v>
      </c>
      <c r="AU331" s="142" t="s">
        <v>81</v>
      </c>
      <c r="AY331" s="17" t="s">
        <v>131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138</v>
      </c>
      <c r="BM331" s="142" t="s">
        <v>757</v>
      </c>
    </row>
    <row r="332" spans="2:65" s="1" customFormat="1">
      <c r="B332" s="32"/>
      <c r="D332" s="144" t="s">
        <v>140</v>
      </c>
      <c r="F332" s="145" t="s">
        <v>756</v>
      </c>
      <c r="I332" s="146"/>
      <c r="L332" s="32"/>
      <c r="M332" s="147"/>
      <c r="T332" s="53"/>
      <c r="AT332" s="17" t="s">
        <v>140</v>
      </c>
      <c r="AU332" s="17" t="s">
        <v>81</v>
      </c>
    </row>
    <row r="333" spans="2:65" s="1" customFormat="1">
      <c r="B333" s="32"/>
      <c r="D333" s="148" t="s">
        <v>142</v>
      </c>
      <c r="F333" s="149" t="s">
        <v>758</v>
      </c>
      <c r="I333" s="146"/>
      <c r="L333" s="32"/>
      <c r="M333" s="147"/>
      <c r="T333" s="53"/>
      <c r="AT333" s="17" t="s">
        <v>142</v>
      </c>
      <c r="AU333" s="17" t="s">
        <v>81</v>
      </c>
    </row>
    <row r="334" spans="2:65" s="1" customFormat="1" ht="97.5">
      <c r="B334" s="32"/>
      <c r="D334" s="144" t="s">
        <v>144</v>
      </c>
      <c r="F334" s="150" t="s">
        <v>295</v>
      </c>
      <c r="I334" s="146"/>
      <c r="L334" s="32"/>
      <c r="M334" s="147"/>
      <c r="T334" s="53"/>
      <c r="AT334" s="17" t="s">
        <v>144</v>
      </c>
      <c r="AU334" s="17" t="s">
        <v>81</v>
      </c>
    </row>
    <row r="335" spans="2:65" s="12" customFormat="1">
      <c r="B335" s="151"/>
      <c r="D335" s="144" t="s">
        <v>146</v>
      </c>
      <c r="E335" s="152" t="s">
        <v>19</v>
      </c>
      <c r="F335" s="153" t="s">
        <v>81</v>
      </c>
      <c r="H335" s="154">
        <v>2</v>
      </c>
      <c r="I335" s="155"/>
      <c r="L335" s="151"/>
      <c r="M335" s="156"/>
      <c r="T335" s="157"/>
      <c r="AT335" s="152" t="s">
        <v>146</v>
      </c>
      <c r="AU335" s="152" t="s">
        <v>81</v>
      </c>
      <c r="AV335" s="12" t="s">
        <v>81</v>
      </c>
      <c r="AW335" s="12" t="s">
        <v>33</v>
      </c>
      <c r="AX335" s="12" t="s">
        <v>79</v>
      </c>
      <c r="AY335" s="152" t="s">
        <v>131</v>
      </c>
    </row>
    <row r="336" spans="2:65" s="11" customFormat="1" ht="22.9" customHeight="1">
      <c r="B336" s="119"/>
      <c r="D336" s="120" t="s">
        <v>71</v>
      </c>
      <c r="E336" s="129" t="s">
        <v>204</v>
      </c>
      <c r="F336" s="129" t="s">
        <v>297</v>
      </c>
      <c r="I336" s="122"/>
      <c r="J336" s="130">
        <f>BK336</f>
        <v>0</v>
      </c>
      <c r="L336" s="119"/>
      <c r="M336" s="124"/>
      <c r="P336" s="125">
        <f>SUM(P337:P401)</f>
        <v>0</v>
      </c>
      <c r="R336" s="125">
        <f>SUM(R337:R401)</f>
        <v>65.800955639999998</v>
      </c>
      <c r="T336" s="126">
        <f>SUM(T337:T401)</f>
        <v>1.081</v>
      </c>
      <c r="AR336" s="120" t="s">
        <v>79</v>
      </c>
      <c r="AT336" s="127" t="s">
        <v>71</v>
      </c>
      <c r="AU336" s="127" t="s">
        <v>79</v>
      </c>
      <c r="AY336" s="120" t="s">
        <v>131</v>
      </c>
      <c r="BK336" s="128">
        <f>SUM(BK337:BK401)</f>
        <v>0</v>
      </c>
    </row>
    <row r="337" spans="2:65" s="1" customFormat="1" ht="16.5" customHeight="1">
      <c r="B337" s="32"/>
      <c r="C337" s="131" t="s">
        <v>467</v>
      </c>
      <c r="D337" s="131" t="s">
        <v>133</v>
      </c>
      <c r="E337" s="132" t="s">
        <v>401</v>
      </c>
      <c r="F337" s="133" t="s">
        <v>402</v>
      </c>
      <c r="G337" s="134" t="s">
        <v>173</v>
      </c>
      <c r="H337" s="135">
        <v>412</v>
      </c>
      <c r="I337" s="136"/>
      <c r="J337" s="137">
        <f>ROUND(I337*H337,2)</f>
        <v>0</v>
      </c>
      <c r="K337" s="133" t="s">
        <v>137</v>
      </c>
      <c r="L337" s="32"/>
      <c r="M337" s="138" t="s">
        <v>19</v>
      </c>
      <c r="N337" s="139" t="s">
        <v>43</v>
      </c>
      <c r="P337" s="140">
        <f>O337*H337</f>
        <v>0</v>
      </c>
      <c r="Q337" s="140">
        <v>7.1900000000000006E-2</v>
      </c>
      <c r="R337" s="140">
        <f>Q337*H337</f>
        <v>29.622800000000002</v>
      </c>
      <c r="S337" s="140">
        <v>0</v>
      </c>
      <c r="T337" s="141">
        <f>S337*H337</f>
        <v>0</v>
      </c>
      <c r="AR337" s="142" t="s">
        <v>138</v>
      </c>
      <c r="AT337" s="142" t="s">
        <v>133</v>
      </c>
      <c r="AU337" s="142" t="s">
        <v>81</v>
      </c>
      <c r="AY337" s="17" t="s">
        <v>131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79</v>
      </c>
      <c r="BK337" s="143">
        <f>ROUND(I337*H337,2)</f>
        <v>0</v>
      </c>
      <c r="BL337" s="17" t="s">
        <v>138</v>
      </c>
      <c r="BM337" s="142" t="s">
        <v>759</v>
      </c>
    </row>
    <row r="338" spans="2:65" s="1" customFormat="1" ht="19.5">
      <c r="B338" s="32"/>
      <c r="D338" s="144" t="s">
        <v>140</v>
      </c>
      <c r="F338" s="145" t="s">
        <v>404</v>
      </c>
      <c r="I338" s="146"/>
      <c r="L338" s="32"/>
      <c r="M338" s="147"/>
      <c r="T338" s="53"/>
      <c r="AT338" s="17" t="s">
        <v>140</v>
      </c>
      <c r="AU338" s="17" t="s">
        <v>81</v>
      </c>
    </row>
    <row r="339" spans="2:65" s="1" customFormat="1">
      <c r="B339" s="32"/>
      <c r="D339" s="148" t="s">
        <v>142</v>
      </c>
      <c r="F339" s="149" t="s">
        <v>405</v>
      </c>
      <c r="I339" s="146"/>
      <c r="L339" s="32"/>
      <c r="M339" s="147"/>
      <c r="T339" s="53"/>
      <c r="AT339" s="17" t="s">
        <v>142</v>
      </c>
      <c r="AU339" s="17" t="s">
        <v>81</v>
      </c>
    </row>
    <row r="340" spans="2:65" s="1" customFormat="1" ht="117">
      <c r="B340" s="32"/>
      <c r="D340" s="144" t="s">
        <v>144</v>
      </c>
      <c r="F340" s="150" t="s">
        <v>406</v>
      </c>
      <c r="I340" s="146"/>
      <c r="L340" s="32"/>
      <c r="M340" s="147"/>
      <c r="T340" s="53"/>
      <c r="AT340" s="17" t="s">
        <v>144</v>
      </c>
      <c r="AU340" s="17" t="s">
        <v>81</v>
      </c>
    </row>
    <row r="341" spans="2:65" s="12" customFormat="1">
      <c r="B341" s="151"/>
      <c r="D341" s="144" t="s">
        <v>146</v>
      </c>
      <c r="E341" s="152" t="s">
        <v>19</v>
      </c>
      <c r="F341" s="153" t="s">
        <v>760</v>
      </c>
      <c r="H341" s="154">
        <v>295</v>
      </c>
      <c r="I341" s="155"/>
      <c r="L341" s="151"/>
      <c r="M341" s="156"/>
      <c r="T341" s="157"/>
      <c r="AT341" s="152" t="s">
        <v>146</v>
      </c>
      <c r="AU341" s="152" t="s">
        <v>81</v>
      </c>
      <c r="AV341" s="12" t="s">
        <v>81</v>
      </c>
      <c r="AW341" s="12" t="s">
        <v>33</v>
      </c>
      <c r="AX341" s="12" t="s">
        <v>72</v>
      </c>
      <c r="AY341" s="152" t="s">
        <v>131</v>
      </c>
    </row>
    <row r="342" spans="2:65" s="12" customFormat="1">
      <c r="B342" s="151"/>
      <c r="D342" s="144" t="s">
        <v>146</v>
      </c>
      <c r="E342" s="152" t="s">
        <v>19</v>
      </c>
      <c r="F342" s="153" t="s">
        <v>761</v>
      </c>
      <c r="H342" s="154">
        <v>117</v>
      </c>
      <c r="I342" s="155"/>
      <c r="L342" s="151"/>
      <c r="M342" s="156"/>
      <c r="T342" s="157"/>
      <c r="AT342" s="152" t="s">
        <v>146</v>
      </c>
      <c r="AU342" s="152" t="s">
        <v>81</v>
      </c>
      <c r="AV342" s="12" t="s">
        <v>81</v>
      </c>
      <c r="AW342" s="12" t="s">
        <v>33</v>
      </c>
      <c r="AX342" s="12" t="s">
        <v>72</v>
      </c>
      <c r="AY342" s="152" t="s">
        <v>131</v>
      </c>
    </row>
    <row r="343" spans="2:65" s="13" customFormat="1">
      <c r="B343" s="158"/>
      <c r="D343" s="144" t="s">
        <v>146</v>
      </c>
      <c r="E343" s="159" t="s">
        <v>19</v>
      </c>
      <c r="F343" s="160" t="s">
        <v>169</v>
      </c>
      <c r="H343" s="161">
        <v>412</v>
      </c>
      <c r="I343" s="162"/>
      <c r="L343" s="158"/>
      <c r="M343" s="163"/>
      <c r="T343" s="164"/>
      <c r="AT343" s="159" t="s">
        <v>146</v>
      </c>
      <c r="AU343" s="159" t="s">
        <v>81</v>
      </c>
      <c r="AV343" s="13" t="s">
        <v>138</v>
      </c>
      <c r="AW343" s="13" t="s">
        <v>33</v>
      </c>
      <c r="AX343" s="13" t="s">
        <v>79</v>
      </c>
      <c r="AY343" s="159" t="s">
        <v>131</v>
      </c>
    </row>
    <row r="344" spans="2:65" s="1" customFormat="1" ht="16.5" customHeight="1">
      <c r="B344" s="32"/>
      <c r="C344" s="131" t="s">
        <v>483</v>
      </c>
      <c r="D344" s="131" t="s">
        <v>133</v>
      </c>
      <c r="E344" s="132" t="s">
        <v>762</v>
      </c>
      <c r="F344" s="133" t="s">
        <v>763</v>
      </c>
      <c r="G344" s="134" t="s">
        <v>173</v>
      </c>
      <c r="H344" s="135">
        <v>86.5</v>
      </c>
      <c r="I344" s="136"/>
      <c r="J344" s="137">
        <f>ROUND(I344*H344,2)</f>
        <v>0</v>
      </c>
      <c r="K344" s="133" t="s">
        <v>137</v>
      </c>
      <c r="L344" s="32"/>
      <c r="M344" s="138" t="s">
        <v>19</v>
      </c>
      <c r="N344" s="139" t="s">
        <v>43</v>
      </c>
      <c r="P344" s="140">
        <f>O344*H344</f>
        <v>0</v>
      </c>
      <c r="Q344" s="140">
        <v>0.15540000000000001</v>
      </c>
      <c r="R344" s="140">
        <f>Q344*H344</f>
        <v>13.442100000000002</v>
      </c>
      <c r="S344" s="140">
        <v>0</v>
      </c>
      <c r="T344" s="141">
        <f>S344*H344</f>
        <v>0</v>
      </c>
      <c r="AR344" s="142" t="s">
        <v>138</v>
      </c>
      <c r="AT344" s="142" t="s">
        <v>133</v>
      </c>
      <c r="AU344" s="142" t="s">
        <v>81</v>
      </c>
      <c r="AY344" s="17" t="s">
        <v>131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79</v>
      </c>
      <c r="BK344" s="143">
        <f>ROUND(I344*H344,2)</f>
        <v>0</v>
      </c>
      <c r="BL344" s="17" t="s">
        <v>138</v>
      </c>
      <c r="BM344" s="142" t="s">
        <v>764</v>
      </c>
    </row>
    <row r="345" spans="2:65" s="1" customFormat="1" ht="19.5">
      <c r="B345" s="32"/>
      <c r="D345" s="144" t="s">
        <v>140</v>
      </c>
      <c r="F345" s="145" t="s">
        <v>765</v>
      </c>
      <c r="I345" s="146"/>
      <c r="L345" s="32"/>
      <c r="M345" s="147"/>
      <c r="T345" s="53"/>
      <c r="AT345" s="17" t="s">
        <v>140</v>
      </c>
      <c r="AU345" s="17" t="s">
        <v>81</v>
      </c>
    </row>
    <row r="346" spans="2:65" s="1" customFormat="1">
      <c r="B346" s="32"/>
      <c r="D346" s="148" t="s">
        <v>142</v>
      </c>
      <c r="F346" s="149" t="s">
        <v>766</v>
      </c>
      <c r="I346" s="146"/>
      <c r="L346" s="32"/>
      <c r="M346" s="147"/>
      <c r="T346" s="53"/>
      <c r="AT346" s="17" t="s">
        <v>142</v>
      </c>
      <c r="AU346" s="17" t="s">
        <v>81</v>
      </c>
    </row>
    <row r="347" spans="2:65" s="1" customFormat="1" ht="87.75">
      <c r="B347" s="32"/>
      <c r="D347" s="144" t="s">
        <v>144</v>
      </c>
      <c r="F347" s="150" t="s">
        <v>767</v>
      </c>
      <c r="I347" s="146"/>
      <c r="L347" s="32"/>
      <c r="M347" s="147"/>
      <c r="T347" s="53"/>
      <c r="AT347" s="17" t="s">
        <v>144</v>
      </c>
      <c r="AU347" s="17" t="s">
        <v>81</v>
      </c>
    </row>
    <row r="348" spans="2:65" s="12" customFormat="1">
      <c r="B348" s="151"/>
      <c r="D348" s="144" t="s">
        <v>146</v>
      </c>
      <c r="E348" s="152" t="s">
        <v>19</v>
      </c>
      <c r="F348" s="153" t="s">
        <v>768</v>
      </c>
      <c r="H348" s="154">
        <v>86.5</v>
      </c>
      <c r="I348" s="155"/>
      <c r="L348" s="151"/>
      <c r="M348" s="156"/>
      <c r="T348" s="157"/>
      <c r="AT348" s="152" t="s">
        <v>146</v>
      </c>
      <c r="AU348" s="152" t="s">
        <v>81</v>
      </c>
      <c r="AV348" s="12" t="s">
        <v>81</v>
      </c>
      <c r="AW348" s="12" t="s">
        <v>33</v>
      </c>
      <c r="AX348" s="12" t="s">
        <v>79</v>
      </c>
      <c r="AY348" s="152" t="s">
        <v>131</v>
      </c>
    </row>
    <row r="349" spans="2:65" s="1" customFormat="1" ht="16.5" customHeight="1">
      <c r="B349" s="32"/>
      <c r="C349" s="165" t="s">
        <v>490</v>
      </c>
      <c r="D349" s="165" t="s">
        <v>189</v>
      </c>
      <c r="E349" s="166" t="s">
        <v>769</v>
      </c>
      <c r="F349" s="167" t="s">
        <v>770</v>
      </c>
      <c r="G349" s="168" t="s">
        <v>173</v>
      </c>
      <c r="H349" s="169">
        <v>12</v>
      </c>
      <c r="I349" s="170"/>
      <c r="J349" s="171">
        <f>ROUND(I349*H349,2)</f>
        <v>0</v>
      </c>
      <c r="K349" s="167" t="s">
        <v>137</v>
      </c>
      <c r="L349" s="172"/>
      <c r="M349" s="173" t="s">
        <v>19</v>
      </c>
      <c r="N349" s="174" t="s">
        <v>43</v>
      </c>
      <c r="P349" s="140">
        <f>O349*H349</f>
        <v>0</v>
      </c>
      <c r="Q349" s="140">
        <v>0.08</v>
      </c>
      <c r="R349" s="140">
        <f>Q349*H349</f>
        <v>0.96</v>
      </c>
      <c r="S349" s="140">
        <v>0</v>
      </c>
      <c r="T349" s="141">
        <f>S349*H349</f>
        <v>0</v>
      </c>
      <c r="AR349" s="142" t="s">
        <v>193</v>
      </c>
      <c r="AT349" s="142" t="s">
        <v>189</v>
      </c>
      <c r="AU349" s="142" t="s">
        <v>81</v>
      </c>
      <c r="AY349" s="17" t="s">
        <v>131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138</v>
      </c>
      <c r="BM349" s="142" t="s">
        <v>771</v>
      </c>
    </row>
    <row r="350" spans="2:65" s="1" customFormat="1">
      <c r="B350" s="32"/>
      <c r="D350" s="144" t="s">
        <v>140</v>
      </c>
      <c r="F350" s="145" t="s">
        <v>770</v>
      </c>
      <c r="I350" s="146"/>
      <c r="L350" s="32"/>
      <c r="M350" s="147"/>
      <c r="T350" s="53"/>
      <c r="AT350" s="17" t="s">
        <v>140</v>
      </c>
      <c r="AU350" s="17" t="s">
        <v>81</v>
      </c>
    </row>
    <row r="351" spans="2:65" s="12" customFormat="1">
      <c r="B351" s="151"/>
      <c r="D351" s="144" t="s">
        <v>146</v>
      </c>
      <c r="E351" s="152" t="s">
        <v>19</v>
      </c>
      <c r="F351" s="153" t="s">
        <v>772</v>
      </c>
      <c r="H351" s="154">
        <v>12</v>
      </c>
      <c r="I351" s="155"/>
      <c r="L351" s="151"/>
      <c r="M351" s="156"/>
      <c r="T351" s="157"/>
      <c r="AT351" s="152" t="s">
        <v>146</v>
      </c>
      <c r="AU351" s="152" t="s">
        <v>81</v>
      </c>
      <c r="AV351" s="12" t="s">
        <v>81</v>
      </c>
      <c r="AW351" s="12" t="s">
        <v>33</v>
      </c>
      <c r="AX351" s="12" t="s">
        <v>79</v>
      </c>
      <c r="AY351" s="152" t="s">
        <v>131</v>
      </c>
    </row>
    <row r="352" spans="2:65" s="1" customFormat="1" ht="16.5" customHeight="1">
      <c r="B352" s="32"/>
      <c r="C352" s="165" t="s">
        <v>498</v>
      </c>
      <c r="D352" s="165" t="s">
        <v>189</v>
      </c>
      <c r="E352" s="166" t="s">
        <v>773</v>
      </c>
      <c r="F352" s="167" t="s">
        <v>774</v>
      </c>
      <c r="G352" s="168" t="s">
        <v>173</v>
      </c>
      <c r="H352" s="169">
        <v>53</v>
      </c>
      <c r="I352" s="170"/>
      <c r="J352" s="171">
        <f>ROUND(I352*H352,2)</f>
        <v>0</v>
      </c>
      <c r="K352" s="167" t="s">
        <v>137</v>
      </c>
      <c r="L352" s="172"/>
      <c r="M352" s="173" t="s">
        <v>19</v>
      </c>
      <c r="N352" s="174" t="s">
        <v>43</v>
      </c>
      <c r="P352" s="140">
        <f>O352*H352</f>
        <v>0</v>
      </c>
      <c r="Q352" s="140">
        <v>4.8300000000000003E-2</v>
      </c>
      <c r="R352" s="140">
        <f>Q352*H352</f>
        <v>2.5599000000000003</v>
      </c>
      <c r="S352" s="140">
        <v>0</v>
      </c>
      <c r="T352" s="141">
        <f>S352*H352</f>
        <v>0</v>
      </c>
      <c r="AR352" s="142" t="s">
        <v>193</v>
      </c>
      <c r="AT352" s="142" t="s">
        <v>189</v>
      </c>
      <c r="AU352" s="142" t="s">
        <v>81</v>
      </c>
      <c r="AY352" s="17" t="s">
        <v>131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138</v>
      </c>
      <c r="BM352" s="142" t="s">
        <v>775</v>
      </c>
    </row>
    <row r="353" spans="2:65" s="1" customFormat="1">
      <c r="B353" s="32"/>
      <c r="D353" s="144" t="s">
        <v>140</v>
      </c>
      <c r="F353" s="145" t="s">
        <v>774</v>
      </c>
      <c r="I353" s="146"/>
      <c r="L353" s="32"/>
      <c r="M353" s="147"/>
      <c r="T353" s="53"/>
      <c r="AT353" s="17" t="s">
        <v>140</v>
      </c>
      <c r="AU353" s="17" t="s">
        <v>81</v>
      </c>
    </row>
    <row r="354" spans="2:65" s="12" customFormat="1">
      <c r="B354" s="151"/>
      <c r="D354" s="144" t="s">
        <v>146</v>
      </c>
      <c r="E354" s="152" t="s">
        <v>19</v>
      </c>
      <c r="F354" s="153" t="s">
        <v>776</v>
      </c>
      <c r="H354" s="154">
        <v>53</v>
      </c>
      <c r="I354" s="155"/>
      <c r="L354" s="151"/>
      <c r="M354" s="156"/>
      <c r="T354" s="157"/>
      <c r="AT354" s="152" t="s">
        <v>146</v>
      </c>
      <c r="AU354" s="152" t="s">
        <v>81</v>
      </c>
      <c r="AV354" s="12" t="s">
        <v>81</v>
      </c>
      <c r="AW354" s="12" t="s">
        <v>33</v>
      </c>
      <c r="AX354" s="12" t="s">
        <v>79</v>
      </c>
      <c r="AY354" s="152" t="s">
        <v>131</v>
      </c>
    </row>
    <row r="355" spans="2:65" s="1" customFormat="1" ht="16.5" customHeight="1">
      <c r="B355" s="32"/>
      <c r="C355" s="165" t="s">
        <v>506</v>
      </c>
      <c r="D355" s="165" t="s">
        <v>189</v>
      </c>
      <c r="E355" s="166" t="s">
        <v>777</v>
      </c>
      <c r="F355" s="167" t="s">
        <v>778</v>
      </c>
      <c r="G355" s="168" t="s">
        <v>173</v>
      </c>
      <c r="H355" s="169">
        <v>24</v>
      </c>
      <c r="I355" s="170"/>
      <c r="J355" s="171">
        <f>ROUND(I355*H355,2)</f>
        <v>0</v>
      </c>
      <c r="K355" s="167" t="s">
        <v>137</v>
      </c>
      <c r="L355" s="172"/>
      <c r="M355" s="173" t="s">
        <v>19</v>
      </c>
      <c r="N355" s="174" t="s">
        <v>43</v>
      </c>
      <c r="P355" s="140">
        <f>O355*H355</f>
        <v>0</v>
      </c>
      <c r="Q355" s="140">
        <v>6.5670000000000006E-2</v>
      </c>
      <c r="R355" s="140">
        <f>Q355*H355</f>
        <v>1.5760800000000001</v>
      </c>
      <c r="S355" s="140">
        <v>0</v>
      </c>
      <c r="T355" s="141">
        <f>S355*H355</f>
        <v>0</v>
      </c>
      <c r="AR355" s="142" t="s">
        <v>193</v>
      </c>
      <c r="AT355" s="142" t="s">
        <v>189</v>
      </c>
      <c r="AU355" s="142" t="s">
        <v>81</v>
      </c>
      <c r="AY355" s="17" t="s">
        <v>131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79</v>
      </c>
      <c r="BK355" s="143">
        <f>ROUND(I355*H355,2)</f>
        <v>0</v>
      </c>
      <c r="BL355" s="17" t="s">
        <v>138</v>
      </c>
      <c r="BM355" s="142" t="s">
        <v>779</v>
      </c>
    </row>
    <row r="356" spans="2:65" s="1" customFormat="1">
      <c r="B356" s="32"/>
      <c r="D356" s="144" t="s">
        <v>140</v>
      </c>
      <c r="F356" s="145" t="s">
        <v>778</v>
      </c>
      <c r="I356" s="146"/>
      <c r="L356" s="32"/>
      <c r="M356" s="147"/>
      <c r="T356" s="53"/>
      <c r="AT356" s="17" t="s">
        <v>140</v>
      </c>
      <c r="AU356" s="17" t="s">
        <v>81</v>
      </c>
    </row>
    <row r="357" spans="2:65" s="12" customFormat="1">
      <c r="B357" s="151"/>
      <c r="D357" s="144" t="s">
        <v>146</v>
      </c>
      <c r="E357" s="152" t="s">
        <v>19</v>
      </c>
      <c r="F357" s="153" t="s">
        <v>780</v>
      </c>
      <c r="H357" s="154">
        <v>12</v>
      </c>
      <c r="I357" s="155"/>
      <c r="L357" s="151"/>
      <c r="M357" s="156"/>
      <c r="T357" s="157"/>
      <c r="AT357" s="152" t="s">
        <v>146</v>
      </c>
      <c r="AU357" s="152" t="s">
        <v>81</v>
      </c>
      <c r="AV357" s="12" t="s">
        <v>81</v>
      </c>
      <c r="AW357" s="12" t="s">
        <v>33</v>
      </c>
      <c r="AX357" s="12" t="s">
        <v>72</v>
      </c>
      <c r="AY357" s="152" t="s">
        <v>131</v>
      </c>
    </row>
    <row r="358" spans="2:65" s="12" customFormat="1">
      <c r="B358" s="151"/>
      <c r="D358" s="144" t="s">
        <v>146</v>
      </c>
      <c r="E358" s="152" t="s">
        <v>19</v>
      </c>
      <c r="F358" s="153" t="s">
        <v>781</v>
      </c>
      <c r="H358" s="154">
        <v>12</v>
      </c>
      <c r="I358" s="155"/>
      <c r="L358" s="151"/>
      <c r="M358" s="156"/>
      <c r="T358" s="157"/>
      <c r="AT358" s="152" t="s">
        <v>146</v>
      </c>
      <c r="AU358" s="152" t="s">
        <v>81</v>
      </c>
      <c r="AV358" s="12" t="s">
        <v>81</v>
      </c>
      <c r="AW358" s="12" t="s">
        <v>33</v>
      </c>
      <c r="AX358" s="12" t="s">
        <v>72</v>
      </c>
      <c r="AY358" s="152" t="s">
        <v>131</v>
      </c>
    </row>
    <row r="359" spans="2:65" s="13" customFormat="1">
      <c r="B359" s="158"/>
      <c r="D359" s="144" t="s">
        <v>146</v>
      </c>
      <c r="E359" s="159" t="s">
        <v>19</v>
      </c>
      <c r="F359" s="160" t="s">
        <v>169</v>
      </c>
      <c r="H359" s="161">
        <v>24</v>
      </c>
      <c r="I359" s="162"/>
      <c r="L359" s="158"/>
      <c r="M359" s="163"/>
      <c r="T359" s="164"/>
      <c r="AT359" s="159" t="s">
        <v>146</v>
      </c>
      <c r="AU359" s="159" t="s">
        <v>81</v>
      </c>
      <c r="AV359" s="13" t="s">
        <v>138</v>
      </c>
      <c r="AW359" s="13" t="s">
        <v>33</v>
      </c>
      <c r="AX359" s="13" t="s">
        <v>79</v>
      </c>
      <c r="AY359" s="159" t="s">
        <v>131</v>
      </c>
    </row>
    <row r="360" spans="2:65" s="1" customFormat="1" ht="16.5" customHeight="1">
      <c r="B360" s="32"/>
      <c r="C360" s="131" t="s">
        <v>782</v>
      </c>
      <c r="D360" s="131" t="s">
        <v>133</v>
      </c>
      <c r="E360" s="132" t="s">
        <v>414</v>
      </c>
      <c r="F360" s="133" t="s">
        <v>415</v>
      </c>
      <c r="G360" s="134" t="s">
        <v>173</v>
      </c>
      <c r="H360" s="135">
        <v>31</v>
      </c>
      <c r="I360" s="136"/>
      <c r="J360" s="137">
        <f>ROUND(I360*H360,2)</f>
        <v>0</v>
      </c>
      <c r="K360" s="133" t="s">
        <v>137</v>
      </c>
      <c r="L360" s="32"/>
      <c r="M360" s="138" t="s">
        <v>19</v>
      </c>
      <c r="N360" s="139" t="s">
        <v>43</v>
      </c>
      <c r="P360" s="140">
        <f>O360*H360</f>
        <v>0</v>
      </c>
      <c r="Q360" s="140">
        <v>0.1295</v>
      </c>
      <c r="R360" s="140">
        <f>Q360*H360</f>
        <v>4.0145</v>
      </c>
      <c r="S360" s="140">
        <v>0</v>
      </c>
      <c r="T360" s="141">
        <f>S360*H360</f>
        <v>0</v>
      </c>
      <c r="AR360" s="142" t="s">
        <v>138</v>
      </c>
      <c r="AT360" s="142" t="s">
        <v>133</v>
      </c>
      <c r="AU360" s="142" t="s">
        <v>81</v>
      </c>
      <c r="AY360" s="17" t="s">
        <v>131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7" t="s">
        <v>79</v>
      </c>
      <c r="BK360" s="143">
        <f>ROUND(I360*H360,2)</f>
        <v>0</v>
      </c>
      <c r="BL360" s="17" t="s">
        <v>138</v>
      </c>
      <c r="BM360" s="142" t="s">
        <v>783</v>
      </c>
    </row>
    <row r="361" spans="2:65" s="1" customFormat="1" ht="19.5">
      <c r="B361" s="32"/>
      <c r="D361" s="144" t="s">
        <v>140</v>
      </c>
      <c r="F361" s="145" t="s">
        <v>417</v>
      </c>
      <c r="I361" s="146"/>
      <c r="L361" s="32"/>
      <c r="M361" s="147"/>
      <c r="T361" s="53"/>
      <c r="AT361" s="17" t="s">
        <v>140</v>
      </c>
      <c r="AU361" s="17" t="s">
        <v>81</v>
      </c>
    </row>
    <row r="362" spans="2:65" s="1" customFormat="1">
      <c r="B362" s="32"/>
      <c r="D362" s="148" t="s">
        <v>142</v>
      </c>
      <c r="F362" s="149" t="s">
        <v>418</v>
      </c>
      <c r="I362" s="146"/>
      <c r="L362" s="32"/>
      <c r="M362" s="147"/>
      <c r="T362" s="53"/>
      <c r="AT362" s="17" t="s">
        <v>142</v>
      </c>
      <c r="AU362" s="17" t="s">
        <v>81</v>
      </c>
    </row>
    <row r="363" spans="2:65" s="1" customFormat="1" ht="97.5">
      <c r="B363" s="32"/>
      <c r="D363" s="144" t="s">
        <v>144</v>
      </c>
      <c r="F363" s="150" t="s">
        <v>419</v>
      </c>
      <c r="I363" s="146"/>
      <c r="L363" s="32"/>
      <c r="M363" s="147"/>
      <c r="T363" s="53"/>
      <c r="AT363" s="17" t="s">
        <v>144</v>
      </c>
      <c r="AU363" s="17" t="s">
        <v>81</v>
      </c>
    </row>
    <row r="364" spans="2:65" s="12" customFormat="1">
      <c r="B364" s="151"/>
      <c r="D364" s="144" t="s">
        <v>146</v>
      </c>
      <c r="E364" s="152" t="s">
        <v>19</v>
      </c>
      <c r="F364" s="153" t="s">
        <v>784</v>
      </c>
      <c r="H364" s="154">
        <v>31</v>
      </c>
      <c r="I364" s="155"/>
      <c r="L364" s="151"/>
      <c r="M364" s="156"/>
      <c r="T364" s="157"/>
      <c r="AT364" s="152" t="s">
        <v>146</v>
      </c>
      <c r="AU364" s="152" t="s">
        <v>81</v>
      </c>
      <c r="AV364" s="12" t="s">
        <v>81</v>
      </c>
      <c r="AW364" s="12" t="s">
        <v>33</v>
      </c>
      <c r="AX364" s="12" t="s">
        <v>79</v>
      </c>
      <c r="AY364" s="152" t="s">
        <v>131</v>
      </c>
    </row>
    <row r="365" spans="2:65" s="1" customFormat="1" ht="16.5" customHeight="1">
      <c r="B365" s="32"/>
      <c r="C365" s="165" t="s">
        <v>785</v>
      </c>
      <c r="D365" s="165" t="s">
        <v>189</v>
      </c>
      <c r="E365" s="166" t="s">
        <v>422</v>
      </c>
      <c r="F365" s="167" t="s">
        <v>423</v>
      </c>
      <c r="G365" s="168" t="s">
        <v>173</v>
      </c>
      <c r="H365" s="169">
        <v>32</v>
      </c>
      <c r="I365" s="170"/>
      <c r="J365" s="171">
        <f>ROUND(I365*H365,2)</f>
        <v>0</v>
      </c>
      <c r="K365" s="167" t="s">
        <v>137</v>
      </c>
      <c r="L365" s="172"/>
      <c r="M365" s="173" t="s">
        <v>19</v>
      </c>
      <c r="N365" s="174" t="s">
        <v>43</v>
      </c>
      <c r="P365" s="140">
        <f>O365*H365</f>
        <v>0</v>
      </c>
      <c r="Q365" s="140">
        <v>5.6120000000000003E-2</v>
      </c>
      <c r="R365" s="140">
        <f>Q365*H365</f>
        <v>1.7958400000000001</v>
      </c>
      <c r="S365" s="140">
        <v>0</v>
      </c>
      <c r="T365" s="141">
        <f>S365*H365</f>
        <v>0</v>
      </c>
      <c r="AR365" s="142" t="s">
        <v>193</v>
      </c>
      <c r="AT365" s="142" t="s">
        <v>189</v>
      </c>
      <c r="AU365" s="142" t="s">
        <v>81</v>
      </c>
      <c r="AY365" s="17" t="s">
        <v>131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79</v>
      </c>
      <c r="BK365" s="143">
        <f>ROUND(I365*H365,2)</f>
        <v>0</v>
      </c>
      <c r="BL365" s="17" t="s">
        <v>138</v>
      </c>
      <c r="BM365" s="142" t="s">
        <v>786</v>
      </c>
    </row>
    <row r="366" spans="2:65" s="1" customFormat="1">
      <c r="B366" s="32"/>
      <c r="D366" s="144" t="s">
        <v>140</v>
      </c>
      <c r="F366" s="145" t="s">
        <v>423</v>
      </c>
      <c r="I366" s="146"/>
      <c r="L366" s="32"/>
      <c r="M366" s="147"/>
      <c r="T366" s="53"/>
      <c r="AT366" s="17" t="s">
        <v>140</v>
      </c>
      <c r="AU366" s="17" t="s">
        <v>81</v>
      </c>
    </row>
    <row r="367" spans="2:65" s="12" customFormat="1">
      <c r="B367" s="151"/>
      <c r="D367" s="144" t="s">
        <v>146</v>
      </c>
      <c r="E367" s="152" t="s">
        <v>19</v>
      </c>
      <c r="F367" s="153" t="s">
        <v>787</v>
      </c>
      <c r="H367" s="154">
        <v>32</v>
      </c>
      <c r="I367" s="155"/>
      <c r="L367" s="151"/>
      <c r="M367" s="156"/>
      <c r="T367" s="157"/>
      <c r="AT367" s="152" t="s">
        <v>146</v>
      </c>
      <c r="AU367" s="152" t="s">
        <v>81</v>
      </c>
      <c r="AV367" s="12" t="s">
        <v>81</v>
      </c>
      <c r="AW367" s="12" t="s">
        <v>33</v>
      </c>
      <c r="AX367" s="12" t="s">
        <v>79</v>
      </c>
      <c r="AY367" s="152" t="s">
        <v>131</v>
      </c>
    </row>
    <row r="368" spans="2:65" s="1" customFormat="1" ht="16.5" customHeight="1">
      <c r="B368" s="32"/>
      <c r="C368" s="131" t="s">
        <v>788</v>
      </c>
      <c r="D368" s="131" t="s">
        <v>133</v>
      </c>
      <c r="E368" s="132" t="s">
        <v>427</v>
      </c>
      <c r="F368" s="133" t="s">
        <v>428</v>
      </c>
      <c r="G368" s="134" t="s">
        <v>182</v>
      </c>
      <c r="H368" s="135">
        <v>5.1459999999999999</v>
      </c>
      <c r="I368" s="136"/>
      <c r="J368" s="137">
        <f>ROUND(I368*H368,2)</f>
        <v>0</v>
      </c>
      <c r="K368" s="133" t="s">
        <v>137</v>
      </c>
      <c r="L368" s="32"/>
      <c r="M368" s="138" t="s">
        <v>19</v>
      </c>
      <c r="N368" s="139" t="s">
        <v>43</v>
      </c>
      <c r="P368" s="140">
        <f>O368*H368</f>
        <v>0</v>
      </c>
      <c r="Q368" s="140">
        <v>2.2563399999999998</v>
      </c>
      <c r="R368" s="140">
        <f>Q368*H368</f>
        <v>11.611125639999999</v>
      </c>
      <c r="S368" s="140">
        <v>0</v>
      </c>
      <c r="T368" s="141">
        <f>S368*H368</f>
        <v>0</v>
      </c>
      <c r="AR368" s="142" t="s">
        <v>138</v>
      </c>
      <c r="AT368" s="142" t="s">
        <v>133</v>
      </c>
      <c r="AU368" s="142" t="s">
        <v>81</v>
      </c>
      <c r="AY368" s="17" t="s">
        <v>131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7" t="s">
        <v>79</v>
      </c>
      <c r="BK368" s="143">
        <f>ROUND(I368*H368,2)</f>
        <v>0</v>
      </c>
      <c r="BL368" s="17" t="s">
        <v>138</v>
      </c>
      <c r="BM368" s="142" t="s">
        <v>789</v>
      </c>
    </row>
    <row r="369" spans="2:65" s="1" customFormat="1">
      <c r="B369" s="32"/>
      <c r="D369" s="144" t="s">
        <v>140</v>
      </c>
      <c r="F369" s="145" t="s">
        <v>430</v>
      </c>
      <c r="I369" s="146"/>
      <c r="L369" s="32"/>
      <c r="M369" s="147"/>
      <c r="T369" s="53"/>
      <c r="AT369" s="17" t="s">
        <v>140</v>
      </c>
      <c r="AU369" s="17" t="s">
        <v>81</v>
      </c>
    </row>
    <row r="370" spans="2:65" s="1" customFormat="1">
      <c r="B370" s="32"/>
      <c r="D370" s="148" t="s">
        <v>142</v>
      </c>
      <c r="F370" s="149" t="s">
        <v>431</v>
      </c>
      <c r="I370" s="146"/>
      <c r="L370" s="32"/>
      <c r="M370" s="147"/>
      <c r="T370" s="53"/>
      <c r="AT370" s="17" t="s">
        <v>142</v>
      </c>
      <c r="AU370" s="17" t="s">
        <v>81</v>
      </c>
    </row>
    <row r="371" spans="2:65" s="14" customFormat="1">
      <c r="B371" s="175"/>
      <c r="D371" s="144" t="s">
        <v>146</v>
      </c>
      <c r="E371" s="176" t="s">
        <v>19</v>
      </c>
      <c r="F371" s="177" t="s">
        <v>432</v>
      </c>
      <c r="H371" s="176" t="s">
        <v>19</v>
      </c>
      <c r="I371" s="178"/>
      <c r="L371" s="175"/>
      <c r="M371" s="179"/>
      <c r="T371" s="180"/>
      <c r="AT371" s="176" t="s">
        <v>146</v>
      </c>
      <c r="AU371" s="176" t="s">
        <v>81</v>
      </c>
      <c r="AV371" s="14" t="s">
        <v>79</v>
      </c>
      <c r="AW371" s="14" t="s">
        <v>33</v>
      </c>
      <c r="AX371" s="14" t="s">
        <v>72</v>
      </c>
      <c r="AY371" s="176" t="s">
        <v>131</v>
      </c>
    </row>
    <row r="372" spans="2:65" s="12" customFormat="1">
      <c r="B372" s="151"/>
      <c r="D372" s="144" t="s">
        <v>146</v>
      </c>
      <c r="E372" s="152" t="s">
        <v>19</v>
      </c>
      <c r="F372" s="153" t="s">
        <v>790</v>
      </c>
      <c r="H372" s="154">
        <v>3.6680000000000001</v>
      </c>
      <c r="I372" s="155"/>
      <c r="L372" s="151"/>
      <c r="M372" s="156"/>
      <c r="T372" s="157"/>
      <c r="AT372" s="152" t="s">
        <v>146</v>
      </c>
      <c r="AU372" s="152" t="s">
        <v>81</v>
      </c>
      <c r="AV372" s="12" t="s">
        <v>81</v>
      </c>
      <c r="AW372" s="12" t="s">
        <v>33</v>
      </c>
      <c r="AX372" s="12" t="s">
        <v>72</v>
      </c>
      <c r="AY372" s="152" t="s">
        <v>131</v>
      </c>
    </row>
    <row r="373" spans="2:65" s="12" customFormat="1">
      <c r="B373" s="151"/>
      <c r="D373" s="144" t="s">
        <v>146</v>
      </c>
      <c r="E373" s="152" t="s">
        <v>19</v>
      </c>
      <c r="F373" s="153" t="s">
        <v>791</v>
      </c>
      <c r="H373" s="154">
        <v>0.46500000000000002</v>
      </c>
      <c r="I373" s="155"/>
      <c r="L373" s="151"/>
      <c r="M373" s="156"/>
      <c r="T373" s="157"/>
      <c r="AT373" s="152" t="s">
        <v>146</v>
      </c>
      <c r="AU373" s="152" t="s">
        <v>81</v>
      </c>
      <c r="AV373" s="12" t="s">
        <v>81</v>
      </c>
      <c r="AW373" s="12" t="s">
        <v>33</v>
      </c>
      <c r="AX373" s="12" t="s">
        <v>72</v>
      </c>
      <c r="AY373" s="152" t="s">
        <v>131</v>
      </c>
    </row>
    <row r="374" spans="2:65" s="12" customFormat="1">
      <c r="B374" s="151"/>
      <c r="D374" s="144" t="s">
        <v>146</v>
      </c>
      <c r="E374" s="152" t="s">
        <v>19</v>
      </c>
      <c r="F374" s="153" t="s">
        <v>792</v>
      </c>
      <c r="H374" s="154">
        <v>1.0129999999999999</v>
      </c>
      <c r="I374" s="155"/>
      <c r="L374" s="151"/>
      <c r="M374" s="156"/>
      <c r="T374" s="157"/>
      <c r="AT374" s="152" t="s">
        <v>146</v>
      </c>
      <c r="AU374" s="152" t="s">
        <v>81</v>
      </c>
      <c r="AV374" s="12" t="s">
        <v>81</v>
      </c>
      <c r="AW374" s="12" t="s">
        <v>33</v>
      </c>
      <c r="AX374" s="12" t="s">
        <v>72</v>
      </c>
      <c r="AY374" s="152" t="s">
        <v>131</v>
      </c>
    </row>
    <row r="375" spans="2:65" s="13" customFormat="1">
      <c r="B375" s="158"/>
      <c r="D375" s="144" t="s">
        <v>146</v>
      </c>
      <c r="E375" s="159" t="s">
        <v>19</v>
      </c>
      <c r="F375" s="160" t="s">
        <v>169</v>
      </c>
      <c r="H375" s="161">
        <v>5.1459999999999999</v>
      </c>
      <c r="I375" s="162"/>
      <c r="L375" s="158"/>
      <c r="M375" s="163"/>
      <c r="T375" s="164"/>
      <c r="AT375" s="159" t="s">
        <v>146</v>
      </c>
      <c r="AU375" s="159" t="s">
        <v>81</v>
      </c>
      <c r="AV375" s="13" t="s">
        <v>138</v>
      </c>
      <c r="AW375" s="13" t="s">
        <v>33</v>
      </c>
      <c r="AX375" s="13" t="s">
        <v>79</v>
      </c>
      <c r="AY375" s="159" t="s">
        <v>131</v>
      </c>
    </row>
    <row r="376" spans="2:65" s="1" customFormat="1" ht="16.5" customHeight="1">
      <c r="B376" s="32"/>
      <c r="C376" s="131" t="s">
        <v>793</v>
      </c>
      <c r="D376" s="131" t="s">
        <v>133</v>
      </c>
      <c r="E376" s="132" t="s">
        <v>794</v>
      </c>
      <c r="F376" s="133" t="s">
        <v>795</v>
      </c>
      <c r="G376" s="134" t="s">
        <v>173</v>
      </c>
      <c r="H376" s="135">
        <v>100.5</v>
      </c>
      <c r="I376" s="136"/>
      <c r="J376" s="137">
        <f>ROUND(I376*H376,2)</f>
        <v>0</v>
      </c>
      <c r="K376" s="133" t="s">
        <v>137</v>
      </c>
      <c r="L376" s="32"/>
      <c r="M376" s="138" t="s">
        <v>19</v>
      </c>
      <c r="N376" s="139" t="s">
        <v>43</v>
      </c>
      <c r="P376" s="140">
        <f>O376*H376</f>
        <v>0</v>
      </c>
      <c r="Q376" s="140">
        <v>0</v>
      </c>
      <c r="R376" s="140">
        <f>Q376*H376</f>
        <v>0</v>
      </c>
      <c r="S376" s="140">
        <v>0</v>
      </c>
      <c r="T376" s="141">
        <f>S376*H376</f>
        <v>0</v>
      </c>
      <c r="AR376" s="142" t="s">
        <v>138</v>
      </c>
      <c r="AT376" s="142" t="s">
        <v>133</v>
      </c>
      <c r="AU376" s="142" t="s">
        <v>81</v>
      </c>
      <c r="AY376" s="17" t="s">
        <v>131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79</v>
      </c>
      <c r="BK376" s="143">
        <f>ROUND(I376*H376,2)</f>
        <v>0</v>
      </c>
      <c r="BL376" s="17" t="s">
        <v>138</v>
      </c>
      <c r="BM376" s="142" t="s">
        <v>796</v>
      </c>
    </row>
    <row r="377" spans="2:65" s="1" customFormat="1">
      <c r="B377" s="32"/>
      <c r="D377" s="144" t="s">
        <v>140</v>
      </c>
      <c r="F377" s="145" t="s">
        <v>797</v>
      </c>
      <c r="I377" s="146"/>
      <c r="L377" s="32"/>
      <c r="M377" s="147"/>
      <c r="T377" s="53"/>
      <c r="AT377" s="17" t="s">
        <v>140</v>
      </c>
      <c r="AU377" s="17" t="s">
        <v>81</v>
      </c>
    </row>
    <row r="378" spans="2:65" s="1" customFormat="1">
      <c r="B378" s="32"/>
      <c r="D378" s="148" t="s">
        <v>142</v>
      </c>
      <c r="F378" s="149" t="s">
        <v>798</v>
      </c>
      <c r="I378" s="146"/>
      <c r="L378" s="32"/>
      <c r="M378" s="147"/>
      <c r="T378" s="53"/>
      <c r="AT378" s="17" t="s">
        <v>142</v>
      </c>
      <c r="AU378" s="17" t="s">
        <v>81</v>
      </c>
    </row>
    <row r="379" spans="2:65" s="1" customFormat="1" ht="29.25">
      <c r="B379" s="32"/>
      <c r="D379" s="144" t="s">
        <v>144</v>
      </c>
      <c r="F379" s="150" t="s">
        <v>799</v>
      </c>
      <c r="I379" s="146"/>
      <c r="L379" s="32"/>
      <c r="M379" s="147"/>
      <c r="T379" s="53"/>
      <c r="AT379" s="17" t="s">
        <v>144</v>
      </c>
      <c r="AU379" s="17" t="s">
        <v>81</v>
      </c>
    </row>
    <row r="380" spans="2:65" s="12" customFormat="1">
      <c r="B380" s="151"/>
      <c r="D380" s="144" t="s">
        <v>146</v>
      </c>
      <c r="E380" s="152" t="s">
        <v>19</v>
      </c>
      <c r="F380" s="153" t="s">
        <v>800</v>
      </c>
      <c r="H380" s="154">
        <v>100.5</v>
      </c>
      <c r="I380" s="155"/>
      <c r="L380" s="151"/>
      <c r="M380" s="156"/>
      <c r="T380" s="157"/>
      <c r="AT380" s="152" t="s">
        <v>146</v>
      </c>
      <c r="AU380" s="152" t="s">
        <v>81</v>
      </c>
      <c r="AV380" s="12" t="s">
        <v>81</v>
      </c>
      <c r="AW380" s="12" t="s">
        <v>33</v>
      </c>
      <c r="AX380" s="12" t="s">
        <v>79</v>
      </c>
      <c r="AY380" s="152" t="s">
        <v>131</v>
      </c>
    </row>
    <row r="381" spans="2:65" s="1" customFormat="1" ht="16.5" customHeight="1">
      <c r="B381" s="32"/>
      <c r="C381" s="131" t="s">
        <v>801</v>
      </c>
      <c r="D381" s="131" t="s">
        <v>133</v>
      </c>
      <c r="E381" s="132" t="s">
        <v>802</v>
      </c>
      <c r="F381" s="133" t="s">
        <v>803</v>
      </c>
      <c r="G381" s="134" t="s">
        <v>291</v>
      </c>
      <c r="H381" s="135">
        <v>3</v>
      </c>
      <c r="I381" s="136"/>
      <c r="J381" s="137">
        <f>ROUND(I381*H381,2)</f>
        <v>0</v>
      </c>
      <c r="K381" s="133" t="s">
        <v>137</v>
      </c>
      <c r="L381" s="32"/>
      <c r="M381" s="138" t="s">
        <v>19</v>
      </c>
      <c r="N381" s="139" t="s">
        <v>43</v>
      </c>
      <c r="P381" s="140">
        <f>O381*H381</f>
        <v>0</v>
      </c>
      <c r="Q381" s="140">
        <v>7.2870000000000004E-2</v>
      </c>
      <c r="R381" s="140">
        <f>Q381*H381</f>
        <v>0.21861000000000003</v>
      </c>
      <c r="S381" s="140">
        <v>0</v>
      </c>
      <c r="T381" s="141">
        <f>S381*H381</f>
        <v>0</v>
      </c>
      <c r="AR381" s="142" t="s">
        <v>138</v>
      </c>
      <c r="AT381" s="142" t="s">
        <v>133</v>
      </c>
      <c r="AU381" s="142" t="s">
        <v>81</v>
      </c>
      <c r="AY381" s="17" t="s">
        <v>131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7" t="s">
        <v>79</v>
      </c>
      <c r="BK381" s="143">
        <f>ROUND(I381*H381,2)</f>
        <v>0</v>
      </c>
      <c r="BL381" s="17" t="s">
        <v>138</v>
      </c>
      <c r="BM381" s="142" t="s">
        <v>804</v>
      </c>
    </row>
    <row r="382" spans="2:65" s="1" customFormat="1">
      <c r="B382" s="32"/>
      <c r="D382" s="144" t="s">
        <v>140</v>
      </c>
      <c r="F382" s="145" t="s">
        <v>803</v>
      </c>
      <c r="I382" s="146"/>
      <c r="L382" s="32"/>
      <c r="M382" s="147"/>
      <c r="T382" s="53"/>
      <c r="AT382" s="17" t="s">
        <v>140</v>
      </c>
      <c r="AU382" s="17" t="s">
        <v>81</v>
      </c>
    </row>
    <row r="383" spans="2:65" s="1" customFormat="1">
      <c r="B383" s="32"/>
      <c r="D383" s="148" t="s">
        <v>142</v>
      </c>
      <c r="F383" s="149" t="s">
        <v>805</v>
      </c>
      <c r="I383" s="146"/>
      <c r="L383" s="32"/>
      <c r="M383" s="147"/>
      <c r="T383" s="53"/>
      <c r="AT383" s="17" t="s">
        <v>142</v>
      </c>
      <c r="AU383" s="17" t="s">
        <v>81</v>
      </c>
    </row>
    <row r="384" spans="2:65" s="1" customFormat="1" ht="48.75">
      <c r="B384" s="32"/>
      <c r="D384" s="144" t="s">
        <v>144</v>
      </c>
      <c r="F384" s="150" t="s">
        <v>806</v>
      </c>
      <c r="I384" s="146"/>
      <c r="L384" s="32"/>
      <c r="M384" s="147"/>
      <c r="T384" s="53"/>
      <c r="AT384" s="17" t="s">
        <v>144</v>
      </c>
      <c r="AU384" s="17" t="s">
        <v>81</v>
      </c>
    </row>
    <row r="385" spans="2:65" s="12" customFormat="1">
      <c r="B385" s="151"/>
      <c r="D385" s="144" t="s">
        <v>146</v>
      </c>
      <c r="E385" s="152" t="s">
        <v>19</v>
      </c>
      <c r="F385" s="153" t="s">
        <v>807</v>
      </c>
      <c r="H385" s="154">
        <v>3</v>
      </c>
      <c r="I385" s="155"/>
      <c r="L385" s="151"/>
      <c r="M385" s="156"/>
      <c r="T385" s="157"/>
      <c r="AT385" s="152" t="s">
        <v>146</v>
      </c>
      <c r="AU385" s="152" t="s">
        <v>81</v>
      </c>
      <c r="AV385" s="12" t="s">
        <v>81</v>
      </c>
      <c r="AW385" s="12" t="s">
        <v>33</v>
      </c>
      <c r="AX385" s="12" t="s">
        <v>79</v>
      </c>
      <c r="AY385" s="152" t="s">
        <v>131</v>
      </c>
    </row>
    <row r="386" spans="2:65" s="1" customFormat="1" ht="16.5" customHeight="1">
      <c r="B386" s="32"/>
      <c r="C386" s="131" t="s">
        <v>808</v>
      </c>
      <c r="D386" s="131" t="s">
        <v>133</v>
      </c>
      <c r="E386" s="132" t="s">
        <v>809</v>
      </c>
      <c r="F386" s="133" t="s">
        <v>810</v>
      </c>
      <c r="G386" s="134" t="s">
        <v>136</v>
      </c>
      <c r="H386" s="135">
        <v>41</v>
      </c>
      <c r="I386" s="136"/>
      <c r="J386" s="137">
        <f>ROUND(I386*H386,2)</f>
        <v>0</v>
      </c>
      <c r="K386" s="133" t="s">
        <v>137</v>
      </c>
      <c r="L386" s="32"/>
      <c r="M386" s="138" t="s">
        <v>19</v>
      </c>
      <c r="N386" s="139" t="s">
        <v>43</v>
      </c>
      <c r="P386" s="140">
        <f>O386*H386</f>
        <v>0</v>
      </c>
      <c r="Q386" s="140">
        <v>0</v>
      </c>
      <c r="R386" s="140">
        <f>Q386*H386</f>
        <v>0</v>
      </c>
      <c r="S386" s="140">
        <v>0.02</v>
      </c>
      <c r="T386" s="141">
        <f>S386*H386</f>
        <v>0.82000000000000006</v>
      </c>
      <c r="AR386" s="142" t="s">
        <v>138</v>
      </c>
      <c r="AT386" s="142" t="s">
        <v>133</v>
      </c>
      <c r="AU386" s="142" t="s">
        <v>81</v>
      </c>
      <c r="AY386" s="17" t="s">
        <v>131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7" t="s">
        <v>79</v>
      </c>
      <c r="BK386" s="143">
        <f>ROUND(I386*H386,2)</f>
        <v>0</v>
      </c>
      <c r="BL386" s="17" t="s">
        <v>138</v>
      </c>
      <c r="BM386" s="142" t="s">
        <v>811</v>
      </c>
    </row>
    <row r="387" spans="2:65" s="1" customFormat="1" ht="19.5">
      <c r="B387" s="32"/>
      <c r="D387" s="144" t="s">
        <v>140</v>
      </c>
      <c r="F387" s="145" t="s">
        <v>812</v>
      </c>
      <c r="I387" s="146"/>
      <c r="L387" s="32"/>
      <c r="M387" s="147"/>
      <c r="T387" s="53"/>
      <c r="AT387" s="17" t="s">
        <v>140</v>
      </c>
      <c r="AU387" s="17" t="s">
        <v>81</v>
      </c>
    </row>
    <row r="388" spans="2:65" s="1" customFormat="1">
      <c r="B388" s="32"/>
      <c r="D388" s="148" t="s">
        <v>142</v>
      </c>
      <c r="F388" s="149" t="s">
        <v>813</v>
      </c>
      <c r="I388" s="146"/>
      <c r="L388" s="32"/>
      <c r="M388" s="147"/>
      <c r="T388" s="53"/>
      <c r="AT388" s="17" t="s">
        <v>142</v>
      </c>
      <c r="AU388" s="17" t="s">
        <v>81</v>
      </c>
    </row>
    <row r="389" spans="2:65" s="1" customFormat="1" ht="78">
      <c r="B389" s="32"/>
      <c r="D389" s="144" t="s">
        <v>144</v>
      </c>
      <c r="F389" s="150" t="s">
        <v>814</v>
      </c>
      <c r="I389" s="146"/>
      <c r="L389" s="32"/>
      <c r="M389" s="147"/>
      <c r="T389" s="53"/>
      <c r="AT389" s="17" t="s">
        <v>144</v>
      </c>
      <c r="AU389" s="17" t="s">
        <v>81</v>
      </c>
    </row>
    <row r="390" spans="2:65" s="12" customFormat="1">
      <c r="B390" s="151"/>
      <c r="D390" s="144" t="s">
        <v>146</v>
      </c>
      <c r="E390" s="152" t="s">
        <v>19</v>
      </c>
      <c r="F390" s="153" t="s">
        <v>815</v>
      </c>
      <c r="H390" s="154">
        <v>41</v>
      </c>
      <c r="I390" s="155"/>
      <c r="L390" s="151"/>
      <c r="M390" s="156"/>
      <c r="T390" s="157"/>
      <c r="AT390" s="152" t="s">
        <v>146</v>
      </c>
      <c r="AU390" s="152" t="s">
        <v>81</v>
      </c>
      <c r="AV390" s="12" t="s">
        <v>81</v>
      </c>
      <c r="AW390" s="12" t="s">
        <v>33</v>
      </c>
      <c r="AX390" s="12" t="s">
        <v>79</v>
      </c>
      <c r="AY390" s="152" t="s">
        <v>131</v>
      </c>
    </row>
    <row r="391" spans="2:65" s="1" customFormat="1" ht="16.5" customHeight="1">
      <c r="B391" s="32"/>
      <c r="C391" s="131" t="s">
        <v>816</v>
      </c>
      <c r="D391" s="131" t="s">
        <v>133</v>
      </c>
      <c r="E391" s="132" t="s">
        <v>817</v>
      </c>
      <c r="F391" s="133" t="s">
        <v>818</v>
      </c>
      <c r="G391" s="134" t="s">
        <v>291</v>
      </c>
      <c r="H391" s="135">
        <v>3</v>
      </c>
      <c r="I391" s="136"/>
      <c r="J391" s="137">
        <f>ROUND(I391*H391,2)</f>
        <v>0</v>
      </c>
      <c r="K391" s="133" t="s">
        <v>137</v>
      </c>
      <c r="L391" s="32"/>
      <c r="M391" s="138" t="s">
        <v>19</v>
      </c>
      <c r="N391" s="139" t="s">
        <v>43</v>
      </c>
      <c r="P391" s="140">
        <f>O391*H391</f>
        <v>0</v>
      </c>
      <c r="Q391" s="140">
        <v>0</v>
      </c>
      <c r="R391" s="140">
        <f>Q391*H391</f>
        <v>0</v>
      </c>
      <c r="S391" s="140">
        <v>8.6999999999999994E-2</v>
      </c>
      <c r="T391" s="141">
        <f>S391*H391</f>
        <v>0.26100000000000001</v>
      </c>
      <c r="AR391" s="142" t="s">
        <v>138</v>
      </c>
      <c r="AT391" s="142" t="s">
        <v>133</v>
      </c>
      <c r="AU391" s="142" t="s">
        <v>81</v>
      </c>
      <c r="AY391" s="17" t="s">
        <v>131</v>
      </c>
      <c r="BE391" s="143">
        <f>IF(N391="základní",J391,0)</f>
        <v>0</v>
      </c>
      <c r="BF391" s="143">
        <f>IF(N391="snížená",J391,0)</f>
        <v>0</v>
      </c>
      <c r="BG391" s="143">
        <f>IF(N391="zákl. přenesená",J391,0)</f>
        <v>0</v>
      </c>
      <c r="BH391" s="143">
        <f>IF(N391="sníž. přenesená",J391,0)</f>
        <v>0</v>
      </c>
      <c r="BI391" s="143">
        <f>IF(N391="nulová",J391,0)</f>
        <v>0</v>
      </c>
      <c r="BJ391" s="17" t="s">
        <v>79</v>
      </c>
      <c r="BK391" s="143">
        <f>ROUND(I391*H391,2)</f>
        <v>0</v>
      </c>
      <c r="BL391" s="17" t="s">
        <v>138</v>
      </c>
      <c r="BM391" s="142" t="s">
        <v>819</v>
      </c>
    </row>
    <row r="392" spans="2:65" s="1" customFormat="1">
      <c r="B392" s="32"/>
      <c r="D392" s="144" t="s">
        <v>140</v>
      </c>
      <c r="F392" s="145" t="s">
        <v>820</v>
      </c>
      <c r="I392" s="146"/>
      <c r="L392" s="32"/>
      <c r="M392" s="147"/>
      <c r="T392" s="53"/>
      <c r="AT392" s="17" t="s">
        <v>140</v>
      </c>
      <c r="AU392" s="17" t="s">
        <v>81</v>
      </c>
    </row>
    <row r="393" spans="2:65" s="1" customFormat="1">
      <c r="B393" s="32"/>
      <c r="D393" s="148" t="s">
        <v>142</v>
      </c>
      <c r="F393" s="149" t="s">
        <v>821</v>
      </c>
      <c r="I393" s="146"/>
      <c r="L393" s="32"/>
      <c r="M393" s="147"/>
      <c r="T393" s="53"/>
      <c r="AT393" s="17" t="s">
        <v>142</v>
      </c>
      <c r="AU393" s="17" t="s">
        <v>81</v>
      </c>
    </row>
    <row r="394" spans="2:65" s="1" customFormat="1" ht="29.25">
      <c r="B394" s="32"/>
      <c r="D394" s="144" t="s">
        <v>144</v>
      </c>
      <c r="F394" s="150" t="s">
        <v>822</v>
      </c>
      <c r="I394" s="146"/>
      <c r="L394" s="32"/>
      <c r="M394" s="147"/>
      <c r="T394" s="53"/>
      <c r="AT394" s="17" t="s">
        <v>144</v>
      </c>
      <c r="AU394" s="17" t="s">
        <v>81</v>
      </c>
    </row>
    <row r="395" spans="2:65" s="12" customFormat="1">
      <c r="B395" s="151"/>
      <c r="D395" s="144" t="s">
        <v>146</v>
      </c>
      <c r="E395" s="152" t="s">
        <v>19</v>
      </c>
      <c r="F395" s="153" t="s">
        <v>807</v>
      </c>
      <c r="H395" s="154">
        <v>3</v>
      </c>
      <c r="I395" s="155"/>
      <c r="L395" s="151"/>
      <c r="M395" s="156"/>
      <c r="T395" s="157"/>
      <c r="AT395" s="152" t="s">
        <v>146</v>
      </c>
      <c r="AU395" s="152" t="s">
        <v>81</v>
      </c>
      <c r="AV395" s="12" t="s">
        <v>81</v>
      </c>
      <c r="AW395" s="12" t="s">
        <v>33</v>
      </c>
      <c r="AX395" s="12" t="s">
        <v>79</v>
      </c>
      <c r="AY395" s="152" t="s">
        <v>131</v>
      </c>
    </row>
    <row r="396" spans="2:65" s="1" customFormat="1" ht="16.5" customHeight="1">
      <c r="B396" s="32"/>
      <c r="C396" s="131" t="s">
        <v>823</v>
      </c>
      <c r="D396" s="131" t="s">
        <v>133</v>
      </c>
      <c r="E396" s="132" t="s">
        <v>443</v>
      </c>
      <c r="F396" s="133" t="s">
        <v>444</v>
      </c>
      <c r="G396" s="134" t="s">
        <v>136</v>
      </c>
      <c r="H396" s="135">
        <v>41.2</v>
      </c>
      <c r="I396" s="136"/>
      <c r="J396" s="137">
        <f>ROUND(I396*H396,2)</f>
        <v>0</v>
      </c>
      <c r="K396" s="133" t="s">
        <v>137</v>
      </c>
      <c r="L396" s="32"/>
      <c r="M396" s="138" t="s">
        <v>19</v>
      </c>
      <c r="N396" s="139" t="s">
        <v>43</v>
      </c>
      <c r="P396" s="140">
        <f>O396*H396</f>
        <v>0</v>
      </c>
      <c r="Q396" s="140">
        <v>0</v>
      </c>
      <c r="R396" s="140">
        <f>Q396*H396</f>
        <v>0</v>
      </c>
      <c r="S396" s="140">
        <v>0</v>
      </c>
      <c r="T396" s="141">
        <f>S396*H396</f>
        <v>0</v>
      </c>
      <c r="AR396" s="142" t="s">
        <v>138</v>
      </c>
      <c r="AT396" s="142" t="s">
        <v>133</v>
      </c>
      <c r="AU396" s="142" t="s">
        <v>81</v>
      </c>
      <c r="AY396" s="17" t="s">
        <v>131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7" t="s">
        <v>79</v>
      </c>
      <c r="BK396" s="143">
        <f>ROUND(I396*H396,2)</f>
        <v>0</v>
      </c>
      <c r="BL396" s="17" t="s">
        <v>138</v>
      </c>
      <c r="BM396" s="142" t="s">
        <v>824</v>
      </c>
    </row>
    <row r="397" spans="2:65" s="1" customFormat="1" ht="19.5">
      <c r="B397" s="32"/>
      <c r="D397" s="144" t="s">
        <v>140</v>
      </c>
      <c r="F397" s="145" t="s">
        <v>446</v>
      </c>
      <c r="I397" s="146"/>
      <c r="L397" s="32"/>
      <c r="M397" s="147"/>
      <c r="T397" s="53"/>
      <c r="AT397" s="17" t="s">
        <v>140</v>
      </c>
      <c r="AU397" s="17" t="s">
        <v>81</v>
      </c>
    </row>
    <row r="398" spans="2:65" s="1" customFormat="1">
      <c r="B398" s="32"/>
      <c r="D398" s="148" t="s">
        <v>142</v>
      </c>
      <c r="F398" s="149" t="s">
        <v>447</v>
      </c>
      <c r="I398" s="146"/>
      <c r="L398" s="32"/>
      <c r="M398" s="147"/>
      <c r="T398" s="53"/>
      <c r="AT398" s="17" t="s">
        <v>142</v>
      </c>
      <c r="AU398" s="17" t="s">
        <v>81</v>
      </c>
    </row>
    <row r="399" spans="2:65" s="1" customFormat="1" ht="39">
      <c r="B399" s="32"/>
      <c r="D399" s="144" t="s">
        <v>144</v>
      </c>
      <c r="F399" s="150" t="s">
        <v>448</v>
      </c>
      <c r="I399" s="146"/>
      <c r="L399" s="32"/>
      <c r="M399" s="147"/>
      <c r="T399" s="53"/>
      <c r="AT399" s="17" t="s">
        <v>144</v>
      </c>
      <c r="AU399" s="17" t="s">
        <v>81</v>
      </c>
    </row>
    <row r="400" spans="2:65" s="12" customFormat="1">
      <c r="B400" s="151"/>
      <c r="D400" s="144" t="s">
        <v>146</v>
      </c>
      <c r="E400" s="152" t="s">
        <v>19</v>
      </c>
      <c r="F400" s="153" t="s">
        <v>825</v>
      </c>
      <c r="H400" s="154">
        <v>41.2</v>
      </c>
      <c r="I400" s="155"/>
      <c r="L400" s="151"/>
      <c r="M400" s="156"/>
      <c r="T400" s="157"/>
      <c r="AT400" s="152" t="s">
        <v>146</v>
      </c>
      <c r="AU400" s="152" t="s">
        <v>81</v>
      </c>
      <c r="AV400" s="12" t="s">
        <v>81</v>
      </c>
      <c r="AW400" s="12" t="s">
        <v>33</v>
      </c>
      <c r="AX400" s="12" t="s">
        <v>79</v>
      </c>
      <c r="AY400" s="152" t="s">
        <v>131</v>
      </c>
    </row>
    <row r="401" spans="2:65" s="14" customFormat="1">
      <c r="B401" s="175"/>
      <c r="D401" s="144" t="s">
        <v>146</v>
      </c>
      <c r="E401" s="176" t="s">
        <v>19</v>
      </c>
      <c r="F401" s="177" t="s">
        <v>826</v>
      </c>
      <c r="H401" s="176" t="s">
        <v>19</v>
      </c>
      <c r="I401" s="178"/>
      <c r="L401" s="175"/>
      <c r="M401" s="179"/>
      <c r="T401" s="180"/>
      <c r="AT401" s="176" t="s">
        <v>146</v>
      </c>
      <c r="AU401" s="176" t="s">
        <v>81</v>
      </c>
      <c r="AV401" s="14" t="s">
        <v>79</v>
      </c>
      <c r="AW401" s="14" t="s">
        <v>33</v>
      </c>
      <c r="AX401" s="14" t="s">
        <v>72</v>
      </c>
      <c r="AY401" s="176" t="s">
        <v>131</v>
      </c>
    </row>
    <row r="402" spans="2:65" s="11" customFormat="1" ht="22.9" customHeight="1">
      <c r="B402" s="119"/>
      <c r="D402" s="120" t="s">
        <v>71</v>
      </c>
      <c r="E402" s="129" t="s">
        <v>450</v>
      </c>
      <c r="F402" s="129" t="s">
        <v>451</v>
      </c>
      <c r="I402" s="122"/>
      <c r="J402" s="130">
        <f>BK402</f>
        <v>0</v>
      </c>
      <c r="L402" s="119"/>
      <c r="M402" s="124"/>
      <c r="P402" s="125">
        <f>SUM(P403:P463)</f>
        <v>0</v>
      </c>
      <c r="R402" s="125">
        <f>SUM(R403:R463)</f>
        <v>0</v>
      </c>
      <c r="T402" s="126">
        <f>SUM(T403:T463)</f>
        <v>0</v>
      </c>
      <c r="AR402" s="120" t="s">
        <v>79</v>
      </c>
      <c r="AT402" s="127" t="s">
        <v>71</v>
      </c>
      <c r="AU402" s="127" t="s">
        <v>79</v>
      </c>
      <c r="AY402" s="120" t="s">
        <v>131</v>
      </c>
      <c r="BK402" s="128">
        <f>SUM(BK403:BK463)</f>
        <v>0</v>
      </c>
    </row>
    <row r="403" spans="2:65" s="1" customFormat="1" ht="16.5" customHeight="1">
      <c r="B403" s="32"/>
      <c r="C403" s="131" t="s">
        <v>827</v>
      </c>
      <c r="D403" s="131" t="s">
        <v>133</v>
      </c>
      <c r="E403" s="132" t="s">
        <v>453</v>
      </c>
      <c r="F403" s="133" t="s">
        <v>454</v>
      </c>
      <c r="G403" s="134" t="s">
        <v>192</v>
      </c>
      <c r="H403" s="135">
        <v>8.24</v>
      </c>
      <c r="I403" s="136"/>
      <c r="J403" s="137">
        <f>ROUND(I403*H403,2)</f>
        <v>0</v>
      </c>
      <c r="K403" s="133" t="s">
        <v>137</v>
      </c>
      <c r="L403" s="32"/>
      <c r="M403" s="138" t="s">
        <v>19</v>
      </c>
      <c r="N403" s="139" t="s">
        <v>43</v>
      </c>
      <c r="P403" s="140">
        <f>O403*H403</f>
        <v>0</v>
      </c>
      <c r="Q403" s="140">
        <v>0</v>
      </c>
      <c r="R403" s="140">
        <f>Q403*H403</f>
        <v>0</v>
      </c>
      <c r="S403" s="140">
        <v>0</v>
      </c>
      <c r="T403" s="141">
        <f>S403*H403</f>
        <v>0</v>
      </c>
      <c r="AR403" s="142" t="s">
        <v>138</v>
      </c>
      <c r="AT403" s="142" t="s">
        <v>133</v>
      </c>
      <c r="AU403" s="142" t="s">
        <v>81</v>
      </c>
      <c r="AY403" s="17" t="s">
        <v>131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79</v>
      </c>
      <c r="BK403" s="143">
        <f>ROUND(I403*H403,2)</f>
        <v>0</v>
      </c>
      <c r="BL403" s="17" t="s">
        <v>138</v>
      </c>
      <c r="BM403" s="142" t="s">
        <v>828</v>
      </c>
    </row>
    <row r="404" spans="2:65" s="1" customFormat="1">
      <c r="B404" s="32"/>
      <c r="D404" s="144" t="s">
        <v>140</v>
      </c>
      <c r="F404" s="145" t="s">
        <v>456</v>
      </c>
      <c r="I404" s="146"/>
      <c r="L404" s="32"/>
      <c r="M404" s="147"/>
      <c r="T404" s="53"/>
      <c r="AT404" s="17" t="s">
        <v>140</v>
      </c>
      <c r="AU404" s="17" t="s">
        <v>81</v>
      </c>
    </row>
    <row r="405" spans="2:65" s="1" customFormat="1">
      <c r="B405" s="32"/>
      <c r="D405" s="148" t="s">
        <v>142</v>
      </c>
      <c r="F405" s="149" t="s">
        <v>457</v>
      </c>
      <c r="I405" s="146"/>
      <c r="L405" s="32"/>
      <c r="M405" s="147"/>
      <c r="T405" s="53"/>
      <c r="AT405" s="17" t="s">
        <v>142</v>
      </c>
      <c r="AU405" s="17" t="s">
        <v>81</v>
      </c>
    </row>
    <row r="406" spans="2:65" s="1" customFormat="1" ht="58.5">
      <c r="B406" s="32"/>
      <c r="D406" s="144" t="s">
        <v>144</v>
      </c>
      <c r="F406" s="150" t="s">
        <v>458</v>
      </c>
      <c r="I406" s="146"/>
      <c r="L406" s="32"/>
      <c r="M406" s="147"/>
      <c r="T406" s="53"/>
      <c r="AT406" s="17" t="s">
        <v>144</v>
      </c>
      <c r="AU406" s="17" t="s">
        <v>81</v>
      </c>
    </row>
    <row r="407" spans="2:65" s="12" customFormat="1">
      <c r="B407" s="151"/>
      <c r="D407" s="144" t="s">
        <v>146</v>
      </c>
      <c r="E407" s="152" t="s">
        <v>19</v>
      </c>
      <c r="F407" s="153" t="s">
        <v>829</v>
      </c>
      <c r="H407" s="154">
        <v>8.24</v>
      </c>
      <c r="I407" s="155"/>
      <c r="L407" s="151"/>
      <c r="M407" s="156"/>
      <c r="T407" s="157"/>
      <c r="AT407" s="152" t="s">
        <v>146</v>
      </c>
      <c r="AU407" s="152" t="s">
        <v>81</v>
      </c>
      <c r="AV407" s="12" t="s">
        <v>81</v>
      </c>
      <c r="AW407" s="12" t="s">
        <v>33</v>
      </c>
      <c r="AX407" s="12" t="s">
        <v>79</v>
      </c>
      <c r="AY407" s="152" t="s">
        <v>131</v>
      </c>
    </row>
    <row r="408" spans="2:65" s="1" customFormat="1" ht="16.5" customHeight="1">
      <c r="B408" s="32"/>
      <c r="C408" s="131" t="s">
        <v>830</v>
      </c>
      <c r="D408" s="131" t="s">
        <v>133</v>
      </c>
      <c r="E408" s="132" t="s">
        <v>461</v>
      </c>
      <c r="F408" s="133" t="s">
        <v>462</v>
      </c>
      <c r="G408" s="134" t="s">
        <v>192</v>
      </c>
      <c r="H408" s="135">
        <v>8.24</v>
      </c>
      <c r="I408" s="136"/>
      <c r="J408" s="137">
        <f>ROUND(I408*H408,2)</f>
        <v>0</v>
      </c>
      <c r="K408" s="133" t="s">
        <v>137</v>
      </c>
      <c r="L408" s="32"/>
      <c r="M408" s="138" t="s">
        <v>19</v>
      </c>
      <c r="N408" s="139" t="s">
        <v>43</v>
      </c>
      <c r="P408" s="140">
        <f>O408*H408</f>
        <v>0</v>
      </c>
      <c r="Q408" s="140">
        <v>0</v>
      </c>
      <c r="R408" s="140">
        <f>Q408*H408</f>
        <v>0</v>
      </c>
      <c r="S408" s="140">
        <v>0</v>
      </c>
      <c r="T408" s="141">
        <f>S408*H408</f>
        <v>0</v>
      </c>
      <c r="AR408" s="142" t="s">
        <v>138</v>
      </c>
      <c r="AT408" s="142" t="s">
        <v>133</v>
      </c>
      <c r="AU408" s="142" t="s">
        <v>81</v>
      </c>
      <c r="AY408" s="17" t="s">
        <v>131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7" t="s">
        <v>79</v>
      </c>
      <c r="BK408" s="143">
        <f>ROUND(I408*H408,2)</f>
        <v>0</v>
      </c>
      <c r="BL408" s="17" t="s">
        <v>138</v>
      </c>
      <c r="BM408" s="142" t="s">
        <v>831</v>
      </c>
    </row>
    <row r="409" spans="2:65" s="1" customFormat="1">
      <c r="B409" s="32"/>
      <c r="D409" s="144" t="s">
        <v>140</v>
      </c>
      <c r="F409" s="145" t="s">
        <v>464</v>
      </c>
      <c r="I409" s="146"/>
      <c r="L409" s="32"/>
      <c r="M409" s="147"/>
      <c r="T409" s="53"/>
      <c r="AT409" s="17" t="s">
        <v>140</v>
      </c>
      <c r="AU409" s="17" t="s">
        <v>81</v>
      </c>
    </row>
    <row r="410" spans="2:65" s="1" customFormat="1">
      <c r="B410" s="32"/>
      <c r="D410" s="148" t="s">
        <v>142</v>
      </c>
      <c r="F410" s="149" t="s">
        <v>465</v>
      </c>
      <c r="I410" s="146"/>
      <c r="L410" s="32"/>
      <c r="M410" s="147"/>
      <c r="T410" s="53"/>
      <c r="AT410" s="17" t="s">
        <v>142</v>
      </c>
      <c r="AU410" s="17" t="s">
        <v>81</v>
      </c>
    </row>
    <row r="411" spans="2:65" s="1" customFormat="1" ht="68.25">
      <c r="B411" s="32"/>
      <c r="D411" s="144" t="s">
        <v>144</v>
      </c>
      <c r="F411" s="150" t="s">
        <v>466</v>
      </c>
      <c r="I411" s="146"/>
      <c r="L411" s="32"/>
      <c r="M411" s="147"/>
      <c r="T411" s="53"/>
      <c r="AT411" s="17" t="s">
        <v>144</v>
      </c>
      <c r="AU411" s="17" t="s">
        <v>81</v>
      </c>
    </row>
    <row r="412" spans="2:65" s="12" customFormat="1">
      <c r="B412" s="151"/>
      <c r="D412" s="144" t="s">
        <v>146</v>
      </c>
      <c r="E412" s="152" t="s">
        <v>19</v>
      </c>
      <c r="F412" s="153" t="s">
        <v>829</v>
      </c>
      <c r="H412" s="154">
        <v>8.24</v>
      </c>
      <c r="I412" s="155"/>
      <c r="L412" s="151"/>
      <c r="M412" s="156"/>
      <c r="T412" s="157"/>
      <c r="AT412" s="152" t="s">
        <v>146</v>
      </c>
      <c r="AU412" s="152" t="s">
        <v>81</v>
      </c>
      <c r="AV412" s="12" t="s">
        <v>81</v>
      </c>
      <c r="AW412" s="12" t="s">
        <v>33</v>
      </c>
      <c r="AX412" s="12" t="s">
        <v>79</v>
      </c>
      <c r="AY412" s="152" t="s">
        <v>131</v>
      </c>
    </row>
    <row r="413" spans="2:65" s="1" customFormat="1" ht="16.5" customHeight="1">
      <c r="B413" s="32"/>
      <c r="C413" s="131" t="s">
        <v>832</v>
      </c>
      <c r="D413" s="131" t="s">
        <v>133</v>
      </c>
      <c r="E413" s="132" t="s">
        <v>468</v>
      </c>
      <c r="F413" s="133" t="s">
        <v>469</v>
      </c>
      <c r="G413" s="134" t="s">
        <v>192</v>
      </c>
      <c r="H413" s="135">
        <v>183.745</v>
      </c>
      <c r="I413" s="136"/>
      <c r="J413" s="137">
        <f>ROUND(I413*H413,2)</f>
        <v>0</v>
      </c>
      <c r="K413" s="133" t="s">
        <v>137</v>
      </c>
      <c r="L413" s="32"/>
      <c r="M413" s="138" t="s">
        <v>19</v>
      </c>
      <c r="N413" s="139" t="s">
        <v>43</v>
      </c>
      <c r="P413" s="140">
        <f>O413*H413</f>
        <v>0</v>
      </c>
      <c r="Q413" s="140">
        <v>0</v>
      </c>
      <c r="R413" s="140">
        <f>Q413*H413</f>
        <v>0</v>
      </c>
      <c r="S413" s="140">
        <v>0</v>
      </c>
      <c r="T413" s="141">
        <f>S413*H413</f>
        <v>0</v>
      </c>
      <c r="AR413" s="142" t="s">
        <v>138</v>
      </c>
      <c r="AT413" s="142" t="s">
        <v>133</v>
      </c>
      <c r="AU413" s="142" t="s">
        <v>81</v>
      </c>
      <c r="AY413" s="17" t="s">
        <v>131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79</v>
      </c>
      <c r="BK413" s="143">
        <f>ROUND(I413*H413,2)</f>
        <v>0</v>
      </c>
      <c r="BL413" s="17" t="s">
        <v>138</v>
      </c>
      <c r="BM413" s="142" t="s">
        <v>833</v>
      </c>
    </row>
    <row r="414" spans="2:65" s="1" customFormat="1">
      <c r="B414" s="32"/>
      <c r="D414" s="144" t="s">
        <v>140</v>
      </c>
      <c r="F414" s="145" t="s">
        <v>471</v>
      </c>
      <c r="I414" s="146"/>
      <c r="L414" s="32"/>
      <c r="M414" s="147"/>
      <c r="T414" s="53"/>
      <c r="AT414" s="17" t="s">
        <v>140</v>
      </c>
      <c r="AU414" s="17" t="s">
        <v>81</v>
      </c>
    </row>
    <row r="415" spans="2:65" s="1" customFormat="1">
      <c r="B415" s="32"/>
      <c r="D415" s="148" t="s">
        <v>142</v>
      </c>
      <c r="F415" s="149" t="s">
        <v>472</v>
      </c>
      <c r="I415" s="146"/>
      <c r="L415" s="32"/>
      <c r="M415" s="147"/>
      <c r="T415" s="53"/>
      <c r="AT415" s="17" t="s">
        <v>142</v>
      </c>
      <c r="AU415" s="17" t="s">
        <v>81</v>
      </c>
    </row>
    <row r="416" spans="2:65" s="1" customFormat="1" ht="48.75">
      <c r="B416" s="32"/>
      <c r="D416" s="144" t="s">
        <v>144</v>
      </c>
      <c r="F416" s="150" t="s">
        <v>473</v>
      </c>
      <c r="I416" s="146"/>
      <c r="L416" s="32"/>
      <c r="M416" s="147"/>
      <c r="T416" s="53"/>
      <c r="AT416" s="17" t="s">
        <v>144</v>
      </c>
      <c r="AU416" s="17" t="s">
        <v>81</v>
      </c>
    </row>
    <row r="417" spans="2:51" s="14" customFormat="1">
      <c r="B417" s="175"/>
      <c r="D417" s="144" t="s">
        <v>146</v>
      </c>
      <c r="E417" s="176" t="s">
        <v>19</v>
      </c>
      <c r="F417" s="177" t="s">
        <v>474</v>
      </c>
      <c r="H417" s="176" t="s">
        <v>19</v>
      </c>
      <c r="I417" s="178"/>
      <c r="L417" s="175"/>
      <c r="M417" s="179"/>
      <c r="T417" s="180"/>
      <c r="AT417" s="176" t="s">
        <v>146</v>
      </c>
      <c r="AU417" s="176" t="s">
        <v>81</v>
      </c>
      <c r="AV417" s="14" t="s">
        <v>79</v>
      </c>
      <c r="AW417" s="14" t="s">
        <v>33</v>
      </c>
      <c r="AX417" s="14" t="s">
        <v>72</v>
      </c>
      <c r="AY417" s="176" t="s">
        <v>131</v>
      </c>
    </row>
    <row r="418" spans="2:51" s="14" customFormat="1">
      <c r="B418" s="175"/>
      <c r="D418" s="144" t="s">
        <v>146</v>
      </c>
      <c r="E418" s="176" t="s">
        <v>19</v>
      </c>
      <c r="F418" s="177" t="s">
        <v>475</v>
      </c>
      <c r="H418" s="176" t="s">
        <v>19</v>
      </c>
      <c r="I418" s="178"/>
      <c r="L418" s="175"/>
      <c r="M418" s="179"/>
      <c r="T418" s="180"/>
      <c r="AT418" s="176" t="s">
        <v>146</v>
      </c>
      <c r="AU418" s="176" t="s">
        <v>81</v>
      </c>
      <c r="AV418" s="14" t="s">
        <v>79</v>
      </c>
      <c r="AW418" s="14" t="s">
        <v>33</v>
      </c>
      <c r="AX418" s="14" t="s">
        <v>72</v>
      </c>
      <c r="AY418" s="176" t="s">
        <v>131</v>
      </c>
    </row>
    <row r="419" spans="2:51" s="12" customFormat="1">
      <c r="B419" s="151"/>
      <c r="D419" s="144" t="s">
        <v>146</v>
      </c>
      <c r="E419" s="152" t="s">
        <v>19</v>
      </c>
      <c r="F419" s="153" t="s">
        <v>834</v>
      </c>
      <c r="H419" s="154">
        <v>2.4969999999999999</v>
      </c>
      <c r="I419" s="155"/>
      <c r="L419" s="151"/>
      <c r="M419" s="156"/>
      <c r="T419" s="157"/>
      <c r="AT419" s="152" t="s">
        <v>146</v>
      </c>
      <c r="AU419" s="152" t="s">
        <v>81</v>
      </c>
      <c r="AV419" s="12" t="s">
        <v>81</v>
      </c>
      <c r="AW419" s="12" t="s">
        <v>33</v>
      </c>
      <c r="AX419" s="12" t="s">
        <v>72</v>
      </c>
      <c r="AY419" s="152" t="s">
        <v>131</v>
      </c>
    </row>
    <row r="420" spans="2:51" s="12" customFormat="1">
      <c r="B420" s="151"/>
      <c r="D420" s="144" t="s">
        <v>146</v>
      </c>
      <c r="E420" s="152" t="s">
        <v>19</v>
      </c>
      <c r="F420" s="153" t="s">
        <v>835</v>
      </c>
      <c r="H420" s="154">
        <v>25.773</v>
      </c>
      <c r="I420" s="155"/>
      <c r="L420" s="151"/>
      <c r="M420" s="156"/>
      <c r="T420" s="157"/>
      <c r="AT420" s="152" t="s">
        <v>146</v>
      </c>
      <c r="AU420" s="152" t="s">
        <v>81</v>
      </c>
      <c r="AV420" s="12" t="s">
        <v>81</v>
      </c>
      <c r="AW420" s="12" t="s">
        <v>33</v>
      </c>
      <c r="AX420" s="12" t="s">
        <v>72</v>
      </c>
      <c r="AY420" s="152" t="s">
        <v>131</v>
      </c>
    </row>
    <row r="421" spans="2:51" s="12" customFormat="1">
      <c r="B421" s="151"/>
      <c r="D421" s="144" t="s">
        <v>146</v>
      </c>
      <c r="E421" s="152" t="s">
        <v>19</v>
      </c>
      <c r="F421" s="153" t="s">
        <v>836</v>
      </c>
      <c r="H421" s="154">
        <v>0.47499999999999998</v>
      </c>
      <c r="I421" s="155"/>
      <c r="L421" s="151"/>
      <c r="M421" s="156"/>
      <c r="T421" s="157"/>
      <c r="AT421" s="152" t="s">
        <v>146</v>
      </c>
      <c r="AU421" s="152" t="s">
        <v>81</v>
      </c>
      <c r="AV421" s="12" t="s">
        <v>81</v>
      </c>
      <c r="AW421" s="12" t="s">
        <v>33</v>
      </c>
      <c r="AX421" s="12" t="s">
        <v>72</v>
      </c>
      <c r="AY421" s="152" t="s">
        <v>131</v>
      </c>
    </row>
    <row r="422" spans="2:51" s="12" customFormat="1">
      <c r="B422" s="151"/>
      <c r="D422" s="144" t="s">
        <v>146</v>
      </c>
      <c r="E422" s="152" t="s">
        <v>19</v>
      </c>
      <c r="F422" s="153" t="s">
        <v>837</v>
      </c>
      <c r="H422" s="154">
        <v>0.52800000000000002</v>
      </c>
      <c r="I422" s="155"/>
      <c r="L422" s="151"/>
      <c r="M422" s="156"/>
      <c r="T422" s="157"/>
      <c r="AT422" s="152" t="s">
        <v>146</v>
      </c>
      <c r="AU422" s="152" t="s">
        <v>81</v>
      </c>
      <c r="AV422" s="12" t="s">
        <v>81</v>
      </c>
      <c r="AW422" s="12" t="s">
        <v>33</v>
      </c>
      <c r="AX422" s="12" t="s">
        <v>72</v>
      </c>
      <c r="AY422" s="152" t="s">
        <v>131</v>
      </c>
    </row>
    <row r="423" spans="2:51" s="12" customFormat="1">
      <c r="B423" s="151"/>
      <c r="D423" s="144" t="s">
        <v>146</v>
      </c>
      <c r="E423" s="152" t="s">
        <v>19</v>
      </c>
      <c r="F423" s="153" t="s">
        <v>838</v>
      </c>
      <c r="H423" s="154">
        <v>1.496</v>
      </c>
      <c r="I423" s="155"/>
      <c r="L423" s="151"/>
      <c r="M423" s="156"/>
      <c r="T423" s="157"/>
      <c r="AT423" s="152" t="s">
        <v>146</v>
      </c>
      <c r="AU423" s="152" t="s">
        <v>81</v>
      </c>
      <c r="AV423" s="12" t="s">
        <v>81</v>
      </c>
      <c r="AW423" s="12" t="s">
        <v>33</v>
      </c>
      <c r="AX423" s="12" t="s">
        <v>72</v>
      </c>
      <c r="AY423" s="152" t="s">
        <v>131</v>
      </c>
    </row>
    <row r="424" spans="2:51" s="12" customFormat="1">
      <c r="B424" s="151"/>
      <c r="D424" s="144" t="s">
        <v>146</v>
      </c>
      <c r="E424" s="152" t="s">
        <v>19</v>
      </c>
      <c r="F424" s="153" t="s">
        <v>839</v>
      </c>
      <c r="H424" s="154">
        <v>13.272</v>
      </c>
      <c r="I424" s="155"/>
      <c r="L424" s="151"/>
      <c r="M424" s="156"/>
      <c r="T424" s="157"/>
      <c r="AT424" s="152" t="s">
        <v>146</v>
      </c>
      <c r="AU424" s="152" t="s">
        <v>81</v>
      </c>
      <c r="AV424" s="12" t="s">
        <v>81</v>
      </c>
      <c r="AW424" s="12" t="s">
        <v>33</v>
      </c>
      <c r="AX424" s="12" t="s">
        <v>72</v>
      </c>
      <c r="AY424" s="152" t="s">
        <v>131</v>
      </c>
    </row>
    <row r="425" spans="2:51" s="12" customFormat="1">
      <c r="B425" s="151"/>
      <c r="D425" s="144" t="s">
        <v>146</v>
      </c>
      <c r="E425" s="152" t="s">
        <v>19</v>
      </c>
      <c r="F425" s="153" t="s">
        <v>840</v>
      </c>
      <c r="H425" s="154">
        <v>18.675999999999998</v>
      </c>
      <c r="I425" s="155"/>
      <c r="L425" s="151"/>
      <c r="M425" s="156"/>
      <c r="T425" s="157"/>
      <c r="AT425" s="152" t="s">
        <v>146</v>
      </c>
      <c r="AU425" s="152" t="s">
        <v>81</v>
      </c>
      <c r="AV425" s="12" t="s">
        <v>81</v>
      </c>
      <c r="AW425" s="12" t="s">
        <v>33</v>
      </c>
      <c r="AX425" s="12" t="s">
        <v>72</v>
      </c>
      <c r="AY425" s="152" t="s">
        <v>131</v>
      </c>
    </row>
    <row r="426" spans="2:51" s="12" customFormat="1">
      <c r="B426" s="151"/>
      <c r="D426" s="144" t="s">
        <v>146</v>
      </c>
      <c r="E426" s="152" t="s">
        <v>19</v>
      </c>
      <c r="F426" s="153" t="s">
        <v>841</v>
      </c>
      <c r="H426" s="154">
        <v>3</v>
      </c>
      <c r="I426" s="155"/>
      <c r="L426" s="151"/>
      <c r="M426" s="156"/>
      <c r="T426" s="157"/>
      <c r="AT426" s="152" t="s">
        <v>146</v>
      </c>
      <c r="AU426" s="152" t="s">
        <v>81</v>
      </c>
      <c r="AV426" s="12" t="s">
        <v>81</v>
      </c>
      <c r="AW426" s="12" t="s">
        <v>33</v>
      </c>
      <c r="AX426" s="12" t="s">
        <v>72</v>
      </c>
      <c r="AY426" s="152" t="s">
        <v>131</v>
      </c>
    </row>
    <row r="427" spans="2:51" s="12" customFormat="1">
      <c r="B427" s="151"/>
      <c r="D427" s="144" t="s">
        <v>146</v>
      </c>
      <c r="E427" s="152" t="s">
        <v>19</v>
      </c>
      <c r="F427" s="153" t="s">
        <v>842</v>
      </c>
      <c r="H427" s="154">
        <v>0.29699999999999999</v>
      </c>
      <c r="I427" s="155"/>
      <c r="L427" s="151"/>
      <c r="M427" s="156"/>
      <c r="T427" s="157"/>
      <c r="AT427" s="152" t="s">
        <v>146</v>
      </c>
      <c r="AU427" s="152" t="s">
        <v>81</v>
      </c>
      <c r="AV427" s="12" t="s">
        <v>81</v>
      </c>
      <c r="AW427" s="12" t="s">
        <v>33</v>
      </c>
      <c r="AX427" s="12" t="s">
        <v>72</v>
      </c>
      <c r="AY427" s="152" t="s">
        <v>131</v>
      </c>
    </row>
    <row r="428" spans="2:51" s="14" customFormat="1">
      <c r="B428" s="175"/>
      <c r="D428" s="144" t="s">
        <v>146</v>
      </c>
      <c r="E428" s="176" t="s">
        <v>19</v>
      </c>
      <c r="F428" s="177" t="s">
        <v>479</v>
      </c>
      <c r="H428" s="176" t="s">
        <v>19</v>
      </c>
      <c r="I428" s="178"/>
      <c r="L428" s="175"/>
      <c r="M428" s="179"/>
      <c r="T428" s="180"/>
      <c r="AT428" s="176" t="s">
        <v>146</v>
      </c>
      <c r="AU428" s="176" t="s">
        <v>81</v>
      </c>
      <c r="AV428" s="14" t="s">
        <v>79</v>
      </c>
      <c r="AW428" s="14" t="s">
        <v>33</v>
      </c>
      <c r="AX428" s="14" t="s">
        <v>72</v>
      </c>
      <c r="AY428" s="176" t="s">
        <v>131</v>
      </c>
    </row>
    <row r="429" spans="2:51" s="12" customFormat="1">
      <c r="B429" s="151"/>
      <c r="D429" s="144" t="s">
        <v>146</v>
      </c>
      <c r="E429" s="152" t="s">
        <v>19</v>
      </c>
      <c r="F429" s="153" t="s">
        <v>843</v>
      </c>
      <c r="H429" s="154">
        <v>35.520000000000003</v>
      </c>
      <c r="I429" s="155"/>
      <c r="L429" s="151"/>
      <c r="M429" s="156"/>
      <c r="T429" s="157"/>
      <c r="AT429" s="152" t="s">
        <v>146</v>
      </c>
      <c r="AU429" s="152" t="s">
        <v>81</v>
      </c>
      <c r="AV429" s="12" t="s">
        <v>81</v>
      </c>
      <c r="AW429" s="12" t="s">
        <v>33</v>
      </c>
      <c r="AX429" s="12" t="s">
        <v>72</v>
      </c>
      <c r="AY429" s="152" t="s">
        <v>131</v>
      </c>
    </row>
    <row r="430" spans="2:51" s="12" customFormat="1">
      <c r="B430" s="151"/>
      <c r="D430" s="144" t="s">
        <v>146</v>
      </c>
      <c r="E430" s="152" t="s">
        <v>19</v>
      </c>
      <c r="F430" s="153" t="s">
        <v>844</v>
      </c>
      <c r="H430" s="154">
        <v>6.9359999999999999</v>
      </c>
      <c r="I430" s="155"/>
      <c r="L430" s="151"/>
      <c r="M430" s="156"/>
      <c r="T430" s="157"/>
      <c r="AT430" s="152" t="s">
        <v>146</v>
      </c>
      <c r="AU430" s="152" t="s">
        <v>81</v>
      </c>
      <c r="AV430" s="12" t="s">
        <v>81</v>
      </c>
      <c r="AW430" s="12" t="s">
        <v>33</v>
      </c>
      <c r="AX430" s="12" t="s">
        <v>72</v>
      </c>
      <c r="AY430" s="152" t="s">
        <v>131</v>
      </c>
    </row>
    <row r="431" spans="2:51" s="12" customFormat="1">
      <c r="B431" s="151"/>
      <c r="D431" s="144" t="s">
        <v>146</v>
      </c>
      <c r="E431" s="152" t="s">
        <v>19</v>
      </c>
      <c r="F431" s="153" t="s">
        <v>845</v>
      </c>
      <c r="H431" s="154">
        <v>2.88</v>
      </c>
      <c r="I431" s="155"/>
      <c r="L431" s="151"/>
      <c r="M431" s="156"/>
      <c r="T431" s="157"/>
      <c r="AT431" s="152" t="s">
        <v>146</v>
      </c>
      <c r="AU431" s="152" t="s">
        <v>81</v>
      </c>
      <c r="AV431" s="12" t="s">
        <v>81</v>
      </c>
      <c r="AW431" s="12" t="s">
        <v>33</v>
      </c>
      <c r="AX431" s="12" t="s">
        <v>72</v>
      </c>
      <c r="AY431" s="152" t="s">
        <v>131</v>
      </c>
    </row>
    <row r="432" spans="2:51" s="12" customFormat="1">
      <c r="B432" s="151"/>
      <c r="D432" s="144" t="s">
        <v>146</v>
      </c>
      <c r="E432" s="152" t="s">
        <v>19</v>
      </c>
      <c r="F432" s="153" t="s">
        <v>846</v>
      </c>
      <c r="H432" s="154">
        <v>16.797999999999998</v>
      </c>
      <c r="I432" s="155"/>
      <c r="L432" s="151"/>
      <c r="M432" s="156"/>
      <c r="T432" s="157"/>
      <c r="AT432" s="152" t="s">
        <v>146</v>
      </c>
      <c r="AU432" s="152" t="s">
        <v>81</v>
      </c>
      <c r="AV432" s="12" t="s">
        <v>81</v>
      </c>
      <c r="AW432" s="12" t="s">
        <v>33</v>
      </c>
      <c r="AX432" s="12" t="s">
        <v>72</v>
      </c>
      <c r="AY432" s="152" t="s">
        <v>131</v>
      </c>
    </row>
    <row r="433" spans="2:65" s="12" customFormat="1">
      <c r="B433" s="151"/>
      <c r="D433" s="144" t="s">
        <v>146</v>
      </c>
      <c r="E433" s="152" t="s">
        <v>19</v>
      </c>
      <c r="F433" s="153" t="s">
        <v>847</v>
      </c>
      <c r="H433" s="154">
        <v>20.04</v>
      </c>
      <c r="I433" s="155"/>
      <c r="L433" s="151"/>
      <c r="M433" s="156"/>
      <c r="T433" s="157"/>
      <c r="AT433" s="152" t="s">
        <v>146</v>
      </c>
      <c r="AU433" s="152" t="s">
        <v>81</v>
      </c>
      <c r="AV433" s="12" t="s">
        <v>81</v>
      </c>
      <c r="AW433" s="12" t="s">
        <v>33</v>
      </c>
      <c r="AX433" s="12" t="s">
        <v>72</v>
      </c>
      <c r="AY433" s="152" t="s">
        <v>131</v>
      </c>
    </row>
    <row r="434" spans="2:65" s="12" customFormat="1">
      <c r="B434" s="151"/>
      <c r="D434" s="144" t="s">
        <v>146</v>
      </c>
      <c r="E434" s="152" t="s">
        <v>19</v>
      </c>
      <c r="F434" s="153" t="s">
        <v>848</v>
      </c>
      <c r="H434" s="154">
        <v>0.04</v>
      </c>
      <c r="I434" s="155"/>
      <c r="L434" s="151"/>
      <c r="M434" s="156"/>
      <c r="T434" s="157"/>
      <c r="AT434" s="152" t="s">
        <v>146</v>
      </c>
      <c r="AU434" s="152" t="s">
        <v>81</v>
      </c>
      <c r="AV434" s="12" t="s">
        <v>81</v>
      </c>
      <c r="AW434" s="12" t="s">
        <v>33</v>
      </c>
      <c r="AX434" s="12" t="s">
        <v>72</v>
      </c>
      <c r="AY434" s="152" t="s">
        <v>131</v>
      </c>
    </row>
    <row r="435" spans="2:65" s="12" customFormat="1">
      <c r="B435" s="151"/>
      <c r="D435" s="144" t="s">
        <v>146</v>
      </c>
      <c r="E435" s="152" t="s">
        <v>19</v>
      </c>
      <c r="F435" s="153" t="s">
        <v>849</v>
      </c>
      <c r="H435" s="154">
        <v>0.4</v>
      </c>
      <c r="I435" s="155"/>
      <c r="L435" s="151"/>
      <c r="M435" s="156"/>
      <c r="T435" s="157"/>
      <c r="AT435" s="152" t="s">
        <v>146</v>
      </c>
      <c r="AU435" s="152" t="s">
        <v>81</v>
      </c>
      <c r="AV435" s="12" t="s">
        <v>81</v>
      </c>
      <c r="AW435" s="12" t="s">
        <v>33</v>
      </c>
      <c r="AX435" s="12" t="s">
        <v>72</v>
      </c>
      <c r="AY435" s="152" t="s">
        <v>131</v>
      </c>
    </row>
    <row r="436" spans="2:65" s="12" customFormat="1">
      <c r="B436" s="151"/>
      <c r="D436" s="144" t="s">
        <v>146</v>
      </c>
      <c r="E436" s="152" t="s">
        <v>19</v>
      </c>
      <c r="F436" s="153" t="s">
        <v>850</v>
      </c>
      <c r="H436" s="154">
        <v>18.3</v>
      </c>
      <c r="I436" s="155"/>
      <c r="L436" s="151"/>
      <c r="M436" s="156"/>
      <c r="T436" s="157"/>
      <c r="AT436" s="152" t="s">
        <v>146</v>
      </c>
      <c r="AU436" s="152" t="s">
        <v>81</v>
      </c>
      <c r="AV436" s="12" t="s">
        <v>81</v>
      </c>
      <c r="AW436" s="12" t="s">
        <v>33</v>
      </c>
      <c r="AX436" s="12" t="s">
        <v>72</v>
      </c>
      <c r="AY436" s="152" t="s">
        <v>131</v>
      </c>
    </row>
    <row r="437" spans="2:65" s="12" customFormat="1">
      <c r="B437" s="151"/>
      <c r="D437" s="144" t="s">
        <v>146</v>
      </c>
      <c r="E437" s="152" t="s">
        <v>19</v>
      </c>
      <c r="F437" s="153" t="s">
        <v>851</v>
      </c>
      <c r="H437" s="154">
        <v>1.26</v>
      </c>
      <c r="I437" s="155"/>
      <c r="L437" s="151"/>
      <c r="M437" s="156"/>
      <c r="T437" s="157"/>
      <c r="AT437" s="152" t="s">
        <v>146</v>
      </c>
      <c r="AU437" s="152" t="s">
        <v>81</v>
      </c>
      <c r="AV437" s="12" t="s">
        <v>81</v>
      </c>
      <c r="AW437" s="12" t="s">
        <v>33</v>
      </c>
      <c r="AX437" s="12" t="s">
        <v>72</v>
      </c>
      <c r="AY437" s="152" t="s">
        <v>131</v>
      </c>
    </row>
    <row r="438" spans="2:65" s="14" customFormat="1">
      <c r="B438" s="175"/>
      <c r="D438" s="144" t="s">
        <v>146</v>
      </c>
      <c r="E438" s="176" t="s">
        <v>19</v>
      </c>
      <c r="F438" s="177" t="s">
        <v>852</v>
      </c>
      <c r="H438" s="176" t="s">
        <v>19</v>
      </c>
      <c r="I438" s="178"/>
      <c r="L438" s="175"/>
      <c r="M438" s="179"/>
      <c r="T438" s="180"/>
      <c r="AT438" s="176" t="s">
        <v>146</v>
      </c>
      <c r="AU438" s="176" t="s">
        <v>81</v>
      </c>
      <c r="AV438" s="14" t="s">
        <v>79</v>
      </c>
      <c r="AW438" s="14" t="s">
        <v>33</v>
      </c>
      <c r="AX438" s="14" t="s">
        <v>72</v>
      </c>
      <c r="AY438" s="176" t="s">
        <v>131</v>
      </c>
    </row>
    <row r="439" spans="2:65" s="12" customFormat="1">
      <c r="B439" s="151"/>
      <c r="D439" s="144" t="s">
        <v>146</v>
      </c>
      <c r="E439" s="152" t="s">
        <v>19</v>
      </c>
      <c r="F439" s="153" t="s">
        <v>853</v>
      </c>
      <c r="H439" s="154">
        <v>9.9290000000000003</v>
      </c>
      <c r="I439" s="155"/>
      <c r="L439" s="151"/>
      <c r="M439" s="156"/>
      <c r="T439" s="157"/>
      <c r="AT439" s="152" t="s">
        <v>146</v>
      </c>
      <c r="AU439" s="152" t="s">
        <v>81</v>
      </c>
      <c r="AV439" s="12" t="s">
        <v>81</v>
      </c>
      <c r="AW439" s="12" t="s">
        <v>33</v>
      </c>
      <c r="AX439" s="12" t="s">
        <v>72</v>
      </c>
      <c r="AY439" s="152" t="s">
        <v>131</v>
      </c>
    </row>
    <row r="440" spans="2:65" s="12" customFormat="1">
      <c r="B440" s="151"/>
      <c r="D440" s="144" t="s">
        <v>146</v>
      </c>
      <c r="E440" s="152" t="s">
        <v>19</v>
      </c>
      <c r="F440" s="153" t="s">
        <v>854</v>
      </c>
      <c r="H440" s="154">
        <v>0.317</v>
      </c>
      <c r="I440" s="155"/>
      <c r="L440" s="151"/>
      <c r="M440" s="156"/>
      <c r="T440" s="157"/>
      <c r="AT440" s="152" t="s">
        <v>146</v>
      </c>
      <c r="AU440" s="152" t="s">
        <v>81</v>
      </c>
      <c r="AV440" s="12" t="s">
        <v>81</v>
      </c>
      <c r="AW440" s="12" t="s">
        <v>33</v>
      </c>
      <c r="AX440" s="12" t="s">
        <v>72</v>
      </c>
      <c r="AY440" s="152" t="s">
        <v>131</v>
      </c>
    </row>
    <row r="441" spans="2:65" s="12" customFormat="1">
      <c r="B441" s="151"/>
      <c r="D441" s="144" t="s">
        <v>146</v>
      </c>
      <c r="E441" s="152" t="s">
        <v>19</v>
      </c>
      <c r="F441" s="153" t="s">
        <v>855</v>
      </c>
      <c r="H441" s="154">
        <v>5.3109999999999999</v>
      </c>
      <c r="I441" s="155"/>
      <c r="L441" s="151"/>
      <c r="M441" s="156"/>
      <c r="T441" s="157"/>
      <c r="AT441" s="152" t="s">
        <v>146</v>
      </c>
      <c r="AU441" s="152" t="s">
        <v>81</v>
      </c>
      <c r="AV441" s="12" t="s">
        <v>81</v>
      </c>
      <c r="AW441" s="12" t="s">
        <v>33</v>
      </c>
      <c r="AX441" s="12" t="s">
        <v>72</v>
      </c>
      <c r="AY441" s="152" t="s">
        <v>131</v>
      </c>
    </row>
    <row r="442" spans="2:65" s="13" customFormat="1">
      <c r="B442" s="158"/>
      <c r="D442" s="144" t="s">
        <v>146</v>
      </c>
      <c r="E442" s="159" t="s">
        <v>19</v>
      </c>
      <c r="F442" s="160" t="s">
        <v>169</v>
      </c>
      <c r="H442" s="161">
        <v>183.745</v>
      </c>
      <c r="I442" s="162"/>
      <c r="L442" s="158"/>
      <c r="M442" s="163"/>
      <c r="T442" s="164"/>
      <c r="AT442" s="159" t="s">
        <v>146</v>
      </c>
      <c r="AU442" s="159" t="s">
        <v>81</v>
      </c>
      <c r="AV442" s="13" t="s">
        <v>138</v>
      </c>
      <c r="AW442" s="13" t="s">
        <v>33</v>
      </c>
      <c r="AX442" s="13" t="s">
        <v>79</v>
      </c>
      <c r="AY442" s="159" t="s">
        <v>131</v>
      </c>
    </row>
    <row r="443" spans="2:65" s="1" customFormat="1" ht="16.5" customHeight="1">
      <c r="B443" s="32"/>
      <c r="C443" s="131" t="s">
        <v>856</v>
      </c>
      <c r="D443" s="131" t="s">
        <v>133</v>
      </c>
      <c r="E443" s="132" t="s">
        <v>484</v>
      </c>
      <c r="F443" s="133" t="s">
        <v>485</v>
      </c>
      <c r="G443" s="134" t="s">
        <v>192</v>
      </c>
      <c r="H443" s="135">
        <v>734.98</v>
      </c>
      <c r="I443" s="136"/>
      <c r="J443" s="137">
        <f>ROUND(I443*H443,2)</f>
        <v>0</v>
      </c>
      <c r="K443" s="133" t="s">
        <v>137</v>
      </c>
      <c r="L443" s="32"/>
      <c r="M443" s="138" t="s">
        <v>19</v>
      </c>
      <c r="N443" s="139" t="s">
        <v>43</v>
      </c>
      <c r="P443" s="140">
        <f>O443*H443</f>
        <v>0</v>
      </c>
      <c r="Q443" s="140">
        <v>0</v>
      </c>
      <c r="R443" s="140">
        <f>Q443*H443</f>
        <v>0</v>
      </c>
      <c r="S443" s="140">
        <v>0</v>
      </c>
      <c r="T443" s="141">
        <f>S443*H443</f>
        <v>0</v>
      </c>
      <c r="AR443" s="142" t="s">
        <v>138</v>
      </c>
      <c r="AT443" s="142" t="s">
        <v>133</v>
      </c>
      <c r="AU443" s="142" t="s">
        <v>81</v>
      </c>
      <c r="AY443" s="17" t="s">
        <v>131</v>
      </c>
      <c r="BE443" s="143">
        <f>IF(N443="základní",J443,0)</f>
        <v>0</v>
      </c>
      <c r="BF443" s="143">
        <f>IF(N443="snížená",J443,0)</f>
        <v>0</v>
      </c>
      <c r="BG443" s="143">
        <f>IF(N443="zákl. přenesená",J443,0)</f>
        <v>0</v>
      </c>
      <c r="BH443" s="143">
        <f>IF(N443="sníž. přenesená",J443,0)</f>
        <v>0</v>
      </c>
      <c r="BI443" s="143">
        <f>IF(N443="nulová",J443,0)</f>
        <v>0</v>
      </c>
      <c r="BJ443" s="17" t="s">
        <v>79</v>
      </c>
      <c r="BK443" s="143">
        <f>ROUND(I443*H443,2)</f>
        <v>0</v>
      </c>
      <c r="BL443" s="17" t="s">
        <v>138</v>
      </c>
      <c r="BM443" s="142" t="s">
        <v>857</v>
      </c>
    </row>
    <row r="444" spans="2:65" s="1" customFormat="1" ht="19.5">
      <c r="B444" s="32"/>
      <c r="D444" s="144" t="s">
        <v>140</v>
      </c>
      <c r="F444" s="145" t="s">
        <v>487</v>
      </c>
      <c r="I444" s="146"/>
      <c r="L444" s="32"/>
      <c r="M444" s="147"/>
      <c r="T444" s="53"/>
      <c r="AT444" s="17" t="s">
        <v>140</v>
      </c>
      <c r="AU444" s="17" t="s">
        <v>81</v>
      </c>
    </row>
    <row r="445" spans="2:65" s="1" customFormat="1">
      <c r="B445" s="32"/>
      <c r="D445" s="148" t="s">
        <v>142</v>
      </c>
      <c r="F445" s="149" t="s">
        <v>488</v>
      </c>
      <c r="I445" s="146"/>
      <c r="L445" s="32"/>
      <c r="M445" s="147"/>
      <c r="T445" s="53"/>
      <c r="AT445" s="17" t="s">
        <v>142</v>
      </c>
      <c r="AU445" s="17" t="s">
        <v>81</v>
      </c>
    </row>
    <row r="446" spans="2:65" s="1" customFormat="1" ht="48.75">
      <c r="B446" s="32"/>
      <c r="D446" s="144" t="s">
        <v>144</v>
      </c>
      <c r="F446" s="150" t="s">
        <v>473</v>
      </c>
      <c r="I446" s="146"/>
      <c r="L446" s="32"/>
      <c r="M446" s="147"/>
      <c r="T446" s="53"/>
      <c r="AT446" s="17" t="s">
        <v>144</v>
      </c>
      <c r="AU446" s="17" t="s">
        <v>81</v>
      </c>
    </row>
    <row r="447" spans="2:65" s="14" customFormat="1">
      <c r="B447" s="175"/>
      <c r="D447" s="144" t="s">
        <v>146</v>
      </c>
      <c r="E447" s="176" t="s">
        <v>19</v>
      </c>
      <c r="F447" s="177" t="s">
        <v>474</v>
      </c>
      <c r="H447" s="176" t="s">
        <v>19</v>
      </c>
      <c r="I447" s="178"/>
      <c r="L447" s="175"/>
      <c r="M447" s="179"/>
      <c r="T447" s="180"/>
      <c r="AT447" s="176" t="s">
        <v>146</v>
      </c>
      <c r="AU447" s="176" t="s">
        <v>81</v>
      </c>
      <c r="AV447" s="14" t="s">
        <v>79</v>
      </c>
      <c r="AW447" s="14" t="s">
        <v>33</v>
      </c>
      <c r="AX447" s="14" t="s">
        <v>72</v>
      </c>
      <c r="AY447" s="176" t="s">
        <v>131</v>
      </c>
    </row>
    <row r="448" spans="2:65" s="12" customFormat="1">
      <c r="B448" s="151"/>
      <c r="D448" s="144" t="s">
        <v>146</v>
      </c>
      <c r="E448" s="152" t="s">
        <v>19</v>
      </c>
      <c r="F448" s="153" t="s">
        <v>858</v>
      </c>
      <c r="H448" s="154">
        <v>734.98</v>
      </c>
      <c r="I448" s="155"/>
      <c r="L448" s="151"/>
      <c r="M448" s="156"/>
      <c r="T448" s="157"/>
      <c r="AT448" s="152" t="s">
        <v>146</v>
      </c>
      <c r="AU448" s="152" t="s">
        <v>81</v>
      </c>
      <c r="AV448" s="12" t="s">
        <v>81</v>
      </c>
      <c r="AW448" s="12" t="s">
        <v>33</v>
      </c>
      <c r="AX448" s="12" t="s">
        <v>79</v>
      </c>
      <c r="AY448" s="152" t="s">
        <v>131</v>
      </c>
    </row>
    <row r="449" spans="2:65" s="1" customFormat="1" ht="24.2" customHeight="1">
      <c r="B449" s="32"/>
      <c r="C449" s="131" t="s">
        <v>859</v>
      </c>
      <c r="D449" s="131" t="s">
        <v>133</v>
      </c>
      <c r="E449" s="132" t="s">
        <v>491</v>
      </c>
      <c r="F449" s="133" t="s">
        <v>492</v>
      </c>
      <c r="G449" s="134" t="s">
        <v>192</v>
      </c>
      <c r="H449" s="135">
        <v>66.013999999999996</v>
      </c>
      <c r="I449" s="136"/>
      <c r="J449" s="137">
        <f>ROUND(I449*H449,2)</f>
        <v>0</v>
      </c>
      <c r="K449" s="133" t="s">
        <v>137</v>
      </c>
      <c r="L449" s="32"/>
      <c r="M449" s="138" t="s">
        <v>19</v>
      </c>
      <c r="N449" s="139" t="s">
        <v>43</v>
      </c>
      <c r="P449" s="140">
        <f>O449*H449</f>
        <v>0</v>
      </c>
      <c r="Q449" s="140">
        <v>0</v>
      </c>
      <c r="R449" s="140">
        <f>Q449*H449</f>
        <v>0</v>
      </c>
      <c r="S449" s="140">
        <v>0</v>
      </c>
      <c r="T449" s="141">
        <f>S449*H449</f>
        <v>0</v>
      </c>
      <c r="AR449" s="142" t="s">
        <v>138</v>
      </c>
      <c r="AT449" s="142" t="s">
        <v>133</v>
      </c>
      <c r="AU449" s="142" t="s">
        <v>81</v>
      </c>
      <c r="AY449" s="17" t="s">
        <v>131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7" t="s">
        <v>79</v>
      </c>
      <c r="BK449" s="143">
        <f>ROUND(I449*H449,2)</f>
        <v>0</v>
      </c>
      <c r="BL449" s="17" t="s">
        <v>138</v>
      </c>
      <c r="BM449" s="142" t="s">
        <v>860</v>
      </c>
    </row>
    <row r="450" spans="2:65" s="1" customFormat="1" ht="19.5">
      <c r="B450" s="32"/>
      <c r="D450" s="144" t="s">
        <v>140</v>
      </c>
      <c r="F450" s="145" t="s">
        <v>494</v>
      </c>
      <c r="I450" s="146"/>
      <c r="L450" s="32"/>
      <c r="M450" s="147"/>
      <c r="T450" s="53"/>
      <c r="AT450" s="17" t="s">
        <v>140</v>
      </c>
      <c r="AU450" s="17" t="s">
        <v>81</v>
      </c>
    </row>
    <row r="451" spans="2:65" s="1" customFormat="1">
      <c r="B451" s="32"/>
      <c r="D451" s="148" t="s">
        <v>142</v>
      </c>
      <c r="F451" s="149" t="s">
        <v>495</v>
      </c>
      <c r="I451" s="146"/>
      <c r="L451" s="32"/>
      <c r="M451" s="147"/>
      <c r="T451" s="53"/>
      <c r="AT451" s="17" t="s">
        <v>142</v>
      </c>
      <c r="AU451" s="17" t="s">
        <v>81</v>
      </c>
    </row>
    <row r="452" spans="2:65" s="1" customFormat="1" ht="39">
      <c r="B452" s="32"/>
      <c r="D452" s="144" t="s">
        <v>144</v>
      </c>
      <c r="F452" s="150" t="s">
        <v>496</v>
      </c>
      <c r="I452" s="146"/>
      <c r="L452" s="32"/>
      <c r="M452" s="147"/>
      <c r="T452" s="53"/>
      <c r="AT452" s="17" t="s">
        <v>144</v>
      </c>
      <c r="AU452" s="17" t="s">
        <v>81</v>
      </c>
    </row>
    <row r="453" spans="2:65" s="12" customFormat="1">
      <c r="B453" s="151"/>
      <c r="D453" s="144" t="s">
        <v>146</v>
      </c>
      <c r="E453" s="152" t="s">
        <v>19</v>
      </c>
      <c r="F453" s="153" t="s">
        <v>861</v>
      </c>
      <c r="H453" s="154">
        <v>66.013999999999996</v>
      </c>
      <c r="I453" s="155"/>
      <c r="L453" s="151"/>
      <c r="M453" s="156"/>
      <c r="T453" s="157"/>
      <c r="AT453" s="152" t="s">
        <v>146</v>
      </c>
      <c r="AU453" s="152" t="s">
        <v>81</v>
      </c>
      <c r="AV453" s="12" t="s">
        <v>81</v>
      </c>
      <c r="AW453" s="12" t="s">
        <v>33</v>
      </c>
      <c r="AX453" s="12" t="s">
        <v>79</v>
      </c>
      <c r="AY453" s="152" t="s">
        <v>131</v>
      </c>
    </row>
    <row r="454" spans="2:65" s="1" customFormat="1" ht="24.2" customHeight="1">
      <c r="B454" s="32"/>
      <c r="C454" s="131" t="s">
        <v>862</v>
      </c>
      <c r="D454" s="131" t="s">
        <v>133</v>
      </c>
      <c r="E454" s="132" t="s">
        <v>499</v>
      </c>
      <c r="F454" s="133" t="s">
        <v>500</v>
      </c>
      <c r="G454" s="134" t="s">
        <v>192</v>
      </c>
      <c r="H454" s="135">
        <v>102.17400000000001</v>
      </c>
      <c r="I454" s="136"/>
      <c r="J454" s="137">
        <f>ROUND(I454*H454,2)</f>
        <v>0</v>
      </c>
      <c r="K454" s="133" t="s">
        <v>137</v>
      </c>
      <c r="L454" s="32"/>
      <c r="M454" s="138" t="s">
        <v>19</v>
      </c>
      <c r="N454" s="139" t="s">
        <v>43</v>
      </c>
      <c r="P454" s="140">
        <f>O454*H454</f>
        <v>0</v>
      </c>
      <c r="Q454" s="140">
        <v>0</v>
      </c>
      <c r="R454" s="140">
        <f>Q454*H454</f>
        <v>0</v>
      </c>
      <c r="S454" s="140">
        <v>0</v>
      </c>
      <c r="T454" s="141">
        <f>S454*H454</f>
        <v>0</v>
      </c>
      <c r="AR454" s="142" t="s">
        <v>138</v>
      </c>
      <c r="AT454" s="142" t="s">
        <v>133</v>
      </c>
      <c r="AU454" s="142" t="s">
        <v>81</v>
      </c>
      <c r="AY454" s="17" t="s">
        <v>131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7" t="s">
        <v>79</v>
      </c>
      <c r="BK454" s="143">
        <f>ROUND(I454*H454,2)</f>
        <v>0</v>
      </c>
      <c r="BL454" s="17" t="s">
        <v>138</v>
      </c>
      <c r="BM454" s="142" t="s">
        <v>863</v>
      </c>
    </row>
    <row r="455" spans="2:65" s="1" customFormat="1" ht="19.5">
      <c r="B455" s="32"/>
      <c r="D455" s="144" t="s">
        <v>140</v>
      </c>
      <c r="F455" s="145" t="s">
        <v>500</v>
      </c>
      <c r="I455" s="146"/>
      <c r="L455" s="32"/>
      <c r="M455" s="147"/>
      <c r="T455" s="53"/>
      <c r="AT455" s="17" t="s">
        <v>140</v>
      </c>
      <c r="AU455" s="17" t="s">
        <v>81</v>
      </c>
    </row>
    <row r="456" spans="2:65" s="1" customFormat="1">
      <c r="B456" s="32"/>
      <c r="D456" s="148" t="s">
        <v>142</v>
      </c>
      <c r="F456" s="149" t="s">
        <v>502</v>
      </c>
      <c r="I456" s="146"/>
      <c r="L456" s="32"/>
      <c r="M456" s="147"/>
      <c r="T456" s="53"/>
      <c r="AT456" s="17" t="s">
        <v>142</v>
      </c>
      <c r="AU456" s="17" t="s">
        <v>81</v>
      </c>
    </row>
    <row r="457" spans="2:65" s="1" customFormat="1" ht="39">
      <c r="B457" s="32"/>
      <c r="D457" s="144" t="s">
        <v>144</v>
      </c>
      <c r="F457" s="150" t="s">
        <v>496</v>
      </c>
      <c r="I457" s="146"/>
      <c r="L457" s="32"/>
      <c r="M457" s="147"/>
      <c r="T457" s="53"/>
      <c r="AT457" s="17" t="s">
        <v>144</v>
      </c>
      <c r="AU457" s="17" t="s">
        <v>81</v>
      </c>
    </row>
    <row r="458" spans="2:65" s="12" customFormat="1">
      <c r="B458" s="151"/>
      <c r="D458" s="144" t="s">
        <v>146</v>
      </c>
      <c r="E458" s="152" t="s">
        <v>19</v>
      </c>
      <c r="F458" s="153" t="s">
        <v>864</v>
      </c>
      <c r="H458" s="154">
        <v>102.17400000000001</v>
      </c>
      <c r="I458" s="155"/>
      <c r="L458" s="151"/>
      <c r="M458" s="156"/>
      <c r="T458" s="157"/>
      <c r="AT458" s="152" t="s">
        <v>146</v>
      </c>
      <c r="AU458" s="152" t="s">
        <v>81</v>
      </c>
      <c r="AV458" s="12" t="s">
        <v>81</v>
      </c>
      <c r="AW458" s="12" t="s">
        <v>33</v>
      </c>
      <c r="AX458" s="12" t="s">
        <v>79</v>
      </c>
      <c r="AY458" s="152" t="s">
        <v>131</v>
      </c>
    </row>
    <row r="459" spans="2:65" s="1" customFormat="1" ht="24.2" customHeight="1">
      <c r="B459" s="32"/>
      <c r="C459" s="131" t="s">
        <v>865</v>
      </c>
      <c r="D459" s="131" t="s">
        <v>133</v>
      </c>
      <c r="E459" s="132" t="s">
        <v>866</v>
      </c>
      <c r="F459" s="133" t="s">
        <v>867</v>
      </c>
      <c r="G459" s="134" t="s">
        <v>192</v>
      </c>
      <c r="H459" s="135">
        <v>15.557</v>
      </c>
      <c r="I459" s="136"/>
      <c r="J459" s="137">
        <f>ROUND(I459*H459,2)</f>
        <v>0</v>
      </c>
      <c r="K459" s="133" t="s">
        <v>137</v>
      </c>
      <c r="L459" s="32"/>
      <c r="M459" s="138" t="s">
        <v>19</v>
      </c>
      <c r="N459" s="139" t="s">
        <v>43</v>
      </c>
      <c r="P459" s="140">
        <f>O459*H459</f>
        <v>0</v>
      </c>
      <c r="Q459" s="140">
        <v>0</v>
      </c>
      <c r="R459" s="140">
        <f>Q459*H459</f>
        <v>0</v>
      </c>
      <c r="S459" s="140">
        <v>0</v>
      </c>
      <c r="T459" s="141">
        <f>S459*H459</f>
        <v>0</v>
      </c>
      <c r="AR459" s="142" t="s">
        <v>138</v>
      </c>
      <c r="AT459" s="142" t="s">
        <v>133</v>
      </c>
      <c r="AU459" s="142" t="s">
        <v>81</v>
      </c>
      <c r="AY459" s="17" t="s">
        <v>131</v>
      </c>
      <c r="BE459" s="143">
        <f>IF(N459="základní",J459,0)</f>
        <v>0</v>
      </c>
      <c r="BF459" s="143">
        <f>IF(N459="snížená",J459,0)</f>
        <v>0</v>
      </c>
      <c r="BG459" s="143">
        <f>IF(N459="zákl. přenesená",J459,0)</f>
        <v>0</v>
      </c>
      <c r="BH459" s="143">
        <f>IF(N459="sníž. přenesená",J459,0)</f>
        <v>0</v>
      </c>
      <c r="BI459" s="143">
        <f>IF(N459="nulová",J459,0)</f>
        <v>0</v>
      </c>
      <c r="BJ459" s="17" t="s">
        <v>79</v>
      </c>
      <c r="BK459" s="143">
        <f>ROUND(I459*H459,2)</f>
        <v>0</v>
      </c>
      <c r="BL459" s="17" t="s">
        <v>138</v>
      </c>
      <c r="BM459" s="142" t="s">
        <v>868</v>
      </c>
    </row>
    <row r="460" spans="2:65" s="1" customFormat="1" ht="19.5">
      <c r="B460" s="32"/>
      <c r="D460" s="144" t="s">
        <v>140</v>
      </c>
      <c r="F460" s="145" t="s">
        <v>867</v>
      </c>
      <c r="I460" s="146"/>
      <c r="L460" s="32"/>
      <c r="M460" s="147"/>
      <c r="T460" s="53"/>
      <c r="AT460" s="17" t="s">
        <v>140</v>
      </c>
      <c r="AU460" s="17" t="s">
        <v>81</v>
      </c>
    </row>
    <row r="461" spans="2:65" s="1" customFormat="1">
      <c r="B461" s="32"/>
      <c r="D461" s="148" t="s">
        <v>142</v>
      </c>
      <c r="F461" s="149" t="s">
        <v>869</v>
      </c>
      <c r="I461" s="146"/>
      <c r="L461" s="32"/>
      <c r="M461" s="147"/>
      <c r="T461" s="53"/>
      <c r="AT461" s="17" t="s">
        <v>142</v>
      </c>
      <c r="AU461" s="17" t="s">
        <v>81</v>
      </c>
    </row>
    <row r="462" spans="2:65" s="1" customFormat="1" ht="39">
      <c r="B462" s="32"/>
      <c r="D462" s="144" t="s">
        <v>144</v>
      </c>
      <c r="F462" s="150" t="s">
        <v>496</v>
      </c>
      <c r="I462" s="146"/>
      <c r="L462" s="32"/>
      <c r="M462" s="147"/>
      <c r="T462" s="53"/>
      <c r="AT462" s="17" t="s">
        <v>144</v>
      </c>
      <c r="AU462" s="17" t="s">
        <v>81</v>
      </c>
    </row>
    <row r="463" spans="2:65" s="12" customFormat="1">
      <c r="B463" s="151"/>
      <c r="D463" s="144" t="s">
        <v>146</v>
      </c>
      <c r="E463" s="152" t="s">
        <v>19</v>
      </c>
      <c r="F463" s="153" t="s">
        <v>870</v>
      </c>
      <c r="H463" s="154">
        <v>15.557</v>
      </c>
      <c r="I463" s="155"/>
      <c r="L463" s="151"/>
      <c r="M463" s="156"/>
      <c r="T463" s="157"/>
      <c r="AT463" s="152" t="s">
        <v>146</v>
      </c>
      <c r="AU463" s="152" t="s">
        <v>81</v>
      </c>
      <c r="AV463" s="12" t="s">
        <v>81</v>
      </c>
      <c r="AW463" s="12" t="s">
        <v>33</v>
      </c>
      <c r="AX463" s="12" t="s">
        <v>79</v>
      </c>
      <c r="AY463" s="152" t="s">
        <v>131</v>
      </c>
    </row>
    <row r="464" spans="2:65" s="11" customFormat="1" ht="22.9" customHeight="1">
      <c r="B464" s="119"/>
      <c r="D464" s="120" t="s">
        <v>71</v>
      </c>
      <c r="E464" s="129" t="s">
        <v>504</v>
      </c>
      <c r="F464" s="129" t="s">
        <v>505</v>
      </c>
      <c r="I464" s="122"/>
      <c r="J464" s="130">
        <f>BK464</f>
        <v>0</v>
      </c>
      <c r="L464" s="119"/>
      <c r="M464" s="124"/>
      <c r="P464" s="125">
        <f>SUM(P465:P467)</f>
        <v>0</v>
      </c>
      <c r="R464" s="125">
        <f>SUM(R465:R467)</f>
        <v>0</v>
      </c>
      <c r="T464" s="126">
        <f>SUM(T465:T467)</f>
        <v>0</v>
      </c>
      <c r="AR464" s="120" t="s">
        <v>79</v>
      </c>
      <c r="AT464" s="127" t="s">
        <v>71</v>
      </c>
      <c r="AU464" s="127" t="s">
        <v>79</v>
      </c>
      <c r="AY464" s="120" t="s">
        <v>131</v>
      </c>
      <c r="BK464" s="128">
        <f>SUM(BK465:BK467)</f>
        <v>0</v>
      </c>
    </row>
    <row r="465" spans="2:65" s="1" customFormat="1" ht="16.5" customHeight="1">
      <c r="B465" s="32"/>
      <c r="C465" s="131" t="s">
        <v>871</v>
      </c>
      <c r="D465" s="131" t="s">
        <v>133</v>
      </c>
      <c r="E465" s="132" t="s">
        <v>507</v>
      </c>
      <c r="F465" s="133" t="s">
        <v>508</v>
      </c>
      <c r="G465" s="134" t="s">
        <v>192</v>
      </c>
      <c r="H465" s="135">
        <v>373.18</v>
      </c>
      <c r="I465" s="136"/>
      <c r="J465" s="137">
        <f>ROUND(I465*H465,2)</f>
        <v>0</v>
      </c>
      <c r="K465" s="133" t="s">
        <v>137</v>
      </c>
      <c r="L465" s="32"/>
      <c r="M465" s="138" t="s">
        <v>19</v>
      </c>
      <c r="N465" s="139" t="s">
        <v>43</v>
      </c>
      <c r="P465" s="140">
        <f>O465*H465</f>
        <v>0</v>
      </c>
      <c r="Q465" s="140">
        <v>0</v>
      </c>
      <c r="R465" s="140">
        <f>Q465*H465</f>
        <v>0</v>
      </c>
      <c r="S465" s="140">
        <v>0</v>
      </c>
      <c r="T465" s="141">
        <f>S465*H465</f>
        <v>0</v>
      </c>
      <c r="AR465" s="142" t="s">
        <v>138</v>
      </c>
      <c r="AT465" s="142" t="s">
        <v>133</v>
      </c>
      <c r="AU465" s="142" t="s">
        <v>81</v>
      </c>
      <c r="AY465" s="17" t="s">
        <v>131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7" t="s">
        <v>79</v>
      </c>
      <c r="BK465" s="143">
        <f>ROUND(I465*H465,2)</f>
        <v>0</v>
      </c>
      <c r="BL465" s="17" t="s">
        <v>138</v>
      </c>
      <c r="BM465" s="142" t="s">
        <v>872</v>
      </c>
    </row>
    <row r="466" spans="2:65" s="1" customFormat="1">
      <c r="B466" s="32"/>
      <c r="D466" s="144" t="s">
        <v>140</v>
      </c>
      <c r="F466" s="145" t="s">
        <v>510</v>
      </c>
      <c r="I466" s="146"/>
      <c r="L466" s="32"/>
      <c r="M466" s="147"/>
      <c r="T466" s="53"/>
      <c r="AT466" s="17" t="s">
        <v>140</v>
      </c>
      <c r="AU466" s="17" t="s">
        <v>81</v>
      </c>
    </row>
    <row r="467" spans="2:65" s="1" customFormat="1">
      <c r="B467" s="32"/>
      <c r="D467" s="148" t="s">
        <v>142</v>
      </c>
      <c r="F467" s="149" t="s">
        <v>511</v>
      </c>
      <c r="I467" s="146"/>
      <c r="L467" s="32"/>
      <c r="M467" s="147"/>
      <c r="T467" s="53"/>
      <c r="AT467" s="17" t="s">
        <v>142</v>
      </c>
      <c r="AU467" s="17" t="s">
        <v>81</v>
      </c>
    </row>
    <row r="468" spans="2:65" s="11" customFormat="1" ht="25.9" customHeight="1">
      <c r="B468" s="119"/>
      <c r="D468" s="120" t="s">
        <v>71</v>
      </c>
      <c r="E468" s="121" t="s">
        <v>873</v>
      </c>
      <c r="F468" s="121" t="s">
        <v>874</v>
      </c>
      <c r="I468" s="122"/>
      <c r="J468" s="123">
        <f>BK468</f>
        <v>0</v>
      </c>
      <c r="L468" s="119"/>
      <c r="M468" s="124"/>
      <c r="P468" s="125">
        <f>P469</f>
        <v>0</v>
      </c>
      <c r="R468" s="125">
        <f>R469</f>
        <v>6.7405199999999998E-2</v>
      </c>
      <c r="T468" s="126">
        <f>T469</f>
        <v>0</v>
      </c>
      <c r="AR468" s="120" t="s">
        <v>81</v>
      </c>
      <c r="AT468" s="127" t="s">
        <v>71</v>
      </c>
      <c r="AU468" s="127" t="s">
        <v>72</v>
      </c>
      <c r="AY468" s="120" t="s">
        <v>131</v>
      </c>
      <c r="BK468" s="128">
        <f>BK469</f>
        <v>0</v>
      </c>
    </row>
    <row r="469" spans="2:65" s="11" customFormat="1" ht="22.9" customHeight="1">
      <c r="B469" s="119"/>
      <c r="D469" s="120" t="s">
        <v>71</v>
      </c>
      <c r="E469" s="129" t="s">
        <v>875</v>
      </c>
      <c r="F469" s="129" t="s">
        <v>876</v>
      </c>
      <c r="I469" s="122"/>
      <c r="J469" s="130">
        <f>BK469</f>
        <v>0</v>
      </c>
      <c r="L469" s="119"/>
      <c r="M469" s="124"/>
      <c r="P469" s="125">
        <f>SUM(P470:P477)</f>
        <v>0</v>
      </c>
      <c r="R469" s="125">
        <f>SUM(R470:R477)</f>
        <v>6.7405199999999998E-2</v>
      </c>
      <c r="T469" s="126">
        <f>SUM(T470:T477)</f>
        <v>0</v>
      </c>
      <c r="AR469" s="120" t="s">
        <v>81</v>
      </c>
      <c r="AT469" s="127" t="s">
        <v>71</v>
      </c>
      <c r="AU469" s="127" t="s">
        <v>79</v>
      </c>
      <c r="AY469" s="120" t="s">
        <v>131</v>
      </c>
      <c r="BK469" s="128">
        <f>SUM(BK470:BK477)</f>
        <v>0</v>
      </c>
    </row>
    <row r="470" spans="2:65" s="1" customFormat="1" ht="16.5" customHeight="1">
      <c r="B470" s="32"/>
      <c r="C470" s="131" t="s">
        <v>877</v>
      </c>
      <c r="D470" s="131" t="s">
        <v>133</v>
      </c>
      <c r="E470" s="132" t="s">
        <v>878</v>
      </c>
      <c r="F470" s="133" t="s">
        <v>879</v>
      </c>
      <c r="G470" s="134" t="s">
        <v>136</v>
      </c>
      <c r="H470" s="135">
        <v>165.9</v>
      </c>
      <c r="I470" s="136"/>
      <c r="J470" s="137">
        <f>ROUND(I470*H470,2)</f>
        <v>0</v>
      </c>
      <c r="K470" s="133" t="s">
        <v>137</v>
      </c>
      <c r="L470" s="32"/>
      <c r="M470" s="138" t="s">
        <v>19</v>
      </c>
      <c r="N470" s="139" t="s">
        <v>43</v>
      </c>
      <c r="P470" s="140">
        <f>O470*H470</f>
        <v>0</v>
      </c>
      <c r="Q470" s="140">
        <v>4.0000000000000003E-5</v>
      </c>
      <c r="R470" s="140">
        <f>Q470*H470</f>
        <v>6.6360000000000004E-3</v>
      </c>
      <c r="S470" s="140">
        <v>0</v>
      </c>
      <c r="T470" s="141">
        <f>S470*H470</f>
        <v>0</v>
      </c>
      <c r="AR470" s="142" t="s">
        <v>254</v>
      </c>
      <c r="AT470" s="142" t="s">
        <v>133</v>
      </c>
      <c r="AU470" s="142" t="s">
        <v>81</v>
      </c>
      <c r="AY470" s="17" t="s">
        <v>131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7" t="s">
        <v>79</v>
      </c>
      <c r="BK470" s="143">
        <f>ROUND(I470*H470,2)</f>
        <v>0</v>
      </c>
      <c r="BL470" s="17" t="s">
        <v>254</v>
      </c>
      <c r="BM470" s="142" t="s">
        <v>880</v>
      </c>
    </row>
    <row r="471" spans="2:65" s="1" customFormat="1">
      <c r="B471" s="32"/>
      <c r="D471" s="144" t="s">
        <v>140</v>
      </c>
      <c r="F471" s="145" t="s">
        <v>881</v>
      </c>
      <c r="I471" s="146"/>
      <c r="L471" s="32"/>
      <c r="M471" s="147"/>
      <c r="T471" s="53"/>
      <c r="AT471" s="17" t="s">
        <v>140</v>
      </c>
      <c r="AU471" s="17" t="s">
        <v>81</v>
      </c>
    </row>
    <row r="472" spans="2:65" s="1" customFormat="1">
      <c r="B472" s="32"/>
      <c r="D472" s="148" t="s">
        <v>142</v>
      </c>
      <c r="F472" s="149" t="s">
        <v>882</v>
      </c>
      <c r="I472" s="146"/>
      <c r="L472" s="32"/>
      <c r="M472" s="147"/>
      <c r="T472" s="53"/>
      <c r="AT472" s="17" t="s">
        <v>142</v>
      </c>
      <c r="AU472" s="17" t="s">
        <v>81</v>
      </c>
    </row>
    <row r="473" spans="2:65" s="12" customFormat="1">
      <c r="B473" s="151"/>
      <c r="D473" s="144" t="s">
        <v>146</v>
      </c>
      <c r="E473" s="152" t="s">
        <v>19</v>
      </c>
      <c r="F473" s="153" t="s">
        <v>883</v>
      </c>
      <c r="H473" s="154">
        <v>165.9</v>
      </c>
      <c r="I473" s="155"/>
      <c r="L473" s="151"/>
      <c r="M473" s="156"/>
      <c r="T473" s="157"/>
      <c r="AT473" s="152" t="s">
        <v>146</v>
      </c>
      <c r="AU473" s="152" t="s">
        <v>81</v>
      </c>
      <c r="AV473" s="12" t="s">
        <v>81</v>
      </c>
      <c r="AW473" s="12" t="s">
        <v>33</v>
      </c>
      <c r="AX473" s="12" t="s">
        <v>79</v>
      </c>
      <c r="AY473" s="152" t="s">
        <v>131</v>
      </c>
    </row>
    <row r="474" spans="2:65" s="1" customFormat="1" ht="16.5" customHeight="1">
      <c r="B474" s="32"/>
      <c r="C474" s="165" t="s">
        <v>884</v>
      </c>
      <c r="D474" s="165" t="s">
        <v>189</v>
      </c>
      <c r="E474" s="166" t="s">
        <v>885</v>
      </c>
      <c r="F474" s="167" t="s">
        <v>886</v>
      </c>
      <c r="G474" s="168" t="s">
        <v>136</v>
      </c>
      <c r="H474" s="169">
        <v>202.56399999999999</v>
      </c>
      <c r="I474" s="170"/>
      <c r="J474" s="171">
        <f>ROUND(I474*H474,2)</f>
        <v>0</v>
      </c>
      <c r="K474" s="167" t="s">
        <v>137</v>
      </c>
      <c r="L474" s="172"/>
      <c r="M474" s="173" t="s">
        <v>19</v>
      </c>
      <c r="N474" s="174" t="s">
        <v>43</v>
      </c>
      <c r="P474" s="140">
        <f>O474*H474</f>
        <v>0</v>
      </c>
      <c r="Q474" s="140">
        <v>2.9999999999999997E-4</v>
      </c>
      <c r="R474" s="140">
        <f>Q474*H474</f>
        <v>6.0769199999999995E-2</v>
      </c>
      <c r="S474" s="140">
        <v>0</v>
      </c>
      <c r="T474" s="141">
        <f>S474*H474</f>
        <v>0</v>
      </c>
      <c r="AR474" s="142" t="s">
        <v>347</v>
      </c>
      <c r="AT474" s="142" t="s">
        <v>189</v>
      </c>
      <c r="AU474" s="142" t="s">
        <v>81</v>
      </c>
      <c r="AY474" s="17" t="s">
        <v>131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7" t="s">
        <v>79</v>
      </c>
      <c r="BK474" s="143">
        <f>ROUND(I474*H474,2)</f>
        <v>0</v>
      </c>
      <c r="BL474" s="17" t="s">
        <v>254</v>
      </c>
      <c r="BM474" s="142" t="s">
        <v>887</v>
      </c>
    </row>
    <row r="475" spans="2:65" s="1" customFormat="1">
      <c r="B475" s="32"/>
      <c r="D475" s="144" t="s">
        <v>140</v>
      </c>
      <c r="F475" s="145" t="s">
        <v>886</v>
      </c>
      <c r="I475" s="146"/>
      <c r="L475" s="32"/>
      <c r="M475" s="147"/>
      <c r="T475" s="53"/>
      <c r="AT475" s="17" t="s">
        <v>140</v>
      </c>
      <c r="AU475" s="17" t="s">
        <v>81</v>
      </c>
    </row>
    <row r="476" spans="2:65" s="12" customFormat="1">
      <c r="B476" s="151"/>
      <c r="D476" s="144" t="s">
        <v>146</v>
      </c>
      <c r="E476" s="152" t="s">
        <v>19</v>
      </c>
      <c r="F476" s="153" t="s">
        <v>888</v>
      </c>
      <c r="H476" s="154">
        <v>165.9</v>
      </c>
      <c r="I476" s="155"/>
      <c r="L476" s="151"/>
      <c r="M476" s="156"/>
      <c r="T476" s="157"/>
      <c r="AT476" s="152" t="s">
        <v>146</v>
      </c>
      <c r="AU476" s="152" t="s">
        <v>81</v>
      </c>
      <c r="AV476" s="12" t="s">
        <v>81</v>
      </c>
      <c r="AW476" s="12" t="s">
        <v>33</v>
      </c>
      <c r="AX476" s="12" t="s">
        <v>79</v>
      </c>
      <c r="AY476" s="152" t="s">
        <v>131</v>
      </c>
    </row>
    <row r="477" spans="2:65" s="12" customFormat="1">
      <c r="B477" s="151"/>
      <c r="D477" s="144" t="s">
        <v>146</v>
      </c>
      <c r="F477" s="153" t="s">
        <v>889</v>
      </c>
      <c r="H477" s="154">
        <v>202.56399999999999</v>
      </c>
      <c r="I477" s="155"/>
      <c r="L477" s="151"/>
      <c r="M477" s="184"/>
      <c r="N477" s="185"/>
      <c r="O477" s="185"/>
      <c r="P477" s="185"/>
      <c r="Q477" s="185"/>
      <c r="R477" s="185"/>
      <c r="S477" s="185"/>
      <c r="T477" s="186"/>
      <c r="AT477" s="152" t="s">
        <v>146</v>
      </c>
      <c r="AU477" s="152" t="s">
        <v>81</v>
      </c>
      <c r="AV477" s="12" t="s">
        <v>81</v>
      </c>
      <c r="AW477" s="12" t="s">
        <v>4</v>
      </c>
      <c r="AX477" s="12" t="s">
        <v>79</v>
      </c>
      <c r="AY477" s="152" t="s">
        <v>131</v>
      </c>
    </row>
    <row r="478" spans="2:65" s="1" customFormat="1" ht="6.95" customHeight="1">
      <c r="B478" s="41"/>
      <c r="C478" s="42"/>
      <c r="D478" s="42"/>
      <c r="E478" s="42"/>
      <c r="F478" s="42"/>
      <c r="G478" s="42"/>
      <c r="H478" s="42"/>
      <c r="I478" s="42"/>
      <c r="J478" s="42"/>
      <c r="K478" s="42"/>
      <c r="L478" s="32"/>
    </row>
  </sheetData>
  <sheetProtection algorithmName="SHA-512" hashValue="uCZj/JRA8JLA6RM/uCOng+mpOeJCNempYEK92dMXRwJ85Ra0HSbNsn1/uZFvFxdflPEd+dnank6M3orOyyVsfA==" saltValue="/JKZUuqDt3t3RuW3yMrm1BPfEZ93qg/fhSoSopk66pf/mMnKRalqeypSeSBt+TuzrrcVvM3pEFAPKLBGiM45Bw==" spinCount="100000" sheet="1" objects="1" scenarios="1" formatColumns="0" formatRows="0" autoFilter="0"/>
  <autoFilter ref="C93:K477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/>
    <hyperlink ref="F106" r:id="rId2"/>
    <hyperlink ref="F114" r:id="rId3"/>
    <hyperlink ref="F119" r:id="rId4"/>
    <hyperlink ref="F124" r:id="rId5"/>
    <hyperlink ref="F133" r:id="rId6"/>
    <hyperlink ref="F140" r:id="rId7"/>
    <hyperlink ref="F145" r:id="rId8"/>
    <hyperlink ref="F150" r:id="rId9"/>
    <hyperlink ref="F155" r:id="rId10"/>
    <hyperlink ref="F160" r:id="rId11"/>
    <hyperlink ref="F165" r:id="rId12"/>
    <hyperlink ref="F170" r:id="rId13"/>
    <hyperlink ref="F177" r:id="rId14"/>
    <hyperlink ref="F185" r:id="rId15"/>
    <hyperlink ref="F191" r:id="rId16"/>
    <hyperlink ref="F195" r:id="rId17"/>
    <hyperlink ref="F201" r:id="rId18"/>
    <hyperlink ref="F206" r:id="rId19"/>
    <hyperlink ref="F211" r:id="rId20"/>
    <hyperlink ref="F228" r:id="rId21"/>
    <hyperlink ref="F236" r:id="rId22"/>
    <hyperlink ref="F245" r:id="rId23"/>
    <hyperlink ref="F250" r:id="rId24"/>
    <hyperlink ref="F255" r:id="rId25"/>
    <hyperlink ref="F260" r:id="rId26"/>
    <hyperlink ref="F264" r:id="rId27"/>
    <hyperlink ref="F268" r:id="rId28"/>
    <hyperlink ref="F273" r:id="rId29"/>
    <hyperlink ref="F285" r:id="rId30"/>
    <hyperlink ref="F293" r:id="rId31"/>
    <hyperlink ref="F301" r:id="rId32"/>
    <hyperlink ref="F318" r:id="rId33"/>
    <hyperlink ref="F323" r:id="rId34"/>
    <hyperlink ref="F333" r:id="rId35"/>
    <hyperlink ref="F339" r:id="rId36"/>
    <hyperlink ref="F346" r:id="rId37"/>
    <hyperlink ref="F362" r:id="rId38"/>
    <hyperlink ref="F370" r:id="rId39"/>
    <hyperlink ref="F378" r:id="rId40"/>
    <hyperlink ref="F383" r:id="rId41"/>
    <hyperlink ref="F388" r:id="rId42"/>
    <hyperlink ref="F393" r:id="rId43"/>
    <hyperlink ref="F398" r:id="rId44"/>
    <hyperlink ref="F405" r:id="rId45"/>
    <hyperlink ref="F410" r:id="rId46"/>
    <hyperlink ref="F415" r:id="rId47"/>
    <hyperlink ref="F445" r:id="rId48"/>
    <hyperlink ref="F451" r:id="rId49"/>
    <hyperlink ref="F456" r:id="rId50"/>
    <hyperlink ref="F461" r:id="rId51"/>
    <hyperlink ref="F467" r:id="rId52"/>
    <hyperlink ref="F472" r:id="rId5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99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Rekonstrukce ul. Nádražní, Bystřice pod Hostýnem</v>
      </c>
      <c r="F7" s="309"/>
      <c r="G7" s="309"/>
      <c r="H7" s="309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308" t="s">
        <v>101</v>
      </c>
      <c r="F9" s="307"/>
      <c r="G9" s="307"/>
      <c r="H9" s="307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298" t="s">
        <v>890</v>
      </c>
      <c r="F11" s="307"/>
      <c r="G11" s="307"/>
      <c r="H11" s="30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6. 3. 2023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77"/>
      <c r="G20" s="277"/>
      <c r="H20" s="27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81" t="s">
        <v>19</v>
      </c>
      <c r="F29" s="281"/>
      <c r="G29" s="281"/>
      <c r="H29" s="281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ROUND((SUM(BE89:BE139)),  2)</f>
        <v>0</v>
      </c>
      <c r="I35" s="93">
        <v>0.21</v>
      </c>
      <c r="J35" s="83">
        <f>ROUND(((SUM(BE89:BE139))*I35),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ROUND((SUM(BF89:BF139)),  2)</f>
        <v>0</v>
      </c>
      <c r="I36" s="93">
        <v>0.15</v>
      </c>
      <c r="J36" s="83">
        <f>ROUND(((SUM(BF89:BF139))*I36),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ROUND((SUM(BG89:BG139)),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ROUND((SUM(BH89:BH139)),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ROUND((SUM(BI89:BI139)),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104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8" t="str">
        <f>E7</f>
        <v>Rekonstrukce ul. Nádražní, Bystřice pod Hostýnem</v>
      </c>
      <c r="F50" s="309"/>
      <c r="G50" s="309"/>
      <c r="H50" s="309"/>
      <c r="L50" s="32"/>
    </row>
    <row r="51" spans="2:47" ht="12" customHeight="1">
      <c r="B51" s="20"/>
      <c r="C51" s="27" t="s">
        <v>100</v>
      </c>
      <c r="L51" s="20"/>
    </row>
    <row r="52" spans="2:47" s="1" customFormat="1" ht="16.5" customHeight="1">
      <c r="B52" s="32"/>
      <c r="E52" s="308" t="s">
        <v>101</v>
      </c>
      <c r="F52" s="307"/>
      <c r="G52" s="307"/>
      <c r="H52" s="307"/>
      <c r="L52" s="32"/>
    </row>
    <row r="53" spans="2:47" s="1" customFormat="1" ht="12" customHeight="1">
      <c r="B53" s="32"/>
      <c r="C53" s="27" t="s">
        <v>102</v>
      </c>
      <c r="L53" s="32"/>
    </row>
    <row r="54" spans="2:47" s="1" customFormat="1" ht="16.5" customHeight="1">
      <c r="B54" s="32"/>
      <c r="E54" s="298" t="str">
        <f>E11</f>
        <v>VRN 101 - Vedlejší rozpočtové náklady</v>
      </c>
      <c r="F54" s="307"/>
      <c r="G54" s="307"/>
      <c r="H54" s="30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6. 3. 2023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Bystřice pod Hostýnem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105</v>
      </c>
      <c r="D61" s="94"/>
      <c r="E61" s="94"/>
      <c r="F61" s="94"/>
      <c r="G61" s="94"/>
      <c r="H61" s="94"/>
      <c r="I61" s="94"/>
      <c r="J61" s="101" t="s">
        <v>106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J89</f>
        <v>0</v>
      </c>
      <c r="L63" s="32"/>
      <c r="AU63" s="17" t="s">
        <v>107</v>
      </c>
    </row>
    <row r="64" spans="2:47" s="8" customFormat="1" ht="24.95" customHeight="1">
      <c r="B64" s="103"/>
      <c r="D64" s="104" t="s">
        <v>891</v>
      </c>
      <c r="E64" s="105"/>
      <c r="F64" s="105"/>
      <c r="G64" s="105"/>
      <c r="H64" s="105"/>
      <c r="I64" s="105"/>
      <c r="J64" s="106">
        <f>J90</f>
        <v>0</v>
      </c>
      <c r="L64" s="103"/>
    </row>
    <row r="65" spans="2:12" s="9" customFormat="1" ht="19.899999999999999" customHeight="1">
      <c r="B65" s="107"/>
      <c r="D65" s="108" t="s">
        <v>892</v>
      </c>
      <c r="E65" s="109"/>
      <c r="F65" s="109"/>
      <c r="G65" s="109"/>
      <c r="H65" s="109"/>
      <c r="I65" s="109"/>
      <c r="J65" s="110">
        <f>J91</f>
        <v>0</v>
      </c>
      <c r="L65" s="107"/>
    </row>
    <row r="66" spans="2:12" s="9" customFormat="1" ht="19.899999999999999" customHeight="1">
      <c r="B66" s="107"/>
      <c r="D66" s="108" t="s">
        <v>893</v>
      </c>
      <c r="E66" s="109"/>
      <c r="F66" s="109"/>
      <c r="G66" s="109"/>
      <c r="H66" s="109"/>
      <c r="I66" s="109"/>
      <c r="J66" s="110">
        <f>J114</f>
        <v>0</v>
      </c>
      <c r="L66" s="107"/>
    </row>
    <row r="67" spans="2:12" s="9" customFormat="1" ht="19.899999999999999" customHeight="1">
      <c r="B67" s="107"/>
      <c r="D67" s="108" t="s">
        <v>894</v>
      </c>
      <c r="E67" s="109"/>
      <c r="F67" s="109"/>
      <c r="G67" s="109"/>
      <c r="H67" s="109"/>
      <c r="I67" s="109"/>
      <c r="J67" s="110">
        <f>J133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116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8" t="str">
        <f>E7</f>
        <v>Rekonstrukce ul. Nádražní, Bystřice pod Hostýnem</v>
      </c>
      <c r="F77" s="309"/>
      <c r="G77" s="309"/>
      <c r="H77" s="309"/>
      <c r="L77" s="32"/>
    </row>
    <row r="78" spans="2:12" ht="12" customHeight="1">
      <c r="B78" s="20"/>
      <c r="C78" s="27" t="s">
        <v>100</v>
      </c>
      <c r="L78" s="20"/>
    </row>
    <row r="79" spans="2:12" s="1" customFormat="1" ht="16.5" customHeight="1">
      <c r="B79" s="32"/>
      <c r="E79" s="308" t="s">
        <v>101</v>
      </c>
      <c r="F79" s="307"/>
      <c r="G79" s="307"/>
      <c r="H79" s="307"/>
      <c r="L79" s="32"/>
    </row>
    <row r="80" spans="2:12" s="1" customFormat="1" ht="12" customHeight="1">
      <c r="B80" s="32"/>
      <c r="C80" s="27" t="s">
        <v>102</v>
      </c>
      <c r="L80" s="32"/>
    </row>
    <row r="81" spans="2:65" s="1" customFormat="1" ht="16.5" customHeight="1">
      <c r="B81" s="32"/>
      <c r="E81" s="298" t="str">
        <f>E11</f>
        <v>VRN 101 - Vedlejší rozpočtové náklady</v>
      </c>
      <c r="F81" s="307"/>
      <c r="G81" s="307"/>
      <c r="H81" s="307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F14</f>
        <v>Bystřice pod Hostýnem</v>
      </c>
      <c r="I83" s="27" t="s">
        <v>23</v>
      </c>
      <c r="J83" s="49" t="str">
        <f>IF(J14="","",J14)</f>
        <v>6. 3. 2023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25</v>
      </c>
      <c r="F85" s="25" t="str">
        <f>E17</f>
        <v>město Bystřice pod Hostýnem</v>
      </c>
      <c r="I85" s="27" t="s">
        <v>31</v>
      </c>
      <c r="J85" s="30" t="str">
        <f>E23</f>
        <v>ViaDesigne s.r.o.</v>
      </c>
      <c r="L85" s="32"/>
    </row>
    <row r="86" spans="2:65" s="1" customFormat="1" ht="15.2" customHeight="1">
      <c r="B86" s="32"/>
      <c r="C86" s="27" t="s">
        <v>29</v>
      </c>
      <c r="F86" s="25" t="str">
        <f>IF(E20="","",E20)</f>
        <v>Vyplň údaj</v>
      </c>
      <c r="I86" s="27" t="s">
        <v>34</v>
      </c>
      <c r="J86" s="30" t="str">
        <f>E26</f>
        <v xml:space="preserve"> 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11"/>
      <c r="C88" s="112" t="s">
        <v>117</v>
      </c>
      <c r="D88" s="113" t="s">
        <v>57</v>
      </c>
      <c r="E88" s="113" t="s">
        <v>53</v>
      </c>
      <c r="F88" s="113" t="s">
        <v>54</v>
      </c>
      <c r="G88" s="113" t="s">
        <v>118</v>
      </c>
      <c r="H88" s="113" t="s">
        <v>119</v>
      </c>
      <c r="I88" s="113" t="s">
        <v>120</v>
      </c>
      <c r="J88" s="113" t="s">
        <v>106</v>
      </c>
      <c r="K88" s="114" t="s">
        <v>121</v>
      </c>
      <c r="L88" s="111"/>
      <c r="M88" s="56" t="s">
        <v>19</v>
      </c>
      <c r="N88" s="57" t="s">
        <v>42</v>
      </c>
      <c r="O88" s="57" t="s">
        <v>122</v>
      </c>
      <c r="P88" s="57" t="s">
        <v>123</v>
      </c>
      <c r="Q88" s="57" t="s">
        <v>124</v>
      </c>
      <c r="R88" s="57" t="s">
        <v>125</v>
      </c>
      <c r="S88" s="57" t="s">
        <v>126</v>
      </c>
      <c r="T88" s="58" t="s">
        <v>127</v>
      </c>
    </row>
    <row r="89" spans="2:65" s="1" customFormat="1" ht="22.9" customHeight="1">
      <c r="B89" s="32"/>
      <c r="C89" s="61" t="s">
        <v>128</v>
      </c>
      <c r="J89" s="115">
        <f>BK89</f>
        <v>0</v>
      </c>
      <c r="L89" s="32"/>
      <c r="M89" s="59"/>
      <c r="N89" s="50"/>
      <c r="O89" s="50"/>
      <c r="P89" s="116">
        <f>P90</f>
        <v>0</v>
      </c>
      <c r="Q89" s="50"/>
      <c r="R89" s="116">
        <f>R90</f>
        <v>0</v>
      </c>
      <c r="S89" s="50"/>
      <c r="T89" s="117">
        <f>T90</f>
        <v>0</v>
      </c>
      <c r="AT89" s="17" t="s">
        <v>71</v>
      </c>
      <c r="AU89" s="17" t="s">
        <v>107</v>
      </c>
      <c r="BK89" s="118">
        <f>BK90</f>
        <v>0</v>
      </c>
    </row>
    <row r="90" spans="2:65" s="11" customFormat="1" ht="25.9" customHeight="1">
      <c r="B90" s="119"/>
      <c r="D90" s="120" t="s">
        <v>71</v>
      </c>
      <c r="E90" s="121" t="s">
        <v>895</v>
      </c>
      <c r="F90" s="121" t="s">
        <v>91</v>
      </c>
      <c r="I90" s="122"/>
      <c r="J90" s="123">
        <f>BK90</f>
        <v>0</v>
      </c>
      <c r="L90" s="119"/>
      <c r="M90" s="124"/>
      <c r="P90" s="125">
        <f>P91+P114+P133</f>
        <v>0</v>
      </c>
      <c r="R90" s="125">
        <f>R91+R114+R133</f>
        <v>0</v>
      </c>
      <c r="T90" s="126">
        <f>T91+T114+T133</f>
        <v>0</v>
      </c>
      <c r="AR90" s="120" t="s">
        <v>170</v>
      </c>
      <c r="AT90" s="127" t="s">
        <v>71</v>
      </c>
      <c r="AU90" s="127" t="s">
        <v>72</v>
      </c>
      <c r="AY90" s="120" t="s">
        <v>131</v>
      </c>
      <c r="BK90" s="128">
        <f>BK91+BK114+BK133</f>
        <v>0</v>
      </c>
    </row>
    <row r="91" spans="2:65" s="11" customFormat="1" ht="22.9" customHeight="1">
      <c r="B91" s="119"/>
      <c r="D91" s="120" t="s">
        <v>71</v>
      </c>
      <c r="E91" s="129" t="s">
        <v>896</v>
      </c>
      <c r="F91" s="129" t="s">
        <v>897</v>
      </c>
      <c r="I91" s="122"/>
      <c r="J91" s="130">
        <f>BK91</f>
        <v>0</v>
      </c>
      <c r="L91" s="119"/>
      <c r="M91" s="124"/>
      <c r="P91" s="125">
        <f>SUM(P92:P113)</f>
        <v>0</v>
      </c>
      <c r="R91" s="125">
        <f>SUM(R92:R113)</f>
        <v>0</v>
      </c>
      <c r="T91" s="126">
        <f>SUM(T92:T113)</f>
        <v>0</v>
      </c>
      <c r="AR91" s="120" t="s">
        <v>170</v>
      </c>
      <c r="AT91" s="127" t="s">
        <v>71</v>
      </c>
      <c r="AU91" s="127" t="s">
        <v>79</v>
      </c>
      <c r="AY91" s="120" t="s">
        <v>131</v>
      </c>
      <c r="BK91" s="128">
        <f>SUM(BK92:BK113)</f>
        <v>0</v>
      </c>
    </row>
    <row r="92" spans="2:65" s="1" customFormat="1" ht="16.5" customHeight="1">
      <c r="B92" s="32"/>
      <c r="C92" s="131" t="s">
        <v>79</v>
      </c>
      <c r="D92" s="131" t="s">
        <v>133</v>
      </c>
      <c r="E92" s="132" t="s">
        <v>898</v>
      </c>
      <c r="F92" s="133" t="s">
        <v>899</v>
      </c>
      <c r="G92" s="134" t="s">
        <v>900</v>
      </c>
      <c r="H92" s="135">
        <v>1</v>
      </c>
      <c r="I92" s="136"/>
      <c r="J92" s="137">
        <f>ROUND(I92*H92,2)</f>
        <v>0</v>
      </c>
      <c r="K92" s="133" t="s">
        <v>19</v>
      </c>
      <c r="L92" s="32"/>
      <c r="M92" s="138" t="s">
        <v>19</v>
      </c>
      <c r="N92" s="139" t="s">
        <v>43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901</v>
      </c>
      <c r="AT92" s="142" t="s">
        <v>133</v>
      </c>
      <c r="AU92" s="142" t="s">
        <v>81</v>
      </c>
      <c r="AY92" s="17" t="s">
        <v>131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79</v>
      </c>
      <c r="BK92" s="143">
        <f>ROUND(I92*H92,2)</f>
        <v>0</v>
      </c>
      <c r="BL92" s="17" t="s">
        <v>901</v>
      </c>
      <c r="BM92" s="142" t="s">
        <v>902</v>
      </c>
    </row>
    <row r="93" spans="2:65" s="1" customFormat="1">
      <c r="B93" s="32"/>
      <c r="D93" s="144" t="s">
        <v>140</v>
      </c>
      <c r="F93" s="145" t="s">
        <v>903</v>
      </c>
      <c r="I93" s="146"/>
      <c r="L93" s="32"/>
      <c r="M93" s="147"/>
      <c r="T93" s="53"/>
      <c r="AT93" s="17" t="s">
        <v>140</v>
      </c>
      <c r="AU93" s="17" t="s">
        <v>81</v>
      </c>
    </row>
    <row r="94" spans="2:65" s="12" customFormat="1">
      <c r="B94" s="151"/>
      <c r="D94" s="144" t="s">
        <v>146</v>
      </c>
      <c r="E94" s="152" t="s">
        <v>19</v>
      </c>
      <c r="F94" s="153" t="s">
        <v>904</v>
      </c>
      <c r="H94" s="154">
        <v>1</v>
      </c>
      <c r="I94" s="155"/>
      <c r="L94" s="151"/>
      <c r="M94" s="156"/>
      <c r="T94" s="157"/>
      <c r="AT94" s="152" t="s">
        <v>146</v>
      </c>
      <c r="AU94" s="152" t="s">
        <v>81</v>
      </c>
      <c r="AV94" s="12" t="s">
        <v>81</v>
      </c>
      <c r="AW94" s="12" t="s">
        <v>33</v>
      </c>
      <c r="AX94" s="12" t="s">
        <v>79</v>
      </c>
      <c r="AY94" s="152" t="s">
        <v>131</v>
      </c>
    </row>
    <row r="95" spans="2:65" s="1" customFormat="1" ht="16.5" customHeight="1">
      <c r="B95" s="32"/>
      <c r="C95" s="131" t="s">
        <v>81</v>
      </c>
      <c r="D95" s="131" t="s">
        <v>133</v>
      </c>
      <c r="E95" s="132" t="s">
        <v>905</v>
      </c>
      <c r="F95" s="133" t="s">
        <v>906</v>
      </c>
      <c r="G95" s="134" t="s">
        <v>900</v>
      </c>
      <c r="H95" s="135">
        <v>1</v>
      </c>
      <c r="I95" s="136"/>
      <c r="J95" s="137">
        <f>ROUND(I95*H95,2)</f>
        <v>0</v>
      </c>
      <c r="K95" s="133" t="s">
        <v>19</v>
      </c>
      <c r="L95" s="32"/>
      <c r="M95" s="138" t="s">
        <v>19</v>
      </c>
      <c r="N95" s="139" t="s">
        <v>43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901</v>
      </c>
      <c r="AT95" s="142" t="s">
        <v>133</v>
      </c>
      <c r="AU95" s="142" t="s">
        <v>81</v>
      </c>
      <c r="AY95" s="17" t="s">
        <v>131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901</v>
      </c>
      <c r="BM95" s="142" t="s">
        <v>907</v>
      </c>
    </row>
    <row r="96" spans="2:65" s="1" customFormat="1">
      <c r="B96" s="32"/>
      <c r="D96" s="144" t="s">
        <v>140</v>
      </c>
      <c r="F96" s="145" t="s">
        <v>906</v>
      </c>
      <c r="I96" s="146"/>
      <c r="L96" s="32"/>
      <c r="M96" s="147"/>
      <c r="T96" s="53"/>
      <c r="AT96" s="17" t="s">
        <v>140</v>
      </c>
      <c r="AU96" s="17" t="s">
        <v>81</v>
      </c>
    </row>
    <row r="97" spans="2:65" s="12" customFormat="1">
      <c r="B97" s="151"/>
      <c r="D97" s="144" t="s">
        <v>146</v>
      </c>
      <c r="E97" s="152" t="s">
        <v>19</v>
      </c>
      <c r="F97" s="153" t="s">
        <v>908</v>
      </c>
      <c r="H97" s="154">
        <v>1</v>
      </c>
      <c r="I97" s="155"/>
      <c r="L97" s="151"/>
      <c r="M97" s="156"/>
      <c r="T97" s="157"/>
      <c r="AT97" s="152" t="s">
        <v>146</v>
      </c>
      <c r="AU97" s="152" t="s">
        <v>81</v>
      </c>
      <c r="AV97" s="12" t="s">
        <v>81</v>
      </c>
      <c r="AW97" s="12" t="s">
        <v>33</v>
      </c>
      <c r="AX97" s="12" t="s">
        <v>79</v>
      </c>
      <c r="AY97" s="152" t="s">
        <v>131</v>
      </c>
    </row>
    <row r="98" spans="2:65" s="1" customFormat="1" ht="16.5" customHeight="1">
      <c r="B98" s="32"/>
      <c r="C98" s="131" t="s">
        <v>154</v>
      </c>
      <c r="D98" s="131" t="s">
        <v>133</v>
      </c>
      <c r="E98" s="132" t="s">
        <v>909</v>
      </c>
      <c r="F98" s="133" t="s">
        <v>910</v>
      </c>
      <c r="G98" s="134" t="s">
        <v>900</v>
      </c>
      <c r="H98" s="135">
        <v>1</v>
      </c>
      <c r="I98" s="136"/>
      <c r="J98" s="137">
        <f>ROUND(I98*H98,2)</f>
        <v>0</v>
      </c>
      <c r="K98" s="133" t="s">
        <v>19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901</v>
      </c>
      <c r="AT98" s="142" t="s">
        <v>133</v>
      </c>
      <c r="AU98" s="142" t="s">
        <v>81</v>
      </c>
      <c r="AY98" s="17" t="s">
        <v>131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901</v>
      </c>
      <c r="BM98" s="142" t="s">
        <v>911</v>
      </c>
    </row>
    <row r="99" spans="2:65" s="1" customFormat="1">
      <c r="B99" s="32"/>
      <c r="D99" s="144" t="s">
        <v>140</v>
      </c>
      <c r="F99" s="145" t="s">
        <v>910</v>
      </c>
      <c r="I99" s="146"/>
      <c r="L99" s="32"/>
      <c r="M99" s="147"/>
      <c r="T99" s="53"/>
      <c r="AT99" s="17" t="s">
        <v>140</v>
      </c>
      <c r="AU99" s="17" t="s">
        <v>81</v>
      </c>
    </row>
    <row r="100" spans="2:65" s="12" customFormat="1">
      <c r="B100" s="151"/>
      <c r="D100" s="144" t="s">
        <v>146</v>
      </c>
      <c r="E100" s="152" t="s">
        <v>19</v>
      </c>
      <c r="F100" s="153" t="s">
        <v>912</v>
      </c>
      <c r="H100" s="154">
        <v>1</v>
      </c>
      <c r="I100" s="155"/>
      <c r="L100" s="151"/>
      <c r="M100" s="156"/>
      <c r="T100" s="157"/>
      <c r="AT100" s="152" t="s">
        <v>146</v>
      </c>
      <c r="AU100" s="152" t="s">
        <v>81</v>
      </c>
      <c r="AV100" s="12" t="s">
        <v>81</v>
      </c>
      <c r="AW100" s="12" t="s">
        <v>33</v>
      </c>
      <c r="AX100" s="12" t="s">
        <v>79</v>
      </c>
      <c r="AY100" s="152" t="s">
        <v>131</v>
      </c>
    </row>
    <row r="101" spans="2:65" s="1" customFormat="1" ht="16.5" customHeight="1">
      <c r="B101" s="32"/>
      <c r="C101" s="131" t="s">
        <v>138</v>
      </c>
      <c r="D101" s="131" t="s">
        <v>133</v>
      </c>
      <c r="E101" s="132" t="s">
        <v>913</v>
      </c>
      <c r="F101" s="133" t="s">
        <v>910</v>
      </c>
      <c r="G101" s="134" t="s">
        <v>900</v>
      </c>
      <c r="H101" s="135">
        <v>1</v>
      </c>
      <c r="I101" s="136"/>
      <c r="J101" s="137">
        <f>ROUND(I101*H101,2)</f>
        <v>0</v>
      </c>
      <c r="K101" s="133" t="s">
        <v>19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901</v>
      </c>
      <c r="AT101" s="142" t="s">
        <v>133</v>
      </c>
      <c r="AU101" s="142" t="s">
        <v>81</v>
      </c>
      <c r="AY101" s="17" t="s">
        <v>131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901</v>
      </c>
      <c r="BM101" s="142" t="s">
        <v>914</v>
      </c>
    </row>
    <row r="102" spans="2:65" s="1" customFormat="1">
      <c r="B102" s="32"/>
      <c r="D102" s="144" t="s">
        <v>140</v>
      </c>
      <c r="F102" s="145" t="s">
        <v>910</v>
      </c>
      <c r="I102" s="146"/>
      <c r="L102" s="32"/>
      <c r="M102" s="147"/>
      <c r="T102" s="53"/>
      <c r="AT102" s="17" t="s">
        <v>140</v>
      </c>
      <c r="AU102" s="17" t="s">
        <v>81</v>
      </c>
    </row>
    <row r="103" spans="2:65" s="12" customFormat="1">
      <c r="B103" s="151"/>
      <c r="D103" s="144" t="s">
        <v>146</v>
      </c>
      <c r="E103" s="152" t="s">
        <v>19</v>
      </c>
      <c r="F103" s="153" t="s">
        <v>915</v>
      </c>
      <c r="H103" s="154">
        <v>1</v>
      </c>
      <c r="I103" s="155"/>
      <c r="L103" s="151"/>
      <c r="M103" s="156"/>
      <c r="T103" s="157"/>
      <c r="AT103" s="152" t="s">
        <v>146</v>
      </c>
      <c r="AU103" s="152" t="s">
        <v>81</v>
      </c>
      <c r="AV103" s="12" t="s">
        <v>81</v>
      </c>
      <c r="AW103" s="12" t="s">
        <v>33</v>
      </c>
      <c r="AX103" s="12" t="s">
        <v>79</v>
      </c>
      <c r="AY103" s="152" t="s">
        <v>131</v>
      </c>
    </row>
    <row r="104" spans="2:65" s="1" customFormat="1" ht="16.5" customHeight="1">
      <c r="B104" s="32"/>
      <c r="C104" s="131" t="s">
        <v>170</v>
      </c>
      <c r="D104" s="131" t="s">
        <v>133</v>
      </c>
      <c r="E104" s="132" t="s">
        <v>916</v>
      </c>
      <c r="F104" s="133" t="s">
        <v>917</v>
      </c>
      <c r="G104" s="134" t="s">
        <v>900</v>
      </c>
      <c r="H104" s="135">
        <v>1</v>
      </c>
      <c r="I104" s="136"/>
      <c r="J104" s="137">
        <f>ROUND(I104*H104,2)</f>
        <v>0</v>
      </c>
      <c r="K104" s="133" t="s">
        <v>19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901</v>
      </c>
      <c r="AT104" s="142" t="s">
        <v>133</v>
      </c>
      <c r="AU104" s="142" t="s">
        <v>81</v>
      </c>
      <c r="AY104" s="17" t="s">
        <v>131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901</v>
      </c>
      <c r="BM104" s="142" t="s">
        <v>918</v>
      </c>
    </row>
    <row r="105" spans="2:65" s="1" customFormat="1">
      <c r="B105" s="32"/>
      <c r="D105" s="144" t="s">
        <v>140</v>
      </c>
      <c r="F105" s="145" t="s">
        <v>917</v>
      </c>
      <c r="I105" s="146"/>
      <c r="L105" s="32"/>
      <c r="M105" s="147"/>
      <c r="T105" s="53"/>
      <c r="AT105" s="17" t="s">
        <v>140</v>
      </c>
      <c r="AU105" s="17" t="s">
        <v>81</v>
      </c>
    </row>
    <row r="106" spans="2:65" s="14" customFormat="1">
      <c r="B106" s="175"/>
      <c r="D106" s="144" t="s">
        <v>146</v>
      </c>
      <c r="E106" s="176" t="s">
        <v>19</v>
      </c>
      <c r="F106" s="177" t="s">
        <v>919</v>
      </c>
      <c r="H106" s="176" t="s">
        <v>19</v>
      </c>
      <c r="I106" s="178"/>
      <c r="L106" s="175"/>
      <c r="M106" s="179"/>
      <c r="T106" s="180"/>
      <c r="AT106" s="176" t="s">
        <v>146</v>
      </c>
      <c r="AU106" s="176" t="s">
        <v>81</v>
      </c>
      <c r="AV106" s="14" t="s">
        <v>79</v>
      </c>
      <c r="AW106" s="14" t="s">
        <v>33</v>
      </c>
      <c r="AX106" s="14" t="s">
        <v>72</v>
      </c>
      <c r="AY106" s="176" t="s">
        <v>131</v>
      </c>
    </row>
    <row r="107" spans="2:65" s="12" customFormat="1">
      <c r="B107" s="151"/>
      <c r="D107" s="144" t="s">
        <v>146</v>
      </c>
      <c r="E107" s="152" t="s">
        <v>19</v>
      </c>
      <c r="F107" s="153" t="s">
        <v>920</v>
      </c>
      <c r="H107" s="154">
        <v>1</v>
      </c>
      <c r="I107" s="155"/>
      <c r="L107" s="151"/>
      <c r="M107" s="156"/>
      <c r="T107" s="157"/>
      <c r="AT107" s="152" t="s">
        <v>146</v>
      </c>
      <c r="AU107" s="152" t="s">
        <v>81</v>
      </c>
      <c r="AV107" s="12" t="s">
        <v>81</v>
      </c>
      <c r="AW107" s="12" t="s">
        <v>33</v>
      </c>
      <c r="AX107" s="12" t="s">
        <v>79</v>
      </c>
      <c r="AY107" s="152" t="s">
        <v>131</v>
      </c>
    </row>
    <row r="108" spans="2:65" s="1" customFormat="1" ht="16.5" customHeight="1">
      <c r="B108" s="32"/>
      <c r="C108" s="131" t="s">
        <v>179</v>
      </c>
      <c r="D108" s="131" t="s">
        <v>133</v>
      </c>
      <c r="E108" s="132" t="s">
        <v>921</v>
      </c>
      <c r="F108" s="133" t="s">
        <v>917</v>
      </c>
      <c r="G108" s="134" t="s">
        <v>900</v>
      </c>
      <c r="H108" s="135">
        <v>1</v>
      </c>
      <c r="I108" s="136"/>
      <c r="J108" s="137">
        <f>ROUND(I108*H108,2)</f>
        <v>0</v>
      </c>
      <c r="K108" s="133" t="s">
        <v>19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901</v>
      </c>
      <c r="AT108" s="142" t="s">
        <v>133</v>
      </c>
      <c r="AU108" s="142" t="s">
        <v>81</v>
      </c>
      <c r="AY108" s="17" t="s">
        <v>131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901</v>
      </c>
      <c r="BM108" s="142" t="s">
        <v>922</v>
      </c>
    </row>
    <row r="109" spans="2:65" s="1" customFormat="1">
      <c r="B109" s="32"/>
      <c r="D109" s="144" t="s">
        <v>140</v>
      </c>
      <c r="F109" s="145" t="s">
        <v>917</v>
      </c>
      <c r="I109" s="146"/>
      <c r="L109" s="32"/>
      <c r="M109" s="147"/>
      <c r="T109" s="53"/>
      <c r="AT109" s="17" t="s">
        <v>140</v>
      </c>
      <c r="AU109" s="17" t="s">
        <v>81</v>
      </c>
    </row>
    <row r="110" spans="2:65" s="12" customFormat="1">
      <c r="B110" s="151"/>
      <c r="D110" s="144" t="s">
        <v>146</v>
      </c>
      <c r="E110" s="152" t="s">
        <v>19</v>
      </c>
      <c r="F110" s="153" t="s">
        <v>923</v>
      </c>
      <c r="H110" s="154">
        <v>1</v>
      </c>
      <c r="I110" s="155"/>
      <c r="L110" s="151"/>
      <c r="M110" s="156"/>
      <c r="T110" s="157"/>
      <c r="AT110" s="152" t="s">
        <v>146</v>
      </c>
      <c r="AU110" s="152" t="s">
        <v>81</v>
      </c>
      <c r="AV110" s="12" t="s">
        <v>81</v>
      </c>
      <c r="AW110" s="12" t="s">
        <v>33</v>
      </c>
      <c r="AX110" s="12" t="s">
        <v>79</v>
      </c>
      <c r="AY110" s="152" t="s">
        <v>131</v>
      </c>
    </row>
    <row r="111" spans="2:65" s="1" customFormat="1" ht="24.2" customHeight="1">
      <c r="B111" s="32"/>
      <c r="C111" s="131" t="s">
        <v>188</v>
      </c>
      <c r="D111" s="131" t="s">
        <v>133</v>
      </c>
      <c r="E111" s="132" t="s">
        <v>924</v>
      </c>
      <c r="F111" s="133" t="s">
        <v>925</v>
      </c>
      <c r="G111" s="134" t="s">
        <v>900</v>
      </c>
      <c r="H111" s="135">
        <v>1</v>
      </c>
      <c r="I111" s="136"/>
      <c r="J111" s="137">
        <f>ROUND(I111*H111,2)</f>
        <v>0</v>
      </c>
      <c r="K111" s="133" t="s">
        <v>19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901</v>
      </c>
      <c r="AT111" s="142" t="s">
        <v>133</v>
      </c>
      <c r="AU111" s="142" t="s">
        <v>81</v>
      </c>
      <c r="AY111" s="17" t="s">
        <v>131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901</v>
      </c>
      <c r="BM111" s="142" t="s">
        <v>926</v>
      </c>
    </row>
    <row r="112" spans="2:65" s="1" customFormat="1">
      <c r="B112" s="32"/>
      <c r="D112" s="144" t="s">
        <v>140</v>
      </c>
      <c r="F112" s="145" t="s">
        <v>925</v>
      </c>
      <c r="I112" s="146"/>
      <c r="L112" s="32"/>
      <c r="M112" s="147"/>
      <c r="T112" s="53"/>
      <c r="AT112" s="17" t="s">
        <v>140</v>
      </c>
      <c r="AU112" s="17" t="s">
        <v>81</v>
      </c>
    </row>
    <row r="113" spans="2:65" s="12" customFormat="1">
      <c r="B113" s="151"/>
      <c r="D113" s="144" t="s">
        <v>146</v>
      </c>
      <c r="E113" s="152" t="s">
        <v>19</v>
      </c>
      <c r="F113" s="153" t="s">
        <v>927</v>
      </c>
      <c r="H113" s="154">
        <v>1</v>
      </c>
      <c r="I113" s="155"/>
      <c r="L113" s="151"/>
      <c r="M113" s="156"/>
      <c r="T113" s="157"/>
      <c r="AT113" s="152" t="s">
        <v>146</v>
      </c>
      <c r="AU113" s="152" t="s">
        <v>81</v>
      </c>
      <c r="AV113" s="12" t="s">
        <v>81</v>
      </c>
      <c r="AW113" s="12" t="s">
        <v>33</v>
      </c>
      <c r="AX113" s="12" t="s">
        <v>79</v>
      </c>
      <c r="AY113" s="152" t="s">
        <v>131</v>
      </c>
    </row>
    <row r="114" spans="2:65" s="11" customFormat="1" ht="22.9" customHeight="1">
      <c r="B114" s="119"/>
      <c r="D114" s="120" t="s">
        <v>71</v>
      </c>
      <c r="E114" s="129" t="s">
        <v>928</v>
      </c>
      <c r="F114" s="129" t="s">
        <v>929</v>
      </c>
      <c r="I114" s="122"/>
      <c r="J114" s="130">
        <f>BK114</f>
        <v>0</v>
      </c>
      <c r="L114" s="119"/>
      <c r="M114" s="124"/>
      <c r="P114" s="125">
        <f>SUM(P115:P132)</f>
        <v>0</v>
      </c>
      <c r="R114" s="125">
        <f>SUM(R115:R132)</f>
        <v>0</v>
      </c>
      <c r="T114" s="126">
        <f>SUM(T115:T132)</f>
        <v>0</v>
      </c>
      <c r="AR114" s="120" t="s">
        <v>170</v>
      </c>
      <c r="AT114" s="127" t="s">
        <v>71</v>
      </c>
      <c r="AU114" s="127" t="s">
        <v>79</v>
      </c>
      <c r="AY114" s="120" t="s">
        <v>131</v>
      </c>
      <c r="BK114" s="128">
        <f>SUM(BK115:BK132)</f>
        <v>0</v>
      </c>
    </row>
    <row r="115" spans="2:65" s="1" customFormat="1" ht="16.5" customHeight="1">
      <c r="B115" s="32"/>
      <c r="C115" s="131" t="s">
        <v>193</v>
      </c>
      <c r="D115" s="131" t="s">
        <v>133</v>
      </c>
      <c r="E115" s="132" t="s">
        <v>930</v>
      </c>
      <c r="F115" s="133" t="s">
        <v>931</v>
      </c>
      <c r="G115" s="134" t="s">
        <v>900</v>
      </c>
      <c r="H115" s="135">
        <v>1</v>
      </c>
      <c r="I115" s="136"/>
      <c r="J115" s="137">
        <f>ROUND(I115*H115,2)</f>
        <v>0</v>
      </c>
      <c r="K115" s="133" t="s">
        <v>19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901</v>
      </c>
      <c r="AT115" s="142" t="s">
        <v>133</v>
      </c>
      <c r="AU115" s="142" t="s">
        <v>81</v>
      </c>
      <c r="AY115" s="17" t="s">
        <v>131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901</v>
      </c>
      <c r="BM115" s="142" t="s">
        <v>932</v>
      </c>
    </row>
    <row r="116" spans="2:65" s="1" customFormat="1">
      <c r="B116" s="32"/>
      <c r="D116" s="144" t="s">
        <v>140</v>
      </c>
      <c r="F116" s="145" t="s">
        <v>931</v>
      </c>
      <c r="I116" s="146"/>
      <c r="L116" s="32"/>
      <c r="M116" s="147"/>
      <c r="T116" s="53"/>
      <c r="AT116" s="17" t="s">
        <v>140</v>
      </c>
      <c r="AU116" s="17" t="s">
        <v>81</v>
      </c>
    </row>
    <row r="117" spans="2:65" s="14" customFormat="1">
      <c r="B117" s="175"/>
      <c r="D117" s="144" t="s">
        <v>146</v>
      </c>
      <c r="E117" s="176" t="s">
        <v>19</v>
      </c>
      <c r="F117" s="177" t="s">
        <v>933</v>
      </c>
      <c r="H117" s="176" t="s">
        <v>19</v>
      </c>
      <c r="I117" s="178"/>
      <c r="L117" s="175"/>
      <c r="M117" s="179"/>
      <c r="T117" s="180"/>
      <c r="AT117" s="176" t="s">
        <v>146</v>
      </c>
      <c r="AU117" s="176" t="s">
        <v>81</v>
      </c>
      <c r="AV117" s="14" t="s">
        <v>79</v>
      </c>
      <c r="AW117" s="14" t="s">
        <v>33</v>
      </c>
      <c r="AX117" s="14" t="s">
        <v>72</v>
      </c>
      <c r="AY117" s="176" t="s">
        <v>131</v>
      </c>
    </row>
    <row r="118" spans="2:65" s="14" customFormat="1">
      <c r="B118" s="175"/>
      <c r="D118" s="144" t="s">
        <v>146</v>
      </c>
      <c r="E118" s="176" t="s">
        <v>19</v>
      </c>
      <c r="F118" s="177" t="s">
        <v>934</v>
      </c>
      <c r="H118" s="176" t="s">
        <v>19</v>
      </c>
      <c r="I118" s="178"/>
      <c r="L118" s="175"/>
      <c r="M118" s="179"/>
      <c r="T118" s="180"/>
      <c r="AT118" s="176" t="s">
        <v>146</v>
      </c>
      <c r="AU118" s="176" t="s">
        <v>81</v>
      </c>
      <c r="AV118" s="14" t="s">
        <v>79</v>
      </c>
      <c r="AW118" s="14" t="s">
        <v>33</v>
      </c>
      <c r="AX118" s="14" t="s">
        <v>72</v>
      </c>
      <c r="AY118" s="176" t="s">
        <v>131</v>
      </c>
    </row>
    <row r="119" spans="2:65" s="12" customFormat="1">
      <c r="B119" s="151"/>
      <c r="D119" s="144" t="s">
        <v>146</v>
      </c>
      <c r="E119" s="152" t="s">
        <v>19</v>
      </c>
      <c r="F119" s="153" t="s">
        <v>79</v>
      </c>
      <c r="H119" s="154">
        <v>1</v>
      </c>
      <c r="I119" s="155"/>
      <c r="L119" s="151"/>
      <c r="M119" s="156"/>
      <c r="T119" s="157"/>
      <c r="AT119" s="152" t="s">
        <v>146</v>
      </c>
      <c r="AU119" s="152" t="s">
        <v>81</v>
      </c>
      <c r="AV119" s="12" t="s">
        <v>81</v>
      </c>
      <c r="AW119" s="12" t="s">
        <v>33</v>
      </c>
      <c r="AX119" s="12" t="s">
        <v>79</v>
      </c>
      <c r="AY119" s="152" t="s">
        <v>131</v>
      </c>
    </row>
    <row r="120" spans="2:65" s="1" customFormat="1" ht="16.5" customHeight="1">
      <c r="B120" s="32"/>
      <c r="C120" s="131" t="s">
        <v>204</v>
      </c>
      <c r="D120" s="131" t="s">
        <v>133</v>
      </c>
      <c r="E120" s="132" t="s">
        <v>935</v>
      </c>
      <c r="F120" s="133" t="s">
        <v>936</v>
      </c>
      <c r="G120" s="134" t="s">
        <v>900</v>
      </c>
      <c r="H120" s="135">
        <v>1</v>
      </c>
      <c r="I120" s="136"/>
      <c r="J120" s="137">
        <f>ROUND(I120*H120,2)</f>
        <v>0</v>
      </c>
      <c r="K120" s="133" t="s">
        <v>19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901</v>
      </c>
      <c r="AT120" s="142" t="s">
        <v>133</v>
      </c>
      <c r="AU120" s="142" t="s">
        <v>81</v>
      </c>
      <c r="AY120" s="17" t="s">
        <v>131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901</v>
      </c>
      <c r="BM120" s="142" t="s">
        <v>937</v>
      </c>
    </row>
    <row r="121" spans="2:65" s="1" customFormat="1">
      <c r="B121" s="32"/>
      <c r="D121" s="144" t="s">
        <v>140</v>
      </c>
      <c r="F121" s="145" t="s">
        <v>936</v>
      </c>
      <c r="I121" s="146"/>
      <c r="L121" s="32"/>
      <c r="M121" s="147"/>
      <c r="T121" s="53"/>
      <c r="AT121" s="17" t="s">
        <v>140</v>
      </c>
      <c r="AU121" s="17" t="s">
        <v>81</v>
      </c>
    </row>
    <row r="122" spans="2:65" s="14" customFormat="1" ht="22.5">
      <c r="B122" s="175"/>
      <c r="D122" s="144" t="s">
        <v>146</v>
      </c>
      <c r="E122" s="176" t="s">
        <v>19</v>
      </c>
      <c r="F122" s="177" t="s">
        <v>938</v>
      </c>
      <c r="H122" s="176" t="s">
        <v>19</v>
      </c>
      <c r="I122" s="178"/>
      <c r="L122" s="175"/>
      <c r="M122" s="179"/>
      <c r="T122" s="180"/>
      <c r="AT122" s="176" t="s">
        <v>146</v>
      </c>
      <c r="AU122" s="176" t="s">
        <v>81</v>
      </c>
      <c r="AV122" s="14" t="s">
        <v>79</v>
      </c>
      <c r="AW122" s="14" t="s">
        <v>33</v>
      </c>
      <c r="AX122" s="14" t="s">
        <v>72</v>
      </c>
      <c r="AY122" s="176" t="s">
        <v>131</v>
      </c>
    </row>
    <row r="123" spans="2:65" s="14" customFormat="1">
      <c r="B123" s="175"/>
      <c r="D123" s="144" t="s">
        <v>146</v>
      </c>
      <c r="E123" s="176" t="s">
        <v>19</v>
      </c>
      <c r="F123" s="177" t="s">
        <v>939</v>
      </c>
      <c r="H123" s="176" t="s">
        <v>19</v>
      </c>
      <c r="I123" s="178"/>
      <c r="L123" s="175"/>
      <c r="M123" s="179"/>
      <c r="T123" s="180"/>
      <c r="AT123" s="176" t="s">
        <v>146</v>
      </c>
      <c r="AU123" s="176" t="s">
        <v>81</v>
      </c>
      <c r="AV123" s="14" t="s">
        <v>79</v>
      </c>
      <c r="AW123" s="14" t="s">
        <v>33</v>
      </c>
      <c r="AX123" s="14" t="s">
        <v>72</v>
      </c>
      <c r="AY123" s="176" t="s">
        <v>131</v>
      </c>
    </row>
    <row r="124" spans="2:65" s="12" customFormat="1">
      <c r="B124" s="151"/>
      <c r="D124" s="144" t="s">
        <v>146</v>
      </c>
      <c r="E124" s="152" t="s">
        <v>19</v>
      </c>
      <c r="F124" s="153" t="s">
        <v>79</v>
      </c>
      <c r="H124" s="154">
        <v>1</v>
      </c>
      <c r="I124" s="155"/>
      <c r="L124" s="151"/>
      <c r="M124" s="156"/>
      <c r="T124" s="157"/>
      <c r="AT124" s="152" t="s">
        <v>146</v>
      </c>
      <c r="AU124" s="152" t="s">
        <v>81</v>
      </c>
      <c r="AV124" s="12" t="s">
        <v>81</v>
      </c>
      <c r="AW124" s="12" t="s">
        <v>33</v>
      </c>
      <c r="AX124" s="12" t="s">
        <v>79</v>
      </c>
      <c r="AY124" s="152" t="s">
        <v>131</v>
      </c>
    </row>
    <row r="125" spans="2:65" s="1" customFormat="1" ht="16.5" customHeight="1">
      <c r="B125" s="32"/>
      <c r="C125" s="131" t="s">
        <v>212</v>
      </c>
      <c r="D125" s="131" t="s">
        <v>133</v>
      </c>
      <c r="E125" s="132" t="s">
        <v>940</v>
      </c>
      <c r="F125" s="133" t="s">
        <v>941</v>
      </c>
      <c r="G125" s="134" t="s">
        <v>900</v>
      </c>
      <c r="H125" s="135">
        <v>1</v>
      </c>
      <c r="I125" s="136"/>
      <c r="J125" s="137">
        <f>ROUND(I125*H125,2)</f>
        <v>0</v>
      </c>
      <c r="K125" s="133" t="s">
        <v>19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901</v>
      </c>
      <c r="AT125" s="142" t="s">
        <v>133</v>
      </c>
      <c r="AU125" s="142" t="s">
        <v>81</v>
      </c>
      <c r="AY125" s="17" t="s">
        <v>131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901</v>
      </c>
      <c r="BM125" s="142" t="s">
        <v>942</v>
      </c>
    </row>
    <row r="126" spans="2:65" s="1" customFormat="1">
      <c r="B126" s="32"/>
      <c r="D126" s="144" t="s">
        <v>140</v>
      </c>
      <c r="F126" s="145" t="s">
        <v>941</v>
      </c>
      <c r="I126" s="146"/>
      <c r="L126" s="32"/>
      <c r="M126" s="147"/>
      <c r="T126" s="53"/>
      <c r="AT126" s="17" t="s">
        <v>140</v>
      </c>
      <c r="AU126" s="17" t="s">
        <v>81</v>
      </c>
    </row>
    <row r="127" spans="2:65" s="12" customFormat="1">
      <c r="B127" s="151"/>
      <c r="D127" s="144" t="s">
        <v>146</v>
      </c>
      <c r="E127" s="152" t="s">
        <v>19</v>
      </c>
      <c r="F127" s="153" t="s">
        <v>943</v>
      </c>
      <c r="H127" s="154">
        <v>1</v>
      </c>
      <c r="I127" s="155"/>
      <c r="L127" s="151"/>
      <c r="M127" s="156"/>
      <c r="T127" s="157"/>
      <c r="AT127" s="152" t="s">
        <v>146</v>
      </c>
      <c r="AU127" s="152" t="s">
        <v>81</v>
      </c>
      <c r="AV127" s="12" t="s">
        <v>81</v>
      </c>
      <c r="AW127" s="12" t="s">
        <v>33</v>
      </c>
      <c r="AX127" s="12" t="s">
        <v>79</v>
      </c>
      <c r="AY127" s="152" t="s">
        <v>131</v>
      </c>
    </row>
    <row r="128" spans="2:65" s="1" customFormat="1" ht="16.5" customHeight="1">
      <c r="B128" s="32"/>
      <c r="C128" s="131" t="s">
        <v>219</v>
      </c>
      <c r="D128" s="131" t="s">
        <v>133</v>
      </c>
      <c r="E128" s="132" t="s">
        <v>944</v>
      </c>
      <c r="F128" s="133" t="s">
        <v>945</v>
      </c>
      <c r="G128" s="134" t="s">
        <v>900</v>
      </c>
      <c r="H128" s="135">
        <v>1</v>
      </c>
      <c r="I128" s="136"/>
      <c r="J128" s="137">
        <f>ROUND(I128*H128,2)</f>
        <v>0</v>
      </c>
      <c r="K128" s="133" t="s">
        <v>19</v>
      </c>
      <c r="L128" s="32"/>
      <c r="M128" s="138" t="s">
        <v>19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901</v>
      </c>
      <c r="AT128" s="142" t="s">
        <v>133</v>
      </c>
      <c r="AU128" s="142" t="s">
        <v>81</v>
      </c>
      <c r="AY128" s="17" t="s">
        <v>131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901</v>
      </c>
      <c r="BM128" s="142" t="s">
        <v>946</v>
      </c>
    </row>
    <row r="129" spans="2:65" s="1" customFormat="1">
      <c r="B129" s="32"/>
      <c r="D129" s="144" t="s">
        <v>140</v>
      </c>
      <c r="F129" s="145" t="s">
        <v>945</v>
      </c>
      <c r="I129" s="146"/>
      <c r="L129" s="32"/>
      <c r="M129" s="147"/>
      <c r="T129" s="53"/>
      <c r="AT129" s="17" t="s">
        <v>140</v>
      </c>
      <c r="AU129" s="17" t="s">
        <v>81</v>
      </c>
    </row>
    <row r="130" spans="2:65" s="14" customFormat="1">
      <c r="B130" s="175"/>
      <c r="D130" s="144" t="s">
        <v>146</v>
      </c>
      <c r="E130" s="176" t="s">
        <v>19</v>
      </c>
      <c r="F130" s="177" t="s">
        <v>947</v>
      </c>
      <c r="H130" s="176" t="s">
        <v>19</v>
      </c>
      <c r="I130" s="178"/>
      <c r="L130" s="175"/>
      <c r="M130" s="179"/>
      <c r="T130" s="180"/>
      <c r="AT130" s="176" t="s">
        <v>146</v>
      </c>
      <c r="AU130" s="176" t="s">
        <v>81</v>
      </c>
      <c r="AV130" s="14" t="s">
        <v>79</v>
      </c>
      <c r="AW130" s="14" t="s">
        <v>33</v>
      </c>
      <c r="AX130" s="14" t="s">
        <v>72</v>
      </c>
      <c r="AY130" s="176" t="s">
        <v>131</v>
      </c>
    </row>
    <row r="131" spans="2:65" s="14" customFormat="1" ht="22.5">
      <c r="B131" s="175"/>
      <c r="D131" s="144" t="s">
        <v>146</v>
      </c>
      <c r="E131" s="176" t="s">
        <v>19</v>
      </c>
      <c r="F131" s="177" t="s">
        <v>948</v>
      </c>
      <c r="H131" s="176" t="s">
        <v>19</v>
      </c>
      <c r="I131" s="178"/>
      <c r="L131" s="175"/>
      <c r="M131" s="179"/>
      <c r="T131" s="180"/>
      <c r="AT131" s="176" t="s">
        <v>146</v>
      </c>
      <c r="AU131" s="176" t="s">
        <v>81</v>
      </c>
      <c r="AV131" s="14" t="s">
        <v>79</v>
      </c>
      <c r="AW131" s="14" t="s">
        <v>33</v>
      </c>
      <c r="AX131" s="14" t="s">
        <v>72</v>
      </c>
      <c r="AY131" s="176" t="s">
        <v>131</v>
      </c>
    </row>
    <row r="132" spans="2:65" s="12" customFormat="1">
      <c r="B132" s="151"/>
      <c r="D132" s="144" t="s">
        <v>146</v>
      </c>
      <c r="E132" s="152" t="s">
        <v>19</v>
      </c>
      <c r="F132" s="153" t="s">
        <v>79</v>
      </c>
      <c r="H132" s="154">
        <v>1</v>
      </c>
      <c r="I132" s="155"/>
      <c r="L132" s="151"/>
      <c r="M132" s="156"/>
      <c r="T132" s="157"/>
      <c r="AT132" s="152" t="s">
        <v>146</v>
      </c>
      <c r="AU132" s="152" t="s">
        <v>81</v>
      </c>
      <c r="AV132" s="12" t="s">
        <v>81</v>
      </c>
      <c r="AW132" s="12" t="s">
        <v>33</v>
      </c>
      <c r="AX132" s="12" t="s">
        <v>79</v>
      </c>
      <c r="AY132" s="152" t="s">
        <v>131</v>
      </c>
    </row>
    <row r="133" spans="2:65" s="11" customFormat="1" ht="22.9" customHeight="1">
      <c r="B133" s="119"/>
      <c r="D133" s="120" t="s">
        <v>71</v>
      </c>
      <c r="E133" s="129" t="s">
        <v>949</v>
      </c>
      <c r="F133" s="129" t="s">
        <v>950</v>
      </c>
      <c r="I133" s="122"/>
      <c r="J133" s="130">
        <f>BK133</f>
        <v>0</v>
      </c>
      <c r="L133" s="119"/>
      <c r="M133" s="124"/>
      <c r="P133" s="125">
        <f>SUM(P134:P139)</f>
        <v>0</v>
      </c>
      <c r="R133" s="125">
        <f>SUM(R134:R139)</f>
        <v>0</v>
      </c>
      <c r="T133" s="126">
        <f>SUM(T134:T139)</f>
        <v>0</v>
      </c>
      <c r="AR133" s="120" t="s">
        <v>170</v>
      </c>
      <c r="AT133" s="127" t="s">
        <v>71</v>
      </c>
      <c r="AU133" s="127" t="s">
        <v>79</v>
      </c>
      <c r="AY133" s="120" t="s">
        <v>131</v>
      </c>
      <c r="BK133" s="128">
        <f>SUM(BK134:BK139)</f>
        <v>0</v>
      </c>
    </row>
    <row r="134" spans="2:65" s="1" customFormat="1" ht="16.5" customHeight="1">
      <c r="B134" s="32"/>
      <c r="C134" s="131" t="s">
        <v>226</v>
      </c>
      <c r="D134" s="131" t="s">
        <v>133</v>
      </c>
      <c r="E134" s="132" t="s">
        <v>951</v>
      </c>
      <c r="F134" s="133" t="s">
        <v>952</v>
      </c>
      <c r="G134" s="134" t="s">
        <v>900</v>
      </c>
      <c r="H134" s="135">
        <v>1</v>
      </c>
      <c r="I134" s="136"/>
      <c r="J134" s="137">
        <f>ROUND(I134*H134,2)</f>
        <v>0</v>
      </c>
      <c r="K134" s="133" t="s">
        <v>19</v>
      </c>
      <c r="L134" s="32"/>
      <c r="M134" s="138" t="s">
        <v>19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901</v>
      </c>
      <c r="AT134" s="142" t="s">
        <v>133</v>
      </c>
      <c r="AU134" s="142" t="s">
        <v>81</v>
      </c>
      <c r="AY134" s="17" t="s">
        <v>131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901</v>
      </c>
      <c r="BM134" s="142" t="s">
        <v>953</v>
      </c>
    </row>
    <row r="135" spans="2:65" s="1" customFormat="1">
      <c r="B135" s="32"/>
      <c r="D135" s="144" t="s">
        <v>140</v>
      </c>
      <c r="F135" s="145" t="s">
        <v>952</v>
      </c>
      <c r="I135" s="146"/>
      <c r="L135" s="32"/>
      <c r="M135" s="147"/>
      <c r="T135" s="53"/>
      <c r="AT135" s="17" t="s">
        <v>140</v>
      </c>
      <c r="AU135" s="17" t="s">
        <v>81</v>
      </c>
    </row>
    <row r="136" spans="2:65" s="12" customFormat="1">
      <c r="B136" s="151"/>
      <c r="D136" s="144" t="s">
        <v>146</v>
      </c>
      <c r="E136" s="152" t="s">
        <v>19</v>
      </c>
      <c r="F136" s="153" t="s">
        <v>954</v>
      </c>
      <c r="H136" s="154">
        <v>1</v>
      </c>
      <c r="I136" s="155"/>
      <c r="L136" s="151"/>
      <c r="M136" s="156"/>
      <c r="T136" s="157"/>
      <c r="AT136" s="152" t="s">
        <v>146</v>
      </c>
      <c r="AU136" s="152" t="s">
        <v>81</v>
      </c>
      <c r="AV136" s="12" t="s">
        <v>81</v>
      </c>
      <c r="AW136" s="12" t="s">
        <v>33</v>
      </c>
      <c r="AX136" s="12" t="s">
        <v>79</v>
      </c>
      <c r="AY136" s="152" t="s">
        <v>131</v>
      </c>
    </row>
    <row r="137" spans="2:65" s="1" customFormat="1" ht="16.5" customHeight="1">
      <c r="B137" s="32"/>
      <c r="C137" s="131" t="s">
        <v>233</v>
      </c>
      <c r="D137" s="131" t="s">
        <v>133</v>
      </c>
      <c r="E137" s="132" t="s">
        <v>955</v>
      </c>
      <c r="F137" s="133" t="s">
        <v>952</v>
      </c>
      <c r="G137" s="134" t="s">
        <v>900</v>
      </c>
      <c r="H137" s="135">
        <v>1</v>
      </c>
      <c r="I137" s="136"/>
      <c r="J137" s="137">
        <f>ROUND(I137*H137,2)</f>
        <v>0</v>
      </c>
      <c r="K137" s="133" t="s">
        <v>19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901</v>
      </c>
      <c r="AT137" s="142" t="s">
        <v>133</v>
      </c>
      <c r="AU137" s="142" t="s">
        <v>81</v>
      </c>
      <c r="AY137" s="17" t="s">
        <v>131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901</v>
      </c>
      <c r="BM137" s="142" t="s">
        <v>956</v>
      </c>
    </row>
    <row r="138" spans="2:65" s="1" customFormat="1">
      <c r="B138" s="32"/>
      <c r="D138" s="144" t="s">
        <v>140</v>
      </c>
      <c r="F138" s="145" t="s">
        <v>952</v>
      </c>
      <c r="I138" s="146"/>
      <c r="L138" s="32"/>
      <c r="M138" s="147"/>
      <c r="T138" s="53"/>
      <c r="AT138" s="17" t="s">
        <v>140</v>
      </c>
      <c r="AU138" s="17" t="s">
        <v>81</v>
      </c>
    </row>
    <row r="139" spans="2:65" s="12" customFormat="1">
      <c r="B139" s="151"/>
      <c r="D139" s="144" t="s">
        <v>146</v>
      </c>
      <c r="E139" s="152" t="s">
        <v>19</v>
      </c>
      <c r="F139" s="153" t="s">
        <v>957</v>
      </c>
      <c r="H139" s="154">
        <v>1</v>
      </c>
      <c r="I139" s="155"/>
      <c r="L139" s="151"/>
      <c r="M139" s="184"/>
      <c r="N139" s="185"/>
      <c r="O139" s="185"/>
      <c r="P139" s="185"/>
      <c r="Q139" s="185"/>
      <c r="R139" s="185"/>
      <c r="S139" s="185"/>
      <c r="T139" s="186"/>
      <c r="AT139" s="152" t="s">
        <v>146</v>
      </c>
      <c r="AU139" s="152" t="s">
        <v>81</v>
      </c>
      <c r="AV139" s="12" t="s">
        <v>81</v>
      </c>
      <c r="AW139" s="12" t="s">
        <v>33</v>
      </c>
      <c r="AX139" s="12" t="s">
        <v>79</v>
      </c>
      <c r="AY139" s="152" t="s">
        <v>131</v>
      </c>
    </row>
    <row r="140" spans="2:65" s="1" customFormat="1" ht="6.95" customHeight="1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32"/>
    </row>
  </sheetData>
  <sheetProtection algorithmName="SHA-512" hashValue="RvKzfiyGzLFsddqi0y7SZvuLUr6Lo+oMu4OHwhYNelDeOS424QiH0Vh+fnnSGWlbtJwHuS6/S/dF6t5B2cdsfA==" saltValue="nA6DVMVCiKt28/S8QUT8FK85JmoeVRPgEAv2L2hd7GOW9hAWrS0PbgWxYwJwO9SZEQiUJawZBv25cUVm1pzB6g==" spinCount="100000" sheet="1" objects="1" scenarios="1" formatColumns="0" formatRows="0" autoFilter="0"/>
  <autoFilter ref="C88:K139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99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Rekonstrukce ul. Nádražní, Bystřice pod Hostýnem</v>
      </c>
      <c r="F7" s="309"/>
      <c r="G7" s="309"/>
      <c r="H7" s="309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308" t="s">
        <v>958</v>
      </c>
      <c r="F9" s="307"/>
      <c r="G9" s="307"/>
      <c r="H9" s="307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298" t="s">
        <v>958</v>
      </c>
      <c r="F11" s="307"/>
      <c r="G11" s="307"/>
      <c r="H11" s="30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6. 3. 2023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77"/>
      <c r="G20" s="277"/>
      <c r="H20" s="27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81" t="s">
        <v>19</v>
      </c>
      <c r="F29" s="281"/>
      <c r="G29" s="281"/>
      <c r="H29" s="281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ROUND((SUM(BE87:BE115)),  2)</f>
        <v>0</v>
      </c>
      <c r="I35" s="93">
        <v>0.21</v>
      </c>
      <c r="J35" s="83">
        <f>ROUND(((SUM(BE87:BE115))*I35),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ROUND((SUM(BF87:BF115)),  2)</f>
        <v>0</v>
      </c>
      <c r="I36" s="93">
        <v>0.15</v>
      </c>
      <c r="J36" s="83">
        <f>ROUND(((SUM(BF87:BF115))*I36),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ROUND((SUM(BG87:BG115)),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ROUND((SUM(BH87:BH115)),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ROUND((SUM(BI87:BI115)),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104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8" t="str">
        <f>E7</f>
        <v>Rekonstrukce ul. Nádražní, Bystřice pod Hostýnem</v>
      </c>
      <c r="F50" s="309"/>
      <c r="G50" s="309"/>
      <c r="H50" s="309"/>
      <c r="L50" s="32"/>
    </row>
    <row r="51" spans="2:47" ht="12" customHeight="1">
      <c r="B51" s="20"/>
      <c r="C51" s="27" t="s">
        <v>100</v>
      </c>
      <c r="L51" s="20"/>
    </row>
    <row r="52" spans="2:47" s="1" customFormat="1" ht="16.5" customHeight="1">
      <c r="B52" s="32"/>
      <c r="E52" s="308" t="s">
        <v>958</v>
      </c>
      <c r="F52" s="307"/>
      <c r="G52" s="307"/>
      <c r="H52" s="307"/>
      <c r="L52" s="32"/>
    </row>
    <row r="53" spans="2:47" s="1" customFormat="1" ht="12" customHeight="1">
      <c r="B53" s="32"/>
      <c r="C53" s="27" t="s">
        <v>102</v>
      </c>
      <c r="L53" s="32"/>
    </row>
    <row r="54" spans="2:47" s="1" customFormat="1" ht="16.5" customHeight="1">
      <c r="B54" s="32"/>
      <c r="E54" s="298" t="str">
        <f>E11</f>
        <v>SO 401 - Osvětlení přechodu pro chodce</v>
      </c>
      <c r="F54" s="307"/>
      <c r="G54" s="307"/>
      <c r="H54" s="30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6. 3. 2023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Bystřice pod Hostýnem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105</v>
      </c>
      <c r="D61" s="94"/>
      <c r="E61" s="94"/>
      <c r="F61" s="94"/>
      <c r="G61" s="94"/>
      <c r="H61" s="94"/>
      <c r="I61" s="94"/>
      <c r="J61" s="101" t="s">
        <v>106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J87</f>
        <v>0</v>
      </c>
      <c r="L63" s="32"/>
      <c r="AU63" s="17" t="s">
        <v>107</v>
      </c>
    </row>
    <row r="64" spans="2:47" s="8" customFormat="1" ht="24.95" customHeight="1">
      <c r="B64" s="103"/>
      <c r="D64" s="104" t="s">
        <v>959</v>
      </c>
      <c r="E64" s="105"/>
      <c r="F64" s="105"/>
      <c r="G64" s="105"/>
      <c r="H64" s="105"/>
      <c r="I64" s="105"/>
      <c r="J64" s="106">
        <f>J88</f>
        <v>0</v>
      </c>
      <c r="L64" s="103"/>
    </row>
    <row r="65" spans="2:12" s="9" customFormat="1" ht="19.899999999999999" customHeight="1">
      <c r="B65" s="107"/>
      <c r="D65" s="108" t="s">
        <v>960</v>
      </c>
      <c r="E65" s="109"/>
      <c r="F65" s="109"/>
      <c r="G65" s="109"/>
      <c r="H65" s="109"/>
      <c r="I65" s="109"/>
      <c r="J65" s="110">
        <f>J89</f>
        <v>0</v>
      </c>
      <c r="L65" s="107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116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08" t="str">
        <f>E7</f>
        <v>Rekonstrukce ul. Nádražní, Bystřice pod Hostýnem</v>
      </c>
      <c r="F75" s="309"/>
      <c r="G75" s="309"/>
      <c r="H75" s="309"/>
      <c r="L75" s="32"/>
    </row>
    <row r="76" spans="2:12" ht="12" customHeight="1">
      <c r="B76" s="20"/>
      <c r="C76" s="27" t="s">
        <v>100</v>
      </c>
      <c r="L76" s="20"/>
    </row>
    <row r="77" spans="2:12" s="1" customFormat="1" ht="16.5" customHeight="1">
      <c r="B77" s="32"/>
      <c r="E77" s="308" t="s">
        <v>958</v>
      </c>
      <c r="F77" s="307"/>
      <c r="G77" s="307"/>
      <c r="H77" s="307"/>
      <c r="L77" s="32"/>
    </row>
    <row r="78" spans="2:12" s="1" customFormat="1" ht="12" customHeight="1">
      <c r="B78" s="32"/>
      <c r="C78" s="27" t="s">
        <v>102</v>
      </c>
      <c r="L78" s="32"/>
    </row>
    <row r="79" spans="2:12" s="1" customFormat="1" ht="16.5" customHeight="1">
      <c r="B79" s="32"/>
      <c r="E79" s="298" t="str">
        <f>E11</f>
        <v>SO 401 - Osvětlení přechodu pro chodce</v>
      </c>
      <c r="F79" s="307"/>
      <c r="G79" s="307"/>
      <c r="H79" s="307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F14</f>
        <v>Bystřice pod Hostýnem</v>
      </c>
      <c r="I81" s="27" t="s">
        <v>23</v>
      </c>
      <c r="J81" s="49" t="str">
        <f>IF(J14="","",J14)</f>
        <v>6. 3. 2023</v>
      </c>
      <c r="L81" s="32"/>
    </row>
    <row r="82" spans="2:65" s="1" customFormat="1" ht="6.95" customHeight="1">
      <c r="B82" s="32"/>
      <c r="L82" s="32"/>
    </row>
    <row r="83" spans="2:65" s="1" customFormat="1" ht="15.2" customHeight="1">
      <c r="B83" s="32"/>
      <c r="C83" s="27" t="s">
        <v>25</v>
      </c>
      <c r="F83" s="25" t="str">
        <f>E17</f>
        <v>město Bystřice pod Hostýnem</v>
      </c>
      <c r="I83" s="27" t="s">
        <v>31</v>
      </c>
      <c r="J83" s="30" t="str">
        <f>E23</f>
        <v>ViaDesigne s.r.o.</v>
      </c>
      <c r="L83" s="32"/>
    </row>
    <row r="84" spans="2:65" s="1" customFormat="1" ht="15.2" customHeight="1">
      <c r="B84" s="32"/>
      <c r="C84" s="27" t="s">
        <v>29</v>
      </c>
      <c r="F84" s="25" t="str">
        <f>IF(E20="","",E20)</f>
        <v>Vyplň údaj</v>
      </c>
      <c r="I84" s="27" t="s">
        <v>34</v>
      </c>
      <c r="J84" s="30" t="str">
        <f>E26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11"/>
      <c r="C86" s="112" t="s">
        <v>117</v>
      </c>
      <c r="D86" s="113" t="s">
        <v>57</v>
      </c>
      <c r="E86" s="113" t="s">
        <v>53</v>
      </c>
      <c r="F86" s="113" t="s">
        <v>54</v>
      </c>
      <c r="G86" s="113" t="s">
        <v>118</v>
      </c>
      <c r="H86" s="113" t="s">
        <v>119</v>
      </c>
      <c r="I86" s="113" t="s">
        <v>120</v>
      </c>
      <c r="J86" s="113" t="s">
        <v>106</v>
      </c>
      <c r="K86" s="114" t="s">
        <v>121</v>
      </c>
      <c r="L86" s="111"/>
      <c r="M86" s="56" t="s">
        <v>19</v>
      </c>
      <c r="N86" s="57" t="s">
        <v>42</v>
      </c>
      <c r="O86" s="57" t="s">
        <v>122</v>
      </c>
      <c r="P86" s="57" t="s">
        <v>123</v>
      </c>
      <c r="Q86" s="57" t="s">
        <v>124</v>
      </c>
      <c r="R86" s="57" t="s">
        <v>125</v>
      </c>
      <c r="S86" s="57" t="s">
        <v>126</v>
      </c>
      <c r="T86" s="58" t="s">
        <v>127</v>
      </c>
    </row>
    <row r="87" spans="2:65" s="1" customFormat="1" ht="22.9" customHeight="1">
      <c r="B87" s="32"/>
      <c r="C87" s="61" t="s">
        <v>128</v>
      </c>
      <c r="J87" s="115">
        <f>BK87</f>
        <v>0</v>
      </c>
      <c r="L87" s="32"/>
      <c r="M87" s="59"/>
      <c r="N87" s="50"/>
      <c r="O87" s="50"/>
      <c r="P87" s="116">
        <f>P88</f>
        <v>0</v>
      </c>
      <c r="Q87" s="50"/>
      <c r="R87" s="116">
        <f>R88</f>
        <v>1.3999999999999999E-2</v>
      </c>
      <c r="S87" s="50"/>
      <c r="T87" s="117">
        <f>T88</f>
        <v>0</v>
      </c>
      <c r="AT87" s="17" t="s">
        <v>71</v>
      </c>
      <c r="AU87" s="17" t="s">
        <v>107</v>
      </c>
      <c r="BK87" s="118">
        <f>BK88</f>
        <v>0</v>
      </c>
    </row>
    <row r="88" spans="2:65" s="11" customFormat="1" ht="25.9" customHeight="1">
      <c r="B88" s="119"/>
      <c r="D88" s="120" t="s">
        <v>71</v>
      </c>
      <c r="E88" s="121" t="s">
        <v>189</v>
      </c>
      <c r="F88" s="121" t="s">
        <v>961</v>
      </c>
      <c r="I88" s="122"/>
      <c r="J88" s="123">
        <f>BK88</f>
        <v>0</v>
      </c>
      <c r="L88" s="119"/>
      <c r="M88" s="124"/>
      <c r="P88" s="125">
        <f>P89</f>
        <v>0</v>
      </c>
      <c r="R88" s="125">
        <f>R89</f>
        <v>1.3999999999999999E-2</v>
      </c>
      <c r="T88" s="126">
        <f>T89</f>
        <v>0</v>
      </c>
      <c r="AR88" s="120" t="s">
        <v>154</v>
      </c>
      <c r="AT88" s="127" t="s">
        <v>71</v>
      </c>
      <c r="AU88" s="127" t="s">
        <v>72</v>
      </c>
      <c r="AY88" s="120" t="s">
        <v>131</v>
      </c>
      <c r="BK88" s="128">
        <f>BK89</f>
        <v>0</v>
      </c>
    </row>
    <row r="89" spans="2:65" s="11" customFormat="1" ht="22.9" customHeight="1">
      <c r="B89" s="119"/>
      <c r="D89" s="120" t="s">
        <v>71</v>
      </c>
      <c r="E89" s="129" t="s">
        <v>962</v>
      </c>
      <c r="F89" s="129" t="s">
        <v>963</v>
      </c>
      <c r="I89" s="122"/>
      <c r="J89" s="130">
        <f>BK89</f>
        <v>0</v>
      </c>
      <c r="L89" s="119"/>
      <c r="M89" s="124"/>
      <c r="P89" s="125">
        <f>SUM(P90:P115)</f>
        <v>0</v>
      </c>
      <c r="R89" s="125">
        <f>SUM(R90:R115)</f>
        <v>1.3999999999999999E-2</v>
      </c>
      <c r="T89" s="126">
        <f>SUM(T90:T115)</f>
        <v>0</v>
      </c>
      <c r="AR89" s="120" t="s">
        <v>154</v>
      </c>
      <c r="AT89" s="127" t="s">
        <v>71</v>
      </c>
      <c r="AU89" s="127" t="s">
        <v>79</v>
      </c>
      <c r="AY89" s="120" t="s">
        <v>131</v>
      </c>
      <c r="BK89" s="128">
        <f>SUM(BK90:BK115)</f>
        <v>0</v>
      </c>
    </row>
    <row r="90" spans="2:65" s="1" customFormat="1" ht="16.5" customHeight="1">
      <c r="B90" s="32"/>
      <c r="C90" s="131" t="s">
        <v>79</v>
      </c>
      <c r="D90" s="131" t="s">
        <v>133</v>
      </c>
      <c r="E90" s="132" t="s">
        <v>964</v>
      </c>
      <c r="F90" s="133" t="s">
        <v>965</v>
      </c>
      <c r="G90" s="134" t="s">
        <v>291</v>
      </c>
      <c r="H90" s="135">
        <v>1</v>
      </c>
      <c r="I90" s="136"/>
      <c r="J90" s="137">
        <f>ROUND(I90*H90,2)</f>
        <v>0</v>
      </c>
      <c r="K90" s="133" t="s">
        <v>137</v>
      </c>
      <c r="L90" s="32"/>
      <c r="M90" s="138" t="s">
        <v>19</v>
      </c>
      <c r="N90" s="139" t="s">
        <v>43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856</v>
      </c>
      <c r="AT90" s="142" t="s">
        <v>133</v>
      </c>
      <c r="AU90" s="142" t="s">
        <v>81</v>
      </c>
      <c r="AY90" s="17" t="s">
        <v>131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79</v>
      </c>
      <c r="BK90" s="143">
        <f>ROUND(I90*H90,2)</f>
        <v>0</v>
      </c>
      <c r="BL90" s="17" t="s">
        <v>856</v>
      </c>
      <c r="BM90" s="142" t="s">
        <v>966</v>
      </c>
    </row>
    <row r="91" spans="2:65" s="1" customFormat="1">
      <c r="B91" s="32"/>
      <c r="D91" s="144" t="s">
        <v>140</v>
      </c>
      <c r="F91" s="145" t="s">
        <v>967</v>
      </c>
      <c r="I91" s="146"/>
      <c r="L91" s="32"/>
      <c r="M91" s="147"/>
      <c r="T91" s="53"/>
      <c r="AT91" s="17" t="s">
        <v>140</v>
      </c>
      <c r="AU91" s="17" t="s">
        <v>81</v>
      </c>
    </row>
    <row r="92" spans="2:65" s="1" customFormat="1">
      <c r="B92" s="32"/>
      <c r="D92" s="148" t="s">
        <v>142</v>
      </c>
      <c r="F92" s="149" t="s">
        <v>968</v>
      </c>
      <c r="I92" s="146"/>
      <c r="L92" s="32"/>
      <c r="M92" s="147"/>
      <c r="T92" s="53"/>
      <c r="AT92" s="17" t="s">
        <v>142</v>
      </c>
      <c r="AU92" s="17" t="s">
        <v>81</v>
      </c>
    </row>
    <row r="93" spans="2:65" s="12" customFormat="1">
      <c r="B93" s="151"/>
      <c r="D93" s="144" t="s">
        <v>146</v>
      </c>
      <c r="E93" s="152" t="s">
        <v>19</v>
      </c>
      <c r="F93" s="153" t="s">
        <v>79</v>
      </c>
      <c r="H93" s="154">
        <v>1</v>
      </c>
      <c r="I93" s="155"/>
      <c r="L93" s="151"/>
      <c r="M93" s="156"/>
      <c r="T93" s="157"/>
      <c r="AT93" s="152" t="s">
        <v>146</v>
      </c>
      <c r="AU93" s="152" t="s">
        <v>81</v>
      </c>
      <c r="AV93" s="12" t="s">
        <v>81</v>
      </c>
      <c r="AW93" s="12" t="s">
        <v>33</v>
      </c>
      <c r="AX93" s="12" t="s">
        <v>79</v>
      </c>
      <c r="AY93" s="152" t="s">
        <v>131</v>
      </c>
    </row>
    <row r="94" spans="2:65" s="1" customFormat="1" ht="24.2" customHeight="1">
      <c r="B94" s="32"/>
      <c r="C94" s="165" t="s">
        <v>81</v>
      </c>
      <c r="D94" s="165" t="s">
        <v>189</v>
      </c>
      <c r="E94" s="166" t="s">
        <v>969</v>
      </c>
      <c r="F94" s="167" t="s">
        <v>970</v>
      </c>
      <c r="G94" s="168" t="s">
        <v>291</v>
      </c>
      <c r="H94" s="169">
        <v>1</v>
      </c>
      <c r="I94" s="170"/>
      <c r="J94" s="171">
        <f>ROUND(I94*H94,2)</f>
        <v>0</v>
      </c>
      <c r="K94" s="167" t="s">
        <v>19</v>
      </c>
      <c r="L94" s="172"/>
      <c r="M94" s="173" t="s">
        <v>19</v>
      </c>
      <c r="N94" s="174" t="s">
        <v>43</v>
      </c>
      <c r="P94" s="140">
        <f>O94*H94</f>
        <v>0</v>
      </c>
      <c r="Q94" s="140">
        <v>2E-3</v>
      </c>
      <c r="R94" s="140">
        <f>Q94*H94</f>
        <v>2E-3</v>
      </c>
      <c r="S94" s="140">
        <v>0</v>
      </c>
      <c r="T94" s="141">
        <f>S94*H94</f>
        <v>0</v>
      </c>
      <c r="AR94" s="142" t="s">
        <v>971</v>
      </c>
      <c r="AT94" s="142" t="s">
        <v>189</v>
      </c>
      <c r="AU94" s="142" t="s">
        <v>81</v>
      </c>
      <c r="AY94" s="17" t="s">
        <v>131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856</v>
      </c>
      <c r="BM94" s="142" t="s">
        <v>972</v>
      </c>
    </row>
    <row r="95" spans="2:65" s="1" customFormat="1">
      <c r="B95" s="32"/>
      <c r="D95" s="144" t="s">
        <v>140</v>
      </c>
      <c r="F95" s="145" t="s">
        <v>970</v>
      </c>
      <c r="I95" s="146"/>
      <c r="L95" s="32"/>
      <c r="M95" s="147"/>
      <c r="T95" s="53"/>
      <c r="AT95" s="17" t="s">
        <v>140</v>
      </c>
      <c r="AU95" s="17" t="s">
        <v>81</v>
      </c>
    </row>
    <row r="96" spans="2:65" s="12" customFormat="1">
      <c r="B96" s="151"/>
      <c r="D96" s="144" t="s">
        <v>146</v>
      </c>
      <c r="E96" s="152" t="s">
        <v>19</v>
      </c>
      <c r="F96" s="153" t="s">
        <v>79</v>
      </c>
      <c r="H96" s="154">
        <v>1</v>
      </c>
      <c r="I96" s="155"/>
      <c r="L96" s="151"/>
      <c r="M96" s="156"/>
      <c r="T96" s="157"/>
      <c r="AT96" s="152" t="s">
        <v>146</v>
      </c>
      <c r="AU96" s="152" t="s">
        <v>81</v>
      </c>
      <c r="AV96" s="12" t="s">
        <v>81</v>
      </c>
      <c r="AW96" s="12" t="s">
        <v>33</v>
      </c>
      <c r="AX96" s="12" t="s">
        <v>79</v>
      </c>
      <c r="AY96" s="152" t="s">
        <v>131</v>
      </c>
    </row>
    <row r="97" spans="2:65" s="1" customFormat="1" ht="16.5" customHeight="1">
      <c r="B97" s="32"/>
      <c r="C97" s="131" t="s">
        <v>154</v>
      </c>
      <c r="D97" s="131" t="s">
        <v>133</v>
      </c>
      <c r="E97" s="132" t="s">
        <v>973</v>
      </c>
      <c r="F97" s="133" t="s">
        <v>974</v>
      </c>
      <c r="G97" s="134" t="s">
        <v>291</v>
      </c>
      <c r="H97" s="135">
        <v>1</v>
      </c>
      <c r="I97" s="136"/>
      <c r="J97" s="137">
        <f>ROUND(I97*H97,2)</f>
        <v>0</v>
      </c>
      <c r="K97" s="133" t="s">
        <v>137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856</v>
      </c>
      <c r="AT97" s="142" t="s">
        <v>133</v>
      </c>
      <c r="AU97" s="142" t="s">
        <v>81</v>
      </c>
      <c r="AY97" s="17" t="s">
        <v>131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856</v>
      </c>
      <c r="BM97" s="142" t="s">
        <v>975</v>
      </c>
    </row>
    <row r="98" spans="2:65" s="1" customFormat="1">
      <c r="B98" s="32"/>
      <c r="D98" s="144" t="s">
        <v>140</v>
      </c>
      <c r="F98" s="145" t="s">
        <v>976</v>
      </c>
      <c r="I98" s="146"/>
      <c r="L98" s="32"/>
      <c r="M98" s="147"/>
      <c r="T98" s="53"/>
      <c r="AT98" s="17" t="s">
        <v>140</v>
      </c>
      <c r="AU98" s="17" t="s">
        <v>81</v>
      </c>
    </row>
    <row r="99" spans="2:65" s="1" customFormat="1">
      <c r="B99" s="32"/>
      <c r="D99" s="148" t="s">
        <v>142</v>
      </c>
      <c r="F99" s="149" t="s">
        <v>977</v>
      </c>
      <c r="I99" s="146"/>
      <c r="L99" s="32"/>
      <c r="M99" s="147"/>
      <c r="T99" s="53"/>
      <c r="AT99" s="17" t="s">
        <v>142</v>
      </c>
      <c r="AU99" s="17" t="s">
        <v>81</v>
      </c>
    </row>
    <row r="100" spans="2:65" s="12" customFormat="1">
      <c r="B100" s="151"/>
      <c r="D100" s="144" t="s">
        <v>146</v>
      </c>
      <c r="E100" s="152" t="s">
        <v>19</v>
      </c>
      <c r="F100" s="153" t="s">
        <v>79</v>
      </c>
      <c r="H100" s="154">
        <v>1</v>
      </c>
      <c r="I100" s="155"/>
      <c r="L100" s="151"/>
      <c r="M100" s="156"/>
      <c r="T100" s="157"/>
      <c r="AT100" s="152" t="s">
        <v>146</v>
      </c>
      <c r="AU100" s="152" t="s">
        <v>81</v>
      </c>
      <c r="AV100" s="12" t="s">
        <v>81</v>
      </c>
      <c r="AW100" s="12" t="s">
        <v>33</v>
      </c>
      <c r="AX100" s="12" t="s">
        <v>79</v>
      </c>
      <c r="AY100" s="152" t="s">
        <v>131</v>
      </c>
    </row>
    <row r="101" spans="2:65" s="1" customFormat="1" ht="16.5" customHeight="1">
      <c r="B101" s="32"/>
      <c r="C101" s="165" t="s">
        <v>138</v>
      </c>
      <c r="D101" s="165" t="s">
        <v>189</v>
      </c>
      <c r="E101" s="166" t="s">
        <v>978</v>
      </c>
      <c r="F101" s="167" t="s">
        <v>979</v>
      </c>
      <c r="G101" s="168" t="s">
        <v>291</v>
      </c>
      <c r="H101" s="169">
        <v>1</v>
      </c>
      <c r="I101" s="170"/>
      <c r="J101" s="171">
        <f>ROUND(I101*H101,2)</f>
        <v>0</v>
      </c>
      <c r="K101" s="167" t="s">
        <v>19</v>
      </c>
      <c r="L101" s="172"/>
      <c r="M101" s="173" t="s">
        <v>19</v>
      </c>
      <c r="N101" s="174" t="s">
        <v>43</v>
      </c>
      <c r="P101" s="140">
        <f>O101*H101</f>
        <v>0</v>
      </c>
      <c r="Q101" s="140">
        <v>1.0999999999999999E-2</v>
      </c>
      <c r="R101" s="140">
        <f>Q101*H101</f>
        <v>1.0999999999999999E-2</v>
      </c>
      <c r="S101" s="140">
        <v>0</v>
      </c>
      <c r="T101" s="141">
        <f>S101*H101</f>
        <v>0</v>
      </c>
      <c r="AR101" s="142" t="s">
        <v>971</v>
      </c>
      <c r="AT101" s="142" t="s">
        <v>189</v>
      </c>
      <c r="AU101" s="142" t="s">
        <v>81</v>
      </c>
      <c r="AY101" s="17" t="s">
        <v>131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856</v>
      </c>
      <c r="BM101" s="142" t="s">
        <v>980</v>
      </c>
    </row>
    <row r="102" spans="2:65" s="1" customFormat="1">
      <c r="B102" s="32"/>
      <c r="D102" s="144" t="s">
        <v>140</v>
      </c>
      <c r="F102" s="145" t="s">
        <v>979</v>
      </c>
      <c r="I102" s="146"/>
      <c r="L102" s="32"/>
      <c r="M102" s="147"/>
      <c r="T102" s="53"/>
      <c r="AT102" s="17" t="s">
        <v>140</v>
      </c>
      <c r="AU102" s="17" t="s">
        <v>81</v>
      </c>
    </row>
    <row r="103" spans="2:65" s="12" customFormat="1">
      <c r="B103" s="151"/>
      <c r="D103" s="144" t="s">
        <v>146</v>
      </c>
      <c r="E103" s="152" t="s">
        <v>19</v>
      </c>
      <c r="F103" s="153" t="s">
        <v>79</v>
      </c>
      <c r="H103" s="154">
        <v>1</v>
      </c>
      <c r="I103" s="155"/>
      <c r="L103" s="151"/>
      <c r="M103" s="156"/>
      <c r="T103" s="157"/>
      <c r="AT103" s="152" t="s">
        <v>146</v>
      </c>
      <c r="AU103" s="152" t="s">
        <v>81</v>
      </c>
      <c r="AV103" s="12" t="s">
        <v>81</v>
      </c>
      <c r="AW103" s="12" t="s">
        <v>33</v>
      </c>
      <c r="AX103" s="12" t="s">
        <v>79</v>
      </c>
      <c r="AY103" s="152" t="s">
        <v>131</v>
      </c>
    </row>
    <row r="104" spans="2:65" s="1" customFormat="1" ht="16.5" customHeight="1">
      <c r="B104" s="32"/>
      <c r="C104" s="131" t="s">
        <v>170</v>
      </c>
      <c r="D104" s="131" t="s">
        <v>133</v>
      </c>
      <c r="E104" s="132" t="s">
        <v>981</v>
      </c>
      <c r="F104" s="133" t="s">
        <v>982</v>
      </c>
      <c r="G104" s="134" t="s">
        <v>291</v>
      </c>
      <c r="H104" s="135">
        <v>1</v>
      </c>
      <c r="I104" s="136"/>
      <c r="J104" s="137">
        <f>ROUND(I104*H104,2)</f>
        <v>0</v>
      </c>
      <c r="K104" s="133" t="s">
        <v>137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856</v>
      </c>
      <c r="AT104" s="142" t="s">
        <v>133</v>
      </c>
      <c r="AU104" s="142" t="s">
        <v>81</v>
      </c>
      <c r="AY104" s="17" t="s">
        <v>131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856</v>
      </c>
      <c r="BM104" s="142" t="s">
        <v>983</v>
      </c>
    </row>
    <row r="105" spans="2:65" s="1" customFormat="1">
      <c r="B105" s="32"/>
      <c r="D105" s="144" t="s">
        <v>140</v>
      </c>
      <c r="F105" s="145" t="s">
        <v>982</v>
      </c>
      <c r="I105" s="146"/>
      <c r="L105" s="32"/>
      <c r="M105" s="147"/>
      <c r="T105" s="53"/>
      <c r="AT105" s="17" t="s">
        <v>140</v>
      </c>
      <c r="AU105" s="17" t="s">
        <v>81</v>
      </c>
    </row>
    <row r="106" spans="2:65" s="1" customFormat="1">
      <c r="B106" s="32"/>
      <c r="D106" s="148" t="s">
        <v>142</v>
      </c>
      <c r="F106" s="149" t="s">
        <v>984</v>
      </c>
      <c r="I106" s="146"/>
      <c r="L106" s="32"/>
      <c r="M106" s="147"/>
      <c r="T106" s="53"/>
      <c r="AT106" s="17" t="s">
        <v>142</v>
      </c>
      <c r="AU106" s="17" t="s">
        <v>81</v>
      </c>
    </row>
    <row r="107" spans="2:65" s="12" customFormat="1">
      <c r="B107" s="151"/>
      <c r="D107" s="144" t="s">
        <v>146</v>
      </c>
      <c r="E107" s="152" t="s">
        <v>19</v>
      </c>
      <c r="F107" s="153" t="s">
        <v>79</v>
      </c>
      <c r="H107" s="154">
        <v>1</v>
      </c>
      <c r="I107" s="155"/>
      <c r="L107" s="151"/>
      <c r="M107" s="156"/>
      <c r="T107" s="157"/>
      <c r="AT107" s="152" t="s">
        <v>146</v>
      </c>
      <c r="AU107" s="152" t="s">
        <v>81</v>
      </c>
      <c r="AV107" s="12" t="s">
        <v>81</v>
      </c>
      <c r="AW107" s="12" t="s">
        <v>33</v>
      </c>
      <c r="AX107" s="12" t="s">
        <v>79</v>
      </c>
      <c r="AY107" s="152" t="s">
        <v>131</v>
      </c>
    </row>
    <row r="108" spans="2:65" s="1" customFormat="1" ht="16.5" customHeight="1">
      <c r="B108" s="32"/>
      <c r="C108" s="165" t="s">
        <v>179</v>
      </c>
      <c r="D108" s="165" t="s">
        <v>189</v>
      </c>
      <c r="E108" s="166" t="s">
        <v>985</v>
      </c>
      <c r="F108" s="167" t="s">
        <v>986</v>
      </c>
      <c r="G108" s="168" t="s">
        <v>291</v>
      </c>
      <c r="H108" s="169">
        <v>1</v>
      </c>
      <c r="I108" s="170"/>
      <c r="J108" s="171">
        <f>ROUND(I108*H108,2)</f>
        <v>0</v>
      </c>
      <c r="K108" s="167" t="s">
        <v>19</v>
      </c>
      <c r="L108" s="172"/>
      <c r="M108" s="173" t="s">
        <v>19</v>
      </c>
      <c r="N108" s="174" t="s">
        <v>43</v>
      </c>
      <c r="P108" s="140">
        <f>O108*H108</f>
        <v>0</v>
      </c>
      <c r="Q108" s="140">
        <v>1E-3</v>
      </c>
      <c r="R108" s="140">
        <f>Q108*H108</f>
        <v>1E-3</v>
      </c>
      <c r="S108" s="140">
        <v>0</v>
      </c>
      <c r="T108" s="141">
        <f>S108*H108</f>
        <v>0</v>
      </c>
      <c r="AR108" s="142" t="s">
        <v>971</v>
      </c>
      <c r="AT108" s="142" t="s">
        <v>189</v>
      </c>
      <c r="AU108" s="142" t="s">
        <v>81</v>
      </c>
      <c r="AY108" s="17" t="s">
        <v>131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856</v>
      </c>
      <c r="BM108" s="142" t="s">
        <v>987</v>
      </c>
    </row>
    <row r="109" spans="2:65" s="1" customFormat="1">
      <c r="B109" s="32"/>
      <c r="D109" s="144" t="s">
        <v>140</v>
      </c>
      <c r="F109" s="145" t="s">
        <v>986</v>
      </c>
      <c r="I109" s="146"/>
      <c r="L109" s="32"/>
      <c r="M109" s="147"/>
      <c r="T109" s="53"/>
      <c r="AT109" s="17" t="s">
        <v>140</v>
      </c>
      <c r="AU109" s="17" t="s">
        <v>81</v>
      </c>
    </row>
    <row r="110" spans="2:65" s="12" customFormat="1">
      <c r="B110" s="151"/>
      <c r="D110" s="144" t="s">
        <v>146</v>
      </c>
      <c r="E110" s="152" t="s">
        <v>19</v>
      </c>
      <c r="F110" s="153" t="s">
        <v>79</v>
      </c>
      <c r="H110" s="154">
        <v>1</v>
      </c>
      <c r="I110" s="155"/>
      <c r="L110" s="151"/>
      <c r="M110" s="156"/>
      <c r="T110" s="157"/>
      <c r="AT110" s="152" t="s">
        <v>146</v>
      </c>
      <c r="AU110" s="152" t="s">
        <v>81</v>
      </c>
      <c r="AV110" s="12" t="s">
        <v>81</v>
      </c>
      <c r="AW110" s="12" t="s">
        <v>33</v>
      </c>
      <c r="AX110" s="12" t="s">
        <v>79</v>
      </c>
      <c r="AY110" s="152" t="s">
        <v>131</v>
      </c>
    </row>
    <row r="111" spans="2:65" s="1" customFormat="1" ht="21.75" customHeight="1">
      <c r="B111" s="32"/>
      <c r="C111" s="131" t="s">
        <v>188</v>
      </c>
      <c r="D111" s="131" t="s">
        <v>133</v>
      </c>
      <c r="E111" s="132" t="s">
        <v>988</v>
      </c>
      <c r="F111" s="133" t="s">
        <v>989</v>
      </c>
      <c r="G111" s="134" t="s">
        <v>291</v>
      </c>
      <c r="H111" s="135">
        <v>1</v>
      </c>
      <c r="I111" s="136"/>
      <c r="J111" s="137">
        <f>ROUND(I111*H111,2)</f>
        <v>0</v>
      </c>
      <c r="K111" s="133" t="s">
        <v>137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856</v>
      </c>
      <c r="AT111" s="142" t="s">
        <v>133</v>
      </c>
      <c r="AU111" s="142" t="s">
        <v>81</v>
      </c>
      <c r="AY111" s="17" t="s">
        <v>131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856</v>
      </c>
      <c r="BM111" s="142" t="s">
        <v>990</v>
      </c>
    </row>
    <row r="112" spans="2:65" s="1" customFormat="1" ht="19.5">
      <c r="B112" s="32"/>
      <c r="D112" s="144" t="s">
        <v>140</v>
      </c>
      <c r="F112" s="145" t="s">
        <v>991</v>
      </c>
      <c r="I112" s="146"/>
      <c r="L112" s="32"/>
      <c r="M112" s="147"/>
      <c r="T112" s="53"/>
      <c r="AT112" s="17" t="s">
        <v>140</v>
      </c>
      <c r="AU112" s="17" t="s">
        <v>81</v>
      </c>
    </row>
    <row r="113" spans="2:51" s="1" customFormat="1">
      <c r="B113" s="32"/>
      <c r="D113" s="148" t="s">
        <v>142</v>
      </c>
      <c r="F113" s="149" t="s">
        <v>992</v>
      </c>
      <c r="I113" s="146"/>
      <c r="L113" s="32"/>
      <c r="M113" s="147"/>
      <c r="T113" s="53"/>
      <c r="AT113" s="17" t="s">
        <v>142</v>
      </c>
      <c r="AU113" s="17" t="s">
        <v>81</v>
      </c>
    </row>
    <row r="114" spans="2:51" s="1" customFormat="1" ht="29.25">
      <c r="B114" s="32"/>
      <c r="D114" s="144" t="s">
        <v>144</v>
      </c>
      <c r="F114" s="150" t="s">
        <v>993</v>
      </c>
      <c r="I114" s="146"/>
      <c r="L114" s="32"/>
      <c r="M114" s="147"/>
      <c r="T114" s="53"/>
      <c r="AT114" s="17" t="s">
        <v>144</v>
      </c>
      <c r="AU114" s="17" t="s">
        <v>81</v>
      </c>
    </row>
    <row r="115" spans="2:51" s="12" customFormat="1">
      <c r="B115" s="151"/>
      <c r="D115" s="144" t="s">
        <v>146</v>
      </c>
      <c r="E115" s="152" t="s">
        <v>19</v>
      </c>
      <c r="F115" s="153" t="s">
        <v>79</v>
      </c>
      <c r="H115" s="154">
        <v>1</v>
      </c>
      <c r="I115" s="155"/>
      <c r="L115" s="151"/>
      <c r="M115" s="184"/>
      <c r="N115" s="185"/>
      <c r="O115" s="185"/>
      <c r="P115" s="185"/>
      <c r="Q115" s="185"/>
      <c r="R115" s="185"/>
      <c r="S115" s="185"/>
      <c r="T115" s="186"/>
      <c r="AT115" s="152" t="s">
        <v>146</v>
      </c>
      <c r="AU115" s="152" t="s">
        <v>81</v>
      </c>
      <c r="AV115" s="12" t="s">
        <v>81</v>
      </c>
      <c r="AW115" s="12" t="s">
        <v>33</v>
      </c>
      <c r="AX115" s="12" t="s">
        <v>79</v>
      </c>
      <c r="AY115" s="152" t="s">
        <v>131</v>
      </c>
    </row>
    <row r="116" spans="2:51" s="1" customFormat="1" ht="6.95" customHeight="1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32"/>
    </row>
  </sheetData>
  <sheetProtection algorithmName="SHA-512" hashValue="5bNLkZS2XS3k/o8SI1p/HF2rb+CEzQvFrL/eR26DDCnmTtvIFtKgLlGXDX8slyzEH0GawsaEtnmhAwgWRLKUew==" saltValue="resmvb5ApOkZzTBqFKSiUkhohzDiwRs7WA/yvTTG7G5jpFaS5oE5HHHsxaAI2p842hmGLJdWZLOjDigejTCA2w==" spinCount="100000" sheet="1" objects="1" scenarios="1" formatColumns="0" formatRows="0" autoFilter="0"/>
  <autoFilter ref="C86:K115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hyperlinks>
    <hyperlink ref="F92" r:id="rId1"/>
    <hyperlink ref="F99" r:id="rId2"/>
    <hyperlink ref="F106" r:id="rId3"/>
    <hyperlink ref="F113" r:id="rId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99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Rekonstrukce ul. Nádražní, Bystřice pod Hostýnem</v>
      </c>
      <c r="F7" s="309"/>
      <c r="G7" s="309"/>
      <c r="H7" s="309"/>
      <c r="L7" s="20"/>
    </row>
    <row r="8" spans="2:46" ht="12" customHeight="1">
      <c r="B8" s="20"/>
      <c r="D8" s="27" t="s">
        <v>100</v>
      </c>
      <c r="L8" s="20"/>
    </row>
    <row r="9" spans="2:46" s="1" customFormat="1" ht="16.5" customHeight="1">
      <c r="B9" s="32"/>
      <c r="E9" s="308" t="s">
        <v>958</v>
      </c>
      <c r="F9" s="307"/>
      <c r="G9" s="307"/>
      <c r="H9" s="307"/>
      <c r="L9" s="32"/>
    </row>
    <row r="10" spans="2:46" s="1" customFormat="1" ht="12" customHeight="1">
      <c r="B10" s="32"/>
      <c r="D10" s="27" t="s">
        <v>102</v>
      </c>
      <c r="L10" s="32"/>
    </row>
    <row r="11" spans="2:46" s="1" customFormat="1" ht="16.5" customHeight="1">
      <c r="B11" s="32"/>
      <c r="E11" s="298" t="s">
        <v>994</v>
      </c>
      <c r="F11" s="307"/>
      <c r="G11" s="307"/>
      <c r="H11" s="307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6. 3. 2023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77"/>
      <c r="G20" s="277"/>
      <c r="H20" s="27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81" t="s">
        <v>19</v>
      </c>
      <c r="F29" s="281"/>
      <c r="G29" s="281"/>
      <c r="H29" s="281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ROUND(J88,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ROUND((SUM(BE88:BE110)),  2)</f>
        <v>0</v>
      </c>
      <c r="I35" s="93">
        <v>0.21</v>
      </c>
      <c r="J35" s="83">
        <f>ROUND(((SUM(BE88:BE110))*I35),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ROUND((SUM(BF88:BF110)),  2)</f>
        <v>0</v>
      </c>
      <c r="I36" s="93">
        <v>0.15</v>
      </c>
      <c r="J36" s="83">
        <f>ROUND(((SUM(BF88:BF110))*I36),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ROUND((SUM(BG88:BG110)),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ROUND((SUM(BH88:BH110)),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ROUND((SUM(BI88:BI110)),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104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8" t="str">
        <f>E7</f>
        <v>Rekonstrukce ul. Nádražní, Bystřice pod Hostýnem</v>
      </c>
      <c r="F50" s="309"/>
      <c r="G50" s="309"/>
      <c r="H50" s="309"/>
      <c r="L50" s="32"/>
    </row>
    <row r="51" spans="2:47" ht="12" customHeight="1">
      <c r="B51" s="20"/>
      <c r="C51" s="27" t="s">
        <v>100</v>
      </c>
      <c r="L51" s="20"/>
    </row>
    <row r="52" spans="2:47" s="1" customFormat="1" ht="16.5" customHeight="1">
      <c r="B52" s="32"/>
      <c r="E52" s="308" t="s">
        <v>958</v>
      </c>
      <c r="F52" s="307"/>
      <c r="G52" s="307"/>
      <c r="H52" s="307"/>
      <c r="L52" s="32"/>
    </row>
    <row r="53" spans="2:47" s="1" customFormat="1" ht="12" customHeight="1">
      <c r="B53" s="32"/>
      <c r="C53" s="27" t="s">
        <v>102</v>
      </c>
      <c r="L53" s="32"/>
    </row>
    <row r="54" spans="2:47" s="1" customFormat="1" ht="16.5" customHeight="1">
      <c r="B54" s="32"/>
      <c r="E54" s="298" t="str">
        <f>E11</f>
        <v>VRN 401 - Vedlejší rozpočtové náklady</v>
      </c>
      <c r="F54" s="307"/>
      <c r="G54" s="307"/>
      <c r="H54" s="30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6. 3. 2023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Bystřice pod Hostýnem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105</v>
      </c>
      <c r="D61" s="94"/>
      <c r="E61" s="94"/>
      <c r="F61" s="94"/>
      <c r="G61" s="94"/>
      <c r="H61" s="94"/>
      <c r="I61" s="94"/>
      <c r="J61" s="101" t="s">
        <v>106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J88</f>
        <v>0</v>
      </c>
      <c r="L63" s="32"/>
      <c r="AU63" s="17" t="s">
        <v>107</v>
      </c>
    </row>
    <row r="64" spans="2:47" s="8" customFormat="1" ht="24.95" customHeight="1">
      <c r="B64" s="103"/>
      <c r="D64" s="104" t="s">
        <v>891</v>
      </c>
      <c r="E64" s="105"/>
      <c r="F64" s="105"/>
      <c r="G64" s="105"/>
      <c r="H64" s="105"/>
      <c r="I64" s="105"/>
      <c r="J64" s="106">
        <f>J89</f>
        <v>0</v>
      </c>
      <c r="L64" s="103"/>
    </row>
    <row r="65" spans="2:12" s="9" customFormat="1" ht="19.899999999999999" customHeight="1">
      <c r="B65" s="107"/>
      <c r="D65" s="108" t="s">
        <v>892</v>
      </c>
      <c r="E65" s="109"/>
      <c r="F65" s="109"/>
      <c r="G65" s="109"/>
      <c r="H65" s="109"/>
      <c r="I65" s="109"/>
      <c r="J65" s="110">
        <f>J90</f>
        <v>0</v>
      </c>
      <c r="L65" s="107"/>
    </row>
    <row r="66" spans="2:12" s="9" customFormat="1" ht="19.899999999999999" customHeight="1">
      <c r="B66" s="107"/>
      <c r="D66" s="108" t="s">
        <v>893</v>
      </c>
      <c r="E66" s="109"/>
      <c r="F66" s="109"/>
      <c r="G66" s="109"/>
      <c r="H66" s="109"/>
      <c r="I66" s="109"/>
      <c r="J66" s="110">
        <f>J107</f>
        <v>0</v>
      </c>
      <c r="L66" s="107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116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08" t="str">
        <f>E7</f>
        <v>Rekonstrukce ul. Nádražní, Bystřice pod Hostýnem</v>
      </c>
      <c r="F76" s="309"/>
      <c r="G76" s="309"/>
      <c r="H76" s="309"/>
      <c r="L76" s="32"/>
    </row>
    <row r="77" spans="2:12" ht="12" customHeight="1">
      <c r="B77" s="20"/>
      <c r="C77" s="27" t="s">
        <v>100</v>
      </c>
      <c r="L77" s="20"/>
    </row>
    <row r="78" spans="2:12" s="1" customFormat="1" ht="16.5" customHeight="1">
      <c r="B78" s="32"/>
      <c r="E78" s="308" t="s">
        <v>958</v>
      </c>
      <c r="F78" s="307"/>
      <c r="G78" s="307"/>
      <c r="H78" s="307"/>
      <c r="L78" s="32"/>
    </row>
    <row r="79" spans="2:12" s="1" customFormat="1" ht="12" customHeight="1">
      <c r="B79" s="32"/>
      <c r="C79" s="27" t="s">
        <v>102</v>
      </c>
      <c r="L79" s="32"/>
    </row>
    <row r="80" spans="2:12" s="1" customFormat="1" ht="16.5" customHeight="1">
      <c r="B80" s="32"/>
      <c r="E80" s="298" t="str">
        <f>E11</f>
        <v>VRN 401 - Vedlejší rozpočtové náklady</v>
      </c>
      <c r="F80" s="307"/>
      <c r="G80" s="307"/>
      <c r="H80" s="307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F14</f>
        <v>Bystřice pod Hostýnem</v>
      </c>
      <c r="I82" s="27" t="s">
        <v>23</v>
      </c>
      <c r="J82" s="49" t="str">
        <f>IF(J14="","",J14)</f>
        <v>6. 3. 2023</v>
      </c>
      <c r="L82" s="32"/>
    </row>
    <row r="83" spans="2:65" s="1" customFormat="1" ht="6.95" customHeight="1">
      <c r="B83" s="32"/>
      <c r="L83" s="32"/>
    </row>
    <row r="84" spans="2:65" s="1" customFormat="1" ht="15.2" customHeight="1">
      <c r="B84" s="32"/>
      <c r="C84" s="27" t="s">
        <v>25</v>
      </c>
      <c r="F84" s="25" t="str">
        <f>E17</f>
        <v>město Bystřice pod Hostýnem</v>
      </c>
      <c r="I84" s="27" t="s">
        <v>31</v>
      </c>
      <c r="J84" s="30" t="str">
        <f>E23</f>
        <v>ViaDesigne s.r.o.</v>
      </c>
      <c r="L84" s="32"/>
    </row>
    <row r="85" spans="2:65" s="1" customFormat="1" ht="15.2" customHeight="1">
      <c r="B85" s="32"/>
      <c r="C85" s="27" t="s">
        <v>29</v>
      </c>
      <c r="F85" s="25" t="str">
        <f>IF(E20="","",E20)</f>
        <v>Vyplň údaj</v>
      </c>
      <c r="I85" s="27" t="s">
        <v>34</v>
      </c>
      <c r="J85" s="30" t="str">
        <f>E26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11"/>
      <c r="C87" s="112" t="s">
        <v>117</v>
      </c>
      <c r="D87" s="113" t="s">
        <v>57</v>
      </c>
      <c r="E87" s="113" t="s">
        <v>53</v>
      </c>
      <c r="F87" s="113" t="s">
        <v>54</v>
      </c>
      <c r="G87" s="113" t="s">
        <v>118</v>
      </c>
      <c r="H87" s="113" t="s">
        <v>119</v>
      </c>
      <c r="I87" s="113" t="s">
        <v>120</v>
      </c>
      <c r="J87" s="113" t="s">
        <v>106</v>
      </c>
      <c r="K87" s="114" t="s">
        <v>121</v>
      </c>
      <c r="L87" s="111"/>
      <c r="M87" s="56" t="s">
        <v>19</v>
      </c>
      <c r="N87" s="57" t="s">
        <v>42</v>
      </c>
      <c r="O87" s="57" t="s">
        <v>122</v>
      </c>
      <c r="P87" s="57" t="s">
        <v>123</v>
      </c>
      <c r="Q87" s="57" t="s">
        <v>124</v>
      </c>
      <c r="R87" s="57" t="s">
        <v>125</v>
      </c>
      <c r="S87" s="57" t="s">
        <v>126</v>
      </c>
      <c r="T87" s="58" t="s">
        <v>127</v>
      </c>
    </row>
    <row r="88" spans="2:65" s="1" customFormat="1" ht="22.9" customHeight="1">
      <c r="B88" s="32"/>
      <c r="C88" s="61" t="s">
        <v>128</v>
      </c>
      <c r="J88" s="115">
        <f>BK88</f>
        <v>0</v>
      </c>
      <c r="L88" s="32"/>
      <c r="M88" s="59"/>
      <c r="N88" s="50"/>
      <c r="O88" s="50"/>
      <c r="P88" s="116">
        <f>P89</f>
        <v>0</v>
      </c>
      <c r="Q88" s="50"/>
      <c r="R88" s="116">
        <f>R89</f>
        <v>0</v>
      </c>
      <c r="S88" s="50"/>
      <c r="T88" s="117">
        <f>T89</f>
        <v>0</v>
      </c>
      <c r="AT88" s="17" t="s">
        <v>71</v>
      </c>
      <c r="AU88" s="17" t="s">
        <v>107</v>
      </c>
      <c r="BK88" s="118">
        <f>BK89</f>
        <v>0</v>
      </c>
    </row>
    <row r="89" spans="2:65" s="11" customFormat="1" ht="25.9" customHeight="1">
      <c r="B89" s="119"/>
      <c r="D89" s="120" t="s">
        <v>71</v>
      </c>
      <c r="E89" s="121" t="s">
        <v>895</v>
      </c>
      <c r="F89" s="121" t="s">
        <v>91</v>
      </c>
      <c r="I89" s="122"/>
      <c r="J89" s="123">
        <f>BK89</f>
        <v>0</v>
      </c>
      <c r="L89" s="119"/>
      <c r="M89" s="124"/>
      <c r="P89" s="125">
        <f>P90+P107</f>
        <v>0</v>
      </c>
      <c r="R89" s="125">
        <f>R90+R107</f>
        <v>0</v>
      </c>
      <c r="T89" s="126">
        <f>T90+T107</f>
        <v>0</v>
      </c>
      <c r="AR89" s="120" t="s">
        <v>170</v>
      </c>
      <c r="AT89" s="127" t="s">
        <v>71</v>
      </c>
      <c r="AU89" s="127" t="s">
        <v>72</v>
      </c>
      <c r="AY89" s="120" t="s">
        <v>131</v>
      </c>
      <c r="BK89" s="128">
        <f>BK90+BK107</f>
        <v>0</v>
      </c>
    </row>
    <row r="90" spans="2:65" s="11" customFormat="1" ht="22.9" customHeight="1">
      <c r="B90" s="119"/>
      <c r="D90" s="120" t="s">
        <v>71</v>
      </c>
      <c r="E90" s="129" t="s">
        <v>896</v>
      </c>
      <c r="F90" s="129" t="s">
        <v>897</v>
      </c>
      <c r="I90" s="122"/>
      <c r="J90" s="130">
        <f>BK90</f>
        <v>0</v>
      </c>
      <c r="L90" s="119"/>
      <c r="M90" s="124"/>
      <c r="P90" s="125">
        <f>SUM(P91:P106)</f>
        <v>0</v>
      </c>
      <c r="R90" s="125">
        <f>SUM(R91:R106)</f>
        <v>0</v>
      </c>
      <c r="T90" s="126">
        <f>SUM(T91:T106)</f>
        <v>0</v>
      </c>
      <c r="AR90" s="120" t="s">
        <v>170</v>
      </c>
      <c r="AT90" s="127" t="s">
        <v>71</v>
      </c>
      <c r="AU90" s="127" t="s">
        <v>79</v>
      </c>
      <c r="AY90" s="120" t="s">
        <v>131</v>
      </c>
      <c r="BK90" s="128">
        <f>SUM(BK91:BK106)</f>
        <v>0</v>
      </c>
    </row>
    <row r="91" spans="2:65" s="1" customFormat="1" ht="16.5" customHeight="1">
      <c r="B91" s="32"/>
      <c r="C91" s="131" t="s">
        <v>79</v>
      </c>
      <c r="D91" s="131" t="s">
        <v>133</v>
      </c>
      <c r="E91" s="132" t="s">
        <v>905</v>
      </c>
      <c r="F91" s="133" t="s">
        <v>906</v>
      </c>
      <c r="G91" s="134" t="s">
        <v>900</v>
      </c>
      <c r="H91" s="135">
        <v>1</v>
      </c>
      <c r="I91" s="136"/>
      <c r="J91" s="137">
        <f>ROUND(I91*H91,2)</f>
        <v>0</v>
      </c>
      <c r="K91" s="133" t="s">
        <v>19</v>
      </c>
      <c r="L91" s="32"/>
      <c r="M91" s="138" t="s">
        <v>19</v>
      </c>
      <c r="N91" s="139" t="s">
        <v>43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901</v>
      </c>
      <c r="AT91" s="142" t="s">
        <v>133</v>
      </c>
      <c r="AU91" s="142" t="s">
        <v>81</v>
      </c>
      <c r="AY91" s="17" t="s">
        <v>131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7" t="s">
        <v>79</v>
      </c>
      <c r="BK91" s="143">
        <f>ROUND(I91*H91,2)</f>
        <v>0</v>
      </c>
      <c r="BL91" s="17" t="s">
        <v>901</v>
      </c>
      <c r="BM91" s="142" t="s">
        <v>995</v>
      </c>
    </row>
    <row r="92" spans="2:65" s="1" customFormat="1">
      <c r="B92" s="32"/>
      <c r="D92" s="144" t="s">
        <v>140</v>
      </c>
      <c r="F92" s="145" t="s">
        <v>906</v>
      </c>
      <c r="I92" s="146"/>
      <c r="L92" s="32"/>
      <c r="M92" s="147"/>
      <c r="T92" s="53"/>
      <c r="AT92" s="17" t="s">
        <v>140</v>
      </c>
      <c r="AU92" s="17" t="s">
        <v>81</v>
      </c>
    </row>
    <row r="93" spans="2:65" s="12" customFormat="1">
      <c r="B93" s="151"/>
      <c r="D93" s="144" t="s">
        <v>146</v>
      </c>
      <c r="E93" s="152" t="s">
        <v>19</v>
      </c>
      <c r="F93" s="153" t="s">
        <v>908</v>
      </c>
      <c r="H93" s="154">
        <v>1</v>
      </c>
      <c r="I93" s="155"/>
      <c r="L93" s="151"/>
      <c r="M93" s="156"/>
      <c r="T93" s="157"/>
      <c r="AT93" s="152" t="s">
        <v>146</v>
      </c>
      <c r="AU93" s="152" t="s">
        <v>81</v>
      </c>
      <c r="AV93" s="12" t="s">
        <v>81</v>
      </c>
      <c r="AW93" s="12" t="s">
        <v>33</v>
      </c>
      <c r="AX93" s="12" t="s">
        <v>79</v>
      </c>
      <c r="AY93" s="152" t="s">
        <v>131</v>
      </c>
    </row>
    <row r="94" spans="2:65" s="1" customFormat="1" ht="16.5" customHeight="1">
      <c r="B94" s="32"/>
      <c r="C94" s="131" t="s">
        <v>81</v>
      </c>
      <c r="D94" s="131" t="s">
        <v>133</v>
      </c>
      <c r="E94" s="132" t="s">
        <v>909</v>
      </c>
      <c r="F94" s="133" t="s">
        <v>910</v>
      </c>
      <c r="G94" s="134" t="s">
        <v>900</v>
      </c>
      <c r="H94" s="135">
        <v>1</v>
      </c>
      <c r="I94" s="136"/>
      <c r="J94" s="137">
        <f>ROUND(I94*H94,2)</f>
        <v>0</v>
      </c>
      <c r="K94" s="133" t="s">
        <v>19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901</v>
      </c>
      <c r="AT94" s="142" t="s">
        <v>133</v>
      </c>
      <c r="AU94" s="142" t="s">
        <v>81</v>
      </c>
      <c r="AY94" s="17" t="s">
        <v>131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901</v>
      </c>
      <c r="BM94" s="142" t="s">
        <v>996</v>
      </c>
    </row>
    <row r="95" spans="2:65" s="1" customFormat="1">
      <c r="B95" s="32"/>
      <c r="D95" s="144" t="s">
        <v>140</v>
      </c>
      <c r="F95" s="145" t="s">
        <v>910</v>
      </c>
      <c r="I95" s="146"/>
      <c r="L95" s="32"/>
      <c r="M95" s="147"/>
      <c r="T95" s="53"/>
      <c r="AT95" s="17" t="s">
        <v>140</v>
      </c>
      <c r="AU95" s="17" t="s">
        <v>81</v>
      </c>
    </row>
    <row r="96" spans="2:65" s="12" customFormat="1">
      <c r="B96" s="151"/>
      <c r="D96" s="144" t="s">
        <v>146</v>
      </c>
      <c r="E96" s="152" t="s">
        <v>19</v>
      </c>
      <c r="F96" s="153" t="s">
        <v>912</v>
      </c>
      <c r="H96" s="154">
        <v>1</v>
      </c>
      <c r="I96" s="155"/>
      <c r="L96" s="151"/>
      <c r="M96" s="156"/>
      <c r="T96" s="157"/>
      <c r="AT96" s="152" t="s">
        <v>146</v>
      </c>
      <c r="AU96" s="152" t="s">
        <v>81</v>
      </c>
      <c r="AV96" s="12" t="s">
        <v>81</v>
      </c>
      <c r="AW96" s="12" t="s">
        <v>33</v>
      </c>
      <c r="AX96" s="12" t="s">
        <v>79</v>
      </c>
      <c r="AY96" s="152" t="s">
        <v>131</v>
      </c>
    </row>
    <row r="97" spans="2:65" s="1" customFormat="1" ht="16.5" customHeight="1">
      <c r="B97" s="32"/>
      <c r="C97" s="131" t="s">
        <v>154</v>
      </c>
      <c r="D97" s="131" t="s">
        <v>133</v>
      </c>
      <c r="E97" s="132" t="s">
        <v>913</v>
      </c>
      <c r="F97" s="133" t="s">
        <v>910</v>
      </c>
      <c r="G97" s="134" t="s">
        <v>900</v>
      </c>
      <c r="H97" s="135">
        <v>1</v>
      </c>
      <c r="I97" s="136"/>
      <c r="J97" s="137">
        <f>ROUND(I97*H97,2)</f>
        <v>0</v>
      </c>
      <c r="K97" s="133" t="s">
        <v>19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901</v>
      </c>
      <c r="AT97" s="142" t="s">
        <v>133</v>
      </c>
      <c r="AU97" s="142" t="s">
        <v>81</v>
      </c>
      <c r="AY97" s="17" t="s">
        <v>131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901</v>
      </c>
      <c r="BM97" s="142" t="s">
        <v>997</v>
      </c>
    </row>
    <row r="98" spans="2:65" s="1" customFormat="1">
      <c r="B98" s="32"/>
      <c r="D98" s="144" t="s">
        <v>140</v>
      </c>
      <c r="F98" s="145" t="s">
        <v>910</v>
      </c>
      <c r="I98" s="146"/>
      <c r="L98" s="32"/>
      <c r="M98" s="147"/>
      <c r="T98" s="53"/>
      <c r="AT98" s="17" t="s">
        <v>140</v>
      </c>
      <c r="AU98" s="17" t="s">
        <v>81</v>
      </c>
    </row>
    <row r="99" spans="2:65" s="12" customFormat="1">
      <c r="B99" s="151"/>
      <c r="D99" s="144" t="s">
        <v>146</v>
      </c>
      <c r="E99" s="152" t="s">
        <v>19</v>
      </c>
      <c r="F99" s="153" t="s">
        <v>915</v>
      </c>
      <c r="H99" s="154">
        <v>1</v>
      </c>
      <c r="I99" s="155"/>
      <c r="L99" s="151"/>
      <c r="M99" s="156"/>
      <c r="T99" s="157"/>
      <c r="AT99" s="152" t="s">
        <v>146</v>
      </c>
      <c r="AU99" s="152" t="s">
        <v>81</v>
      </c>
      <c r="AV99" s="12" t="s">
        <v>81</v>
      </c>
      <c r="AW99" s="12" t="s">
        <v>33</v>
      </c>
      <c r="AX99" s="12" t="s">
        <v>79</v>
      </c>
      <c r="AY99" s="152" t="s">
        <v>131</v>
      </c>
    </row>
    <row r="100" spans="2:65" s="1" customFormat="1" ht="16.5" customHeight="1">
      <c r="B100" s="32"/>
      <c r="C100" s="131" t="s">
        <v>138</v>
      </c>
      <c r="D100" s="131" t="s">
        <v>133</v>
      </c>
      <c r="E100" s="132" t="s">
        <v>916</v>
      </c>
      <c r="F100" s="133" t="s">
        <v>917</v>
      </c>
      <c r="G100" s="134" t="s">
        <v>900</v>
      </c>
      <c r="H100" s="135">
        <v>1</v>
      </c>
      <c r="I100" s="136"/>
      <c r="J100" s="137">
        <f>ROUND(I100*H100,2)</f>
        <v>0</v>
      </c>
      <c r="K100" s="133" t="s">
        <v>19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901</v>
      </c>
      <c r="AT100" s="142" t="s">
        <v>133</v>
      </c>
      <c r="AU100" s="142" t="s">
        <v>81</v>
      </c>
      <c r="AY100" s="17" t="s">
        <v>131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901</v>
      </c>
      <c r="BM100" s="142" t="s">
        <v>998</v>
      </c>
    </row>
    <row r="101" spans="2:65" s="1" customFormat="1">
      <c r="B101" s="32"/>
      <c r="D101" s="144" t="s">
        <v>140</v>
      </c>
      <c r="F101" s="145" t="s">
        <v>917</v>
      </c>
      <c r="I101" s="146"/>
      <c r="L101" s="32"/>
      <c r="M101" s="147"/>
      <c r="T101" s="53"/>
      <c r="AT101" s="17" t="s">
        <v>140</v>
      </c>
      <c r="AU101" s="17" t="s">
        <v>81</v>
      </c>
    </row>
    <row r="102" spans="2:65" s="14" customFormat="1">
      <c r="B102" s="175"/>
      <c r="D102" s="144" t="s">
        <v>146</v>
      </c>
      <c r="E102" s="176" t="s">
        <v>19</v>
      </c>
      <c r="F102" s="177" t="s">
        <v>919</v>
      </c>
      <c r="H102" s="176" t="s">
        <v>19</v>
      </c>
      <c r="I102" s="178"/>
      <c r="L102" s="175"/>
      <c r="M102" s="179"/>
      <c r="T102" s="180"/>
      <c r="AT102" s="176" t="s">
        <v>146</v>
      </c>
      <c r="AU102" s="176" t="s">
        <v>81</v>
      </c>
      <c r="AV102" s="14" t="s">
        <v>79</v>
      </c>
      <c r="AW102" s="14" t="s">
        <v>33</v>
      </c>
      <c r="AX102" s="14" t="s">
        <v>72</v>
      </c>
      <c r="AY102" s="176" t="s">
        <v>131</v>
      </c>
    </row>
    <row r="103" spans="2:65" s="12" customFormat="1">
      <c r="B103" s="151"/>
      <c r="D103" s="144" t="s">
        <v>146</v>
      </c>
      <c r="E103" s="152" t="s">
        <v>19</v>
      </c>
      <c r="F103" s="153" t="s">
        <v>920</v>
      </c>
      <c r="H103" s="154">
        <v>1</v>
      </c>
      <c r="I103" s="155"/>
      <c r="L103" s="151"/>
      <c r="M103" s="156"/>
      <c r="T103" s="157"/>
      <c r="AT103" s="152" t="s">
        <v>146</v>
      </c>
      <c r="AU103" s="152" t="s">
        <v>81</v>
      </c>
      <c r="AV103" s="12" t="s">
        <v>81</v>
      </c>
      <c r="AW103" s="12" t="s">
        <v>33</v>
      </c>
      <c r="AX103" s="12" t="s">
        <v>79</v>
      </c>
      <c r="AY103" s="152" t="s">
        <v>131</v>
      </c>
    </row>
    <row r="104" spans="2:65" s="1" customFormat="1" ht="24.2" customHeight="1">
      <c r="B104" s="32"/>
      <c r="C104" s="131" t="s">
        <v>170</v>
      </c>
      <c r="D104" s="131" t="s">
        <v>133</v>
      </c>
      <c r="E104" s="132" t="s">
        <v>924</v>
      </c>
      <c r="F104" s="133" t="s">
        <v>925</v>
      </c>
      <c r="G104" s="134" t="s">
        <v>900</v>
      </c>
      <c r="H104" s="135">
        <v>1</v>
      </c>
      <c r="I104" s="136"/>
      <c r="J104" s="137">
        <f>ROUND(I104*H104,2)</f>
        <v>0</v>
      </c>
      <c r="K104" s="133" t="s">
        <v>19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901</v>
      </c>
      <c r="AT104" s="142" t="s">
        <v>133</v>
      </c>
      <c r="AU104" s="142" t="s">
        <v>81</v>
      </c>
      <c r="AY104" s="17" t="s">
        <v>131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901</v>
      </c>
      <c r="BM104" s="142" t="s">
        <v>999</v>
      </c>
    </row>
    <row r="105" spans="2:65" s="1" customFormat="1">
      <c r="B105" s="32"/>
      <c r="D105" s="144" t="s">
        <v>140</v>
      </c>
      <c r="F105" s="145" t="s">
        <v>925</v>
      </c>
      <c r="I105" s="146"/>
      <c r="L105" s="32"/>
      <c r="M105" s="147"/>
      <c r="T105" s="53"/>
      <c r="AT105" s="17" t="s">
        <v>140</v>
      </c>
      <c r="AU105" s="17" t="s">
        <v>81</v>
      </c>
    </row>
    <row r="106" spans="2:65" s="12" customFormat="1">
      <c r="B106" s="151"/>
      <c r="D106" s="144" t="s">
        <v>146</v>
      </c>
      <c r="E106" s="152" t="s">
        <v>19</v>
      </c>
      <c r="F106" s="153" t="s">
        <v>927</v>
      </c>
      <c r="H106" s="154">
        <v>1</v>
      </c>
      <c r="I106" s="155"/>
      <c r="L106" s="151"/>
      <c r="M106" s="156"/>
      <c r="T106" s="157"/>
      <c r="AT106" s="152" t="s">
        <v>146</v>
      </c>
      <c r="AU106" s="152" t="s">
        <v>81</v>
      </c>
      <c r="AV106" s="12" t="s">
        <v>81</v>
      </c>
      <c r="AW106" s="12" t="s">
        <v>33</v>
      </c>
      <c r="AX106" s="12" t="s">
        <v>79</v>
      </c>
      <c r="AY106" s="152" t="s">
        <v>131</v>
      </c>
    </row>
    <row r="107" spans="2:65" s="11" customFormat="1" ht="22.9" customHeight="1">
      <c r="B107" s="119"/>
      <c r="D107" s="120" t="s">
        <v>71</v>
      </c>
      <c r="E107" s="129" t="s">
        <v>928</v>
      </c>
      <c r="F107" s="129" t="s">
        <v>929</v>
      </c>
      <c r="I107" s="122"/>
      <c r="J107" s="130">
        <f>BK107</f>
        <v>0</v>
      </c>
      <c r="L107" s="119"/>
      <c r="M107" s="124"/>
      <c r="P107" s="125">
        <f>SUM(P108:P110)</f>
        <v>0</v>
      </c>
      <c r="R107" s="125">
        <f>SUM(R108:R110)</f>
        <v>0</v>
      </c>
      <c r="T107" s="126">
        <f>SUM(T108:T110)</f>
        <v>0</v>
      </c>
      <c r="AR107" s="120" t="s">
        <v>170</v>
      </c>
      <c r="AT107" s="127" t="s">
        <v>71</v>
      </c>
      <c r="AU107" s="127" t="s">
        <v>79</v>
      </c>
      <c r="AY107" s="120" t="s">
        <v>131</v>
      </c>
      <c r="BK107" s="128">
        <f>SUM(BK108:BK110)</f>
        <v>0</v>
      </c>
    </row>
    <row r="108" spans="2:65" s="1" customFormat="1" ht="16.5" customHeight="1">
      <c r="B108" s="32"/>
      <c r="C108" s="131" t="s">
        <v>179</v>
      </c>
      <c r="D108" s="131" t="s">
        <v>133</v>
      </c>
      <c r="E108" s="132" t="s">
        <v>940</v>
      </c>
      <c r="F108" s="133" t="s">
        <v>941</v>
      </c>
      <c r="G108" s="134" t="s">
        <v>900</v>
      </c>
      <c r="H108" s="135">
        <v>1</v>
      </c>
      <c r="I108" s="136"/>
      <c r="J108" s="137">
        <f>ROUND(I108*H108,2)</f>
        <v>0</v>
      </c>
      <c r="K108" s="133" t="s">
        <v>19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901</v>
      </c>
      <c r="AT108" s="142" t="s">
        <v>133</v>
      </c>
      <c r="AU108" s="142" t="s">
        <v>81</v>
      </c>
      <c r="AY108" s="17" t="s">
        <v>131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901</v>
      </c>
      <c r="BM108" s="142" t="s">
        <v>1000</v>
      </c>
    </row>
    <row r="109" spans="2:65" s="1" customFormat="1">
      <c r="B109" s="32"/>
      <c r="D109" s="144" t="s">
        <v>140</v>
      </c>
      <c r="F109" s="145" t="s">
        <v>941</v>
      </c>
      <c r="I109" s="146"/>
      <c r="L109" s="32"/>
      <c r="M109" s="147"/>
      <c r="T109" s="53"/>
      <c r="AT109" s="17" t="s">
        <v>140</v>
      </c>
      <c r="AU109" s="17" t="s">
        <v>81</v>
      </c>
    </row>
    <row r="110" spans="2:65" s="12" customFormat="1">
      <c r="B110" s="151"/>
      <c r="D110" s="144" t="s">
        <v>146</v>
      </c>
      <c r="E110" s="152" t="s">
        <v>19</v>
      </c>
      <c r="F110" s="153" t="s">
        <v>943</v>
      </c>
      <c r="H110" s="154">
        <v>1</v>
      </c>
      <c r="I110" s="155"/>
      <c r="L110" s="151"/>
      <c r="M110" s="184"/>
      <c r="N110" s="185"/>
      <c r="O110" s="185"/>
      <c r="P110" s="185"/>
      <c r="Q110" s="185"/>
      <c r="R110" s="185"/>
      <c r="S110" s="185"/>
      <c r="T110" s="186"/>
      <c r="AT110" s="152" t="s">
        <v>146</v>
      </c>
      <c r="AU110" s="152" t="s">
        <v>81</v>
      </c>
      <c r="AV110" s="12" t="s">
        <v>81</v>
      </c>
      <c r="AW110" s="12" t="s">
        <v>33</v>
      </c>
      <c r="AX110" s="12" t="s">
        <v>79</v>
      </c>
      <c r="AY110" s="152" t="s">
        <v>131</v>
      </c>
    </row>
    <row r="111" spans="2:65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2"/>
    </row>
  </sheetData>
  <sheetProtection algorithmName="SHA-512" hashValue="mgdS25/1oKchqY58PMMNq1PmADtCdV0q5yDTu/HZKC5YOhtY9m0bqOpdyjdefD39GI0Ludb/LZjpDJSemELIUA==" saltValue="YHRVi3ey3MGVVjxxL9SLnoIo7eYB3X+NV0S3vxT5yNhpO6fx+lxOxR/917ufD+o+CMZ6k2XEK1cZoTn+gIAq3A==" spinCount="100000" sheet="1" objects="1" scenarios="1" formatColumns="0" formatRows="0" autoFilter="0"/>
  <autoFilter ref="C87:K110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7" customWidth="1"/>
    <col min="2" max="2" width="1.6640625" style="187" customWidth="1"/>
    <col min="3" max="4" width="5" style="187" customWidth="1"/>
    <col min="5" max="5" width="11.6640625" style="187" customWidth="1"/>
    <col min="6" max="6" width="9.1640625" style="187" customWidth="1"/>
    <col min="7" max="7" width="5" style="187" customWidth="1"/>
    <col min="8" max="8" width="77.83203125" style="187" customWidth="1"/>
    <col min="9" max="10" width="20" style="187" customWidth="1"/>
    <col min="11" max="11" width="1.6640625" style="187" customWidth="1"/>
  </cols>
  <sheetData>
    <row r="1" spans="2:11" customFormat="1" ht="37.5" customHeight="1"/>
    <row r="2" spans="2:11" customFormat="1" ht="7.5" customHeight="1">
      <c r="B2" s="188"/>
      <c r="C2" s="189"/>
      <c r="D2" s="189"/>
      <c r="E2" s="189"/>
      <c r="F2" s="189"/>
      <c r="G2" s="189"/>
      <c r="H2" s="189"/>
      <c r="I2" s="189"/>
      <c r="J2" s="189"/>
      <c r="K2" s="190"/>
    </row>
    <row r="3" spans="2:11" s="15" customFormat="1" ht="45" customHeight="1">
      <c r="B3" s="191"/>
      <c r="C3" s="312" t="s">
        <v>1001</v>
      </c>
      <c r="D3" s="312"/>
      <c r="E3" s="312"/>
      <c r="F3" s="312"/>
      <c r="G3" s="312"/>
      <c r="H3" s="312"/>
      <c r="I3" s="312"/>
      <c r="J3" s="312"/>
      <c r="K3" s="192"/>
    </row>
    <row r="4" spans="2:11" customFormat="1" ht="25.5" customHeight="1">
      <c r="B4" s="193"/>
      <c r="C4" s="313" t="s">
        <v>1002</v>
      </c>
      <c r="D4" s="313"/>
      <c r="E4" s="313"/>
      <c r="F4" s="313"/>
      <c r="G4" s="313"/>
      <c r="H4" s="313"/>
      <c r="I4" s="313"/>
      <c r="J4" s="313"/>
      <c r="K4" s="194"/>
    </row>
    <row r="5" spans="2:11" customFormat="1" ht="5.25" customHeight="1">
      <c r="B5" s="193"/>
      <c r="C5" s="195"/>
      <c r="D5" s="195"/>
      <c r="E5" s="195"/>
      <c r="F5" s="195"/>
      <c r="G5" s="195"/>
      <c r="H5" s="195"/>
      <c r="I5" s="195"/>
      <c r="J5" s="195"/>
      <c r="K5" s="194"/>
    </row>
    <row r="6" spans="2:11" customFormat="1" ht="15" customHeight="1">
      <c r="B6" s="193"/>
      <c r="C6" s="311" t="s">
        <v>1003</v>
      </c>
      <c r="D6" s="311"/>
      <c r="E6" s="311"/>
      <c r="F6" s="311"/>
      <c r="G6" s="311"/>
      <c r="H6" s="311"/>
      <c r="I6" s="311"/>
      <c r="J6" s="311"/>
      <c r="K6" s="194"/>
    </row>
    <row r="7" spans="2:11" customFormat="1" ht="15" customHeight="1">
      <c r="B7" s="197"/>
      <c r="C7" s="311" t="s">
        <v>1004</v>
      </c>
      <c r="D7" s="311"/>
      <c r="E7" s="311"/>
      <c r="F7" s="311"/>
      <c r="G7" s="311"/>
      <c r="H7" s="311"/>
      <c r="I7" s="311"/>
      <c r="J7" s="311"/>
      <c r="K7" s="194"/>
    </row>
    <row r="8" spans="2:11" customFormat="1" ht="12.75" customHeight="1">
      <c r="B8" s="197"/>
      <c r="C8" s="196"/>
      <c r="D8" s="196"/>
      <c r="E8" s="196"/>
      <c r="F8" s="196"/>
      <c r="G8" s="196"/>
      <c r="H8" s="196"/>
      <c r="I8" s="196"/>
      <c r="J8" s="196"/>
      <c r="K8" s="194"/>
    </row>
    <row r="9" spans="2:11" customFormat="1" ht="15" customHeight="1">
      <c r="B9" s="197"/>
      <c r="C9" s="311" t="s">
        <v>1005</v>
      </c>
      <c r="D9" s="311"/>
      <c r="E9" s="311"/>
      <c r="F9" s="311"/>
      <c r="G9" s="311"/>
      <c r="H9" s="311"/>
      <c r="I9" s="311"/>
      <c r="J9" s="311"/>
      <c r="K9" s="194"/>
    </row>
    <row r="10" spans="2:11" customFormat="1" ht="15" customHeight="1">
      <c r="B10" s="197"/>
      <c r="C10" s="196"/>
      <c r="D10" s="311" t="s">
        <v>1006</v>
      </c>
      <c r="E10" s="311"/>
      <c r="F10" s="311"/>
      <c r="G10" s="311"/>
      <c r="H10" s="311"/>
      <c r="I10" s="311"/>
      <c r="J10" s="311"/>
      <c r="K10" s="194"/>
    </row>
    <row r="11" spans="2:11" customFormat="1" ht="15" customHeight="1">
      <c r="B11" s="197"/>
      <c r="C11" s="198"/>
      <c r="D11" s="311" t="s">
        <v>1007</v>
      </c>
      <c r="E11" s="311"/>
      <c r="F11" s="311"/>
      <c r="G11" s="311"/>
      <c r="H11" s="311"/>
      <c r="I11" s="311"/>
      <c r="J11" s="311"/>
      <c r="K11" s="194"/>
    </row>
    <row r="12" spans="2:11" customFormat="1" ht="15" customHeight="1">
      <c r="B12" s="197"/>
      <c r="C12" s="198"/>
      <c r="D12" s="196"/>
      <c r="E12" s="196"/>
      <c r="F12" s="196"/>
      <c r="G12" s="196"/>
      <c r="H12" s="196"/>
      <c r="I12" s="196"/>
      <c r="J12" s="196"/>
      <c r="K12" s="194"/>
    </row>
    <row r="13" spans="2:11" customFormat="1" ht="15" customHeight="1">
      <c r="B13" s="197"/>
      <c r="C13" s="198"/>
      <c r="D13" s="199" t="s">
        <v>1008</v>
      </c>
      <c r="E13" s="196"/>
      <c r="F13" s="196"/>
      <c r="G13" s="196"/>
      <c r="H13" s="196"/>
      <c r="I13" s="196"/>
      <c r="J13" s="196"/>
      <c r="K13" s="194"/>
    </row>
    <row r="14" spans="2:11" customFormat="1" ht="12.7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4"/>
    </row>
    <row r="15" spans="2:11" customFormat="1" ht="15" customHeight="1">
      <c r="B15" s="197"/>
      <c r="C15" s="198"/>
      <c r="D15" s="311" t="s">
        <v>1009</v>
      </c>
      <c r="E15" s="311"/>
      <c r="F15" s="311"/>
      <c r="G15" s="311"/>
      <c r="H15" s="311"/>
      <c r="I15" s="311"/>
      <c r="J15" s="311"/>
      <c r="K15" s="194"/>
    </row>
    <row r="16" spans="2:11" customFormat="1" ht="15" customHeight="1">
      <c r="B16" s="197"/>
      <c r="C16" s="198"/>
      <c r="D16" s="311" t="s">
        <v>1010</v>
      </c>
      <c r="E16" s="311"/>
      <c r="F16" s="311"/>
      <c r="G16" s="311"/>
      <c r="H16" s="311"/>
      <c r="I16" s="311"/>
      <c r="J16" s="311"/>
      <c r="K16" s="194"/>
    </row>
    <row r="17" spans="2:11" customFormat="1" ht="15" customHeight="1">
      <c r="B17" s="197"/>
      <c r="C17" s="198"/>
      <c r="D17" s="311" t="s">
        <v>1011</v>
      </c>
      <c r="E17" s="311"/>
      <c r="F17" s="311"/>
      <c r="G17" s="311"/>
      <c r="H17" s="311"/>
      <c r="I17" s="311"/>
      <c r="J17" s="311"/>
      <c r="K17" s="194"/>
    </row>
    <row r="18" spans="2:11" customFormat="1" ht="15" customHeight="1">
      <c r="B18" s="197"/>
      <c r="C18" s="198"/>
      <c r="D18" s="198"/>
      <c r="E18" s="200" t="s">
        <v>78</v>
      </c>
      <c r="F18" s="311" t="s">
        <v>1012</v>
      </c>
      <c r="G18" s="311"/>
      <c r="H18" s="311"/>
      <c r="I18" s="311"/>
      <c r="J18" s="311"/>
      <c r="K18" s="194"/>
    </row>
    <row r="19" spans="2:11" customFormat="1" ht="15" customHeight="1">
      <c r="B19" s="197"/>
      <c r="C19" s="198"/>
      <c r="D19" s="198"/>
      <c r="E19" s="200" t="s">
        <v>1013</v>
      </c>
      <c r="F19" s="311" t="s">
        <v>1014</v>
      </c>
      <c r="G19" s="311"/>
      <c r="H19" s="311"/>
      <c r="I19" s="311"/>
      <c r="J19" s="311"/>
      <c r="K19" s="194"/>
    </row>
    <row r="20" spans="2:11" customFormat="1" ht="15" customHeight="1">
      <c r="B20" s="197"/>
      <c r="C20" s="198"/>
      <c r="D20" s="198"/>
      <c r="E20" s="200" t="s">
        <v>1015</v>
      </c>
      <c r="F20" s="311" t="s">
        <v>1016</v>
      </c>
      <c r="G20" s="311"/>
      <c r="H20" s="311"/>
      <c r="I20" s="311"/>
      <c r="J20" s="311"/>
      <c r="K20" s="194"/>
    </row>
    <row r="21" spans="2:11" customFormat="1" ht="15" customHeight="1">
      <c r="B21" s="197"/>
      <c r="C21" s="198"/>
      <c r="D21" s="198"/>
      <c r="E21" s="200" t="s">
        <v>1017</v>
      </c>
      <c r="F21" s="311" t="s">
        <v>1018</v>
      </c>
      <c r="G21" s="311"/>
      <c r="H21" s="311"/>
      <c r="I21" s="311"/>
      <c r="J21" s="311"/>
      <c r="K21" s="194"/>
    </row>
    <row r="22" spans="2:11" customFormat="1" ht="15" customHeight="1">
      <c r="B22" s="197"/>
      <c r="C22" s="198"/>
      <c r="D22" s="198"/>
      <c r="E22" s="200" t="s">
        <v>1019</v>
      </c>
      <c r="F22" s="311" t="s">
        <v>1020</v>
      </c>
      <c r="G22" s="311"/>
      <c r="H22" s="311"/>
      <c r="I22" s="311"/>
      <c r="J22" s="311"/>
      <c r="K22" s="194"/>
    </row>
    <row r="23" spans="2:11" customFormat="1" ht="15" customHeight="1">
      <c r="B23" s="197"/>
      <c r="C23" s="198"/>
      <c r="D23" s="198"/>
      <c r="E23" s="200" t="s">
        <v>85</v>
      </c>
      <c r="F23" s="311" t="s">
        <v>1021</v>
      </c>
      <c r="G23" s="311"/>
      <c r="H23" s="311"/>
      <c r="I23" s="311"/>
      <c r="J23" s="311"/>
      <c r="K23" s="194"/>
    </row>
    <row r="24" spans="2:11" customFormat="1" ht="12.75" customHeight="1">
      <c r="B24" s="197"/>
      <c r="C24" s="198"/>
      <c r="D24" s="198"/>
      <c r="E24" s="198"/>
      <c r="F24" s="198"/>
      <c r="G24" s="198"/>
      <c r="H24" s="198"/>
      <c r="I24" s="198"/>
      <c r="J24" s="198"/>
      <c r="K24" s="194"/>
    </row>
    <row r="25" spans="2:11" customFormat="1" ht="15" customHeight="1">
      <c r="B25" s="197"/>
      <c r="C25" s="311" t="s">
        <v>1022</v>
      </c>
      <c r="D25" s="311"/>
      <c r="E25" s="311"/>
      <c r="F25" s="311"/>
      <c r="G25" s="311"/>
      <c r="H25" s="311"/>
      <c r="I25" s="311"/>
      <c r="J25" s="311"/>
      <c r="K25" s="194"/>
    </row>
    <row r="26" spans="2:11" customFormat="1" ht="15" customHeight="1">
      <c r="B26" s="197"/>
      <c r="C26" s="311" t="s">
        <v>1023</v>
      </c>
      <c r="D26" s="311"/>
      <c r="E26" s="311"/>
      <c r="F26" s="311"/>
      <c r="G26" s="311"/>
      <c r="H26" s="311"/>
      <c r="I26" s="311"/>
      <c r="J26" s="311"/>
      <c r="K26" s="194"/>
    </row>
    <row r="27" spans="2:11" customFormat="1" ht="15" customHeight="1">
      <c r="B27" s="197"/>
      <c r="C27" s="196"/>
      <c r="D27" s="311" t="s">
        <v>1024</v>
      </c>
      <c r="E27" s="311"/>
      <c r="F27" s="311"/>
      <c r="G27" s="311"/>
      <c r="H27" s="311"/>
      <c r="I27" s="311"/>
      <c r="J27" s="311"/>
      <c r="K27" s="194"/>
    </row>
    <row r="28" spans="2:11" customFormat="1" ht="15" customHeight="1">
      <c r="B28" s="197"/>
      <c r="C28" s="198"/>
      <c r="D28" s="311" t="s">
        <v>1025</v>
      </c>
      <c r="E28" s="311"/>
      <c r="F28" s="311"/>
      <c r="G28" s="311"/>
      <c r="H28" s="311"/>
      <c r="I28" s="311"/>
      <c r="J28" s="311"/>
      <c r="K28" s="194"/>
    </row>
    <row r="29" spans="2:11" customFormat="1" ht="12.75" customHeight="1">
      <c r="B29" s="197"/>
      <c r="C29" s="198"/>
      <c r="D29" s="198"/>
      <c r="E29" s="198"/>
      <c r="F29" s="198"/>
      <c r="G29" s="198"/>
      <c r="H29" s="198"/>
      <c r="I29" s="198"/>
      <c r="J29" s="198"/>
      <c r="K29" s="194"/>
    </row>
    <row r="30" spans="2:11" customFormat="1" ht="15" customHeight="1">
      <c r="B30" s="197"/>
      <c r="C30" s="198"/>
      <c r="D30" s="311" t="s">
        <v>1026</v>
      </c>
      <c r="E30" s="311"/>
      <c r="F30" s="311"/>
      <c r="G30" s="311"/>
      <c r="H30" s="311"/>
      <c r="I30" s="311"/>
      <c r="J30" s="311"/>
      <c r="K30" s="194"/>
    </row>
    <row r="31" spans="2:11" customFormat="1" ht="15" customHeight="1">
      <c r="B31" s="197"/>
      <c r="C31" s="198"/>
      <c r="D31" s="311" t="s">
        <v>1027</v>
      </c>
      <c r="E31" s="311"/>
      <c r="F31" s="311"/>
      <c r="G31" s="311"/>
      <c r="H31" s="311"/>
      <c r="I31" s="311"/>
      <c r="J31" s="311"/>
      <c r="K31" s="194"/>
    </row>
    <row r="32" spans="2:11" customFormat="1" ht="12.75" customHeight="1">
      <c r="B32" s="197"/>
      <c r="C32" s="198"/>
      <c r="D32" s="198"/>
      <c r="E32" s="198"/>
      <c r="F32" s="198"/>
      <c r="G32" s="198"/>
      <c r="H32" s="198"/>
      <c r="I32" s="198"/>
      <c r="J32" s="198"/>
      <c r="K32" s="194"/>
    </row>
    <row r="33" spans="2:11" customFormat="1" ht="15" customHeight="1">
      <c r="B33" s="197"/>
      <c r="C33" s="198"/>
      <c r="D33" s="311" t="s">
        <v>1028</v>
      </c>
      <c r="E33" s="311"/>
      <c r="F33" s="311"/>
      <c r="G33" s="311"/>
      <c r="H33" s="311"/>
      <c r="I33" s="311"/>
      <c r="J33" s="311"/>
      <c r="K33" s="194"/>
    </row>
    <row r="34" spans="2:11" customFormat="1" ht="15" customHeight="1">
      <c r="B34" s="197"/>
      <c r="C34" s="198"/>
      <c r="D34" s="311" t="s">
        <v>1029</v>
      </c>
      <c r="E34" s="311"/>
      <c r="F34" s="311"/>
      <c r="G34" s="311"/>
      <c r="H34" s="311"/>
      <c r="I34" s="311"/>
      <c r="J34" s="311"/>
      <c r="K34" s="194"/>
    </row>
    <row r="35" spans="2:11" customFormat="1" ht="15" customHeight="1">
      <c r="B35" s="197"/>
      <c r="C35" s="198"/>
      <c r="D35" s="311" t="s">
        <v>1030</v>
      </c>
      <c r="E35" s="311"/>
      <c r="F35" s="311"/>
      <c r="G35" s="311"/>
      <c r="H35" s="311"/>
      <c r="I35" s="311"/>
      <c r="J35" s="311"/>
      <c r="K35" s="194"/>
    </row>
    <row r="36" spans="2:11" customFormat="1" ht="15" customHeight="1">
      <c r="B36" s="197"/>
      <c r="C36" s="198"/>
      <c r="D36" s="196"/>
      <c r="E36" s="199" t="s">
        <v>117</v>
      </c>
      <c r="F36" s="196"/>
      <c r="G36" s="311" t="s">
        <v>1031</v>
      </c>
      <c r="H36" s="311"/>
      <c r="I36" s="311"/>
      <c r="J36" s="311"/>
      <c r="K36" s="194"/>
    </row>
    <row r="37" spans="2:11" customFormat="1" ht="30.75" customHeight="1">
      <c r="B37" s="197"/>
      <c r="C37" s="198"/>
      <c r="D37" s="196"/>
      <c r="E37" s="199" t="s">
        <v>1032</v>
      </c>
      <c r="F37" s="196"/>
      <c r="G37" s="311" t="s">
        <v>1033</v>
      </c>
      <c r="H37" s="311"/>
      <c r="I37" s="311"/>
      <c r="J37" s="311"/>
      <c r="K37" s="194"/>
    </row>
    <row r="38" spans="2:11" customFormat="1" ht="15" customHeight="1">
      <c r="B38" s="197"/>
      <c r="C38" s="198"/>
      <c r="D38" s="196"/>
      <c r="E38" s="199" t="s">
        <v>53</v>
      </c>
      <c r="F38" s="196"/>
      <c r="G38" s="311" t="s">
        <v>1034</v>
      </c>
      <c r="H38" s="311"/>
      <c r="I38" s="311"/>
      <c r="J38" s="311"/>
      <c r="K38" s="194"/>
    </row>
    <row r="39" spans="2:11" customFormat="1" ht="15" customHeight="1">
      <c r="B39" s="197"/>
      <c r="C39" s="198"/>
      <c r="D39" s="196"/>
      <c r="E39" s="199" t="s">
        <v>54</v>
      </c>
      <c r="F39" s="196"/>
      <c r="G39" s="311" t="s">
        <v>1035</v>
      </c>
      <c r="H39" s="311"/>
      <c r="I39" s="311"/>
      <c r="J39" s="311"/>
      <c r="K39" s="194"/>
    </row>
    <row r="40" spans="2:11" customFormat="1" ht="15" customHeight="1">
      <c r="B40" s="197"/>
      <c r="C40" s="198"/>
      <c r="D40" s="196"/>
      <c r="E40" s="199" t="s">
        <v>118</v>
      </c>
      <c r="F40" s="196"/>
      <c r="G40" s="311" t="s">
        <v>1036</v>
      </c>
      <c r="H40" s="311"/>
      <c r="I40" s="311"/>
      <c r="J40" s="311"/>
      <c r="K40" s="194"/>
    </row>
    <row r="41" spans="2:11" customFormat="1" ht="15" customHeight="1">
      <c r="B41" s="197"/>
      <c r="C41" s="198"/>
      <c r="D41" s="196"/>
      <c r="E41" s="199" t="s">
        <v>119</v>
      </c>
      <c r="F41" s="196"/>
      <c r="G41" s="311" t="s">
        <v>1037</v>
      </c>
      <c r="H41" s="311"/>
      <c r="I41" s="311"/>
      <c r="J41" s="311"/>
      <c r="K41" s="194"/>
    </row>
    <row r="42" spans="2:11" customFormat="1" ht="15" customHeight="1">
      <c r="B42" s="197"/>
      <c r="C42" s="198"/>
      <c r="D42" s="196"/>
      <c r="E42" s="199" t="s">
        <v>1038</v>
      </c>
      <c r="F42" s="196"/>
      <c r="G42" s="311" t="s">
        <v>1039</v>
      </c>
      <c r="H42" s="311"/>
      <c r="I42" s="311"/>
      <c r="J42" s="311"/>
      <c r="K42" s="194"/>
    </row>
    <row r="43" spans="2:11" customFormat="1" ht="15" customHeight="1">
      <c r="B43" s="197"/>
      <c r="C43" s="198"/>
      <c r="D43" s="196"/>
      <c r="E43" s="199"/>
      <c r="F43" s="196"/>
      <c r="G43" s="311" t="s">
        <v>1040</v>
      </c>
      <c r="H43" s="311"/>
      <c r="I43" s="311"/>
      <c r="J43" s="311"/>
      <c r="K43" s="194"/>
    </row>
    <row r="44" spans="2:11" customFormat="1" ht="15" customHeight="1">
      <c r="B44" s="197"/>
      <c r="C44" s="198"/>
      <c r="D44" s="196"/>
      <c r="E44" s="199" t="s">
        <v>1041</v>
      </c>
      <c r="F44" s="196"/>
      <c r="G44" s="311" t="s">
        <v>1042</v>
      </c>
      <c r="H44" s="311"/>
      <c r="I44" s="311"/>
      <c r="J44" s="311"/>
      <c r="K44" s="194"/>
    </row>
    <row r="45" spans="2:11" customFormat="1" ht="15" customHeight="1">
      <c r="B45" s="197"/>
      <c r="C45" s="198"/>
      <c r="D45" s="196"/>
      <c r="E45" s="199" t="s">
        <v>121</v>
      </c>
      <c r="F45" s="196"/>
      <c r="G45" s="311" t="s">
        <v>1043</v>
      </c>
      <c r="H45" s="311"/>
      <c r="I45" s="311"/>
      <c r="J45" s="311"/>
      <c r="K45" s="194"/>
    </row>
    <row r="46" spans="2:11" customFormat="1" ht="12.75" customHeight="1">
      <c r="B46" s="197"/>
      <c r="C46" s="198"/>
      <c r="D46" s="196"/>
      <c r="E46" s="196"/>
      <c r="F46" s="196"/>
      <c r="G46" s="196"/>
      <c r="H46" s="196"/>
      <c r="I46" s="196"/>
      <c r="J46" s="196"/>
      <c r="K46" s="194"/>
    </row>
    <row r="47" spans="2:11" customFormat="1" ht="15" customHeight="1">
      <c r="B47" s="197"/>
      <c r="C47" s="198"/>
      <c r="D47" s="311" t="s">
        <v>1044</v>
      </c>
      <c r="E47" s="311"/>
      <c r="F47" s="311"/>
      <c r="G47" s="311"/>
      <c r="H47" s="311"/>
      <c r="I47" s="311"/>
      <c r="J47" s="311"/>
      <c r="K47" s="194"/>
    </row>
    <row r="48" spans="2:11" customFormat="1" ht="15" customHeight="1">
      <c r="B48" s="197"/>
      <c r="C48" s="198"/>
      <c r="D48" s="198"/>
      <c r="E48" s="311" t="s">
        <v>1045</v>
      </c>
      <c r="F48" s="311"/>
      <c r="G48" s="311"/>
      <c r="H48" s="311"/>
      <c r="I48" s="311"/>
      <c r="J48" s="311"/>
      <c r="K48" s="194"/>
    </row>
    <row r="49" spans="2:11" customFormat="1" ht="15" customHeight="1">
      <c r="B49" s="197"/>
      <c r="C49" s="198"/>
      <c r="D49" s="198"/>
      <c r="E49" s="311" t="s">
        <v>1046</v>
      </c>
      <c r="F49" s="311"/>
      <c r="G49" s="311"/>
      <c r="H49" s="311"/>
      <c r="I49" s="311"/>
      <c r="J49" s="311"/>
      <c r="K49" s="194"/>
    </row>
    <row r="50" spans="2:11" customFormat="1" ht="15" customHeight="1">
      <c r="B50" s="197"/>
      <c r="C50" s="198"/>
      <c r="D50" s="198"/>
      <c r="E50" s="311" t="s">
        <v>1047</v>
      </c>
      <c r="F50" s="311"/>
      <c r="G50" s="311"/>
      <c r="H50" s="311"/>
      <c r="I50" s="311"/>
      <c r="J50" s="311"/>
      <c r="K50" s="194"/>
    </row>
    <row r="51" spans="2:11" customFormat="1" ht="15" customHeight="1">
      <c r="B51" s="197"/>
      <c r="C51" s="198"/>
      <c r="D51" s="311" t="s">
        <v>1048</v>
      </c>
      <c r="E51" s="311"/>
      <c r="F51" s="311"/>
      <c r="G51" s="311"/>
      <c r="H51" s="311"/>
      <c r="I51" s="311"/>
      <c r="J51" s="311"/>
      <c r="K51" s="194"/>
    </row>
    <row r="52" spans="2:11" customFormat="1" ht="25.5" customHeight="1">
      <c r="B52" s="193"/>
      <c r="C52" s="313" t="s">
        <v>1049</v>
      </c>
      <c r="D52" s="313"/>
      <c r="E52" s="313"/>
      <c r="F52" s="313"/>
      <c r="G52" s="313"/>
      <c r="H52" s="313"/>
      <c r="I52" s="313"/>
      <c r="J52" s="313"/>
      <c r="K52" s="194"/>
    </row>
    <row r="53" spans="2:11" customFormat="1" ht="5.25" customHeight="1">
      <c r="B53" s="193"/>
      <c r="C53" s="195"/>
      <c r="D53" s="195"/>
      <c r="E53" s="195"/>
      <c r="F53" s="195"/>
      <c r="G53" s="195"/>
      <c r="H53" s="195"/>
      <c r="I53" s="195"/>
      <c r="J53" s="195"/>
      <c r="K53" s="194"/>
    </row>
    <row r="54" spans="2:11" customFormat="1" ht="15" customHeight="1">
      <c r="B54" s="193"/>
      <c r="C54" s="311" t="s">
        <v>1050</v>
      </c>
      <c r="D54" s="311"/>
      <c r="E54" s="311"/>
      <c r="F54" s="311"/>
      <c r="G54" s="311"/>
      <c r="H54" s="311"/>
      <c r="I54" s="311"/>
      <c r="J54" s="311"/>
      <c r="K54" s="194"/>
    </row>
    <row r="55" spans="2:11" customFormat="1" ht="15" customHeight="1">
      <c r="B55" s="193"/>
      <c r="C55" s="311" t="s">
        <v>1051</v>
      </c>
      <c r="D55" s="311"/>
      <c r="E55" s="311"/>
      <c r="F55" s="311"/>
      <c r="G55" s="311"/>
      <c r="H55" s="311"/>
      <c r="I55" s="311"/>
      <c r="J55" s="311"/>
      <c r="K55" s="194"/>
    </row>
    <row r="56" spans="2:11" customFormat="1" ht="12.75" customHeight="1">
      <c r="B56" s="193"/>
      <c r="C56" s="196"/>
      <c r="D56" s="196"/>
      <c r="E56" s="196"/>
      <c r="F56" s="196"/>
      <c r="G56" s="196"/>
      <c r="H56" s="196"/>
      <c r="I56" s="196"/>
      <c r="J56" s="196"/>
      <c r="K56" s="194"/>
    </row>
    <row r="57" spans="2:11" customFormat="1" ht="15" customHeight="1">
      <c r="B57" s="193"/>
      <c r="C57" s="311" t="s">
        <v>1052</v>
      </c>
      <c r="D57" s="311"/>
      <c r="E57" s="311"/>
      <c r="F57" s="311"/>
      <c r="G57" s="311"/>
      <c r="H57" s="311"/>
      <c r="I57" s="311"/>
      <c r="J57" s="311"/>
      <c r="K57" s="194"/>
    </row>
    <row r="58" spans="2:11" customFormat="1" ht="15" customHeight="1">
      <c r="B58" s="193"/>
      <c r="C58" s="198"/>
      <c r="D58" s="311" t="s">
        <v>1053</v>
      </c>
      <c r="E58" s="311"/>
      <c r="F58" s="311"/>
      <c r="G58" s="311"/>
      <c r="H58" s="311"/>
      <c r="I58" s="311"/>
      <c r="J58" s="311"/>
      <c r="K58" s="194"/>
    </row>
    <row r="59" spans="2:11" customFormat="1" ht="15" customHeight="1">
      <c r="B59" s="193"/>
      <c r="C59" s="198"/>
      <c r="D59" s="311" t="s">
        <v>1054</v>
      </c>
      <c r="E59" s="311"/>
      <c r="F59" s="311"/>
      <c r="G59" s="311"/>
      <c r="H59" s="311"/>
      <c r="I59" s="311"/>
      <c r="J59" s="311"/>
      <c r="K59" s="194"/>
    </row>
    <row r="60" spans="2:11" customFormat="1" ht="15" customHeight="1">
      <c r="B60" s="193"/>
      <c r="C60" s="198"/>
      <c r="D60" s="311" t="s">
        <v>1055</v>
      </c>
      <c r="E60" s="311"/>
      <c r="F60" s="311"/>
      <c r="G60" s="311"/>
      <c r="H60" s="311"/>
      <c r="I60" s="311"/>
      <c r="J60" s="311"/>
      <c r="K60" s="194"/>
    </row>
    <row r="61" spans="2:11" customFormat="1" ht="15" customHeight="1">
      <c r="B61" s="193"/>
      <c r="C61" s="198"/>
      <c r="D61" s="311" t="s">
        <v>1056</v>
      </c>
      <c r="E61" s="311"/>
      <c r="F61" s="311"/>
      <c r="G61" s="311"/>
      <c r="H61" s="311"/>
      <c r="I61" s="311"/>
      <c r="J61" s="311"/>
      <c r="K61" s="194"/>
    </row>
    <row r="62" spans="2:11" customFormat="1" ht="15" customHeight="1">
      <c r="B62" s="193"/>
      <c r="C62" s="198"/>
      <c r="D62" s="315" t="s">
        <v>1057</v>
      </c>
      <c r="E62" s="315"/>
      <c r="F62" s="315"/>
      <c r="G62" s="315"/>
      <c r="H62" s="315"/>
      <c r="I62" s="315"/>
      <c r="J62" s="315"/>
      <c r="K62" s="194"/>
    </row>
    <row r="63" spans="2:11" customFormat="1" ht="15" customHeight="1">
      <c r="B63" s="193"/>
      <c r="C63" s="198"/>
      <c r="D63" s="311" t="s">
        <v>1058</v>
      </c>
      <c r="E63" s="311"/>
      <c r="F63" s="311"/>
      <c r="G63" s="311"/>
      <c r="H63" s="311"/>
      <c r="I63" s="311"/>
      <c r="J63" s="311"/>
      <c r="K63" s="194"/>
    </row>
    <row r="64" spans="2:11" customFormat="1" ht="12.75" customHeight="1">
      <c r="B64" s="193"/>
      <c r="C64" s="198"/>
      <c r="D64" s="198"/>
      <c r="E64" s="201"/>
      <c r="F64" s="198"/>
      <c r="G64" s="198"/>
      <c r="H64" s="198"/>
      <c r="I64" s="198"/>
      <c r="J64" s="198"/>
      <c r="K64" s="194"/>
    </row>
    <row r="65" spans="2:11" customFormat="1" ht="15" customHeight="1">
      <c r="B65" s="193"/>
      <c r="C65" s="198"/>
      <c r="D65" s="311" t="s">
        <v>1059</v>
      </c>
      <c r="E65" s="311"/>
      <c r="F65" s="311"/>
      <c r="G65" s="311"/>
      <c r="H65" s="311"/>
      <c r="I65" s="311"/>
      <c r="J65" s="311"/>
      <c r="K65" s="194"/>
    </row>
    <row r="66" spans="2:11" customFormat="1" ht="15" customHeight="1">
      <c r="B66" s="193"/>
      <c r="C66" s="198"/>
      <c r="D66" s="315" t="s">
        <v>1060</v>
      </c>
      <c r="E66" s="315"/>
      <c r="F66" s="315"/>
      <c r="G66" s="315"/>
      <c r="H66" s="315"/>
      <c r="I66" s="315"/>
      <c r="J66" s="315"/>
      <c r="K66" s="194"/>
    </row>
    <row r="67" spans="2:11" customFormat="1" ht="15" customHeight="1">
      <c r="B67" s="193"/>
      <c r="C67" s="198"/>
      <c r="D67" s="311" t="s">
        <v>1061</v>
      </c>
      <c r="E67" s="311"/>
      <c r="F67" s="311"/>
      <c r="G67" s="311"/>
      <c r="H67" s="311"/>
      <c r="I67" s="311"/>
      <c r="J67" s="311"/>
      <c r="K67" s="194"/>
    </row>
    <row r="68" spans="2:11" customFormat="1" ht="15" customHeight="1">
      <c r="B68" s="193"/>
      <c r="C68" s="198"/>
      <c r="D68" s="311" t="s">
        <v>1062</v>
      </c>
      <c r="E68" s="311"/>
      <c r="F68" s="311"/>
      <c r="G68" s="311"/>
      <c r="H68" s="311"/>
      <c r="I68" s="311"/>
      <c r="J68" s="311"/>
      <c r="K68" s="194"/>
    </row>
    <row r="69" spans="2:11" customFormat="1" ht="15" customHeight="1">
      <c r="B69" s="193"/>
      <c r="C69" s="198"/>
      <c r="D69" s="311" t="s">
        <v>1063</v>
      </c>
      <c r="E69" s="311"/>
      <c r="F69" s="311"/>
      <c r="G69" s="311"/>
      <c r="H69" s="311"/>
      <c r="I69" s="311"/>
      <c r="J69" s="311"/>
      <c r="K69" s="194"/>
    </row>
    <row r="70" spans="2:11" customFormat="1" ht="15" customHeight="1">
      <c r="B70" s="193"/>
      <c r="C70" s="198"/>
      <c r="D70" s="311" t="s">
        <v>1064</v>
      </c>
      <c r="E70" s="311"/>
      <c r="F70" s="311"/>
      <c r="G70" s="311"/>
      <c r="H70" s="311"/>
      <c r="I70" s="311"/>
      <c r="J70" s="311"/>
      <c r="K70" s="194"/>
    </row>
    <row r="71" spans="2:11" customFormat="1" ht="12.75" customHeight="1">
      <c r="B71" s="202"/>
      <c r="C71" s="203"/>
      <c r="D71" s="203"/>
      <c r="E71" s="203"/>
      <c r="F71" s="203"/>
      <c r="G71" s="203"/>
      <c r="H71" s="203"/>
      <c r="I71" s="203"/>
      <c r="J71" s="203"/>
      <c r="K71" s="204"/>
    </row>
    <row r="72" spans="2:11" customFormat="1" ht="18.75" customHeight="1">
      <c r="B72" s="205"/>
      <c r="C72" s="205"/>
      <c r="D72" s="205"/>
      <c r="E72" s="205"/>
      <c r="F72" s="205"/>
      <c r="G72" s="205"/>
      <c r="H72" s="205"/>
      <c r="I72" s="205"/>
      <c r="J72" s="205"/>
      <c r="K72" s="206"/>
    </row>
    <row r="73" spans="2:11" customFormat="1" ht="18.75" customHeight="1"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2:11" customFormat="1" ht="7.5" customHeight="1">
      <c r="B74" s="207"/>
      <c r="C74" s="208"/>
      <c r="D74" s="208"/>
      <c r="E74" s="208"/>
      <c r="F74" s="208"/>
      <c r="G74" s="208"/>
      <c r="H74" s="208"/>
      <c r="I74" s="208"/>
      <c r="J74" s="208"/>
      <c r="K74" s="209"/>
    </row>
    <row r="75" spans="2:11" customFormat="1" ht="45" customHeight="1">
      <c r="B75" s="210"/>
      <c r="C75" s="314" t="s">
        <v>1065</v>
      </c>
      <c r="D75" s="314"/>
      <c r="E75" s="314"/>
      <c r="F75" s="314"/>
      <c r="G75" s="314"/>
      <c r="H75" s="314"/>
      <c r="I75" s="314"/>
      <c r="J75" s="314"/>
      <c r="K75" s="211"/>
    </row>
    <row r="76" spans="2:11" customFormat="1" ht="17.25" customHeight="1">
      <c r="B76" s="210"/>
      <c r="C76" s="212" t="s">
        <v>1066</v>
      </c>
      <c r="D76" s="212"/>
      <c r="E76" s="212"/>
      <c r="F76" s="212" t="s">
        <v>1067</v>
      </c>
      <c r="G76" s="213"/>
      <c r="H76" s="212" t="s">
        <v>54</v>
      </c>
      <c r="I76" s="212" t="s">
        <v>57</v>
      </c>
      <c r="J76" s="212" t="s">
        <v>1068</v>
      </c>
      <c r="K76" s="211"/>
    </row>
    <row r="77" spans="2:11" customFormat="1" ht="17.25" customHeight="1">
      <c r="B77" s="210"/>
      <c r="C77" s="214" t="s">
        <v>1069</v>
      </c>
      <c r="D77" s="214"/>
      <c r="E77" s="214"/>
      <c r="F77" s="215" t="s">
        <v>1070</v>
      </c>
      <c r="G77" s="216"/>
      <c r="H77" s="214"/>
      <c r="I77" s="214"/>
      <c r="J77" s="214" t="s">
        <v>1071</v>
      </c>
      <c r="K77" s="211"/>
    </row>
    <row r="78" spans="2:11" customFormat="1" ht="5.25" customHeight="1">
      <c r="B78" s="210"/>
      <c r="C78" s="217"/>
      <c r="D78" s="217"/>
      <c r="E78" s="217"/>
      <c r="F78" s="217"/>
      <c r="G78" s="218"/>
      <c r="H78" s="217"/>
      <c r="I78" s="217"/>
      <c r="J78" s="217"/>
      <c r="K78" s="211"/>
    </row>
    <row r="79" spans="2:11" customFormat="1" ht="15" customHeight="1">
      <c r="B79" s="210"/>
      <c r="C79" s="199" t="s">
        <v>53</v>
      </c>
      <c r="D79" s="219"/>
      <c r="E79" s="219"/>
      <c r="F79" s="220" t="s">
        <v>1072</v>
      </c>
      <c r="G79" s="221"/>
      <c r="H79" s="199" t="s">
        <v>1073</v>
      </c>
      <c r="I79" s="199" t="s">
        <v>1074</v>
      </c>
      <c r="J79" s="199">
        <v>20</v>
      </c>
      <c r="K79" s="211"/>
    </row>
    <row r="80" spans="2:11" customFormat="1" ht="15" customHeight="1">
      <c r="B80" s="210"/>
      <c r="C80" s="199" t="s">
        <v>1075</v>
      </c>
      <c r="D80" s="199"/>
      <c r="E80" s="199"/>
      <c r="F80" s="220" t="s">
        <v>1072</v>
      </c>
      <c r="G80" s="221"/>
      <c r="H80" s="199" t="s">
        <v>1076</v>
      </c>
      <c r="I80" s="199" t="s">
        <v>1074</v>
      </c>
      <c r="J80" s="199">
        <v>120</v>
      </c>
      <c r="K80" s="211"/>
    </row>
    <row r="81" spans="2:11" customFormat="1" ht="15" customHeight="1">
      <c r="B81" s="222"/>
      <c r="C81" s="199" t="s">
        <v>1077</v>
      </c>
      <c r="D81" s="199"/>
      <c r="E81" s="199"/>
      <c r="F81" s="220" t="s">
        <v>1078</v>
      </c>
      <c r="G81" s="221"/>
      <c r="H81" s="199" t="s">
        <v>1079</v>
      </c>
      <c r="I81" s="199" t="s">
        <v>1074</v>
      </c>
      <c r="J81" s="199">
        <v>50</v>
      </c>
      <c r="K81" s="211"/>
    </row>
    <row r="82" spans="2:11" customFormat="1" ht="15" customHeight="1">
      <c r="B82" s="222"/>
      <c r="C82" s="199" t="s">
        <v>1080</v>
      </c>
      <c r="D82" s="199"/>
      <c r="E82" s="199"/>
      <c r="F82" s="220" t="s">
        <v>1072</v>
      </c>
      <c r="G82" s="221"/>
      <c r="H82" s="199" t="s">
        <v>1081</v>
      </c>
      <c r="I82" s="199" t="s">
        <v>1082</v>
      </c>
      <c r="J82" s="199"/>
      <c r="K82" s="211"/>
    </row>
    <row r="83" spans="2:11" customFormat="1" ht="15" customHeight="1">
      <c r="B83" s="222"/>
      <c r="C83" s="199" t="s">
        <v>1083</v>
      </c>
      <c r="D83" s="199"/>
      <c r="E83" s="199"/>
      <c r="F83" s="220" t="s">
        <v>1078</v>
      </c>
      <c r="G83" s="199"/>
      <c r="H83" s="199" t="s">
        <v>1084</v>
      </c>
      <c r="I83" s="199" t="s">
        <v>1074</v>
      </c>
      <c r="J83" s="199">
        <v>15</v>
      </c>
      <c r="K83" s="211"/>
    </row>
    <row r="84" spans="2:11" customFormat="1" ht="15" customHeight="1">
      <c r="B84" s="222"/>
      <c r="C84" s="199" t="s">
        <v>1085</v>
      </c>
      <c r="D84" s="199"/>
      <c r="E84" s="199"/>
      <c r="F84" s="220" t="s">
        <v>1078</v>
      </c>
      <c r="G84" s="199"/>
      <c r="H84" s="199" t="s">
        <v>1086</v>
      </c>
      <c r="I84" s="199" t="s">
        <v>1074</v>
      </c>
      <c r="J84" s="199">
        <v>15</v>
      </c>
      <c r="K84" s="211"/>
    </row>
    <row r="85" spans="2:11" customFormat="1" ht="15" customHeight="1">
      <c r="B85" s="222"/>
      <c r="C85" s="199" t="s">
        <v>1087</v>
      </c>
      <c r="D85" s="199"/>
      <c r="E85" s="199"/>
      <c r="F85" s="220" t="s">
        <v>1078</v>
      </c>
      <c r="G85" s="199"/>
      <c r="H85" s="199" t="s">
        <v>1088</v>
      </c>
      <c r="I85" s="199" t="s">
        <v>1074</v>
      </c>
      <c r="J85" s="199">
        <v>20</v>
      </c>
      <c r="K85" s="211"/>
    </row>
    <row r="86" spans="2:11" customFormat="1" ht="15" customHeight="1">
      <c r="B86" s="222"/>
      <c r="C86" s="199" t="s">
        <v>1089</v>
      </c>
      <c r="D86" s="199"/>
      <c r="E86" s="199"/>
      <c r="F86" s="220" t="s">
        <v>1078</v>
      </c>
      <c r="G86" s="199"/>
      <c r="H86" s="199" t="s">
        <v>1090</v>
      </c>
      <c r="I86" s="199" t="s">
        <v>1074</v>
      </c>
      <c r="J86" s="199">
        <v>20</v>
      </c>
      <c r="K86" s="211"/>
    </row>
    <row r="87" spans="2:11" customFormat="1" ht="15" customHeight="1">
      <c r="B87" s="222"/>
      <c r="C87" s="199" t="s">
        <v>1091</v>
      </c>
      <c r="D87" s="199"/>
      <c r="E87" s="199"/>
      <c r="F87" s="220" t="s">
        <v>1078</v>
      </c>
      <c r="G87" s="221"/>
      <c r="H87" s="199" t="s">
        <v>1092</v>
      </c>
      <c r="I87" s="199" t="s">
        <v>1074</v>
      </c>
      <c r="J87" s="199">
        <v>50</v>
      </c>
      <c r="K87" s="211"/>
    </row>
    <row r="88" spans="2:11" customFormat="1" ht="15" customHeight="1">
      <c r="B88" s="222"/>
      <c r="C88" s="199" t="s">
        <v>1093</v>
      </c>
      <c r="D88" s="199"/>
      <c r="E88" s="199"/>
      <c r="F88" s="220" t="s">
        <v>1078</v>
      </c>
      <c r="G88" s="221"/>
      <c r="H88" s="199" t="s">
        <v>1094</v>
      </c>
      <c r="I88" s="199" t="s">
        <v>1074</v>
      </c>
      <c r="J88" s="199">
        <v>20</v>
      </c>
      <c r="K88" s="211"/>
    </row>
    <row r="89" spans="2:11" customFormat="1" ht="15" customHeight="1">
      <c r="B89" s="222"/>
      <c r="C89" s="199" t="s">
        <v>1095</v>
      </c>
      <c r="D89" s="199"/>
      <c r="E89" s="199"/>
      <c r="F89" s="220" t="s">
        <v>1078</v>
      </c>
      <c r="G89" s="221"/>
      <c r="H89" s="199" t="s">
        <v>1096</v>
      </c>
      <c r="I89" s="199" t="s">
        <v>1074</v>
      </c>
      <c r="J89" s="199">
        <v>20</v>
      </c>
      <c r="K89" s="211"/>
    </row>
    <row r="90" spans="2:11" customFormat="1" ht="15" customHeight="1">
      <c r="B90" s="222"/>
      <c r="C90" s="199" t="s">
        <v>1097</v>
      </c>
      <c r="D90" s="199"/>
      <c r="E90" s="199"/>
      <c r="F90" s="220" t="s">
        <v>1078</v>
      </c>
      <c r="G90" s="221"/>
      <c r="H90" s="199" t="s">
        <v>1098</v>
      </c>
      <c r="I90" s="199" t="s">
        <v>1074</v>
      </c>
      <c r="J90" s="199">
        <v>50</v>
      </c>
      <c r="K90" s="211"/>
    </row>
    <row r="91" spans="2:11" customFormat="1" ht="15" customHeight="1">
      <c r="B91" s="222"/>
      <c r="C91" s="199" t="s">
        <v>1099</v>
      </c>
      <c r="D91" s="199"/>
      <c r="E91" s="199"/>
      <c r="F91" s="220" t="s">
        <v>1078</v>
      </c>
      <c r="G91" s="221"/>
      <c r="H91" s="199" t="s">
        <v>1099</v>
      </c>
      <c r="I91" s="199" t="s">
        <v>1074</v>
      </c>
      <c r="J91" s="199">
        <v>50</v>
      </c>
      <c r="K91" s="211"/>
    </row>
    <row r="92" spans="2:11" customFormat="1" ht="15" customHeight="1">
      <c r="B92" s="222"/>
      <c r="C92" s="199" t="s">
        <v>1100</v>
      </c>
      <c r="D92" s="199"/>
      <c r="E92" s="199"/>
      <c r="F92" s="220" t="s">
        <v>1078</v>
      </c>
      <c r="G92" s="221"/>
      <c r="H92" s="199" t="s">
        <v>1101</v>
      </c>
      <c r="I92" s="199" t="s">
        <v>1074</v>
      </c>
      <c r="J92" s="199">
        <v>255</v>
      </c>
      <c r="K92" s="211"/>
    </row>
    <row r="93" spans="2:11" customFormat="1" ht="15" customHeight="1">
      <c r="B93" s="222"/>
      <c r="C93" s="199" t="s">
        <v>1102</v>
      </c>
      <c r="D93" s="199"/>
      <c r="E93" s="199"/>
      <c r="F93" s="220" t="s">
        <v>1072</v>
      </c>
      <c r="G93" s="221"/>
      <c r="H93" s="199" t="s">
        <v>1103</v>
      </c>
      <c r="I93" s="199" t="s">
        <v>1104</v>
      </c>
      <c r="J93" s="199"/>
      <c r="K93" s="211"/>
    </row>
    <row r="94" spans="2:11" customFormat="1" ht="15" customHeight="1">
      <c r="B94" s="222"/>
      <c r="C94" s="199" t="s">
        <v>1105</v>
      </c>
      <c r="D94" s="199"/>
      <c r="E94" s="199"/>
      <c r="F94" s="220" t="s">
        <v>1072</v>
      </c>
      <c r="G94" s="221"/>
      <c r="H94" s="199" t="s">
        <v>1106</v>
      </c>
      <c r="I94" s="199" t="s">
        <v>1107</v>
      </c>
      <c r="J94" s="199"/>
      <c r="K94" s="211"/>
    </row>
    <row r="95" spans="2:11" customFormat="1" ht="15" customHeight="1">
      <c r="B95" s="222"/>
      <c r="C95" s="199" t="s">
        <v>1108</v>
      </c>
      <c r="D95" s="199"/>
      <c r="E95" s="199"/>
      <c r="F95" s="220" t="s">
        <v>1072</v>
      </c>
      <c r="G95" s="221"/>
      <c r="H95" s="199" t="s">
        <v>1108</v>
      </c>
      <c r="I95" s="199" t="s">
        <v>1107</v>
      </c>
      <c r="J95" s="199"/>
      <c r="K95" s="211"/>
    </row>
    <row r="96" spans="2:11" customFormat="1" ht="15" customHeight="1">
      <c r="B96" s="222"/>
      <c r="C96" s="199" t="s">
        <v>38</v>
      </c>
      <c r="D96" s="199"/>
      <c r="E96" s="199"/>
      <c r="F96" s="220" t="s">
        <v>1072</v>
      </c>
      <c r="G96" s="221"/>
      <c r="H96" s="199" t="s">
        <v>1109</v>
      </c>
      <c r="I96" s="199" t="s">
        <v>1107</v>
      </c>
      <c r="J96" s="199"/>
      <c r="K96" s="211"/>
    </row>
    <row r="97" spans="2:11" customFormat="1" ht="15" customHeight="1">
      <c r="B97" s="222"/>
      <c r="C97" s="199" t="s">
        <v>48</v>
      </c>
      <c r="D97" s="199"/>
      <c r="E97" s="199"/>
      <c r="F97" s="220" t="s">
        <v>1072</v>
      </c>
      <c r="G97" s="221"/>
      <c r="H97" s="199" t="s">
        <v>1110</v>
      </c>
      <c r="I97" s="199" t="s">
        <v>1107</v>
      </c>
      <c r="J97" s="199"/>
      <c r="K97" s="211"/>
    </row>
    <row r="98" spans="2:11" customFormat="1" ht="15" customHeight="1">
      <c r="B98" s="223"/>
      <c r="C98" s="224"/>
      <c r="D98" s="224"/>
      <c r="E98" s="224"/>
      <c r="F98" s="224"/>
      <c r="G98" s="224"/>
      <c r="H98" s="224"/>
      <c r="I98" s="224"/>
      <c r="J98" s="224"/>
      <c r="K98" s="225"/>
    </row>
    <row r="99" spans="2:11" customFormat="1" ht="18.75" customHeight="1">
      <c r="B99" s="226"/>
      <c r="C99" s="227"/>
      <c r="D99" s="227"/>
      <c r="E99" s="227"/>
      <c r="F99" s="227"/>
      <c r="G99" s="227"/>
      <c r="H99" s="227"/>
      <c r="I99" s="227"/>
      <c r="J99" s="227"/>
      <c r="K99" s="226"/>
    </row>
    <row r="100" spans="2:11" customFormat="1" ht="18.75" customHeight="1"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2:11" customFormat="1" ht="7.5" customHeight="1">
      <c r="B101" s="207"/>
      <c r="C101" s="208"/>
      <c r="D101" s="208"/>
      <c r="E101" s="208"/>
      <c r="F101" s="208"/>
      <c r="G101" s="208"/>
      <c r="H101" s="208"/>
      <c r="I101" s="208"/>
      <c r="J101" s="208"/>
      <c r="K101" s="209"/>
    </row>
    <row r="102" spans="2:11" customFormat="1" ht="45" customHeight="1">
      <c r="B102" s="210"/>
      <c r="C102" s="314" t="s">
        <v>1111</v>
      </c>
      <c r="D102" s="314"/>
      <c r="E102" s="314"/>
      <c r="F102" s="314"/>
      <c r="G102" s="314"/>
      <c r="H102" s="314"/>
      <c r="I102" s="314"/>
      <c r="J102" s="314"/>
      <c r="K102" s="211"/>
    </row>
    <row r="103" spans="2:11" customFormat="1" ht="17.25" customHeight="1">
      <c r="B103" s="210"/>
      <c r="C103" s="212" t="s">
        <v>1066</v>
      </c>
      <c r="D103" s="212"/>
      <c r="E103" s="212"/>
      <c r="F103" s="212" t="s">
        <v>1067</v>
      </c>
      <c r="G103" s="213"/>
      <c r="H103" s="212" t="s">
        <v>54</v>
      </c>
      <c r="I103" s="212" t="s">
        <v>57</v>
      </c>
      <c r="J103" s="212" t="s">
        <v>1068</v>
      </c>
      <c r="K103" s="211"/>
    </row>
    <row r="104" spans="2:11" customFormat="1" ht="17.25" customHeight="1">
      <c r="B104" s="210"/>
      <c r="C104" s="214" t="s">
        <v>1069</v>
      </c>
      <c r="D104" s="214"/>
      <c r="E104" s="214"/>
      <c r="F104" s="215" t="s">
        <v>1070</v>
      </c>
      <c r="G104" s="216"/>
      <c r="H104" s="214"/>
      <c r="I104" s="214"/>
      <c r="J104" s="214" t="s">
        <v>1071</v>
      </c>
      <c r="K104" s="211"/>
    </row>
    <row r="105" spans="2:11" customFormat="1" ht="5.25" customHeight="1">
      <c r="B105" s="210"/>
      <c r="C105" s="212"/>
      <c r="D105" s="212"/>
      <c r="E105" s="212"/>
      <c r="F105" s="212"/>
      <c r="G105" s="228"/>
      <c r="H105" s="212"/>
      <c r="I105" s="212"/>
      <c r="J105" s="212"/>
      <c r="K105" s="211"/>
    </row>
    <row r="106" spans="2:11" customFormat="1" ht="15" customHeight="1">
      <c r="B106" s="210"/>
      <c r="C106" s="199" t="s">
        <v>53</v>
      </c>
      <c r="D106" s="219"/>
      <c r="E106" s="219"/>
      <c r="F106" s="220" t="s">
        <v>1072</v>
      </c>
      <c r="G106" s="199"/>
      <c r="H106" s="199" t="s">
        <v>1112</v>
      </c>
      <c r="I106" s="199" t="s">
        <v>1074</v>
      </c>
      <c r="J106" s="199">
        <v>20</v>
      </c>
      <c r="K106" s="211"/>
    </row>
    <row r="107" spans="2:11" customFormat="1" ht="15" customHeight="1">
      <c r="B107" s="210"/>
      <c r="C107" s="199" t="s">
        <v>1075</v>
      </c>
      <c r="D107" s="199"/>
      <c r="E107" s="199"/>
      <c r="F107" s="220" t="s">
        <v>1072</v>
      </c>
      <c r="G107" s="199"/>
      <c r="H107" s="199" t="s">
        <v>1112</v>
      </c>
      <c r="I107" s="199" t="s">
        <v>1074</v>
      </c>
      <c r="J107" s="199">
        <v>120</v>
      </c>
      <c r="K107" s="211"/>
    </row>
    <row r="108" spans="2:11" customFormat="1" ht="15" customHeight="1">
      <c r="B108" s="222"/>
      <c r="C108" s="199" t="s">
        <v>1077</v>
      </c>
      <c r="D108" s="199"/>
      <c r="E108" s="199"/>
      <c r="F108" s="220" t="s">
        <v>1078</v>
      </c>
      <c r="G108" s="199"/>
      <c r="H108" s="199" t="s">
        <v>1112</v>
      </c>
      <c r="I108" s="199" t="s">
        <v>1074</v>
      </c>
      <c r="J108" s="199">
        <v>50</v>
      </c>
      <c r="K108" s="211"/>
    </row>
    <row r="109" spans="2:11" customFormat="1" ht="15" customHeight="1">
      <c r="B109" s="222"/>
      <c r="C109" s="199" t="s">
        <v>1080</v>
      </c>
      <c r="D109" s="199"/>
      <c r="E109" s="199"/>
      <c r="F109" s="220" t="s">
        <v>1072</v>
      </c>
      <c r="G109" s="199"/>
      <c r="H109" s="199" t="s">
        <v>1112</v>
      </c>
      <c r="I109" s="199" t="s">
        <v>1082</v>
      </c>
      <c r="J109" s="199"/>
      <c r="K109" s="211"/>
    </row>
    <row r="110" spans="2:11" customFormat="1" ht="15" customHeight="1">
      <c r="B110" s="222"/>
      <c r="C110" s="199" t="s">
        <v>1091</v>
      </c>
      <c r="D110" s="199"/>
      <c r="E110" s="199"/>
      <c r="F110" s="220" t="s">
        <v>1078</v>
      </c>
      <c r="G110" s="199"/>
      <c r="H110" s="199" t="s">
        <v>1112</v>
      </c>
      <c r="I110" s="199" t="s">
        <v>1074</v>
      </c>
      <c r="J110" s="199">
        <v>50</v>
      </c>
      <c r="K110" s="211"/>
    </row>
    <row r="111" spans="2:11" customFormat="1" ht="15" customHeight="1">
      <c r="B111" s="222"/>
      <c r="C111" s="199" t="s">
        <v>1099</v>
      </c>
      <c r="D111" s="199"/>
      <c r="E111" s="199"/>
      <c r="F111" s="220" t="s">
        <v>1078</v>
      </c>
      <c r="G111" s="199"/>
      <c r="H111" s="199" t="s">
        <v>1112</v>
      </c>
      <c r="I111" s="199" t="s">
        <v>1074</v>
      </c>
      <c r="J111" s="199">
        <v>50</v>
      </c>
      <c r="K111" s="211"/>
    </row>
    <row r="112" spans="2:11" customFormat="1" ht="15" customHeight="1">
      <c r="B112" s="222"/>
      <c r="C112" s="199" t="s">
        <v>1097</v>
      </c>
      <c r="D112" s="199"/>
      <c r="E112" s="199"/>
      <c r="F112" s="220" t="s">
        <v>1078</v>
      </c>
      <c r="G112" s="199"/>
      <c r="H112" s="199" t="s">
        <v>1112</v>
      </c>
      <c r="I112" s="199" t="s">
        <v>1074</v>
      </c>
      <c r="J112" s="199">
        <v>50</v>
      </c>
      <c r="K112" s="211"/>
    </row>
    <row r="113" spans="2:11" customFormat="1" ht="15" customHeight="1">
      <c r="B113" s="222"/>
      <c r="C113" s="199" t="s">
        <v>53</v>
      </c>
      <c r="D113" s="199"/>
      <c r="E113" s="199"/>
      <c r="F113" s="220" t="s">
        <v>1072</v>
      </c>
      <c r="G113" s="199"/>
      <c r="H113" s="199" t="s">
        <v>1113</v>
      </c>
      <c r="I113" s="199" t="s">
        <v>1074</v>
      </c>
      <c r="J113" s="199">
        <v>20</v>
      </c>
      <c r="K113" s="211"/>
    </row>
    <row r="114" spans="2:11" customFormat="1" ht="15" customHeight="1">
      <c r="B114" s="222"/>
      <c r="C114" s="199" t="s">
        <v>1114</v>
      </c>
      <c r="D114" s="199"/>
      <c r="E114" s="199"/>
      <c r="F114" s="220" t="s">
        <v>1072</v>
      </c>
      <c r="G114" s="199"/>
      <c r="H114" s="199" t="s">
        <v>1115</v>
      </c>
      <c r="I114" s="199" t="s">
        <v>1074</v>
      </c>
      <c r="J114" s="199">
        <v>120</v>
      </c>
      <c r="K114" s="211"/>
    </row>
    <row r="115" spans="2:11" customFormat="1" ht="15" customHeight="1">
      <c r="B115" s="222"/>
      <c r="C115" s="199" t="s">
        <v>38</v>
      </c>
      <c r="D115" s="199"/>
      <c r="E115" s="199"/>
      <c r="F115" s="220" t="s">
        <v>1072</v>
      </c>
      <c r="G115" s="199"/>
      <c r="H115" s="199" t="s">
        <v>1116</v>
      </c>
      <c r="I115" s="199" t="s">
        <v>1107</v>
      </c>
      <c r="J115" s="199"/>
      <c r="K115" s="211"/>
    </row>
    <row r="116" spans="2:11" customFormat="1" ht="15" customHeight="1">
      <c r="B116" s="222"/>
      <c r="C116" s="199" t="s">
        <v>48</v>
      </c>
      <c r="D116" s="199"/>
      <c r="E116" s="199"/>
      <c r="F116" s="220" t="s">
        <v>1072</v>
      </c>
      <c r="G116" s="199"/>
      <c r="H116" s="199" t="s">
        <v>1117</v>
      </c>
      <c r="I116" s="199" t="s">
        <v>1107</v>
      </c>
      <c r="J116" s="199"/>
      <c r="K116" s="211"/>
    </row>
    <row r="117" spans="2:11" customFormat="1" ht="15" customHeight="1">
      <c r="B117" s="222"/>
      <c r="C117" s="199" t="s">
        <v>57</v>
      </c>
      <c r="D117" s="199"/>
      <c r="E117" s="199"/>
      <c r="F117" s="220" t="s">
        <v>1072</v>
      </c>
      <c r="G117" s="199"/>
      <c r="H117" s="199" t="s">
        <v>1118</v>
      </c>
      <c r="I117" s="199" t="s">
        <v>1119</v>
      </c>
      <c r="J117" s="199"/>
      <c r="K117" s="211"/>
    </row>
    <row r="118" spans="2:11" customFormat="1" ht="15" customHeight="1">
      <c r="B118" s="223"/>
      <c r="C118" s="229"/>
      <c r="D118" s="229"/>
      <c r="E118" s="229"/>
      <c r="F118" s="229"/>
      <c r="G118" s="229"/>
      <c r="H118" s="229"/>
      <c r="I118" s="229"/>
      <c r="J118" s="229"/>
      <c r="K118" s="225"/>
    </row>
    <row r="119" spans="2:11" customFormat="1" ht="18.75" customHeight="1">
      <c r="B119" s="230"/>
      <c r="C119" s="231"/>
      <c r="D119" s="231"/>
      <c r="E119" s="231"/>
      <c r="F119" s="232"/>
      <c r="G119" s="231"/>
      <c r="H119" s="231"/>
      <c r="I119" s="231"/>
      <c r="J119" s="231"/>
      <c r="K119" s="230"/>
    </row>
    <row r="120" spans="2:11" customFormat="1" ht="18.75" customHeight="1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</row>
    <row r="121" spans="2:11" customFormat="1" ht="7.5" customHeight="1">
      <c r="B121" s="233"/>
      <c r="C121" s="234"/>
      <c r="D121" s="234"/>
      <c r="E121" s="234"/>
      <c r="F121" s="234"/>
      <c r="G121" s="234"/>
      <c r="H121" s="234"/>
      <c r="I121" s="234"/>
      <c r="J121" s="234"/>
      <c r="K121" s="235"/>
    </row>
    <row r="122" spans="2:11" customFormat="1" ht="45" customHeight="1">
      <c r="B122" s="236"/>
      <c r="C122" s="312" t="s">
        <v>1120</v>
      </c>
      <c r="D122" s="312"/>
      <c r="E122" s="312"/>
      <c r="F122" s="312"/>
      <c r="G122" s="312"/>
      <c r="H122" s="312"/>
      <c r="I122" s="312"/>
      <c r="J122" s="312"/>
      <c r="K122" s="237"/>
    </row>
    <row r="123" spans="2:11" customFormat="1" ht="17.25" customHeight="1">
      <c r="B123" s="238"/>
      <c r="C123" s="212" t="s">
        <v>1066</v>
      </c>
      <c r="D123" s="212"/>
      <c r="E123" s="212"/>
      <c r="F123" s="212" t="s">
        <v>1067</v>
      </c>
      <c r="G123" s="213"/>
      <c r="H123" s="212" t="s">
        <v>54</v>
      </c>
      <c r="I123" s="212" t="s">
        <v>57</v>
      </c>
      <c r="J123" s="212" t="s">
        <v>1068</v>
      </c>
      <c r="K123" s="239"/>
    </row>
    <row r="124" spans="2:11" customFormat="1" ht="17.25" customHeight="1">
      <c r="B124" s="238"/>
      <c r="C124" s="214" t="s">
        <v>1069</v>
      </c>
      <c r="D124" s="214"/>
      <c r="E124" s="214"/>
      <c r="F124" s="215" t="s">
        <v>1070</v>
      </c>
      <c r="G124" s="216"/>
      <c r="H124" s="214"/>
      <c r="I124" s="214"/>
      <c r="J124" s="214" t="s">
        <v>1071</v>
      </c>
      <c r="K124" s="239"/>
    </row>
    <row r="125" spans="2:11" customFormat="1" ht="5.25" customHeight="1">
      <c r="B125" s="240"/>
      <c r="C125" s="217"/>
      <c r="D125" s="217"/>
      <c r="E125" s="217"/>
      <c r="F125" s="217"/>
      <c r="G125" s="241"/>
      <c r="H125" s="217"/>
      <c r="I125" s="217"/>
      <c r="J125" s="217"/>
      <c r="K125" s="242"/>
    </row>
    <row r="126" spans="2:11" customFormat="1" ht="15" customHeight="1">
      <c r="B126" s="240"/>
      <c r="C126" s="199" t="s">
        <v>1075</v>
      </c>
      <c r="D126" s="219"/>
      <c r="E126" s="219"/>
      <c r="F126" s="220" t="s">
        <v>1072</v>
      </c>
      <c r="G126" s="199"/>
      <c r="H126" s="199" t="s">
        <v>1112</v>
      </c>
      <c r="I126" s="199" t="s">
        <v>1074</v>
      </c>
      <c r="J126" s="199">
        <v>120</v>
      </c>
      <c r="K126" s="243"/>
    </row>
    <row r="127" spans="2:11" customFormat="1" ht="15" customHeight="1">
      <c r="B127" s="240"/>
      <c r="C127" s="199" t="s">
        <v>1121</v>
      </c>
      <c r="D127" s="199"/>
      <c r="E127" s="199"/>
      <c r="F127" s="220" t="s">
        <v>1072</v>
      </c>
      <c r="G127" s="199"/>
      <c r="H127" s="199" t="s">
        <v>1122</v>
      </c>
      <c r="I127" s="199" t="s">
        <v>1074</v>
      </c>
      <c r="J127" s="199" t="s">
        <v>1123</v>
      </c>
      <c r="K127" s="243"/>
    </row>
    <row r="128" spans="2:11" customFormat="1" ht="15" customHeight="1">
      <c r="B128" s="240"/>
      <c r="C128" s="199" t="s">
        <v>85</v>
      </c>
      <c r="D128" s="199"/>
      <c r="E128" s="199"/>
      <c r="F128" s="220" t="s">
        <v>1072</v>
      </c>
      <c r="G128" s="199"/>
      <c r="H128" s="199" t="s">
        <v>1124</v>
      </c>
      <c r="I128" s="199" t="s">
        <v>1074</v>
      </c>
      <c r="J128" s="199" t="s">
        <v>1123</v>
      </c>
      <c r="K128" s="243"/>
    </row>
    <row r="129" spans="2:11" customFormat="1" ht="15" customHeight="1">
      <c r="B129" s="240"/>
      <c r="C129" s="199" t="s">
        <v>1083</v>
      </c>
      <c r="D129" s="199"/>
      <c r="E129" s="199"/>
      <c r="F129" s="220" t="s">
        <v>1078</v>
      </c>
      <c r="G129" s="199"/>
      <c r="H129" s="199" t="s">
        <v>1084</v>
      </c>
      <c r="I129" s="199" t="s">
        <v>1074</v>
      </c>
      <c r="J129" s="199">
        <v>15</v>
      </c>
      <c r="K129" s="243"/>
    </row>
    <row r="130" spans="2:11" customFormat="1" ht="15" customHeight="1">
      <c r="B130" s="240"/>
      <c r="C130" s="199" t="s">
        <v>1085</v>
      </c>
      <c r="D130" s="199"/>
      <c r="E130" s="199"/>
      <c r="F130" s="220" t="s">
        <v>1078</v>
      </c>
      <c r="G130" s="199"/>
      <c r="H130" s="199" t="s">
        <v>1086</v>
      </c>
      <c r="I130" s="199" t="s">
        <v>1074</v>
      </c>
      <c r="J130" s="199">
        <v>15</v>
      </c>
      <c r="K130" s="243"/>
    </row>
    <row r="131" spans="2:11" customFormat="1" ht="15" customHeight="1">
      <c r="B131" s="240"/>
      <c r="C131" s="199" t="s">
        <v>1087</v>
      </c>
      <c r="D131" s="199"/>
      <c r="E131" s="199"/>
      <c r="F131" s="220" t="s">
        <v>1078</v>
      </c>
      <c r="G131" s="199"/>
      <c r="H131" s="199" t="s">
        <v>1088</v>
      </c>
      <c r="I131" s="199" t="s">
        <v>1074</v>
      </c>
      <c r="J131" s="199">
        <v>20</v>
      </c>
      <c r="K131" s="243"/>
    </row>
    <row r="132" spans="2:11" customFormat="1" ht="15" customHeight="1">
      <c r="B132" s="240"/>
      <c r="C132" s="199" t="s">
        <v>1089</v>
      </c>
      <c r="D132" s="199"/>
      <c r="E132" s="199"/>
      <c r="F132" s="220" t="s">
        <v>1078</v>
      </c>
      <c r="G132" s="199"/>
      <c r="H132" s="199" t="s">
        <v>1090</v>
      </c>
      <c r="I132" s="199" t="s">
        <v>1074</v>
      </c>
      <c r="J132" s="199">
        <v>20</v>
      </c>
      <c r="K132" s="243"/>
    </row>
    <row r="133" spans="2:11" customFormat="1" ht="15" customHeight="1">
      <c r="B133" s="240"/>
      <c r="C133" s="199" t="s">
        <v>1077</v>
      </c>
      <c r="D133" s="199"/>
      <c r="E133" s="199"/>
      <c r="F133" s="220" t="s">
        <v>1078</v>
      </c>
      <c r="G133" s="199"/>
      <c r="H133" s="199" t="s">
        <v>1112</v>
      </c>
      <c r="I133" s="199" t="s">
        <v>1074</v>
      </c>
      <c r="J133" s="199">
        <v>50</v>
      </c>
      <c r="K133" s="243"/>
    </row>
    <row r="134" spans="2:11" customFormat="1" ht="15" customHeight="1">
      <c r="B134" s="240"/>
      <c r="C134" s="199" t="s">
        <v>1091</v>
      </c>
      <c r="D134" s="199"/>
      <c r="E134" s="199"/>
      <c r="F134" s="220" t="s">
        <v>1078</v>
      </c>
      <c r="G134" s="199"/>
      <c r="H134" s="199" t="s">
        <v>1112</v>
      </c>
      <c r="I134" s="199" t="s">
        <v>1074</v>
      </c>
      <c r="J134" s="199">
        <v>50</v>
      </c>
      <c r="K134" s="243"/>
    </row>
    <row r="135" spans="2:11" customFormat="1" ht="15" customHeight="1">
      <c r="B135" s="240"/>
      <c r="C135" s="199" t="s">
        <v>1097</v>
      </c>
      <c r="D135" s="199"/>
      <c r="E135" s="199"/>
      <c r="F135" s="220" t="s">
        <v>1078</v>
      </c>
      <c r="G135" s="199"/>
      <c r="H135" s="199" t="s">
        <v>1112</v>
      </c>
      <c r="I135" s="199" t="s">
        <v>1074</v>
      </c>
      <c r="J135" s="199">
        <v>50</v>
      </c>
      <c r="K135" s="243"/>
    </row>
    <row r="136" spans="2:11" customFormat="1" ht="15" customHeight="1">
      <c r="B136" s="240"/>
      <c r="C136" s="199" t="s">
        <v>1099</v>
      </c>
      <c r="D136" s="199"/>
      <c r="E136" s="199"/>
      <c r="F136" s="220" t="s">
        <v>1078</v>
      </c>
      <c r="G136" s="199"/>
      <c r="H136" s="199" t="s">
        <v>1112</v>
      </c>
      <c r="I136" s="199" t="s">
        <v>1074</v>
      </c>
      <c r="J136" s="199">
        <v>50</v>
      </c>
      <c r="K136" s="243"/>
    </row>
    <row r="137" spans="2:11" customFormat="1" ht="15" customHeight="1">
      <c r="B137" s="240"/>
      <c r="C137" s="199" t="s">
        <v>1100</v>
      </c>
      <c r="D137" s="199"/>
      <c r="E137" s="199"/>
      <c r="F137" s="220" t="s">
        <v>1078</v>
      </c>
      <c r="G137" s="199"/>
      <c r="H137" s="199" t="s">
        <v>1125</v>
      </c>
      <c r="I137" s="199" t="s">
        <v>1074</v>
      </c>
      <c r="J137" s="199">
        <v>255</v>
      </c>
      <c r="K137" s="243"/>
    </row>
    <row r="138" spans="2:11" customFormat="1" ht="15" customHeight="1">
      <c r="B138" s="240"/>
      <c r="C138" s="199" t="s">
        <v>1102</v>
      </c>
      <c r="D138" s="199"/>
      <c r="E138" s="199"/>
      <c r="F138" s="220" t="s">
        <v>1072</v>
      </c>
      <c r="G138" s="199"/>
      <c r="H138" s="199" t="s">
        <v>1126</v>
      </c>
      <c r="I138" s="199" t="s">
        <v>1104</v>
      </c>
      <c r="J138" s="199"/>
      <c r="K138" s="243"/>
    </row>
    <row r="139" spans="2:11" customFormat="1" ht="15" customHeight="1">
      <c r="B139" s="240"/>
      <c r="C139" s="199" t="s">
        <v>1105</v>
      </c>
      <c r="D139" s="199"/>
      <c r="E139" s="199"/>
      <c r="F139" s="220" t="s">
        <v>1072</v>
      </c>
      <c r="G139" s="199"/>
      <c r="H139" s="199" t="s">
        <v>1127</v>
      </c>
      <c r="I139" s="199" t="s">
        <v>1107</v>
      </c>
      <c r="J139" s="199"/>
      <c r="K139" s="243"/>
    </row>
    <row r="140" spans="2:11" customFormat="1" ht="15" customHeight="1">
      <c r="B140" s="240"/>
      <c r="C140" s="199" t="s">
        <v>1108</v>
      </c>
      <c r="D140" s="199"/>
      <c r="E140" s="199"/>
      <c r="F140" s="220" t="s">
        <v>1072</v>
      </c>
      <c r="G140" s="199"/>
      <c r="H140" s="199" t="s">
        <v>1108</v>
      </c>
      <c r="I140" s="199" t="s">
        <v>1107</v>
      </c>
      <c r="J140" s="199"/>
      <c r="K140" s="243"/>
    </row>
    <row r="141" spans="2:11" customFormat="1" ht="15" customHeight="1">
      <c r="B141" s="240"/>
      <c r="C141" s="199" t="s">
        <v>38</v>
      </c>
      <c r="D141" s="199"/>
      <c r="E141" s="199"/>
      <c r="F141" s="220" t="s">
        <v>1072</v>
      </c>
      <c r="G141" s="199"/>
      <c r="H141" s="199" t="s">
        <v>1128</v>
      </c>
      <c r="I141" s="199" t="s">
        <v>1107</v>
      </c>
      <c r="J141" s="199"/>
      <c r="K141" s="243"/>
    </row>
    <row r="142" spans="2:11" customFormat="1" ht="15" customHeight="1">
      <c r="B142" s="240"/>
      <c r="C142" s="199" t="s">
        <v>1129</v>
      </c>
      <c r="D142" s="199"/>
      <c r="E142" s="199"/>
      <c r="F142" s="220" t="s">
        <v>1072</v>
      </c>
      <c r="G142" s="199"/>
      <c r="H142" s="199" t="s">
        <v>1130</v>
      </c>
      <c r="I142" s="199" t="s">
        <v>1107</v>
      </c>
      <c r="J142" s="199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1"/>
      <c r="C144" s="231"/>
      <c r="D144" s="231"/>
      <c r="E144" s="231"/>
      <c r="F144" s="232"/>
      <c r="G144" s="231"/>
      <c r="H144" s="231"/>
      <c r="I144" s="231"/>
      <c r="J144" s="231"/>
      <c r="K144" s="231"/>
    </row>
    <row r="145" spans="2:11" customFormat="1" ht="18.75" customHeight="1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</row>
    <row r="146" spans="2:11" customFormat="1" ht="7.5" customHeight="1">
      <c r="B146" s="207"/>
      <c r="C146" s="208"/>
      <c r="D146" s="208"/>
      <c r="E146" s="208"/>
      <c r="F146" s="208"/>
      <c r="G146" s="208"/>
      <c r="H146" s="208"/>
      <c r="I146" s="208"/>
      <c r="J146" s="208"/>
      <c r="K146" s="209"/>
    </row>
    <row r="147" spans="2:11" customFormat="1" ht="45" customHeight="1">
      <c r="B147" s="210"/>
      <c r="C147" s="314" t="s">
        <v>1131</v>
      </c>
      <c r="D147" s="314"/>
      <c r="E147" s="314"/>
      <c r="F147" s="314"/>
      <c r="G147" s="314"/>
      <c r="H147" s="314"/>
      <c r="I147" s="314"/>
      <c r="J147" s="314"/>
      <c r="K147" s="211"/>
    </row>
    <row r="148" spans="2:11" customFormat="1" ht="17.25" customHeight="1">
      <c r="B148" s="210"/>
      <c r="C148" s="212" t="s">
        <v>1066</v>
      </c>
      <c r="D148" s="212"/>
      <c r="E148" s="212"/>
      <c r="F148" s="212" t="s">
        <v>1067</v>
      </c>
      <c r="G148" s="213"/>
      <c r="H148" s="212" t="s">
        <v>54</v>
      </c>
      <c r="I148" s="212" t="s">
        <v>57</v>
      </c>
      <c r="J148" s="212" t="s">
        <v>1068</v>
      </c>
      <c r="K148" s="211"/>
    </row>
    <row r="149" spans="2:11" customFormat="1" ht="17.25" customHeight="1">
      <c r="B149" s="210"/>
      <c r="C149" s="214" t="s">
        <v>1069</v>
      </c>
      <c r="D149" s="214"/>
      <c r="E149" s="214"/>
      <c r="F149" s="215" t="s">
        <v>1070</v>
      </c>
      <c r="G149" s="216"/>
      <c r="H149" s="214"/>
      <c r="I149" s="214"/>
      <c r="J149" s="214" t="s">
        <v>1071</v>
      </c>
      <c r="K149" s="211"/>
    </row>
    <row r="150" spans="2:11" customFormat="1" ht="5.25" customHeight="1">
      <c r="B150" s="222"/>
      <c r="C150" s="217"/>
      <c r="D150" s="217"/>
      <c r="E150" s="217"/>
      <c r="F150" s="217"/>
      <c r="G150" s="218"/>
      <c r="H150" s="217"/>
      <c r="I150" s="217"/>
      <c r="J150" s="217"/>
      <c r="K150" s="243"/>
    </row>
    <row r="151" spans="2:11" customFormat="1" ht="15" customHeight="1">
      <c r="B151" s="222"/>
      <c r="C151" s="247" t="s">
        <v>1075</v>
      </c>
      <c r="D151" s="199"/>
      <c r="E151" s="199"/>
      <c r="F151" s="248" t="s">
        <v>1072</v>
      </c>
      <c r="G151" s="199"/>
      <c r="H151" s="247" t="s">
        <v>1112</v>
      </c>
      <c r="I151" s="247" t="s">
        <v>1074</v>
      </c>
      <c r="J151" s="247">
        <v>120</v>
      </c>
      <c r="K151" s="243"/>
    </row>
    <row r="152" spans="2:11" customFormat="1" ht="15" customHeight="1">
      <c r="B152" s="222"/>
      <c r="C152" s="247" t="s">
        <v>1121</v>
      </c>
      <c r="D152" s="199"/>
      <c r="E152" s="199"/>
      <c r="F152" s="248" t="s">
        <v>1072</v>
      </c>
      <c r="G152" s="199"/>
      <c r="H152" s="247" t="s">
        <v>1132</v>
      </c>
      <c r="I152" s="247" t="s">
        <v>1074</v>
      </c>
      <c r="J152" s="247" t="s">
        <v>1123</v>
      </c>
      <c r="K152" s="243"/>
    </row>
    <row r="153" spans="2:11" customFormat="1" ht="15" customHeight="1">
      <c r="B153" s="222"/>
      <c r="C153" s="247" t="s">
        <v>85</v>
      </c>
      <c r="D153" s="199"/>
      <c r="E153" s="199"/>
      <c r="F153" s="248" t="s">
        <v>1072</v>
      </c>
      <c r="G153" s="199"/>
      <c r="H153" s="247" t="s">
        <v>1133</v>
      </c>
      <c r="I153" s="247" t="s">
        <v>1074</v>
      </c>
      <c r="J153" s="247" t="s">
        <v>1123</v>
      </c>
      <c r="K153" s="243"/>
    </row>
    <row r="154" spans="2:11" customFormat="1" ht="15" customHeight="1">
      <c r="B154" s="222"/>
      <c r="C154" s="247" t="s">
        <v>1077</v>
      </c>
      <c r="D154" s="199"/>
      <c r="E154" s="199"/>
      <c r="F154" s="248" t="s">
        <v>1078</v>
      </c>
      <c r="G154" s="199"/>
      <c r="H154" s="247" t="s">
        <v>1112</v>
      </c>
      <c r="I154" s="247" t="s">
        <v>1074</v>
      </c>
      <c r="J154" s="247">
        <v>50</v>
      </c>
      <c r="K154" s="243"/>
    </row>
    <row r="155" spans="2:11" customFormat="1" ht="15" customHeight="1">
      <c r="B155" s="222"/>
      <c r="C155" s="247" t="s">
        <v>1080</v>
      </c>
      <c r="D155" s="199"/>
      <c r="E155" s="199"/>
      <c r="F155" s="248" t="s">
        <v>1072</v>
      </c>
      <c r="G155" s="199"/>
      <c r="H155" s="247" t="s">
        <v>1112</v>
      </c>
      <c r="I155" s="247" t="s">
        <v>1082</v>
      </c>
      <c r="J155" s="247"/>
      <c r="K155" s="243"/>
    </row>
    <row r="156" spans="2:11" customFormat="1" ht="15" customHeight="1">
      <c r="B156" s="222"/>
      <c r="C156" s="247" t="s">
        <v>1091</v>
      </c>
      <c r="D156" s="199"/>
      <c r="E156" s="199"/>
      <c r="F156" s="248" t="s">
        <v>1078</v>
      </c>
      <c r="G156" s="199"/>
      <c r="H156" s="247" t="s">
        <v>1112</v>
      </c>
      <c r="I156" s="247" t="s">
        <v>1074</v>
      </c>
      <c r="J156" s="247">
        <v>50</v>
      </c>
      <c r="K156" s="243"/>
    </row>
    <row r="157" spans="2:11" customFormat="1" ht="15" customHeight="1">
      <c r="B157" s="222"/>
      <c r="C157" s="247" t="s">
        <v>1099</v>
      </c>
      <c r="D157" s="199"/>
      <c r="E157" s="199"/>
      <c r="F157" s="248" t="s">
        <v>1078</v>
      </c>
      <c r="G157" s="199"/>
      <c r="H157" s="247" t="s">
        <v>1112</v>
      </c>
      <c r="I157" s="247" t="s">
        <v>1074</v>
      </c>
      <c r="J157" s="247">
        <v>50</v>
      </c>
      <c r="K157" s="243"/>
    </row>
    <row r="158" spans="2:11" customFormat="1" ht="15" customHeight="1">
      <c r="B158" s="222"/>
      <c r="C158" s="247" t="s">
        <v>1097</v>
      </c>
      <c r="D158" s="199"/>
      <c r="E158" s="199"/>
      <c r="F158" s="248" t="s">
        <v>1078</v>
      </c>
      <c r="G158" s="199"/>
      <c r="H158" s="247" t="s">
        <v>1112</v>
      </c>
      <c r="I158" s="247" t="s">
        <v>1074</v>
      </c>
      <c r="J158" s="247">
        <v>50</v>
      </c>
      <c r="K158" s="243"/>
    </row>
    <row r="159" spans="2:11" customFormat="1" ht="15" customHeight="1">
      <c r="B159" s="222"/>
      <c r="C159" s="247" t="s">
        <v>105</v>
      </c>
      <c r="D159" s="199"/>
      <c r="E159" s="199"/>
      <c r="F159" s="248" t="s">
        <v>1072</v>
      </c>
      <c r="G159" s="199"/>
      <c r="H159" s="247" t="s">
        <v>1134</v>
      </c>
      <c r="I159" s="247" t="s">
        <v>1074</v>
      </c>
      <c r="J159" s="247" t="s">
        <v>1135</v>
      </c>
      <c r="K159" s="243"/>
    </row>
    <row r="160" spans="2:11" customFormat="1" ht="15" customHeight="1">
      <c r="B160" s="222"/>
      <c r="C160" s="247" t="s">
        <v>1136</v>
      </c>
      <c r="D160" s="199"/>
      <c r="E160" s="199"/>
      <c r="F160" s="248" t="s">
        <v>1072</v>
      </c>
      <c r="G160" s="199"/>
      <c r="H160" s="247" t="s">
        <v>1137</v>
      </c>
      <c r="I160" s="247" t="s">
        <v>1107</v>
      </c>
      <c r="J160" s="247"/>
      <c r="K160" s="243"/>
    </row>
    <row r="161" spans="2:11" customFormat="1" ht="15" customHeight="1">
      <c r="B161" s="249"/>
      <c r="C161" s="229"/>
      <c r="D161" s="229"/>
      <c r="E161" s="229"/>
      <c r="F161" s="229"/>
      <c r="G161" s="229"/>
      <c r="H161" s="229"/>
      <c r="I161" s="229"/>
      <c r="J161" s="229"/>
      <c r="K161" s="250"/>
    </row>
    <row r="162" spans="2:11" customFormat="1" ht="18.75" customHeight="1">
      <c r="B162" s="231"/>
      <c r="C162" s="241"/>
      <c r="D162" s="241"/>
      <c r="E162" s="241"/>
      <c r="F162" s="251"/>
      <c r="G162" s="241"/>
      <c r="H162" s="241"/>
      <c r="I162" s="241"/>
      <c r="J162" s="241"/>
      <c r="K162" s="231"/>
    </row>
    <row r="163" spans="2:11" customFormat="1" ht="18.75" customHeight="1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</row>
    <row r="164" spans="2:11" customFormat="1" ht="7.5" customHeight="1">
      <c r="B164" s="188"/>
      <c r="C164" s="189"/>
      <c r="D164" s="189"/>
      <c r="E164" s="189"/>
      <c r="F164" s="189"/>
      <c r="G164" s="189"/>
      <c r="H164" s="189"/>
      <c r="I164" s="189"/>
      <c r="J164" s="189"/>
      <c r="K164" s="190"/>
    </row>
    <row r="165" spans="2:11" customFormat="1" ht="45" customHeight="1">
      <c r="B165" s="191"/>
      <c r="C165" s="312" t="s">
        <v>1138</v>
      </c>
      <c r="D165" s="312"/>
      <c r="E165" s="312"/>
      <c r="F165" s="312"/>
      <c r="G165" s="312"/>
      <c r="H165" s="312"/>
      <c r="I165" s="312"/>
      <c r="J165" s="312"/>
      <c r="K165" s="192"/>
    </row>
    <row r="166" spans="2:11" customFormat="1" ht="17.25" customHeight="1">
      <c r="B166" s="191"/>
      <c r="C166" s="212" t="s">
        <v>1066</v>
      </c>
      <c r="D166" s="212"/>
      <c r="E166" s="212"/>
      <c r="F166" s="212" t="s">
        <v>1067</v>
      </c>
      <c r="G166" s="252"/>
      <c r="H166" s="253" t="s">
        <v>54</v>
      </c>
      <c r="I166" s="253" t="s">
        <v>57</v>
      </c>
      <c r="J166" s="212" t="s">
        <v>1068</v>
      </c>
      <c r="K166" s="192"/>
    </row>
    <row r="167" spans="2:11" customFormat="1" ht="17.25" customHeight="1">
      <c r="B167" s="193"/>
      <c r="C167" s="214" t="s">
        <v>1069</v>
      </c>
      <c r="D167" s="214"/>
      <c r="E167" s="214"/>
      <c r="F167" s="215" t="s">
        <v>1070</v>
      </c>
      <c r="G167" s="254"/>
      <c r="H167" s="255"/>
      <c r="I167" s="255"/>
      <c r="J167" s="214" t="s">
        <v>1071</v>
      </c>
      <c r="K167" s="194"/>
    </row>
    <row r="168" spans="2:11" customFormat="1" ht="5.25" customHeight="1">
      <c r="B168" s="222"/>
      <c r="C168" s="217"/>
      <c r="D168" s="217"/>
      <c r="E168" s="217"/>
      <c r="F168" s="217"/>
      <c r="G168" s="218"/>
      <c r="H168" s="217"/>
      <c r="I168" s="217"/>
      <c r="J168" s="217"/>
      <c r="K168" s="243"/>
    </row>
    <row r="169" spans="2:11" customFormat="1" ht="15" customHeight="1">
      <c r="B169" s="222"/>
      <c r="C169" s="199" t="s">
        <v>1075</v>
      </c>
      <c r="D169" s="199"/>
      <c r="E169" s="199"/>
      <c r="F169" s="220" t="s">
        <v>1072</v>
      </c>
      <c r="G169" s="199"/>
      <c r="H169" s="199" t="s">
        <v>1112</v>
      </c>
      <c r="I169" s="199" t="s">
        <v>1074</v>
      </c>
      <c r="J169" s="199">
        <v>120</v>
      </c>
      <c r="K169" s="243"/>
    </row>
    <row r="170" spans="2:11" customFormat="1" ht="15" customHeight="1">
      <c r="B170" s="222"/>
      <c r="C170" s="199" t="s">
        <v>1121</v>
      </c>
      <c r="D170" s="199"/>
      <c r="E170" s="199"/>
      <c r="F170" s="220" t="s">
        <v>1072</v>
      </c>
      <c r="G170" s="199"/>
      <c r="H170" s="199" t="s">
        <v>1122</v>
      </c>
      <c r="I170" s="199" t="s">
        <v>1074</v>
      </c>
      <c r="J170" s="199" t="s">
        <v>1123</v>
      </c>
      <c r="K170" s="243"/>
    </row>
    <row r="171" spans="2:11" customFormat="1" ht="15" customHeight="1">
      <c r="B171" s="222"/>
      <c r="C171" s="199" t="s">
        <v>85</v>
      </c>
      <c r="D171" s="199"/>
      <c r="E171" s="199"/>
      <c r="F171" s="220" t="s">
        <v>1072</v>
      </c>
      <c r="G171" s="199"/>
      <c r="H171" s="199" t="s">
        <v>1139</v>
      </c>
      <c r="I171" s="199" t="s">
        <v>1074</v>
      </c>
      <c r="J171" s="199" t="s">
        <v>1123</v>
      </c>
      <c r="K171" s="243"/>
    </row>
    <row r="172" spans="2:11" customFormat="1" ht="15" customHeight="1">
      <c r="B172" s="222"/>
      <c r="C172" s="199" t="s">
        <v>1077</v>
      </c>
      <c r="D172" s="199"/>
      <c r="E172" s="199"/>
      <c r="F172" s="220" t="s">
        <v>1078</v>
      </c>
      <c r="G172" s="199"/>
      <c r="H172" s="199" t="s">
        <v>1139</v>
      </c>
      <c r="I172" s="199" t="s">
        <v>1074</v>
      </c>
      <c r="J172" s="199">
        <v>50</v>
      </c>
      <c r="K172" s="243"/>
    </row>
    <row r="173" spans="2:11" customFormat="1" ht="15" customHeight="1">
      <c r="B173" s="222"/>
      <c r="C173" s="199" t="s">
        <v>1080</v>
      </c>
      <c r="D173" s="199"/>
      <c r="E173" s="199"/>
      <c r="F173" s="220" t="s">
        <v>1072</v>
      </c>
      <c r="G173" s="199"/>
      <c r="H173" s="199" t="s">
        <v>1139</v>
      </c>
      <c r="I173" s="199" t="s">
        <v>1082</v>
      </c>
      <c r="J173" s="199"/>
      <c r="K173" s="243"/>
    </row>
    <row r="174" spans="2:11" customFormat="1" ht="15" customHeight="1">
      <c r="B174" s="222"/>
      <c r="C174" s="199" t="s">
        <v>1091</v>
      </c>
      <c r="D174" s="199"/>
      <c r="E174" s="199"/>
      <c r="F174" s="220" t="s">
        <v>1078</v>
      </c>
      <c r="G174" s="199"/>
      <c r="H174" s="199" t="s">
        <v>1139</v>
      </c>
      <c r="I174" s="199" t="s">
        <v>1074</v>
      </c>
      <c r="J174" s="199">
        <v>50</v>
      </c>
      <c r="K174" s="243"/>
    </row>
    <row r="175" spans="2:11" customFormat="1" ht="15" customHeight="1">
      <c r="B175" s="222"/>
      <c r="C175" s="199" t="s">
        <v>1099</v>
      </c>
      <c r="D175" s="199"/>
      <c r="E175" s="199"/>
      <c r="F175" s="220" t="s">
        <v>1078</v>
      </c>
      <c r="G175" s="199"/>
      <c r="H175" s="199" t="s">
        <v>1139</v>
      </c>
      <c r="I175" s="199" t="s">
        <v>1074</v>
      </c>
      <c r="J175" s="199">
        <v>50</v>
      </c>
      <c r="K175" s="243"/>
    </row>
    <row r="176" spans="2:11" customFormat="1" ht="15" customHeight="1">
      <c r="B176" s="222"/>
      <c r="C176" s="199" t="s">
        <v>1097</v>
      </c>
      <c r="D176" s="199"/>
      <c r="E176" s="199"/>
      <c r="F176" s="220" t="s">
        <v>1078</v>
      </c>
      <c r="G176" s="199"/>
      <c r="H176" s="199" t="s">
        <v>1139</v>
      </c>
      <c r="I176" s="199" t="s">
        <v>1074</v>
      </c>
      <c r="J176" s="199">
        <v>50</v>
      </c>
      <c r="K176" s="243"/>
    </row>
    <row r="177" spans="2:11" customFormat="1" ht="15" customHeight="1">
      <c r="B177" s="222"/>
      <c r="C177" s="199" t="s">
        <v>117</v>
      </c>
      <c r="D177" s="199"/>
      <c r="E177" s="199"/>
      <c r="F177" s="220" t="s">
        <v>1072</v>
      </c>
      <c r="G177" s="199"/>
      <c r="H177" s="199" t="s">
        <v>1140</v>
      </c>
      <c r="I177" s="199" t="s">
        <v>1141</v>
      </c>
      <c r="J177" s="199"/>
      <c r="K177" s="243"/>
    </row>
    <row r="178" spans="2:11" customFormat="1" ht="15" customHeight="1">
      <c r="B178" s="222"/>
      <c r="C178" s="199" t="s">
        <v>57</v>
      </c>
      <c r="D178" s="199"/>
      <c r="E178" s="199"/>
      <c r="F178" s="220" t="s">
        <v>1072</v>
      </c>
      <c r="G178" s="199"/>
      <c r="H178" s="199" t="s">
        <v>1142</v>
      </c>
      <c r="I178" s="199" t="s">
        <v>1143</v>
      </c>
      <c r="J178" s="199">
        <v>1</v>
      </c>
      <c r="K178" s="243"/>
    </row>
    <row r="179" spans="2:11" customFormat="1" ht="15" customHeight="1">
      <c r="B179" s="222"/>
      <c r="C179" s="199" t="s">
        <v>53</v>
      </c>
      <c r="D179" s="199"/>
      <c r="E179" s="199"/>
      <c r="F179" s="220" t="s">
        <v>1072</v>
      </c>
      <c r="G179" s="199"/>
      <c r="H179" s="199" t="s">
        <v>1144</v>
      </c>
      <c r="I179" s="199" t="s">
        <v>1074</v>
      </c>
      <c r="J179" s="199">
        <v>20</v>
      </c>
      <c r="K179" s="243"/>
    </row>
    <row r="180" spans="2:11" customFormat="1" ht="15" customHeight="1">
      <c r="B180" s="222"/>
      <c r="C180" s="199" t="s">
        <v>54</v>
      </c>
      <c r="D180" s="199"/>
      <c r="E180" s="199"/>
      <c r="F180" s="220" t="s">
        <v>1072</v>
      </c>
      <c r="G180" s="199"/>
      <c r="H180" s="199" t="s">
        <v>1145</v>
      </c>
      <c r="I180" s="199" t="s">
        <v>1074</v>
      </c>
      <c r="J180" s="199">
        <v>255</v>
      </c>
      <c r="K180" s="243"/>
    </row>
    <row r="181" spans="2:11" customFormat="1" ht="15" customHeight="1">
      <c r="B181" s="222"/>
      <c r="C181" s="199" t="s">
        <v>118</v>
      </c>
      <c r="D181" s="199"/>
      <c r="E181" s="199"/>
      <c r="F181" s="220" t="s">
        <v>1072</v>
      </c>
      <c r="G181" s="199"/>
      <c r="H181" s="199" t="s">
        <v>1036</v>
      </c>
      <c r="I181" s="199" t="s">
        <v>1074</v>
      </c>
      <c r="J181" s="199">
        <v>10</v>
      </c>
      <c r="K181" s="243"/>
    </row>
    <row r="182" spans="2:11" customFormat="1" ht="15" customHeight="1">
      <c r="B182" s="222"/>
      <c r="C182" s="199" t="s">
        <v>119</v>
      </c>
      <c r="D182" s="199"/>
      <c r="E182" s="199"/>
      <c r="F182" s="220" t="s">
        <v>1072</v>
      </c>
      <c r="G182" s="199"/>
      <c r="H182" s="199" t="s">
        <v>1146</v>
      </c>
      <c r="I182" s="199" t="s">
        <v>1107</v>
      </c>
      <c r="J182" s="199"/>
      <c r="K182" s="243"/>
    </row>
    <row r="183" spans="2:11" customFormat="1" ht="15" customHeight="1">
      <c r="B183" s="222"/>
      <c r="C183" s="199" t="s">
        <v>1147</v>
      </c>
      <c r="D183" s="199"/>
      <c r="E183" s="199"/>
      <c r="F183" s="220" t="s">
        <v>1072</v>
      </c>
      <c r="G183" s="199"/>
      <c r="H183" s="199" t="s">
        <v>1148</v>
      </c>
      <c r="I183" s="199" t="s">
        <v>1107</v>
      </c>
      <c r="J183" s="199"/>
      <c r="K183" s="243"/>
    </row>
    <row r="184" spans="2:11" customFormat="1" ht="15" customHeight="1">
      <c r="B184" s="222"/>
      <c r="C184" s="199" t="s">
        <v>1136</v>
      </c>
      <c r="D184" s="199"/>
      <c r="E184" s="199"/>
      <c r="F184" s="220" t="s">
        <v>1072</v>
      </c>
      <c r="G184" s="199"/>
      <c r="H184" s="199" t="s">
        <v>1149</v>
      </c>
      <c r="I184" s="199" t="s">
        <v>1107</v>
      </c>
      <c r="J184" s="199"/>
      <c r="K184" s="243"/>
    </row>
    <row r="185" spans="2:11" customFormat="1" ht="15" customHeight="1">
      <c r="B185" s="222"/>
      <c r="C185" s="199" t="s">
        <v>121</v>
      </c>
      <c r="D185" s="199"/>
      <c r="E185" s="199"/>
      <c r="F185" s="220" t="s">
        <v>1078</v>
      </c>
      <c r="G185" s="199"/>
      <c r="H185" s="199" t="s">
        <v>1150</v>
      </c>
      <c r="I185" s="199" t="s">
        <v>1074</v>
      </c>
      <c r="J185" s="199">
        <v>50</v>
      </c>
      <c r="K185" s="243"/>
    </row>
    <row r="186" spans="2:11" customFormat="1" ht="15" customHeight="1">
      <c r="B186" s="222"/>
      <c r="C186" s="199" t="s">
        <v>1151</v>
      </c>
      <c r="D186" s="199"/>
      <c r="E186" s="199"/>
      <c r="F186" s="220" t="s">
        <v>1078</v>
      </c>
      <c r="G186" s="199"/>
      <c r="H186" s="199" t="s">
        <v>1152</v>
      </c>
      <c r="I186" s="199" t="s">
        <v>1153</v>
      </c>
      <c r="J186" s="199"/>
      <c r="K186" s="243"/>
    </row>
    <row r="187" spans="2:11" customFormat="1" ht="15" customHeight="1">
      <c r="B187" s="222"/>
      <c r="C187" s="199" t="s">
        <v>1154</v>
      </c>
      <c r="D187" s="199"/>
      <c r="E187" s="199"/>
      <c r="F187" s="220" t="s">
        <v>1078</v>
      </c>
      <c r="G187" s="199"/>
      <c r="H187" s="199" t="s">
        <v>1155</v>
      </c>
      <c r="I187" s="199" t="s">
        <v>1153</v>
      </c>
      <c r="J187" s="199"/>
      <c r="K187" s="243"/>
    </row>
    <row r="188" spans="2:11" customFormat="1" ht="15" customHeight="1">
      <c r="B188" s="222"/>
      <c r="C188" s="199" t="s">
        <v>1156</v>
      </c>
      <c r="D188" s="199"/>
      <c r="E188" s="199"/>
      <c r="F188" s="220" t="s">
        <v>1078</v>
      </c>
      <c r="G188" s="199"/>
      <c r="H188" s="199" t="s">
        <v>1157</v>
      </c>
      <c r="I188" s="199" t="s">
        <v>1153</v>
      </c>
      <c r="J188" s="199"/>
      <c r="K188" s="243"/>
    </row>
    <row r="189" spans="2:11" customFormat="1" ht="15" customHeight="1">
      <c r="B189" s="222"/>
      <c r="C189" s="256" t="s">
        <v>1158</v>
      </c>
      <c r="D189" s="199"/>
      <c r="E189" s="199"/>
      <c r="F189" s="220" t="s">
        <v>1078</v>
      </c>
      <c r="G189" s="199"/>
      <c r="H189" s="199" t="s">
        <v>1159</v>
      </c>
      <c r="I189" s="199" t="s">
        <v>1160</v>
      </c>
      <c r="J189" s="257" t="s">
        <v>1161</v>
      </c>
      <c r="K189" s="243"/>
    </row>
    <row r="190" spans="2:11" customFormat="1" ht="15" customHeight="1">
      <c r="B190" s="222"/>
      <c r="C190" s="256" t="s">
        <v>42</v>
      </c>
      <c r="D190" s="199"/>
      <c r="E190" s="199"/>
      <c r="F190" s="220" t="s">
        <v>1072</v>
      </c>
      <c r="G190" s="199"/>
      <c r="H190" s="196" t="s">
        <v>1162</v>
      </c>
      <c r="I190" s="199" t="s">
        <v>1163</v>
      </c>
      <c r="J190" s="199"/>
      <c r="K190" s="243"/>
    </row>
    <row r="191" spans="2:11" customFormat="1" ht="15" customHeight="1">
      <c r="B191" s="222"/>
      <c r="C191" s="256" t="s">
        <v>1164</v>
      </c>
      <c r="D191" s="199"/>
      <c r="E191" s="199"/>
      <c r="F191" s="220" t="s">
        <v>1072</v>
      </c>
      <c r="G191" s="199"/>
      <c r="H191" s="199" t="s">
        <v>1165</v>
      </c>
      <c r="I191" s="199" t="s">
        <v>1107</v>
      </c>
      <c r="J191" s="199"/>
      <c r="K191" s="243"/>
    </row>
    <row r="192" spans="2:11" customFormat="1" ht="15" customHeight="1">
      <c r="B192" s="222"/>
      <c r="C192" s="256" t="s">
        <v>1166</v>
      </c>
      <c r="D192" s="199"/>
      <c r="E192" s="199"/>
      <c r="F192" s="220" t="s">
        <v>1072</v>
      </c>
      <c r="G192" s="199"/>
      <c r="H192" s="199" t="s">
        <v>1167</v>
      </c>
      <c r="I192" s="199" t="s">
        <v>1107</v>
      </c>
      <c r="J192" s="199"/>
      <c r="K192" s="243"/>
    </row>
    <row r="193" spans="2:11" customFormat="1" ht="15" customHeight="1">
      <c r="B193" s="222"/>
      <c r="C193" s="256" t="s">
        <v>1168</v>
      </c>
      <c r="D193" s="199"/>
      <c r="E193" s="199"/>
      <c r="F193" s="220" t="s">
        <v>1078</v>
      </c>
      <c r="G193" s="199"/>
      <c r="H193" s="199" t="s">
        <v>1169</v>
      </c>
      <c r="I193" s="199" t="s">
        <v>1107</v>
      </c>
      <c r="J193" s="199"/>
      <c r="K193" s="243"/>
    </row>
    <row r="194" spans="2:11" customFormat="1" ht="15" customHeight="1">
      <c r="B194" s="249"/>
      <c r="C194" s="258"/>
      <c r="D194" s="229"/>
      <c r="E194" s="229"/>
      <c r="F194" s="229"/>
      <c r="G194" s="229"/>
      <c r="H194" s="229"/>
      <c r="I194" s="229"/>
      <c r="J194" s="229"/>
      <c r="K194" s="250"/>
    </row>
    <row r="195" spans="2:11" customFormat="1" ht="18.75" customHeight="1">
      <c r="B195" s="231"/>
      <c r="C195" s="241"/>
      <c r="D195" s="241"/>
      <c r="E195" s="241"/>
      <c r="F195" s="251"/>
      <c r="G195" s="241"/>
      <c r="H195" s="241"/>
      <c r="I195" s="241"/>
      <c r="J195" s="241"/>
      <c r="K195" s="231"/>
    </row>
    <row r="196" spans="2:11" customFormat="1" ht="18.75" customHeight="1">
      <c r="B196" s="231"/>
      <c r="C196" s="241"/>
      <c r="D196" s="241"/>
      <c r="E196" s="241"/>
      <c r="F196" s="251"/>
      <c r="G196" s="241"/>
      <c r="H196" s="241"/>
      <c r="I196" s="241"/>
      <c r="J196" s="241"/>
      <c r="K196" s="231"/>
    </row>
    <row r="197" spans="2:11" customFormat="1" ht="18.75" customHeight="1"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</row>
    <row r="198" spans="2:11" customFormat="1" ht="13.5">
      <c r="B198" s="188"/>
      <c r="C198" s="189"/>
      <c r="D198" s="189"/>
      <c r="E198" s="189"/>
      <c r="F198" s="189"/>
      <c r="G198" s="189"/>
      <c r="H198" s="189"/>
      <c r="I198" s="189"/>
      <c r="J198" s="189"/>
      <c r="K198" s="190"/>
    </row>
    <row r="199" spans="2:11" customFormat="1" ht="21">
      <c r="B199" s="191"/>
      <c r="C199" s="312" t="s">
        <v>1170</v>
      </c>
      <c r="D199" s="312"/>
      <c r="E199" s="312"/>
      <c r="F199" s="312"/>
      <c r="G199" s="312"/>
      <c r="H199" s="312"/>
      <c r="I199" s="312"/>
      <c r="J199" s="312"/>
      <c r="K199" s="192"/>
    </row>
    <row r="200" spans="2:11" customFormat="1" ht="25.5" customHeight="1">
      <c r="B200" s="191"/>
      <c r="C200" s="259" t="s">
        <v>1171</v>
      </c>
      <c r="D200" s="259"/>
      <c r="E200" s="259"/>
      <c r="F200" s="259" t="s">
        <v>1172</v>
      </c>
      <c r="G200" s="260"/>
      <c r="H200" s="318" t="s">
        <v>1173</v>
      </c>
      <c r="I200" s="318"/>
      <c r="J200" s="318"/>
      <c r="K200" s="192"/>
    </row>
    <row r="201" spans="2:11" customFormat="1" ht="5.25" customHeight="1">
      <c r="B201" s="222"/>
      <c r="C201" s="217"/>
      <c r="D201" s="217"/>
      <c r="E201" s="217"/>
      <c r="F201" s="217"/>
      <c r="G201" s="241"/>
      <c r="H201" s="217"/>
      <c r="I201" s="217"/>
      <c r="J201" s="217"/>
      <c r="K201" s="243"/>
    </row>
    <row r="202" spans="2:11" customFormat="1" ht="15" customHeight="1">
      <c r="B202" s="222"/>
      <c r="C202" s="199" t="s">
        <v>1163</v>
      </c>
      <c r="D202" s="199"/>
      <c r="E202" s="199"/>
      <c r="F202" s="220" t="s">
        <v>43</v>
      </c>
      <c r="G202" s="199"/>
      <c r="H202" s="317" t="s">
        <v>1174</v>
      </c>
      <c r="I202" s="317"/>
      <c r="J202" s="317"/>
      <c r="K202" s="243"/>
    </row>
    <row r="203" spans="2:11" customFormat="1" ht="15" customHeight="1">
      <c r="B203" s="222"/>
      <c r="C203" s="199"/>
      <c r="D203" s="199"/>
      <c r="E203" s="199"/>
      <c r="F203" s="220" t="s">
        <v>44</v>
      </c>
      <c r="G203" s="199"/>
      <c r="H203" s="317" t="s">
        <v>1175</v>
      </c>
      <c r="I203" s="317"/>
      <c r="J203" s="317"/>
      <c r="K203" s="243"/>
    </row>
    <row r="204" spans="2:11" customFormat="1" ht="15" customHeight="1">
      <c r="B204" s="222"/>
      <c r="C204" s="199"/>
      <c r="D204" s="199"/>
      <c r="E204" s="199"/>
      <c r="F204" s="220" t="s">
        <v>47</v>
      </c>
      <c r="G204" s="199"/>
      <c r="H204" s="317" t="s">
        <v>1176</v>
      </c>
      <c r="I204" s="317"/>
      <c r="J204" s="317"/>
      <c r="K204" s="243"/>
    </row>
    <row r="205" spans="2:11" customFormat="1" ht="15" customHeight="1">
      <c r="B205" s="222"/>
      <c r="C205" s="199"/>
      <c r="D205" s="199"/>
      <c r="E205" s="199"/>
      <c r="F205" s="220" t="s">
        <v>45</v>
      </c>
      <c r="G205" s="199"/>
      <c r="H205" s="317" t="s">
        <v>1177</v>
      </c>
      <c r="I205" s="317"/>
      <c r="J205" s="317"/>
      <c r="K205" s="243"/>
    </row>
    <row r="206" spans="2:11" customFormat="1" ht="15" customHeight="1">
      <c r="B206" s="222"/>
      <c r="C206" s="199"/>
      <c r="D206" s="199"/>
      <c r="E206" s="199"/>
      <c r="F206" s="220" t="s">
        <v>46</v>
      </c>
      <c r="G206" s="199"/>
      <c r="H206" s="317" t="s">
        <v>1178</v>
      </c>
      <c r="I206" s="317"/>
      <c r="J206" s="317"/>
      <c r="K206" s="243"/>
    </row>
    <row r="207" spans="2:11" customFormat="1" ht="15" customHeight="1">
      <c r="B207" s="222"/>
      <c r="C207" s="199"/>
      <c r="D207" s="199"/>
      <c r="E207" s="199"/>
      <c r="F207" s="220"/>
      <c r="G207" s="199"/>
      <c r="H207" s="199"/>
      <c r="I207" s="199"/>
      <c r="J207" s="199"/>
      <c r="K207" s="243"/>
    </row>
    <row r="208" spans="2:11" customFormat="1" ht="15" customHeight="1">
      <c r="B208" s="222"/>
      <c r="C208" s="199" t="s">
        <v>1119</v>
      </c>
      <c r="D208" s="199"/>
      <c r="E208" s="199"/>
      <c r="F208" s="220" t="s">
        <v>78</v>
      </c>
      <c r="G208" s="199"/>
      <c r="H208" s="317" t="s">
        <v>1179</v>
      </c>
      <c r="I208" s="317"/>
      <c r="J208" s="317"/>
      <c r="K208" s="243"/>
    </row>
    <row r="209" spans="2:11" customFormat="1" ht="15" customHeight="1">
      <c r="B209" s="222"/>
      <c r="C209" s="199"/>
      <c r="D209" s="199"/>
      <c r="E209" s="199"/>
      <c r="F209" s="220" t="s">
        <v>1015</v>
      </c>
      <c r="G209" s="199"/>
      <c r="H209" s="317" t="s">
        <v>1016</v>
      </c>
      <c r="I209" s="317"/>
      <c r="J209" s="317"/>
      <c r="K209" s="243"/>
    </row>
    <row r="210" spans="2:11" customFormat="1" ht="15" customHeight="1">
      <c r="B210" s="222"/>
      <c r="C210" s="199"/>
      <c r="D210" s="199"/>
      <c r="E210" s="199"/>
      <c r="F210" s="220" t="s">
        <v>1013</v>
      </c>
      <c r="G210" s="199"/>
      <c r="H210" s="317" t="s">
        <v>1180</v>
      </c>
      <c r="I210" s="317"/>
      <c r="J210" s="317"/>
      <c r="K210" s="243"/>
    </row>
    <row r="211" spans="2:11" customFormat="1" ht="15" customHeight="1">
      <c r="B211" s="261"/>
      <c r="C211" s="199"/>
      <c r="D211" s="199"/>
      <c r="E211" s="199"/>
      <c r="F211" s="220" t="s">
        <v>1017</v>
      </c>
      <c r="G211" s="256"/>
      <c r="H211" s="316" t="s">
        <v>1018</v>
      </c>
      <c r="I211" s="316"/>
      <c r="J211" s="316"/>
      <c r="K211" s="262"/>
    </row>
    <row r="212" spans="2:11" customFormat="1" ht="15" customHeight="1">
      <c r="B212" s="261"/>
      <c r="C212" s="199"/>
      <c r="D212" s="199"/>
      <c r="E212" s="199"/>
      <c r="F212" s="220" t="s">
        <v>1019</v>
      </c>
      <c r="G212" s="256"/>
      <c r="H212" s="316" t="s">
        <v>1181</v>
      </c>
      <c r="I212" s="316"/>
      <c r="J212" s="316"/>
      <c r="K212" s="262"/>
    </row>
    <row r="213" spans="2:11" customFormat="1" ht="15" customHeight="1">
      <c r="B213" s="261"/>
      <c r="C213" s="199"/>
      <c r="D213" s="199"/>
      <c r="E213" s="199"/>
      <c r="F213" s="220"/>
      <c r="G213" s="256"/>
      <c r="H213" s="247"/>
      <c r="I213" s="247"/>
      <c r="J213" s="247"/>
      <c r="K213" s="262"/>
    </row>
    <row r="214" spans="2:11" customFormat="1" ht="15" customHeight="1">
      <c r="B214" s="261"/>
      <c r="C214" s="199" t="s">
        <v>1143</v>
      </c>
      <c r="D214" s="199"/>
      <c r="E214" s="199"/>
      <c r="F214" s="220">
        <v>1</v>
      </c>
      <c r="G214" s="256"/>
      <c r="H214" s="316" t="s">
        <v>1182</v>
      </c>
      <c r="I214" s="316"/>
      <c r="J214" s="316"/>
      <c r="K214" s="262"/>
    </row>
    <row r="215" spans="2:11" customFormat="1" ht="15" customHeight="1">
      <c r="B215" s="261"/>
      <c r="C215" s="199"/>
      <c r="D215" s="199"/>
      <c r="E215" s="199"/>
      <c r="F215" s="220">
        <v>2</v>
      </c>
      <c r="G215" s="256"/>
      <c r="H215" s="316" t="s">
        <v>1183</v>
      </c>
      <c r="I215" s="316"/>
      <c r="J215" s="316"/>
      <c r="K215" s="262"/>
    </row>
    <row r="216" spans="2:11" customFormat="1" ht="15" customHeight="1">
      <c r="B216" s="261"/>
      <c r="C216" s="199"/>
      <c r="D216" s="199"/>
      <c r="E216" s="199"/>
      <c r="F216" s="220">
        <v>3</v>
      </c>
      <c r="G216" s="256"/>
      <c r="H216" s="316" t="s">
        <v>1184</v>
      </c>
      <c r="I216" s="316"/>
      <c r="J216" s="316"/>
      <c r="K216" s="262"/>
    </row>
    <row r="217" spans="2:11" customFormat="1" ht="15" customHeight="1">
      <c r="B217" s="261"/>
      <c r="C217" s="199"/>
      <c r="D217" s="199"/>
      <c r="E217" s="199"/>
      <c r="F217" s="220">
        <v>4</v>
      </c>
      <c r="G217" s="256"/>
      <c r="H217" s="316" t="s">
        <v>1185</v>
      </c>
      <c r="I217" s="316"/>
      <c r="J217" s="316"/>
      <c r="K217" s="262"/>
    </row>
    <row r="218" spans="2:11" customFormat="1" ht="12.75" customHeight="1">
      <c r="B218" s="263"/>
      <c r="C218" s="264"/>
      <c r="D218" s="264"/>
      <c r="E218" s="264"/>
      <c r="F218" s="264"/>
      <c r="G218" s="264"/>
      <c r="H218" s="264"/>
      <c r="I218" s="264"/>
      <c r="J218" s="264"/>
      <c r="K218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101.1 - Cyklostezka - ...</vt:lpstr>
      <vt:lpstr>SO 101.2 - Cyklostezka - ...</vt:lpstr>
      <vt:lpstr>VRN 101 - Vedlejší rozpoč...</vt:lpstr>
      <vt:lpstr>SO 401 - Osvětlení přecho...</vt:lpstr>
      <vt:lpstr>VRN 401 - Vedlejší rozpoč...</vt:lpstr>
      <vt:lpstr>Pokyny pro vyplnění</vt:lpstr>
      <vt:lpstr>'Rekapitulace stavby'!Názvy_tisku</vt:lpstr>
      <vt:lpstr>'SO 101.1 - Cyklostezka - ...'!Názvy_tisku</vt:lpstr>
      <vt:lpstr>'SO 101.2 - Cyklostezka - ...'!Názvy_tisku</vt:lpstr>
      <vt:lpstr>'SO 401 - Osvětlení přecho...'!Názvy_tisku</vt:lpstr>
      <vt:lpstr>'VRN 101 - Vedlejší rozpoč...'!Názvy_tisku</vt:lpstr>
      <vt:lpstr>'VRN 401 - Vedlejší rozpoč...'!Názvy_tisku</vt:lpstr>
      <vt:lpstr>'Pokyny pro vyplnění'!Oblast_tisku</vt:lpstr>
      <vt:lpstr>'Rekapitulace stavby'!Oblast_tisku</vt:lpstr>
      <vt:lpstr>'SO 101.1 - Cyklostezka - ...'!Oblast_tisku</vt:lpstr>
      <vt:lpstr>'SO 101.2 - Cyklostezka - ...'!Oblast_tisku</vt:lpstr>
      <vt:lpstr>'SO 401 - Osvětlení přecho...'!Oblast_tisku</vt:lpstr>
      <vt:lpstr>'VRN 101 - Vedlejší rozpoč...'!Oblast_tisku</vt:lpstr>
      <vt:lpstr>'VRN 401 - Vedlejší rozpoč...'!Oblast_tisku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Rozpoctar02-PC\Rozpoctar02</dc:creator>
  <cp:lastModifiedBy>Radka</cp:lastModifiedBy>
  <dcterms:created xsi:type="dcterms:W3CDTF">2023-03-07T13:22:42Z</dcterms:created>
  <dcterms:modified xsi:type="dcterms:W3CDTF">2024-02-20T19:59:11Z</dcterms:modified>
</cp:coreProperties>
</file>